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bookViews>
    <workbookView xWindow="630" yWindow="585" windowWidth="27495" windowHeight="13740" firstSheet="4" activeTab="9"/>
  </bookViews>
  <sheets>
    <sheet name="Rekapitulace stavby" sheetId="1" r:id="rId1"/>
    <sheet name="2017-087-01 - Bourací práce" sheetId="2" r:id="rId2"/>
    <sheet name="2017-087-02 - Svislé kce" sheetId="3" r:id="rId3"/>
    <sheet name="2017-087-03 - Podlahy" sheetId="4" r:id="rId4"/>
    <sheet name="2017-087-04 - Stropy" sheetId="5" r:id="rId5"/>
    <sheet name="2017-087-05 - Otvorové vý..." sheetId="6" r:id="rId6"/>
    <sheet name="2017-087-06 - Omítky, mal..." sheetId="7" r:id="rId7"/>
    <sheet name="2017-087-07 - ZTI" sheetId="8" r:id="rId8"/>
    <sheet name="2017-087-08 - Vytápění a ..." sheetId="9" r:id="rId9"/>
    <sheet name="2017-087-09 - VZT" sheetId="10" r:id="rId10"/>
    <sheet name="2017-087-10 - Elektro - s..." sheetId="11" r:id="rId11"/>
    <sheet name="2017-087-11 - MaR" sheetId="12" r:id="rId12"/>
    <sheet name="2017-087-12 - Datové a te..." sheetId="13" r:id="rId13"/>
    <sheet name="2017-087-13 - EPS" sheetId="14" r:id="rId14"/>
    <sheet name="2017-087-14 - EZS, CCTV a..." sheetId="15" r:id="rId15"/>
    <sheet name="2017-087-15 - Požární řešení" sheetId="16" r:id="rId16"/>
    <sheet name="2017-087-16 - Chladící boxy" sheetId="17" r:id="rId17"/>
    <sheet name="2017-087-17 - VRN" sheetId="18" r:id="rId18"/>
    <sheet name="Pokyny pro vyplnění" sheetId="19" r:id="rId19"/>
  </sheets>
  <definedNames>
    <definedName name="_xlnm._FilterDatabase" localSheetId="1" hidden="1">'2017-087-01 - Bourací práce'!$C$87:$K$958</definedName>
    <definedName name="_xlnm._FilterDatabase" localSheetId="2" hidden="1">'2017-087-02 - Svislé kce'!$C$80:$K$261</definedName>
    <definedName name="_xlnm._FilterDatabase" localSheetId="3" hidden="1">'2017-087-03 - Podlahy'!$C$83:$K$763</definedName>
    <definedName name="_xlnm._FilterDatabase" localSheetId="4" hidden="1">'2017-087-04 - Stropy'!$C$77:$K$190</definedName>
    <definedName name="_xlnm._FilterDatabase" localSheetId="5" hidden="1">'2017-087-05 - Otvorové vý...'!$C$82:$K$235</definedName>
    <definedName name="_xlnm._FilterDatabase" localSheetId="6" hidden="1">'2017-087-06 - Omítky, mal...'!$C$88:$K$1406</definedName>
    <definedName name="_xlnm._FilterDatabase" localSheetId="7" hidden="1">'2017-087-07 - ZTI'!$C$78:$K$113</definedName>
    <definedName name="_xlnm._FilterDatabase" localSheetId="8" hidden="1">'2017-087-08 - Vytápění a ...'!$C$84:$K$159</definedName>
    <definedName name="_xlnm._FilterDatabase" localSheetId="9" hidden="1">'2017-087-09 - VZT'!$C$89:$K$250</definedName>
    <definedName name="_xlnm._FilterDatabase" localSheetId="10" hidden="1">'2017-087-10 - Elektro - s...'!$C$79:$K$184</definedName>
    <definedName name="_xlnm._FilterDatabase" localSheetId="11" hidden="1">'2017-087-11 - MaR'!$C$82:$K$225</definedName>
    <definedName name="_xlnm._FilterDatabase" localSheetId="12" hidden="1">'2017-087-12 - Datové a te...'!$C$91:$K$167</definedName>
    <definedName name="_xlnm._FilterDatabase" localSheetId="13" hidden="1">'2017-087-13 - EPS'!$C$82:$K$151</definedName>
    <definedName name="_xlnm._FilterDatabase" localSheetId="14" hidden="1">'2017-087-14 - EZS, CCTV a...'!$C$87:$K$182</definedName>
    <definedName name="_xlnm._FilterDatabase" localSheetId="15" hidden="1">'2017-087-15 - Požární řešení'!$C$77:$K$112</definedName>
    <definedName name="_xlnm._FilterDatabase" localSheetId="16" hidden="1">'2017-087-16 - Chladící boxy'!$C$80:$K$105</definedName>
    <definedName name="_xlnm._FilterDatabase" localSheetId="17" hidden="1">'2017-087-17 - VRN'!$C$82:$K$102</definedName>
    <definedName name="_xlnm.Print_Area" localSheetId="1">'2017-087-01 - Bourací práce'!$C$4:$J$36,'2017-087-01 - Bourací práce'!$C$42:$J$69,'2017-087-01 - Bourací práce'!$C$75:$K$958</definedName>
    <definedName name="_xlnm.Print_Area" localSheetId="2">'2017-087-02 - Svislé kce'!$C$4:$J$36,'2017-087-02 - Svislé kce'!$C$42:$J$62,'2017-087-02 - Svislé kce'!$C$68:$K$261</definedName>
    <definedName name="_xlnm.Print_Area" localSheetId="3">'2017-087-03 - Podlahy'!$C$4:$J$36,'2017-087-03 - Podlahy'!$C$42:$J$65,'2017-087-03 - Podlahy'!$C$71:$K$763</definedName>
    <definedName name="_xlnm.Print_Area" localSheetId="4">'2017-087-04 - Stropy'!$C$4:$J$36,'2017-087-04 - Stropy'!$C$42:$J$59,'2017-087-04 - Stropy'!$C$65:$K$190</definedName>
    <definedName name="_xlnm.Print_Area" localSheetId="5">'2017-087-05 - Otvorové vý...'!$C$4:$J$36,'2017-087-05 - Otvorové vý...'!$C$42:$J$64,'2017-087-05 - Otvorové vý...'!$C$70:$K$235</definedName>
    <definedName name="_xlnm.Print_Area" localSheetId="6">'2017-087-06 - Omítky, mal...'!$C$4:$J$36,'2017-087-06 - Omítky, mal...'!$C$42:$J$70,'2017-087-06 - Omítky, mal...'!$C$76:$K$1406</definedName>
    <definedName name="_xlnm.Print_Area" localSheetId="7">'2017-087-07 - ZTI'!$C$4:$J$36,'2017-087-07 - ZTI'!$C$42:$J$60,'2017-087-07 - ZTI'!$C$66:$K$113</definedName>
    <definedName name="_xlnm.Print_Area" localSheetId="8">'2017-087-08 - Vytápění a ...'!$C$4:$J$36,'2017-087-08 - Vytápění a ...'!$C$42:$J$66,'2017-087-08 - Vytápění a ...'!$C$72:$K$159</definedName>
    <definedName name="_xlnm.Print_Area" localSheetId="9">'2017-087-09 - VZT'!$C$4:$J$36,'2017-087-09 - VZT'!$C$42:$J$71,'2017-087-09 - VZT'!$C$77:$K$250</definedName>
    <definedName name="_xlnm.Print_Area" localSheetId="10">'2017-087-10 - Elektro - s...'!$C$4:$J$36,'2017-087-10 - Elektro - s...'!$C$42:$J$61,'2017-087-10 - Elektro - s...'!$C$67:$K$184</definedName>
    <definedName name="_xlnm.Print_Area" localSheetId="11">'2017-087-11 - MaR'!$C$4:$J$36,'2017-087-11 - MaR'!$C$42:$J$64,'2017-087-11 - MaR'!$C$70:$K$225</definedName>
    <definedName name="_xlnm.Print_Area" localSheetId="12">'2017-087-12 - Datové a te...'!$C$4:$J$36,'2017-087-12 - Datové a te...'!$C$42:$J$73,'2017-087-12 - Datové a te...'!$C$79:$K$167</definedName>
    <definedName name="_xlnm.Print_Area" localSheetId="13">'2017-087-13 - EPS'!$C$4:$J$36,'2017-087-13 - EPS'!$C$42:$J$64,'2017-087-13 - EPS'!$C$70:$K$151</definedName>
    <definedName name="_xlnm.Print_Area" localSheetId="14">'2017-087-14 - EZS, CCTV a...'!$C$4:$J$36,'2017-087-14 - EZS, CCTV a...'!$C$42:$J$69,'2017-087-14 - EZS, CCTV a...'!$C$75:$K$182</definedName>
    <definedName name="_xlnm.Print_Area" localSheetId="15">'2017-087-15 - Požární řešení'!$C$4:$J$36,'2017-087-15 - Požární řešení'!$C$42:$J$59,'2017-087-15 - Požární řešení'!$C$65:$K$112</definedName>
    <definedName name="_xlnm.Print_Area" localSheetId="16">'2017-087-16 - Chladící boxy'!$C$4:$J$36,'2017-087-16 - Chladící boxy'!$C$42:$J$62,'2017-087-16 - Chladící boxy'!$C$68:$K$105</definedName>
    <definedName name="_xlnm.Print_Area" localSheetId="17">'2017-087-17 - VRN'!$C$4:$J$36,'2017-087-17 - VRN'!$C$42:$J$64,'2017-087-17 - VRN'!$C$70:$K$102</definedName>
    <definedName name="_xlnm.Print_Area" localSheetId="18">'Pokyny pro vyplnění'!$B$2:$K$69,'Pokyny pro vyplnění'!$B$72:$K$116,'Pokyny pro vyplnění'!$B$119:$K$188,'Pokyny pro vyplnění'!$B$196:$K$216</definedName>
    <definedName name="_xlnm.Print_Area" localSheetId="0">'Rekapitulace stavby'!$D$4:$AO$33,'Rekapitulace stavby'!$C$39:$AQ$69</definedName>
    <definedName name="_xlnm.Print_Titles" localSheetId="0">'Rekapitulace stavby'!$49:$49</definedName>
    <definedName name="_xlnm.Print_Titles" localSheetId="1">'2017-087-01 - Bourací práce'!$87:$87</definedName>
    <definedName name="_xlnm.Print_Titles" localSheetId="2">'2017-087-02 - Svislé kce'!$80:$80</definedName>
    <definedName name="_xlnm.Print_Titles" localSheetId="3">'2017-087-03 - Podlahy'!$83:$83</definedName>
    <definedName name="_xlnm.Print_Titles" localSheetId="4">'2017-087-04 - Stropy'!$77:$77</definedName>
    <definedName name="_xlnm.Print_Titles" localSheetId="5">'2017-087-05 - Otvorové vý...'!$82:$82</definedName>
    <definedName name="_xlnm.Print_Titles" localSheetId="7">'2017-087-07 - ZTI'!$78:$78</definedName>
    <definedName name="_xlnm.Print_Titles" localSheetId="8">'2017-087-08 - Vytápění a ...'!$84:$84</definedName>
    <definedName name="_xlnm.Print_Titles" localSheetId="9">'2017-087-09 - VZT'!$89:$89</definedName>
    <definedName name="_xlnm.Print_Titles" localSheetId="10">'2017-087-10 - Elektro - s...'!$79:$79</definedName>
    <definedName name="_xlnm.Print_Titles" localSheetId="11">'2017-087-11 - MaR'!$82:$82</definedName>
    <definedName name="_xlnm.Print_Titles" localSheetId="12">'2017-087-12 - Datové a te...'!$91:$91</definedName>
    <definedName name="_xlnm.Print_Titles" localSheetId="13">'2017-087-13 - EPS'!$82:$82</definedName>
    <definedName name="_xlnm.Print_Titles" localSheetId="15">'2017-087-15 - Požární řešení'!$77:$77</definedName>
    <definedName name="_xlnm.Print_Titles" localSheetId="16">'2017-087-16 - Chladící boxy'!$80:$80</definedName>
    <definedName name="_xlnm.Print_Titles" localSheetId="17">'2017-087-17 - VRN'!$82:$82</definedName>
  </definedNames>
  <calcPr calcId="162913"/>
</workbook>
</file>

<file path=xl/sharedStrings.xml><?xml version="1.0" encoding="utf-8"?>
<sst xmlns="http://schemas.openxmlformats.org/spreadsheetml/2006/main" count="46757" uniqueCount="3848">
  <si>
    <t>Export VZ</t>
  </si>
  <si>
    <t>List obsahuje:</t>
  </si>
  <si>
    <t>1) Rekapitulace stavby</t>
  </si>
  <si>
    <t>2) Rekapitulace objektů stavby a soupisů prací</t>
  </si>
  <si>
    <t>3.0</t>
  </si>
  <si>
    <t>ZAMOK</t>
  </si>
  <si>
    <t>False</t>
  </si>
  <si>
    <t>{0fd3fc94-7101-4dc4-8b61-db57d4e7e955}</t>
  </si>
  <si>
    <t>0,01</t>
  </si>
  <si>
    <t>21</t>
  </si>
  <si>
    <t>15</t>
  </si>
  <si>
    <t>REKAPITULACE STAVBY</t>
  </si>
  <si>
    <t>v ---  níže se nacházejí doplnkové a pomocné údaje k sestavám  --- v</t>
  </si>
  <si>
    <t>Návod na vyplnění</t>
  </si>
  <si>
    <t>0,001</t>
  </si>
  <si>
    <t>Kód:</t>
  </si>
  <si>
    <t>2017-087-2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</si>
  <si>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</si>
  <si>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</si>
  <si>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Suterén I. stavba</t>
  </si>
  <si>
    <t>KSO:</t>
  </si>
  <si>
    <t/>
  </si>
  <si>
    <t>CC-CZ:</t>
  </si>
  <si>
    <t>Místo:</t>
  </si>
  <si>
    <t>Kamýcká 1176, Praha 6</t>
  </si>
  <si>
    <t>Datum:</t>
  </si>
  <si>
    <t>28. 4. 2017</t>
  </si>
  <si>
    <t>Zadavatel:</t>
  </si>
  <si>
    <t>IČ:</t>
  </si>
  <si>
    <t>ČZU v Praze Kamýcká 129, Praha 6</t>
  </si>
  <si>
    <t>DIČ:</t>
  </si>
  <si>
    <t>Uchazeč:</t>
  </si>
  <si>
    <t>Vyplň údaj</t>
  </si>
  <si>
    <t>Projektant:</t>
  </si>
  <si>
    <t>Ing. Vladimír Čapka Gestnerova 5/658, Praha 7</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</si>
  <si>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</si>
  <si>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</si>
  <si>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</si>
  <si>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</si>
  <si>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</si>
  <si>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</si>
  <si>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</si>
  <si>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</si>
  <si>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</si>
  <si>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</si>
  <si>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</si>
  <si>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</si>
  <si>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</si>
  <si>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</si>
  <si>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</si>
  <si>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</si>
  <si>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</si>
  <si>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</si>
  <si>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</si>
  <si>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</si>
  <si>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</si>
  <si>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</si>
  <si>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</si>
  <si>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</si>
  <si>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</si>
  <si>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</si>
  <si>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</si>
  <si>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</si>
  <si>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</si>
  <si>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</si>
  <si>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</si>
  <si>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</si>
  <si>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</si>
  <si>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</si>
  <si>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</si>
  <si>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</si>
  <si>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</si>
  <si>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</si>
  <si>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</si>
  <si>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</si>
  <si>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</si>
  <si>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</si>
  <si>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2017-087-01</t>
  </si>
  <si>
    <t>Bourací práce</t>
  </si>
  <si>
    <t>STA</t>
  </si>
  <si>
    <t>1</t>
  </si>
  <si>
    <t>{8400c7ab-024a-4b29-83ec-1488487882ac}</t>
  </si>
  <si>
    <t>2</t>
  </si>
  <si>
    <t>2017-087-02</t>
  </si>
  <si>
    <t>Svislé kce</t>
  </si>
  <si>
    <t>{936bb129-bba1-4112-a341-415c24ef3736}</t>
  </si>
  <si>
    <t>2017-087-03</t>
  </si>
  <si>
    <t>Podlahy</t>
  </si>
  <si>
    <t>{24b8c42c-a5be-49ad-ade1-b7ccf67031c4}</t>
  </si>
  <si>
    <t>2017-087-04</t>
  </si>
  <si>
    <t>Stropy</t>
  </si>
  <si>
    <t>{43ab0c5e-5fca-40cb-80a1-e3d8f529b0ac}</t>
  </si>
  <si>
    <t>2017-087-05</t>
  </si>
  <si>
    <t>Otvorové výplně</t>
  </si>
  <si>
    <t>{81050c9d-d667-4645-8b59-c2261c9bd232}</t>
  </si>
  <si>
    <t>2017-087-06</t>
  </si>
  <si>
    <t>Omítky, malby, obklady</t>
  </si>
  <si>
    <t>{c056cc30-b178-4aed-9268-a1a203898a8d}</t>
  </si>
  <si>
    <t>2017-087-07</t>
  </si>
  <si>
    <t>ZTI</t>
  </si>
  <si>
    <t>{978af86d-eb0a-46ec-9309-8633525e4dad}</t>
  </si>
  <si>
    <t>2017-087-08</t>
  </si>
  <si>
    <t>Vytápění a chlazení</t>
  </si>
  <si>
    <t>{b6faec19-c2ac-4ad9-b38f-5dde4c5f1de5}</t>
  </si>
  <si>
    <t>2017-087-09</t>
  </si>
  <si>
    <t>VZT</t>
  </si>
  <si>
    <t>{d86b6cf0-d8fa-4d25-980b-1ae800d4cbcc}</t>
  </si>
  <si>
    <t>2017-087-10</t>
  </si>
  <si>
    <t>Elektro - silnoproud</t>
  </si>
  <si>
    <t>{7bf37dd6-5ed8-4151-aa2c-2b5f5b9c28b2}</t>
  </si>
  <si>
    <t>2017-087-11</t>
  </si>
  <si>
    <t>MaR</t>
  </si>
  <si>
    <t>{f12600ff-f08a-44b6-92c1-dfc7fec6dcdc}</t>
  </si>
  <si>
    <t>2017-087-12</t>
  </si>
  <si>
    <t>Datové a telefonní rozvody</t>
  </si>
  <si>
    <t>{8c93bb4c-e6aa-44ed-836f-7d9c84b1431e}</t>
  </si>
  <si>
    <t>2017-087-13</t>
  </si>
  <si>
    <t>EPS</t>
  </si>
  <si>
    <t>{e51b2c1b-f451-477d-a4c8-c77c6251904b}</t>
  </si>
  <si>
    <t>2017-087-14</t>
  </si>
  <si>
    <t>EZS, CCTV a EKV</t>
  </si>
  <si>
    <t>{fb2443cb-3812-495c-8ba8-8eb699e7ef69}</t>
  </si>
  <si>
    <t>2017-087-15</t>
  </si>
  <si>
    <t>Požární řešení</t>
  </si>
  <si>
    <t>{2659fd66-1ec9-4275-bddd-07080ce10875}</t>
  </si>
  <si>
    <t>2017-087-16</t>
  </si>
  <si>
    <t>Chladící boxy</t>
  </si>
  <si>
    <t>{1b9eb39a-f8d5-4e2c-9f35-f434920e1b9f}</t>
  </si>
  <si>
    <t>2017-087-17</t>
  </si>
  <si>
    <t>VRN</t>
  </si>
  <si>
    <t>{024e0712-b137-477f-952f-3cc414b17b3f}</t>
  </si>
  <si>
    <t>1) Krycí list soupisu</t>
  </si>
  <si>
    <t>2) Rekapitulace</t>
  </si>
  <si>
    <t>3) Soupis prací</t>
  </si>
  <si>
    <t>Zpět na list:</t>
  </si>
  <si>
    <t>Rekapitulace stavby</t>
  </si>
  <si>
    <t>KRYCÍ LIST SOUPISU</t>
  </si>
  <si>
    <t>Objekt:</t>
  </si>
  <si>
    <t>2017-087-01 - Bourací práce</t>
  </si>
  <si>
    <t>Zpracováno dle metodiky ÚRS s maximálním zatříděním položek (popisu činností) dle Třídníku stavebních konstrukcí a prací. Použita databáze směrných cen 2017/I. Položky, které databáze neobsahuje, oceněny dle brutto ceníků příslušných dodavatelů. Veškeré názvy jednotlivých zařízení jsou uvedeny pouze pro určení technické úrovně a provozních parametrů. Ve všech případech lze použít i jiná než navržená zařízení, která mají podobnou nebo minimálně stejnou kvalitu, účinnost a výkon, parametry použití, ev. hlučnost (která bezpodmínečně splňuje platné hygienické normy).  Celková množství u jednotlivých položek (kusy, metry) byla odměřena a sečtena ručně a digitálně z výkresů.</t>
  </si>
  <si>
    <t>REKAPITULACE ČLENĚNÍ SOUPISU PRACÍ</t>
  </si>
  <si>
    <t>Kód dílu - Popis</t>
  </si>
  <si>
    <t>Cena celkem [CZK]</t>
  </si>
  <si>
    <t>Náklady soupisu celkem</t>
  </si>
  <si>
    <t>-1</t>
  </si>
  <si>
    <t>HSV - Práce a dodávky HSV</t>
  </si>
  <si>
    <t xml:space="preserve">    95 - Různé dokončovací konstrukce a práce pozemních staveb</t>
  </si>
  <si>
    <t xml:space="preserve">    96 - Bourání konstrukcí</t>
  </si>
  <si>
    <t xml:space="preserve">    97 - Prorážení otvorů a ostatní bourací práce</t>
  </si>
  <si>
    <t xml:space="preserve">    997 - Přesun sutě</t>
  </si>
  <si>
    <t>PSV - Práce a dodávky PSV</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</si>
  <si>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</si>
  <si>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</si>
  <si>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</si>
  <si>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</si>
  <si>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</si>
  <si>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776 - Podlahy povlakové</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</si>
  <si>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</si>
  <si>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</si>
  <si>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</si>
  <si>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</si>
  <si>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</si>
  <si>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</si>
  <si>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</si>
  <si>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</si>
  <si>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</si>
  <si>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</si>
  <si>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</si>
  <si>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</si>
  <si>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</si>
  <si>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</si>
  <si>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</si>
  <si>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</si>
  <si>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</si>
  <si>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95</t>
  </si>
  <si>
    <t>Různé dokončovací konstrukce a práce pozemních staveb</t>
  </si>
  <si>
    <t>K</t>
  </si>
  <si>
    <t>952902021</t>
  </si>
  <si>
    <t>Čištění budov při provádění oprav a udržovacích prací podlah hladkých zametením</t>
  </si>
  <si>
    <t>m2</t>
  </si>
  <si>
    <t>CS ÚRS 2017 01</t>
  </si>
  <si>
    <t>4</t>
  </si>
  <si>
    <t>-1838649814</t>
  </si>
  <si>
    <t>VV</t>
  </si>
  <si>
    <t>003/chodba</t>
  </si>
  <si>
    <t>75,87</t>
  </si>
  <si>
    <t>022/chodba</t>
  </si>
  <si>
    <t>7,93</t>
  </si>
  <si>
    <t>Mezisoučet</t>
  </si>
  <si>
    <t>3</t>
  </si>
  <si>
    <t>předpokklad 3x v týdnu ....práce trvání předpoklad 16 týdnů</t>
  </si>
  <si>
    <t>3*16*83,8</t>
  </si>
  <si>
    <t>952902031</t>
  </si>
  <si>
    <t>Čištění budov při provádění oprav a udržovacích prací podlah hladkých omytím</t>
  </si>
  <si>
    <t>-1645501036</t>
  </si>
  <si>
    <t>předpokklad 2x v týdnu ....práce trvání předpoklad 16 týdnů</t>
  </si>
  <si>
    <t>2*16*83,8</t>
  </si>
  <si>
    <t>95-R</t>
  </si>
  <si>
    <t>Dělící stěny SDK s provizorními dveřmi - zamezení pronikání prachu a nečistot z prostor staveních prací do ostatních částí objektu</t>
  </si>
  <si>
    <t>kus</t>
  </si>
  <si>
    <t>1189275600</t>
  </si>
  <si>
    <t>příčka SDK</t>
  </si>
  <si>
    <t>2,775*3,16- rozměr</t>
  </si>
  <si>
    <t>1,975*2,36- rozměr</t>
  </si>
  <si>
    <t>Součet</t>
  </si>
  <si>
    <t>96</t>
  </si>
  <si>
    <t>Bourání konstrukcí</t>
  </si>
  <si>
    <t>5</t>
  </si>
  <si>
    <t>962031133</t>
  </si>
  <si>
    <t>Bourání příček z cihel, tvárnic nebo příčkovek z cihel pálených, plných nebo dutých na maltu vápennou nebo vápenocementovou, tl. do 150 mm</t>
  </si>
  <si>
    <t>-415140959</t>
  </si>
  <si>
    <t>bourací/3</t>
  </si>
  <si>
    <t>m.č./028/</t>
  </si>
  <si>
    <t>příčka</t>
  </si>
  <si>
    <t>vybourání příčky/140/</t>
  </si>
  <si>
    <t>1,87*3,12</t>
  </si>
  <si>
    <t>bourací/6</t>
  </si>
  <si>
    <t>1,26*3,12-(0,6*1,97)</t>
  </si>
  <si>
    <t>bourací/21</t>
  </si>
  <si>
    <t>m.č./035/</t>
  </si>
  <si>
    <t>(0,81+1,42+1,51)*3,09-(0,59*1,93)</t>
  </si>
  <si>
    <t>bourací/28</t>
  </si>
  <si>
    <t>m.č./034/</t>
  </si>
  <si>
    <t>vybourání příčky/100/</t>
  </si>
  <si>
    <t>(1,26+0,22+1,4)*3,1</t>
  </si>
  <si>
    <t>bourací/33</t>
  </si>
  <si>
    <t>m.č./026/</t>
  </si>
  <si>
    <t>(0,89+0,54+2,64-1,42)*3,13-(0,8*1,96)</t>
  </si>
  <si>
    <t>bourací/41</t>
  </si>
  <si>
    <t>m.č./025/</t>
  </si>
  <si>
    <t>(1,6+1,73)*2,79-(0,9*1,95)</t>
  </si>
  <si>
    <t>bourací/49</t>
  </si>
  <si>
    <t>m.č./025/b</t>
  </si>
  <si>
    <t>(0,14+1,5)*2,58-(0,99*1,89)</t>
  </si>
  <si>
    <t>bourací/85</t>
  </si>
  <si>
    <t>m.č./023/</t>
  </si>
  <si>
    <t>(1,4+0,2)*2,92</t>
  </si>
  <si>
    <t>6</t>
  </si>
  <si>
    <t>962032230</t>
  </si>
  <si>
    <t>Bourání zdiva nadzákladového z cihel nebo tvárnic z cihel pálených nebo vápenopískových, na maltu vápennou nebo vápenocementovou, objemu do 1 m3</t>
  </si>
  <si>
    <t>m3</t>
  </si>
  <si>
    <t>1070960331</t>
  </si>
  <si>
    <t>bourací/1</t>
  </si>
  <si>
    <t>zdivo</t>
  </si>
  <si>
    <t>vybourání zdiva/170/ budou dveře</t>
  </si>
  <si>
    <t>0,8*2,1*0,17</t>
  </si>
  <si>
    <t>bourací/9</t>
  </si>
  <si>
    <t>vybourání zdiva/budou nové dveře/</t>
  </si>
  <si>
    <t>0,6*0,17*0,1</t>
  </si>
  <si>
    <t>bourací/24</t>
  </si>
  <si>
    <t>vybourání zdiva/200/</t>
  </si>
  <si>
    <t>0,23*3,09*0,2</t>
  </si>
  <si>
    <t>bourací/25</t>
  </si>
  <si>
    <t>vybourání zdiva/360/</t>
  </si>
  <si>
    <t>(0,53-0,25)*0,36*3,09</t>
  </si>
  <si>
    <t>bourací/26</t>
  </si>
  <si>
    <t>vybourání zdiva/200/- pro dveře</t>
  </si>
  <si>
    <t>0,91*2,1*0,2</t>
  </si>
  <si>
    <t>bourací/31</t>
  </si>
  <si>
    <t>0,65*2,2*0,36</t>
  </si>
  <si>
    <t>bourací/38</t>
  </si>
  <si>
    <t>vybourání zdiva/210/</t>
  </si>
  <si>
    <t>0,1*1,97*0,21*2</t>
  </si>
  <si>
    <t>bourací/44</t>
  </si>
  <si>
    <t>odsekání zdiva/80/</t>
  </si>
  <si>
    <t>4,04*2,58*0,08-(0,88*1,95*0,08)</t>
  </si>
  <si>
    <t>bourací/45</t>
  </si>
  <si>
    <t>odsekání zdiva/60/</t>
  </si>
  <si>
    <t>(0,08+2,69)*2,58*0,06</t>
  </si>
  <si>
    <t>bourací/46</t>
  </si>
  <si>
    <t>odsekání zdiva/150/</t>
  </si>
  <si>
    <t>2,55*2,58*0,15-(1,3*2,1*0,15)</t>
  </si>
  <si>
    <t>bourací/47</t>
  </si>
  <si>
    <t>vybourání zdiva/250/-budou dveře</t>
  </si>
  <si>
    <t>1,3*2,1*0,25</t>
  </si>
  <si>
    <t>bourací/53</t>
  </si>
  <si>
    <t>m.č./025/c</t>
  </si>
  <si>
    <t>vybourání zdiva/480/</t>
  </si>
  <si>
    <t>3,79*2,58*0,48-(0,99*1,89*0,48)</t>
  </si>
  <si>
    <t>bourací/56</t>
  </si>
  <si>
    <t>2,51*2,45*0,2</t>
  </si>
  <si>
    <t>bourací/57</t>
  </si>
  <si>
    <t>vybourání zdiva/220/</t>
  </si>
  <si>
    <t>2,55*2,58*0,1-(1,1*2,1*0,1)</t>
  </si>
  <si>
    <t>bourací/58</t>
  </si>
  <si>
    <t>vybourání zdiva/370/</t>
  </si>
  <si>
    <t>1,1*2,11*0,37</t>
  </si>
  <si>
    <t>bourací/69</t>
  </si>
  <si>
    <t>m.č./025/a</t>
  </si>
  <si>
    <t>1,45*3,14*0,2</t>
  </si>
  <si>
    <t>bourací/70</t>
  </si>
  <si>
    <t>m.č./025/d</t>
  </si>
  <si>
    <t>vybourání zdiva/400/</t>
  </si>
  <si>
    <t>1,1*2,1*0,4</t>
  </si>
  <si>
    <t>bourací/72</t>
  </si>
  <si>
    <t>2,34*2,6*0,2-(1,1*2,1*0,2)</t>
  </si>
  <si>
    <t>bourací/74</t>
  </si>
  <si>
    <t>2,34*2,6*0,22-(1,11*2,1*0,22)</t>
  </si>
  <si>
    <t>bourací/75</t>
  </si>
  <si>
    <t>1,11*2,1*0,37</t>
  </si>
  <si>
    <t>bourací/100</t>
  </si>
  <si>
    <t>m.č./027</t>
  </si>
  <si>
    <t>vybourání zdiva/350/</t>
  </si>
  <si>
    <t>0,28*0,35*2,79</t>
  </si>
  <si>
    <t>7</t>
  </si>
  <si>
    <t>962032231</t>
  </si>
  <si>
    <t>Bourání zdiva nadzákladového z cihel nebo tvárnic z cihel pálených nebo vápenopískových, na maltu vápennou nebo vápenocementovou, objemu přes 1 m3</t>
  </si>
  <si>
    <t>-1440567483</t>
  </si>
  <si>
    <t>bourací/11</t>
  </si>
  <si>
    <t>m.č./027/</t>
  </si>
  <si>
    <t>1,88*3,15*0,2</t>
  </si>
  <si>
    <t>bourací/14</t>
  </si>
  <si>
    <t>m.č./029/</t>
  </si>
  <si>
    <t>(1,73+0,54+0,54+0,66+1,41)*3,13*0,2-(0,59*1,95*0,2)</t>
  </si>
  <si>
    <t>bourací/73</t>
  </si>
  <si>
    <t>vybourání zdiva/340/</t>
  </si>
  <si>
    <t>3,79*2,6*0,34</t>
  </si>
  <si>
    <t>8</t>
  </si>
  <si>
    <t>965042131</t>
  </si>
  <si>
    <t>Bourání mazanin betonových nebo z litého asfaltu tl. do 100 mm, plochy do 4 m2</t>
  </si>
  <si>
    <t>1166569597</t>
  </si>
  <si>
    <t>mazanina/60/</t>
  </si>
  <si>
    <t>odstranění bet. Mazaniny /60/mm</t>
  </si>
  <si>
    <t>2,72*0,06</t>
  </si>
  <si>
    <t>m.č./029</t>
  </si>
  <si>
    <t>3,8*0,06</t>
  </si>
  <si>
    <t>m.č./035</t>
  </si>
  <si>
    <t>2,58*0,06</t>
  </si>
  <si>
    <t>9</t>
  </si>
  <si>
    <t>965042141</t>
  </si>
  <si>
    <t>Bourání mazanin betonových nebo z litého asfaltu tl. do 100 mm, plochy přes 4 m2</t>
  </si>
  <si>
    <t>825472505</t>
  </si>
  <si>
    <t>mazanina/50/</t>
  </si>
  <si>
    <t>odstranění bet. Mazaniny /50/mm</t>
  </si>
  <si>
    <t>10,81*0,05</t>
  </si>
  <si>
    <t>10,08*0,05</t>
  </si>
  <si>
    <t>9,28*0,05</t>
  </si>
  <si>
    <t>10,81*0,06</t>
  </si>
  <si>
    <t>10,08*0,06</t>
  </si>
  <si>
    <t>9,28*0,06</t>
  </si>
  <si>
    <t>m.č./028</t>
  </si>
  <si>
    <t>4,92*0,06</t>
  </si>
  <si>
    <t>m.č./030/31/32/33/</t>
  </si>
  <si>
    <t>12,61*0,06</t>
  </si>
  <si>
    <t>10</t>
  </si>
  <si>
    <t>965049111</t>
  </si>
  <si>
    <t>Bourání mazanin Příplatek k cenám za bourání mazanin betonových se svařovanou sítí, tl. do 100 mm</t>
  </si>
  <si>
    <t>834347121</t>
  </si>
  <si>
    <t>11</t>
  </si>
  <si>
    <t>965081213</t>
  </si>
  <si>
    <t>Bourání podlah z dlaždic bez podkladního lože nebo mazaniny, s jakoukoliv výplní spár keramických nebo xylolitových tl. do 10 mm, plochy přes 1 m2</t>
  </si>
  <si>
    <t>1909663024</t>
  </si>
  <si>
    <t>m.č./003/</t>
  </si>
  <si>
    <t>dlažba</t>
  </si>
  <si>
    <t>vybourání dlažby</t>
  </si>
  <si>
    <t>76,03</t>
  </si>
  <si>
    <t>29,39</t>
  </si>
  <si>
    <t>10,81</t>
  </si>
  <si>
    <t>10,08</t>
  </si>
  <si>
    <t>9,28</t>
  </si>
  <si>
    <t>2,72</t>
  </si>
  <si>
    <t>3,8</t>
  </si>
  <si>
    <t>2,58</t>
  </si>
  <si>
    <t>968062355</t>
  </si>
  <si>
    <t>Vybourání dřevěných rámů oken s křídly, dveřních zárubní, vrat, stěn, ostění nebo obkladů rámů oken s křídly dvojitých, plochy do 2 m2</t>
  </si>
  <si>
    <t>318341675</t>
  </si>
  <si>
    <t>bourací/60</t>
  </si>
  <si>
    <t>okno</t>
  </si>
  <si>
    <t>vybourání okna/2250*550/</t>
  </si>
  <si>
    <t>2,25*0,55</t>
  </si>
  <si>
    <t>bourací/61</t>
  </si>
  <si>
    <t>vybourání okna/2250*540/</t>
  </si>
  <si>
    <t>2,25*0,54</t>
  </si>
  <si>
    <t>bourací/62</t>
  </si>
  <si>
    <t>vybourání okna/2230*550/</t>
  </si>
  <si>
    <t>2,23*0,55</t>
  </si>
  <si>
    <t>12</t>
  </si>
  <si>
    <t>968072455</t>
  </si>
  <si>
    <t>Vybourání kovových rámů oken s křídly, dveřních zárubní, vrat, stěn, ostění nebo obkladů dveřních zárubní, plochy do 2 m2</t>
  </si>
  <si>
    <t>612373321</t>
  </si>
  <si>
    <t>bourací/4</t>
  </si>
  <si>
    <t>zárubeň</t>
  </si>
  <si>
    <t>vybourání zárubní/600*1970/</t>
  </si>
  <si>
    <t>0,6*1,97</t>
  </si>
  <si>
    <t>bourací/7</t>
  </si>
  <si>
    <t>vybourání zárubní/790*1940/</t>
  </si>
  <si>
    <t>0,79*1,94</t>
  </si>
  <si>
    <t>bourací/12</t>
  </si>
  <si>
    <t>vybourání zárubní/590*1950/</t>
  </si>
  <si>
    <t>0,59*1,95</t>
  </si>
  <si>
    <t>bourací/22</t>
  </si>
  <si>
    <t>vybourání zárubní/590*1930/</t>
  </si>
  <si>
    <t>0,59*1,93</t>
  </si>
  <si>
    <t>bourací/29</t>
  </si>
  <si>
    <t>vybourání zárubní/810*1940/</t>
  </si>
  <si>
    <t>0,81*1,94</t>
  </si>
  <si>
    <t>bourací/34</t>
  </si>
  <si>
    <t>vybourání zárubní/800*1960/</t>
  </si>
  <si>
    <t>0,8*1,96</t>
  </si>
  <si>
    <t>bourací/36</t>
  </si>
  <si>
    <t>vybourání zárubní/910*1960/</t>
  </si>
  <si>
    <t>0,91*1,96</t>
  </si>
  <si>
    <t>bourací/39</t>
  </si>
  <si>
    <t>vybourání zárubní/900*1950/</t>
  </si>
  <si>
    <t>0,9*1,95</t>
  </si>
  <si>
    <t>bourací/42</t>
  </si>
  <si>
    <t>vybourání zárubní/880*1950/</t>
  </si>
  <si>
    <t>0,88*1,95</t>
  </si>
  <si>
    <t>bourací/50</t>
  </si>
  <si>
    <t>vybourání zárubní/990*1890/</t>
  </si>
  <si>
    <t>0,99*1,89</t>
  </si>
  <si>
    <t>bourací/54</t>
  </si>
  <si>
    <t>bourací/77</t>
  </si>
  <si>
    <t>m.č./024/</t>
  </si>
  <si>
    <t>vybourání zárubní/900*1970/</t>
  </si>
  <si>
    <t>0,9*1,97</t>
  </si>
  <si>
    <t>bourací/81</t>
  </si>
  <si>
    <t>bourací/86</t>
  </si>
  <si>
    <t>m.č./022/a</t>
  </si>
  <si>
    <t>bourací/88</t>
  </si>
  <si>
    <t>m.č./022/</t>
  </si>
  <si>
    <t>vybourání zárubní/800*1970/</t>
  </si>
  <si>
    <t>0,8*1,97</t>
  </si>
  <si>
    <t>bourací/96</t>
  </si>
  <si>
    <t>vybourání zárubní/600*1940/</t>
  </si>
  <si>
    <t>0,6*1,94</t>
  </si>
  <si>
    <t>bourací/98</t>
  </si>
  <si>
    <t>m.č./025</t>
  </si>
  <si>
    <t>vybourání zárubní/980*1970/</t>
  </si>
  <si>
    <t>0,98*1,97</t>
  </si>
  <si>
    <t>13</t>
  </si>
  <si>
    <t>968072456</t>
  </si>
  <si>
    <t>Vybourání kovových rámů oken s křídly, dveřních zárubní, vrat, stěn, ostění nebo obkladů dveřních zárubní, plochy přes 2 m2</t>
  </si>
  <si>
    <t>1944772002</t>
  </si>
  <si>
    <t>bourací/90</t>
  </si>
  <si>
    <t>dveře dvojk</t>
  </si>
  <si>
    <t>vybourání zárubní/1450*1970/</t>
  </si>
  <si>
    <t>1,45*1,97</t>
  </si>
  <si>
    <t>bourací/92</t>
  </si>
  <si>
    <t>vybourání zárubní/1450*1990/</t>
  </si>
  <si>
    <t>1,45*1,99</t>
  </si>
  <si>
    <t>97</t>
  </si>
  <si>
    <t>Prorážení otvorů a ostatní bourací práce</t>
  </si>
  <si>
    <t>14</t>
  </si>
  <si>
    <t>973031324</t>
  </si>
  <si>
    <t>Vysekání výklenků nebo kapes ve zdivu z cihel na maltu vápennou nebo vápenocementovou kapes, plochy do 0,10 m2, hl. do 150 mm</t>
  </si>
  <si>
    <t>2135579280</t>
  </si>
  <si>
    <t>bourací/2</t>
  </si>
  <si>
    <t>kapsa</t>
  </si>
  <si>
    <t>vysekání kapes</t>
  </si>
  <si>
    <t>bourací/10</t>
  </si>
  <si>
    <t>vysekání kapes pro překlad</t>
  </si>
  <si>
    <t>bourací/27</t>
  </si>
  <si>
    <t>vysekání kapes- překlad</t>
  </si>
  <si>
    <t>bourací/32</t>
  </si>
  <si>
    <t>bourací/48</t>
  </si>
  <si>
    <t>bourací/59</t>
  </si>
  <si>
    <t>bourací/71</t>
  </si>
  <si>
    <t>bourací/76</t>
  </si>
  <si>
    <t>997</t>
  </si>
  <si>
    <t>Přesun sutě</t>
  </si>
  <si>
    <t>997013211</t>
  </si>
  <si>
    <t>Vnitrostaveništní doprava suti a vybouraných hmot vodorovně do 50 m svisle ručně (nošením po schodech) pro budovy a haly výšky do 6 m</t>
  </si>
  <si>
    <t>t</t>
  </si>
  <si>
    <t>-864787102</t>
  </si>
  <si>
    <t>16</t>
  </si>
  <si>
    <t>997013501</t>
  </si>
  <si>
    <t>Odvoz suti a vybouraných hmot na skládku nebo meziskládku se složením, na vzdálenost do 1 km</t>
  </si>
  <si>
    <t>-1591774448</t>
  </si>
  <si>
    <t>17</t>
  </si>
  <si>
    <t>997013509</t>
  </si>
  <si>
    <t>Odvoz suti a vybouraných hmot na skládku nebo meziskládku se složením, na vzdálenost Příplatek k ceně za každý další i započatý 1 km přes 1 km</t>
  </si>
  <si>
    <t>-1221818826</t>
  </si>
  <si>
    <t>75,464*10 'Přepočtené koeficientem množství</t>
  </si>
  <si>
    <t>18</t>
  </si>
  <si>
    <t>997013802</t>
  </si>
  <si>
    <t>Poplatek za uložení stavebního odpadu na skládce (skládkovné) železobetonového</t>
  </si>
  <si>
    <t>1240956969</t>
  </si>
  <si>
    <t>1,201</t>
  </si>
  <si>
    <t>9,618</t>
  </si>
  <si>
    <t>0,216</t>
  </si>
  <si>
    <t>19</t>
  </si>
  <si>
    <t>997013803</t>
  </si>
  <si>
    <t>Poplatek za uložení stavebního odpadu na skládce (skládkovné) z keramických materiálů</t>
  </si>
  <si>
    <t>488922659</t>
  </si>
  <si>
    <t>Bourání příček z cihel, tvárnic nebo příčkovek z cihel pálených, plných nebo dutých na maltu vápennou nebo vápenocementovou, tl. do 150 mm</t>
  </si>
  <si>
    <t>12,847</t>
  </si>
  <si>
    <t>Bourání zdiva nadzákladového z cihel nebo tvárnic z cihel pálených nebo vápenopískových, na maltu vápennou nebo vápenocementovou, objemu do 1 m3</t>
  </si>
  <si>
    <t>26,959</t>
  </si>
  <si>
    <t>Bourání zdiva nadzákladového z cihel nebo tvárnic z cihel pálených nebo vápenopískových, na maltu vápennou nebo vápenocementovou, objemu přes 1 m3</t>
  </si>
  <si>
    <t>13,246</t>
  </si>
  <si>
    <t>Bourání podlah z dlaždic bez podkladního lože nebo mazaniny, s jakoukoliv výplní spár keramických nebo xylolitových tl. do 10 mm, plochy přes 1 m2</t>
  </si>
  <si>
    <t>5,064</t>
  </si>
  <si>
    <t>0,270</t>
  </si>
  <si>
    <t>20</t>
  </si>
  <si>
    <t>997013811</t>
  </si>
  <si>
    <t>Poplatek za uložení stavebního odpadu na skládce (skládkovné) dřevěného</t>
  </si>
  <si>
    <t>800861144</t>
  </si>
  <si>
    <t>0,228</t>
  </si>
  <si>
    <t>Demontáž parapetních desek dřevěných nebo plastových šířky do 300 mm délky přes 1m</t>
  </si>
  <si>
    <t>0,015</t>
  </si>
  <si>
    <t>Ostatní práce vyvěšení nebo zavěšení křídel s případným uložením a opětovným zavěšením po provedení stavebních změn dřevěných dveřních, plochy do 2 m2</t>
  </si>
  <si>
    <t>0,408</t>
  </si>
  <si>
    <t xml:space="preserve">Ostatní práce vyvěšení nebo zavěšení křídel s případným uložením a opětovným zavěšením po provedení stavebních změn dřevěných dveřních, plochy přes 2 </t>
  </si>
  <si>
    <t>0,056</t>
  </si>
  <si>
    <t>997013812</t>
  </si>
  <si>
    <t>Poplatek za uložení stavebního odpadu na skládce (skládkovné) z materiálů na bázi sádry</t>
  </si>
  <si>
    <t>1842981265</t>
  </si>
  <si>
    <t>Demontáž podhledu sádrokartonového kazetového na zavěšeném na roštu polozapuštěném</t>
  </si>
  <si>
    <t>2,236</t>
  </si>
  <si>
    <t>22</t>
  </si>
  <si>
    <t>997013813</t>
  </si>
  <si>
    <t>Poplatek za uložení stavebního odpadu na skládce (skládkovné) z plastických hmot</t>
  </si>
  <si>
    <t>1156610475</t>
  </si>
  <si>
    <t>Demontáž povlakových podlahovin lepených ručně s podložkou</t>
  </si>
  <si>
    <t>0,370</t>
  </si>
  <si>
    <t>23</t>
  </si>
  <si>
    <t>997013814</t>
  </si>
  <si>
    <t>Poplatek za uložení stavebního odpadu na skládce (skládkovné) z izolačních materiálů</t>
  </si>
  <si>
    <t>623075542</t>
  </si>
  <si>
    <t>Odstranění tepelné izolace běžných stavebních konstrukcí z rohoží, pásů, dílců, desek, bloků podlah volně kladených nebo mezi trámy z polystyrenu, tlo</t>
  </si>
  <si>
    <t>0,037</t>
  </si>
  <si>
    <t>24</t>
  </si>
  <si>
    <t>997013831</t>
  </si>
  <si>
    <t>Poplatek za uložení stavebního odpadu na skládce (skládkovné) směsného</t>
  </si>
  <si>
    <t>1990971926</t>
  </si>
  <si>
    <t>2,062</t>
  </si>
  <si>
    <t>0,362</t>
  </si>
  <si>
    <t>Demontáž umyvadel bez výtokových armatur umyvadel</t>
  </si>
  <si>
    <t>0,078</t>
  </si>
  <si>
    <t>Demontáž sprchových kabin a vaniček bez výtokových armatur kabin</t>
  </si>
  <si>
    <t>0,088</t>
  </si>
  <si>
    <t>Demontáž sprchových kabin a vaniček bez výtokových armatur vaniček</t>
  </si>
  <si>
    <t>0,025</t>
  </si>
  <si>
    <t>Demontáž výlevek bez výtokových armatur a bez nádrže a splachovacího potrubí ocelových nebo litinových</t>
  </si>
  <si>
    <t>0,019</t>
  </si>
  <si>
    <t>Demontáž baterií nástěnných do G 3/4</t>
  </si>
  <si>
    <t>0,008</t>
  </si>
  <si>
    <t>Demontáž baterií sprchových diferenciálních T 1954 do G 3/4 x 1</t>
  </si>
  <si>
    <t>0,002</t>
  </si>
  <si>
    <t>Demontáž klempířských konstrukcí oplechování parapetů do suti</t>
  </si>
  <si>
    <t>0,011</t>
  </si>
  <si>
    <t>Demontáž povlakových podlahovin lepených ručně s podložkou- koberec</t>
  </si>
  <si>
    <t>0,038</t>
  </si>
  <si>
    <t>PSV</t>
  </si>
  <si>
    <t>Práce a dodávky PSV</t>
  </si>
  <si>
    <t>713</t>
  </si>
  <si>
    <t>Izolace tepelné</t>
  </si>
  <si>
    <t>25</t>
  </si>
  <si>
    <t>713120821</t>
  </si>
  <si>
    <t>Odstranění tepelné izolace běžných stavebních konstrukcí z rohoží, pásů, dílců, desek, bloků podlah volně kladených nebo mezi trámy z polystyrenu, tloušťka izolace do 100 mm</t>
  </si>
  <si>
    <t>-1780632029</t>
  </si>
  <si>
    <t>polystyrén</t>
  </si>
  <si>
    <t>odstranění polystyrénu/40/</t>
  </si>
  <si>
    <t>4,92</t>
  </si>
  <si>
    <t>12,61</t>
  </si>
  <si>
    <t>725</t>
  </si>
  <si>
    <t>Zdravotechnika - zařizovací předměty</t>
  </si>
  <si>
    <t>26</t>
  </si>
  <si>
    <t>725210821</t>
  </si>
  <si>
    <t>soubor</t>
  </si>
  <si>
    <t>-670209030</t>
  </si>
  <si>
    <t>bourací/15</t>
  </si>
  <si>
    <t>umyvadlo</t>
  </si>
  <si>
    <t>demontáž umyvadlo</t>
  </si>
  <si>
    <t>bourací/17</t>
  </si>
  <si>
    <t>bourací/79</t>
  </si>
  <si>
    <t>bourací/83</t>
  </si>
  <si>
    <t>27</t>
  </si>
  <si>
    <t>725240811</t>
  </si>
  <si>
    <t>-162357197</t>
  </si>
  <si>
    <t>bourací/19</t>
  </si>
  <si>
    <t>sprcha</t>
  </si>
  <si>
    <t>demontáž sprchy</t>
  </si>
  <si>
    <t>28</t>
  </si>
  <si>
    <t>725240812</t>
  </si>
  <si>
    <t>1244351166</t>
  </si>
  <si>
    <t>29</t>
  </si>
  <si>
    <t>725330840</t>
  </si>
  <si>
    <t>1762624605</t>
  </si>
  <si>
    <t>bourací/94</t>
  </si>
  <si>
    <t>výlevka</t>
  </si>
  <si>
    <t>demontáž výlevky</t>
  </si>
  <si>
    <t>30</t>
  </si>
  <si>
    <t>725820801</t>
  </si>
  <si>
    <t>-118638171</t>
  </si>
  <si>
    <t>bourací/16</t>
  </si>
  <si>
    <t>baterie</t>
  </si>
  <si>
    <t>demontáž baterie</t>
  </si>
  <si>
    <t>bourací/20</t>
  </si>
  <si>
    <t>bourací/80</t>
  </si>
  <si>
    <t>bourací/84</t>
  </si>
  <si>
    <t>bourací/95</t>
  </si>
  <si>
    <t>31</t>
  </si>
  <si>
    <t>725840850</t>
  </si>
  <si>
    <t>1454765505</t>
  </si>
  <si>
    <t>bourací/18</t>
  </si>
  <si>
    <t>baterie spr</t>
  </si>
  <si>
    <t>763</t>
  </si>
  <si>
    <t>Konstrukce suché výstavby</t>
  </si>
  <si>
    <t>32</t>
  </si>
  <si>
    <t>763135812</t>
  </si>
  <si>
    <t>-176271515</t>
  </si>
  <si>
    <t>podhled</t>
  </si>
  <si>
    <t xml:space="preserve">demontáž podhledu </t>
  </si>
  <si>
    <t>50,19</t>
  </si>
  <si>
    <t>49,64</t>
  </si>
  <si>
    <t>764</t>
  </si>
  <si>
    <t>Konstrukce klempířské</t>
  </si>
  <si>
    <t>33</t>
  </si>
  <si>
    <t>764002851</t>
  </si>
  <si>
    <t>m</t>
  </si>
  <si>
    <t>1308288278</t>
  </si>
  <si>
    <t>bourací/66</t>
  </si>
  <si>
    <t>vněj.parapet</t>
  </si>
  <si>
    <t>demontáž vnějšího parapetu</t>
  </si>
  <si>
    <t>2,25</t>
  </si>
  <si>
    <t>bourací/67</t>
  </si>
  <si>
    <t>bourací/68</t>
  </si>
  <si>
    <t>766</t>
  </si>
  <si>
    <t>Konstrukce truhlářské</t>
  </si>
  <si>
    <t>34</t>
  </si>
  <si>
    <t>766441821</t>
  </si>
  <si>
    <t>2091731560</t>
  </si>
  <si>
    <t>bourací/63</t>
  </si>
  <si>
    <t>parapet</t>
  </si>
  <si>
    <t>demontáž vnitřního parapetu</t>
  </si>
  <si>
    <t>bourací/64</t>
  </si>
  <si>
    <t>bourací/65</t>
  </si>
  <si>
    <t>35</t>
  </si>
  <si>
    <t>766691914</t>
  </si>
  <si>
    <t>851877575</t>
  </si>
  <si>
    <t>bourací/5</t>
  </si>
  <si>
    <t>dveře</t>
  </si>
  <si>
    <t>vyvěšení dveří /600*1970/</t>
  </si>
  <si>
    <t>bourací/8</t>
  </si>
  <si>
    <t>vyvěšení dveří /790*1940/</t>
  </si>
  <si>
    <t>bourací/13</t>
  </si>
  <si>
    <t>vyvěšení dveří /590*1950/</t>
  </si>
  <si>
    <t>bourací/23</t>
  </si>
  <si>
    <t>vyvěšení dveří /590*1930/</t>
  </si>
  <si>
    <t>bourací/30</t>
  </si>
  <si>
    <t>vyvěšení dveří /810*1940/</t>
  </si>
  <si>
    <t>bourací/35</t>
  </si>
  <si>
    <t>vyvěšení dveří /800*1960/</t>
  </si>
  <si>
    <t>bourací/37</t>
  </si>
  <si>
    <t>vyvěšení dveří /910*1960/</t>
  </si>
  <si>
    <t>bourací/40</t>
  </si>
  <si>
    <t>vyvěšení dveří /900*1950/</t>
  </si>
  <si>
    <t>bourací/43</t>
  </si>
  <si>
    <t>vyvěšení dveří /880*1950/</t>
  </si>
  <si>
    <t>bourací/51</t>
  </si>
  <si>
    <t>vyvěšení dveří /990*1890/</t>
  </si>
  <si>
    <t>bourací/55</t>
  </si>
  <si>
    <t>bourací/78</t>
  </si>
  <si>
    <t>vyvěšení dveří /900*1970/</t>
  </si>
  <si>
    <t>bourací/82</t>
  </si>
  <si>
    <t>bourací/87</t>
  </si>
  <si>
    <t>bourací/89</t>
  </si>
  <si>
    <t>vyvěšení dveří /800*1970/</t>
  </si>
  <si>
    <t>bourací/97</t>
  </si>
  <si>
    <t>vyvěšení dveří /600*1940/</t>
  </si>
  <si>
    <t>bourací/99</t>
  </si>
  <si>
    <t>m.č./026</t>
  </si>
  <si>
    <t>vyvěšení dveří /980*1970/</t>
  </si>
  <si>
    <t>36</t>
  </si>
  <si>
    <t>766691915</t>
  </si>
  <si>
    <t>Ostatní práce vyvěšení nebo zavěšení křídel s případným uložením a opětovným zavěšením po provedení stavebních změn dřevěných dveřních, plochy přes 2 m2</t>
  </si>
  <si>
    <t>-950452682</t>
  </si>
  <si>
    <t>bourací/91</t>
  </si>
  <si>
    <t>vyvěšení dveří /1450*1970/</t>
  </si>
  <si>
    <t>bourací/93</t>
  </si>
  <si>
    <t>vyvěšení dveří /1450*1990/</t>
  </si>
  <si>
    <t>776</t>
  </si>
  <si>
    <t>Podlahy povlakové</t>
  </si>
  <si>
    <t>37</t>
  </si>
  <si>
    <t>776201812</t>
  </si>
  <si>
    <t>2047686283</t>
  </si>
  <si>
    <t>PVC</t>
  </si>
  <si>
    <t>demontáž PVC</t>
  </si>
  <si>
    <t>7,05</t>
  </si>
  <si>
    <t>11,44</t>
  </si>
  <si>
    <t>38</t>
  </si>
  <si>
    <t>776201812.K</t>
  </si>
  <si>
    <t>1488480021</t>
  </si>
  <si>
    <t>koberec</t>
  </si>
  <si>
    <t>odstranění koberce</t>
  </si>
  <si>
    <t>2017-087-02 - Svislé kce</t>
  </si>
  <si>
    <t xml:space="preserve">    3 - Svislé a kompletní konstrukce</t>
  </si>
  <si>
    <t xml:space="preserve">    998 - Přesun hmot</t>
  </si>
  <si>
    <t>Svislé a kompletní konstrukce</t>
  </si>
  <si>
    <t>311272312</t>
  </si>
  <si>
    <t>Zdivo z pórobetonových přesných tvárnic nosné z tvárnic hladkých jakékoli pevnosti na tenké maltové lože, tloušťka zdiva 300 mm, objemová hmotnost 400 kg/m3</t>
  </si>
  <si>
    <t>-451963015</t>
  </si>
  <si>
    <t>m.č./030/</t>
  </si>
  <si>
    <t>1,53*1,94*0,36</t>
  </si>
  <si>
    <t>(1,2*0,55*0,3)+(0,4*0,54*0,3)+(1,1*0,55*0,3)</t>
  </si>
  <si>
    <t>317944321.1</t>
  </si>
  <si>
    <t>Válcované nosníky dodatečně osazované do připravených otvorů bez zazdění hlav do č. 12-dvojice úhelníků L50/50/5 /1bm=3,79/kg</t>
  </si>
  <si>
    <t>671055310</t>
  </si>
  <si>
    <t>osazení překlad</t>
  </si>
  <si>
    <t>překlad</t>
  </si>
  <si>
    <t>m.č./033/</t>
  </si>
  <si>
    <t>Překlad nad dveřní otvor - dvojice úhelníků L50/50/5 /1bm=3,79/kg- délka/900/mm</t>
  </si>
  <si>
    <t>(0,15+0,6+0,15)*2*3,79*1,1*0,001</t>
  </si>
  <si>
    <t>m.č./032</t>
  </si>
  <si>
    <t>m.č./031/</t>
  </si>
  <si>
    <t>Překlad nad dveřní otvor - dvojice úhelníků L50/50/5 /1bm=3,79/kg- délka/900+150+150/mm</t>
  </si>
  <si>
    <t>1,2*2*3,79*1,1*0,001</t>
  </si>
  <si>
    <t>m.č./030/a</t>
  </si>
  <si>
    <t>M</t>
  </si>
  <si>
    <t>130104200</t>
  </si>
  <si>
    <t>úhelník ocelový rovnostranný, v jakosti 11 375, 50 x 50 x 5 mm</t>
  </si>
  <si>
    <t>1379613322</t>
  </si>
  <si>
    <t>317944323</t>
  </si>
  <si>
    <t>Válcované nosníky dodatečně osazované do připravených otvorů bez zazdění hlav č. 14 až 22</t>
  </si>
  <si>
    <t>1579805257</t>
  </si>
  <si>
    <t>osazení profilů- překlad</t>
  </si>
  <si>
    <t>Překlad nad dveřní otvor - 2x ocelový profil IPE 140 dl. 1400mm /1bm=14,9kg/</t>
  </si>
  <si>
    <t>2*1,4*14,9*1,1*0,001</t>
  </si>
  <si>
    <t>342272523</t>
  </si>
  <si>
    <t>Příčky z pórobetonových přesných příčkovek hladkých, objemové hmotnosti 500 kg/m3 na tenké maltové lože, tloušťky příčky 150 mm</t>
  </si>
  <si>
    <t>-1688094139</t>
  </si>
  <si>
    <t>nové</t>
  </si>
  <si>
    <t>1,85*3,15</t>
  </si>
  <si>
    <t>m.č./032/</t>
  </si>
  <si>
    <t>(1,2+1,885)*3,15</t>
  </si>
  <si>
    <t>m.č./031/a</t>
  </si>
  <si>
    <t>(2,15+0,14+3,13)*2,79</t>
  </si>
  <si>
    <t>1,85*3,13</t>
  </si>
  <si>
    <t>0,88*1,95+(0,98*1,97)</t>
  </si>
  <si>
    <t>(0,35*2,12)+(0,36*2,06)</t>
  </si>
  <si>
    <t>3,96*3,14</t>
  </si>
  <si>
    <t>(2,075+2,125)*3,14</t>
  </si>
  <si>
    <t>998</t>
  </si>
  <si>
    <t>Přesun hmot</t>
  </si>
  <si>
    <t>998018001</t>
  </si>
  <si>
    <t>Přesun hmot pro budovy občanské výstavby, bydlení, výrobu a služby ruční - bez užití mechanizace vodorovná dopravní vzdálenost do 100 m pro budovy s jakoukoliv nosnou konstrukcí výšky do 6 m</t>
  </si>
  <si>
    <t>1034548746</t>
  </si>
  <si>
    <t>763111461.150</t>
  </si>
  <si>
    <t>Příčka ze sádrokartonových desek s nosnou konstrukcí z jednoduchých ocelových profilů UW, CW dvojitě opláštěná deskami akustickými tl. 2 x 12,5 mm, EI 90, příčka tl. 125 mm, profil 75 TI tl. 60 mm 40 kg/m3, Rw 56 dB</t>
  </si>
  <si>
    <t>-473664454</t>
  </si>
  <si>
    <t>mč./024/a</t>
  </si>
  <si>
    <t>místnost pro přístroj LECO, která bude z akustických důvodů provedena ze sádrokartonové příčky – dvojité opláštění, dvojitá konstrukce -2xC50+5mm pěno</t>
  </si>
  <si>
    <t>pěnová páska mezi nimi, výplň minerální vatou.</t>
  </si>
  <si>
    <t>V této příčce bude osazeno pevné prosklení 2650x1000mm - parapet 1000mm z akustického trojskla.</t>
  </si>
  <si>
    <t>2,65*2,74</t>
  </si>
  <si>
    <t>mínus okno</t>
  </si>
  <si>
    <t>2,65*0,55*-1</t>
  </si>
  <si>
    <t>763111717</t>
  </si>
  <si>
    <t>Příčka ze sádrokartonových desek ostatní konstrukce a práce na příčkách ze sádrokartonových desek základní penetrační nátěr</t>
  </si>
  <si>
    <t>806867088</t>
  </si>
  <si>
    <t>763111771</t>
  </si>
  <si>
    <t xml:space="preserve">Příčka ze sádrokartonových desek Příplatek k cenám za rovinnost kvality speciální tmelení </t>
  </si>
  <si>
    <t>-1808573064</t>
  </si>
  <si>
    <t>998763301</t>
  </si>
  <si>
    <t>Přesun hmot pro konstrukce montované z desek sádrokartonových, sádrovláknitých, cementovláknitých nebo cementových stanovený z hmotnosti přesunovaného materiálu vodorovná dopravní vzdálenost do 50 m v objektech výšky do 6 m</t>
  </si>
  <si>
    <t>1719409546</t>
  </si>
  <si>
    <t>998763381</t>
  </si>
  <si>
    <t>Přesun hmot pro konstrukce montované z desek sádrokartonových, sádrovláknitých, cementovláknitých nebo cementových Příplatek k cenám za přesun prováděný bez použití mechanizace pro jakoukoliv výšku objektu</t>
  </si>
  <si>
    <t>659728410</t>
  </si>
  <si>
    <t>2017-087-03 - Podlahy</t>
  </si>
  <si>
    <t xml:space="preserve">    6 - Úpravy povrchů, podlahy a osazování výplní</t>
  </si>
  <si>
    <t xml:space="preserve">    711 - Izolace proti vodě, vlhkosti a plynům</t>
  </si>
  <si>
    <t xml:space="preserve">    771 - Podlahy z dlaždic</t>
  </si>
  <si>
    <t>Úpravy povrchů, podlahy a osazování výplní</t>
  </si>
  <si>
    <t>631311114</t>
  </si>
  <si>
    <t>Mazanina z betonu prostého bez zvýšených nároků na prostředí tl. přes 50 do 80 mm tř. C 16/20</t>
  </si>
  <si>
    <t>-1436031094</t>
  </si>
  <si>
    <t xml:space="preserve"> betonová mazanina se sítí / 68/ mm  </t>
  </si>
  <si>
    <t>skladbaP/1/</t>
  </si>
  <si>
    <t>12,35*0,068</t>
  </si>
  <si>
    <t>6,32*0,068</t>
  </si>
  <si>
    <t>m.č./027/a</t>
  </si>
  <si>
    <t>5,09*0,068</t>
  </si>
  <si>
    <t>10,21*0,068</t>
  </si>
  <si>
    <t>m.č./033</t>
  </si>
  <si>
    <t>2,28*0,068</t>
  </si>
  <si>
    <t xml:space="preserve"> betonová mazanina se sítí / 65/ mm  </t>
  </si>
  <si>
    <t>skladba P/2/</t>
  </si>
  <si>
    <t xml:space="preserve">betonová mazanina se sítí/65/ mm  </t>
  </si>
  <si>
    <t>2,74*0,065</t>
  </si>
  <si>
    <t xml:space="preserve"> betonová mazanina se sítí / 72/ mm  </t>
  </si>
  <si>
    <t>skladba P/4/</t>
  </si>
  <si>
    <t>m.č./031</t>
  </si>
  <si>
    <t xml:space="preserve">betonová mazanina se sítí/72/ mm  </t>
  </si>
  <si>
    <t>5,74*0,072</t>
  </si>
  <si>
    <t>19,37*0,072</t>
  </si>
  <si>
    <t>631319011</t>
  </si>
  <si>
    <t>Příplatek k cenám mazanin za úpravu povrchu mazaniny přehlazením, mazanina tl. přes 50 do 80 mm</t>
  </si>
  <si>
    <t>-1670553864</t>
  </si>
  <si>
    <t>631319171</t>
  </si>
  <si>
    <t>Příplatek k cenám mazanin za stržení povrchu spodní vrstvy mazaniny latí před vložením výztuže nebo pletiva pro tl. obou vrstev mazaniny přes 50 do 80 mm</t>
  </si>
  <si>
    <t>-1263008961</t>
  </si>
  <si>
    <t>631362021</t>
  </si>
  <si>
    <t>Výztuž mazanin ze svařovaných sítí z drátů typu KARI</t>
  </si>
  <si>
    <t>2109733059</t>
  </si>
  <si>
    <t>kari síť 6/100/100-1/m2/=4,44/kg</t>
  </si>
  <si>
    <t>kari síť/6*100*100/…1m2=4,44/kg</t>
  </si>
  <si>
    <t>12,35</t>
  </si>
  <si>
    <t>6,32</t>
  </si>
  <si>
    <t>5,09</t>
  </si>
  <si>
    <t>10,21</t>
  </si>
  <si>
    <t>2,28</t>
  </si>
  <si>
    <t>2,74</t>
  </si>
  <si>
    <t>5,74</t>
  </si>
  <si>
    <t>19,37</t>
  </si>
  <si>
    <t>Mezisoučet v m2</t>
  </si>
  <si>
    <t>64,1*4,44*1,15*0,001</t>
  </si>
  <si>
    <t>Mezisoučet v tunách</t>
  </si>
  <si>
    <t>-799913344</t>
  </si>
  <si>
    <t>711</t>
  </si>
  <si>
    <t>Izolace proti vodě, vlhkosti a plynům</t>
  </si>
  <si>
    <t>711113117</t>
  </si>
  <si>
    <t>Izolace proti zemní vlhkosti natěradly a tmely za studena na ploše vodorovné V těsnicí stěrkou nepružnou (cementem pojená)</t>
  </si>
  <si>
    <t>1735856512</t>
  </si>
  <si>
    <t xml:space="preserve">hydroizolační stěrka, v koutech páska/  3/ mm                  </t>
  </si>
  <si>
    <t>998711101</t>
  </si>
  <si>
    <t>Přesun hmot pro izolace proti vodě, vlhkosti a plynům stanovený z hmotnosti přesunovaného materiálu vodorovná dopravní vzdálenost do 50 m v objektech výšky do 6 m</t>
  </si>
  <si>
    <t>754635767</t>
  </si>
  <si>
    <t>998711181</t>
  </si>
  <si>
    <t>Přesun hmot pro izolace proti vodě, vlhkosti a plynům stanovený z hmotnosti přesunovaného materiálu Příplatek k cenám za přesun prováděný bez použití mechanizace pro jakoukoliv výšku objektu</t>
  </si>
  <si>
    <t>1729550822</t>
  </si>
  <si>
    <t>713121111</t>
  </si>
  <si>
    <t>Montáž tepelné izolace podlah rohožemi, pásy, deskami, dílci, bloky (izolační materiál ve specifikaci) kladenými volně jednovrstvá</t>
  </si>
  <si>
    <t>-1009441060</t>
  </si>
  <si>
    <t>tepelná izolace – polyuretanové podlahové desky / 20/ mm</t>
  </si>
  <si>
    <t>283723010</t>
  </si>
  <si>
    <t>deska z pěnového polystyrenu pro trvalé zatížení v tlaku (max. 2000 kg/m2) 1000 x 500 x 20 mm</t>
  </si>
  <si>
    <t>-1835777012</t>
  </si>
  <si>
    <t>998713101</t>
  </si>
  <si>
    <t>Přesun hmot pro izolace tepelné stanovený z hmotnosti přesunovaného materiálu vodorovná dopravní vzdálenost do 50 m v objektech výšky do 6 m</t>
  </si>
  <si>
    <t>-2119334874</t>
  </si>
  <si>
    <t>0,007</t>
  </si>
  <si>
    <t>998713181</t>
  </si>
  <si>
    <t>Přesun hmot pro izolace tepelné stanovený z hmotnosti přesunovaného materiálu Příplatek k cenám za přesun prováděný bez použití mechanizace pro jakoukoliv výšku objektu</t>
  </si>
  <si>
    <t>1744516445</t>
  </si>
  <si>
    <t>771</t>
  </si>
  <si>
    <t>Podlahy z dlaždic</t>
  </si>
  <si>
    <t>771574112</t>
  </si>
  <si>
    <t>Montáž podlah z dlaždic keramických lepených flexibilním lepidlem režných nebo glazovaných hladkých přes 6 do 9 ks/ m2</t>
  </si>
  <si>
    <t>1140592602</t>
  </si>
  <si>
    <t>keramická dlažba slinutá neglazovaná/ 8/ mm- do tmelu</t>
  </si>
  <si>
    <t>skladba P/3/</t>
  </si>
  <si>
    <t>9,51</t>
  </si>
  <si>
    <t>m.č./023</t>
  </si>
  <si>
    <t>m.č./024</t>
  </si>
  <si>
    <t>38,05</t>
  </si>
  <si>
    <t>m.č./024/a</t>
  </si>
  <si>
    <t>10,7</t>
  </si>
  <si>
    <t>12,98</t>
  </si>
  <si>
    <t>32,29</t>
  </si>
  <si>
    <t>m.č./030</t>
  </si>
  <si>
    <t>6,5</t>
  </si>
  <si>
    <t>9,44</t>
  </si>
  <si>
    <t>597614090</t>
  </si>
  <si>
    <t>dlaždice keramické slinuté neglazované mrazuvzdorné  29,8 x 29,8 x 0,9 cm- bude upřesněno s investorem</t>
  </si>
  <si>
    <t>-2084919719</t>
  </si>
  <si>
    <t>284,52*1,02 'Přepočtené koeficientem množství</t>
  </si>
  <si>
    <t>771591111</t>
  </si>
  <si>
    <t>Podlahy - ostatní práce penetrace podkladu</t>
  </si>
  <si>
    <t>-33685435</t>
  </si>
  <si>
    <t>771990111</t>
  </si>
  <si>
    <t>Vyrovnání podkladní vrstvy samonivelační stěrkou tl. 4 mm, min. pevnosti 15 MPa</t>
  </si>
  <si>
    <t>-1226389532</t>
  </si>
  <si>
    <t xml:space="preserve">vyrovnávací stěrka- odhad/ 3- 20/mm </t>
  </si>
  <si>
    <t>771990191</t>
  </si>
  <si>
    <t>Vyrovnání podkladní vrstvy samonivelační stěrkou tl. 4 mm, min. pevnosti Příplatek k cenám za každý další 1 mm tloušťky, min. pevnosti 15 MPa</t>
  </si>
  <si>
    <t>1554586291</t>
  </si>
  <si>
    <t>245,53*6 'Přepočtené koeficientem množství</t>
  </si>
  <si>
    <t>998771101</t>
  </si>
  <si>
    <t>Přesun hmot pro podlahy z dlaždic stanovený z hmotnosti přesunovaného materiálu vodorovná dopravní vzdálenost do 50 m v objektech výšky do 6 m</t>
  </si>
  <si>
    <t>-1575997967</t>
  </si>
  <si>
    <t>998771181</t>
  </si>
  <si>
    <t>Přesun hmot pro podlahy z dlaždic stanovený z hmotnosti přesunovaného materiálu Příplatek k ceně za přesun prováděný bez použití mechanizace pro jakoukoliv výšku objektu</t>
  </si>
  <si>
    <t>-1358222815</t>
  </si>
  <si>
    <t>776111112</t>
  </si>
  <si>
    <t>Příprava podkladu broušení podlah nového podkladu betonového</t>
  </si>
  <si>
    <t>1459710238</t>
  </si>
  <si>
    <t>PVC /  4/ mm- lepené</t>
  </si>
  <si>
    <t>776111311</t>
  </si>
  <si>
    <t>Příprava podkladu vysátí podlah</t>
  </si>
  <si>
    <t>1768137852</t>
  </si>
  <si>
    <t>776121111</t>
  </si>
  <si>
    <t>Příprava podkladu penetrace vodou ředitelná na savý podklad (válečkováním) ředěná v poměru 1:3 podlah</t>
  </si>
  <si>
    <t>-490421395</t>
  </si>
  <si>
    <t>776141112</t>
  </si>
  <si>
    <t>Příprava podkladu vyrovnání samonivelační stěrkou podlah min.pevnosti 20 MPa, tloušťky přes 3 do 5 mm</t>
  </si>
  <si>
    <t>265975070</t>
  </si>
  <si>
    <t xml:space="preserve">vyrovnávací stěrka- odhad/ 3/mm </t>
  </si>
  <si>
    <t>776221111</t>
  </si>
  <si>
    <t>Montáž podlahovin z PVC lepením standardním lepidlem z pásů standardních</t>
  </si>
  <si>
    <t>-1150525423</t>
  </si>
  <si>
    <t>284110000</t>
  </si>
  <si>
    <t>PVC heterogenní zátěžové antibakteriální, nášlapná vrstva 0,90 mm, R 10, zátěž 34/43, otlak do 0,03 mm, hořlavost Bfl S1</t>
  </si>
  <si>
    <t>2133319917</t>
  </si>
  <si>
    <t>25,11*1,1 'Přepočtené koeficientem množství</t>
  </si>
  <si>
    <t>776411111</t>
  </si>
  <si>
    <t>Montáž soklíků lepením obvodových, výšky do 80 mm</t>
  </si>
  <si>
    <t>102634951</t>
  </si>
  <si>
    <t>1,885+4,98+1,65</t>
  </si>
  <si>
    <t>6,59+3,385+5,655+3,85</t>
  </si>
  <si>
    <t>284110060</t>
  </si>
  <si>
    <t>lišta speciální soklová PVC samolepící 15 x 50 mm role 50 m</t>
  </si>
  <si>
    <t>1871379885</t>
  </si>
  <si>
    <t>27,995*1,15 'Přepočtené koeficientem množství</t>
  </si>
  <si>
    <t>776421312</t>
  </si>
  <si>
    <t>Montáž lišt přechodových šroubovaných</t>
  </si>
  <si>
    <t>-1386969392</t>
  </si>
  <si>
    <t>Podlahový nerezový L profil do dlažby, výšky 10mm do všech dveří, kde je z jedné nebo z obou tsran provedena nová dlažba</t>
  </si>
  <si>
    <t>590541030.R</t>
  </si>
  <si>
    <t>Podlahový nerezový L profil do dlažby, výšky 10mm do všech dveří, kde je z jedné nebo z obou stran provedena nová dlažba</t>
  </si>
  <si>
    <t>-833422577</t>
  </si>
  <si>
    <t>22*1,02 'Přepočtené koeficientem množství</t>
  </si>
  <si>
    <t>776991121</t>
  </si>
  <si>
    <t>Ostatní práce údržba nových podlahovin po pokládce čištění základní</t>
  </si>
  <si>
    <t>-712119335</t>
  </si>
  <si>
    <t>998776101</t>
  </si>
  <si>
    <t>Přesun hmot pro podlahy povlakové stanovený z hmotnosti přesunovaného materiálu vodorovná dopravní vzdálenost do 50 m v objektech výšky do 6 m</t>
  </si>
  <si>
    <t>509786691</t>
  </si>
  <si>
    <t>998776181</t>
  </si>
  <si>
    <t>Přesun hmot pro podlahy povlakové stanovený z hmotnosti přesunovaného materiálu Příplatek k cenám za přesun prováděný bez použití mechanizace pro jakoukoliv výšku objektu</t>
  </si>
  <si>
    <t>-1885826366</t>
  </si>
  <si>
    <t>2017-087-04 - Stropy</t>
  </si>
  <si>
    <t>763135102</t>
  </si>
  <si>
    <t>1055863090</t>
  </si>
  <si>
    <t>podhled kazetový- akustický</t>
  </si>
  <si>
    <t>m.č./024a</t>
  </si>
  <si>
    <t>590305750.R</t>
  </si>
  <si>
    <t>433441736</t>
  </si>
  <si>
    <t>175,19*1,05 'Přepočtené koeficientem množství</t>
  </si>
  <si>
    <t>-1758005323</t>
  </si>
  <si>
    <t>akustický- kazetový- omyvatel.</t>
  </si>
  <si>
    <t>dříve m.č.</t>
  </si>
  <si>
    <t>056/</t>
  </si>
  <si>
    <t>nová skladba</t>
  </si>
  <si>
    <t>R/3/</t>
  </si>
  <si>
    <t>040/PP/1/ etologická a eko-etol.labor./I/</t>
  </si>
  <si>
    <t>18,33</t>
  </si>
  <si>
    <t>041/PP/1/ etologická a eko-etol.labor.- chov zvířat/I/</t>
  </si>
  <si>
    <t>13,75</t>
  </si>
  <si>
    <t>058/058/a/</t>
  </si>
  <si>
    <t>046/PP/3/ ekofyziol.labor./I/-růst.komory</t>
  </si>
  <si>
    <t>31,63</t>
  </si>
  <si>
    <t>590305810.R</t>
  </si>
  <si>
    <t>-1323554625</t>
  </si>
  <si>
    <t xml:space="preserve"> kazetový- omyvatel.</t>
  </si>
  <si>
    <t xml:space="preserve"> m.č.</t>
  </si>
  <si>
    <t>/032</t>
  </si>
  <si>
    <t>2,74*1,05 'Přepočtené koeficientem množství</t>
  </si>
  <si>
    <t>140045376</t>
  </si>
  <si>
    <t>podhled kazetový</t>
  </si>
  <si>
    <t>590305710.R</t>
  </si>
  <si>
    <t>29483931</t>
  </si>
  <si>
    <t>2,28*1,05 'Přepočtené koeficientem množství</t>
  </si>
  <si>
    <t>763135201</t>
  </si>
  <si>
    <t>738907336</t>
  </si>
  <si>
    <t>590302610</t>
  </si>
  <si>
    <t>-903161601</t>
  </si>
  <si>
    <t>78,15*1,05 'Přepočtené koeficientem množství</t>
  </si>
  <si>
    <t>953303421</t>
  </si>
  <si>
    <t>1137574512</t>
  </si>
  <si>
    <t>2017-087-05 - Otvorové výplně</t>
  </si>
  <si>
    <t xml:space="preserve">    767 - Konstrukce zámečnické</t>
  </si>
  <si>
    <t xml:space="preserve">    767-1 - Konstrukce zámečnické- ostatní</t>
  </si>
  <si>
    <t xml:space="preserve">    786 - Dokončovací práce - čalounické úpravy</t>
  </si>
  <si>
    <t>642945111</t>
  </si>
  <si>
    <t>Osazování ocelových zárubní protipožárních nebo protiplynových dveří do vynechaného otvoru, s obetonováním, dveří jednokřídlových do 2,5 m2</t>
  </si>
  <si>
    <t>-1325034280</t>
  </si>
  <si>
    <t>D/2- pravé - Dveře kovové vnitřní , otevíravé 600/1970 mm, bez polodrážky, křídlo plné, hladké,  s oboustranným opláštěním, nástřik barvou - odstín či</t>
  </si>
  <si>
    <t>ks</t>
  </si>
  <si>
    <t>D/3/ pravé - Dveře kovové vnitřní , otevíravé 900/1970 mm, zvýšená akustická odolnost, křídlo bez polodrážky, křídlo hladké, s oboustranným opláštěním</t>
  </si>
  <si>
    <t>D/3/ levé  - Dveře kovové vnitřní , otevíravé 900/1970 mm, zvýšená akustická odolnost, křídlo bez polodrážky, křídlo hladké, s oboustranným opláštěním</t>
  </si>
  <si>
    <t>D/4/ - pravé -Dveře kovové vnitřní , otevíravé 900/1970 mm, zvýšená akustická odolnost, křídlo bez polodrážky, křídlo hladké, s oboustranným opláštění</t>
  </si>
  <si>
    <t>D/4/ - levé -Dveře kovové vnitřní , otevíravé 900/1970 mm, zvýšená akustická odolnost, křídlo bez polodrážky, křídlo hladké, s oboustranným opláštěním</t>
  </si>
  <si>
    <t>D/5/- pravé - Dveře kovové vnitřní , otevíravé 900/1970 mm, zvýšená akustická odolnost, křídlo bez polodrážky, křídlo hladké, s oboustranným opláštění</t>
  </si>
  <si>
    <t>D/6/- levé -Dveře kovové vnitřní , otevíravé 800/1970 mm, zvýšená akustická odolnost, křídlo bez polodrážky, křídlo hladké, s oboustranným opláštěním,</t>
  </si>
  <si>
    <t>55331411.R600</t>
  </si>
  <si>
    <t>zárubeň ocelová protipožární Z DV 600 jednokřídlá</t>
  </si>
  <si>
    <t>-2021735719</t>
  </si>
  <si>
    <t>55331411.R800</t>
  </si>
  <si>
    <t>-458310013</t>
  </si>
  <si>
    <t>55331411.R900</t>
  </si>
  <si>
    <t>-87245382</t>
  </si>
  <si>
    <t>642945112</t>
  </si>
  <si>
    <t>Osazování ocelových zárubní protipožárních nebo protiplynových dveří do vynechaného otvoru, s obetonováním, dveří dvoukřídlových přes 2,5 do 6,5 m2</t>
  </si>
  <si>
    <t>-972888474</t>
  </si>
  <si>
    <t>D/1 -levé - Dveře dvoukřídlové, kovové vnitřní , otevíravé 1450/1970 mm, křídla 900+550 bez polodrážky, hladká, s oboustranným opláštěním, požarní odo</t>
  </si>
  <si>
    <t>D/1- pravé  - Dveře dvoukřídlové, kovové vnitřní , otevíravé 1450/1970 mm, křídla 900+550 bez polodrážky, hladká, s oboustranným opláštěním, požarní o</t>
  </si>
  <si>
    <t>55331411.R</t>
  </si>
  <si>
    <t>zárubeň ocelová protipožární Z DV 1450 dvoukřídlá</t>
  </si>
  <si>
    <t>1610560505</t>
  </si>
  <si>
    <t>1177627838</t>
  </si>
  <si>
    <t>767</t>
  </si>
  <si>
    <t>Konstrukce zámečnické</t>
  </si>
  <si>
    <t>767640111</t>
  </si>
  <si>
    <t>Montáž dveří ocelových vchodových jednokřídlových bez nadsvětlíku</t>
  </si>
  <si>
    <t>1809099133</t>
  </si>
  <si>
    <t>553-R3</t>
  </si>
  <si>
    <t>D/2- pravé - Dveře kovové vnitřní , otevíravé 600/1970 mm, bez polodrážky, křídlo plné, hladké,  s oboustranným opláštěním, nástřik barvou - odstín čistá bílá, křídla osazena do kovových zárubní dělených, obložkových, do příčky tl. 150-200 mm, nástřik zárubní barvou - odstín čistá bílá, kování klika - klika, nerez, zámek s WC kličkou, ve dveřním křídle osazena nasávací mřížka</t>
  </si>
  <si>
    <t>-1506115720</t>
  </si>
  <si>
    <t>553-R4</t>
  </si>
  <si>
    <t>D/3/ pravé -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dveřní křídlo opatřeno kluzným samozavíračem, vstup přes přístupový systém - osazena čtečka, elektricky ovládaný protikus, kování  koule - klika, nerez, zámek vložkový, centrální klíč po patrech, generální klíč</t>
  </si>
  <si>
    <t>-726856949</t>
  </si>
  <si>
    <t>553-R5</t>
  </si>
  <si>
    <t>D/3/ levé  -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dveřní křídlo opatřeno kluzným samozavíračem, vstup přes přístupový systém - osazena čtečka, elektricky ovládaný protikus, kování  koule - klika, nerez, zámek vložkový, centrální klíč po patrech, generální klíč</t>
  </si>
  <si>
    <t>-1384128000</t>
  </si>
  <si>
    <t>553-R6</t>
  </si>
  <si>
    <t>D/4/ - pravé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kování klika - klika, nerez, zámek vložkový, centrální klíč po patrech, generální klíč</t>
  </si>
  <si>
    <t>1663098879</t>
  </si>
  <si>
    <t>553-R7</t>
  </si>
  <si>
    <t>D/4/ - levé -Dveře kovové vnitřní , otevíravé 900/1970 mm, zvýšená akustická odolnost, křídlo bez polodrážky, křídlo hladké, s oboustranným opláštěním, prosklený svislý pás na straně u kování, zasklení leštěným drátosklem, nástřik barvou - odstín čistá bílá, křídla osazena do kovových obložkových, do stěny tl. 150-200 mm,  nástřik barvou - odstín čistá bílá, kování klika - klika, nerez, zámek vložkový, centrální klíč po patrech, generální klíč</t>
  </si>
  <si>
    <t>-95335161</t>
  </si>
  <si>
    <t>553-R8</t>
  </si>
  <si>
    <t>D/5/- pravé - Dveře kovové vnitřní , otevíravé 900/1970 mm, zvýšená akustická odolnost, křídlo bez polodrážky, křídlo hladké, s oboustranným opláštěním, požarní odolnost křídla EI 30 DP3-C, prosklený svislý pás na straně u kování, zasklení leštěným drátosklem, nástřik barvou - odstín čistá bílá, křídla osazena do kovových obložkových, do stěny tl. 150-200 mm,  nástřik barvou - požární odolnost zárubní EI 30 DP3, odstín čistá bílá, dveřní křídlo opatřeno kluzným samozavíračem, vstup přes přístupový systém - osazena čtečka, elektricky ovládaný protikus, kování  koule - klika, nerez, zámek vložkový, centrální klíč po patrech, generální klíč</t>
  </si>
  <si>
    <t>-1213352716</t>
  </si>
  <si>
    <t>553-R9</t>
  </si>
  <si>
    <t>D/6/- levé -Dveře kovové vnitřní , otevíravé 800/1970 mm, zvýšená akustická odolnost, křídlo bez polodrážky, křídlo hladké, s oboustranným opláštěním, požarní odolnost křídla EW 30 DP3, prosklený svislý pás na straně u kování, zasklení leštěným drátosklem, provedení křídla, nástřik barvou - odstín čistá bílá, křídla osazena do kovových obložkových, do stěny tl. 150-200 mm,  nástřik barvou - požární odolnost zárubní EW 30 DP3, odstín čistá bílá, dveřní křídlo opatřeno kluzným samozavíračem, vstup přes přístupový systém - osazena čtečka, elektricky ovládaný protikus, kování  koule - klika, nerez, zámek vložkový, centrální klíč po patrech, generální klíč</t>
  </si>
  <si>
    <t>1624127665</t>
  </si>
  <si>
    <t>767640221</t>
  </si>
  <si>
    <t>Montáž dveří ocelových vchodových dvoukřídlové bez nadsvětlíku</t>
  </si>
  <si>
    <t>-614516971</t>
  </si>
  <si>
    <t>553-R1</t>
  </si>
  <si>
    <t>D/1 -levé - Dveře dvoukřídlové, kovové vnitřní , otevíravé 1450/1970 mm, křídla 900+550 bez polodrážky, hladká, s oboustranným opláštěním, požarní odolnost křídla EI 30 DP3-C, prosklený svislý pás na straně u kování, zasklení leštěným drátosklem, nástřik barvou - odstín čistá bílá, křídla osazena do kovových obložkových, do stěny tl. 150-200 mm, požární odolnost zárubní EI 30 DP3, odstín čistá bílá, dveřní křídla opatřena synchronizovaným kluzným samozavíračem, vstup přes přístupový systém - osazena čtečka, elektromechanický zámek, kování  klika - klika, nerez, zámek vložkový, centrální klíč po patrech, generální klíč</t>
  </si>
  <si>
    <t>651623235</t>
  </si>
  <si>
    <t>553-R2</t>
  </si>
  <si>
    <t>D/1- pravé  - Dveře dvoukřídlové, kovové vnitřní , otevíravé 1450/1970 mm, křídla 900+550 bez polodrážky, hladká, s oboustranným opláštěním, požarní odolnost křídla EI 30 DP3-C, prosklený svislý pás na straně u kování, zasklení leštěným drátosklem, nástřik barvou - odstín čistá bílá, křídla osazena do kovových obložkových, do stěny tl. 150-200 mm, požární odolnost zárubní EI 30 DP3, odstín čistá bílá, dveřní křídla opatřena synchronizovaným kluzným samozavíračem, vstup přes přístupový systém - osazena čtečka, elektromechanický zámek, kování  klika - klika, nerez, zámek vložkový, centrální klíč po patrech, generální klíč</t>
  </si>
  <si>
    <t>-1728592617</t>
  </si>
  <si>
    <t>998767201</t>
  </si>
  <si>
    <t>Přesun hmot pro zámečnické konstrukce stanovený procentní sazbou (%) z ceny vodorovná dopravní vzdálenost do 50 m v objektech výšky do 6 m</t>
  </si>
  <si>
    <t>%</t>
  </si>
  <si>
    <t>-1799136642</t>
  </si>
  <si>
    <t>767-1</t>
  </si>
  <si>
    <t>Konstrukce zámečnické- ostatní</t>
  </si>
  <si>
    <t>767995112</t>
  </si>
  <si>
    <t>Montáž ostatních atypických zámečnických konstrukcí hmotnosti přes 5 do 10 kg</t>
  </si>
  <si>
    <t>kg</t>
  </si>
  <si>
    <t>-135065586</t>
  </si>
  <si>
    <t>Ocelová polička na zeď - šířka 500, hloubka 300mm, nosnost 20kg. Materiál nerez..</t>
  </si>
  <si>
    <t>odhad jmotnosti police cca. 10 kg</t>
  </si>
  <si>
    <t>5523.R</t>
  </si>
  <si>
    <t>-243793759</t>
  </si>
  <si>
    <t>767662210</t>
  </si>
  <si>
    <t>Montáž mříží otvíravých</t>
  </si>
  <si>
    <t>1579634631</t>
  </si>
  <si>
    <t>Hliníková vnitřní mříž, barva bílá, rozměr 2250 x 550 mm, provedení dle stávajících.</t>
  </si>
  <si>
    <t>ks-5</t>
  </si>
  <si>
    <t>5*2,25*0,55</t>
  </si>
  <si>
    <t>55341R.</t>
  </si>
  <si>
    <t>-906048685</t>
  </si>
  <si>
    <t>767610114</t>
  </si>
  <si>
    <t>Montáž oken jednoduchých z hliníkových nebo ocelových profilů pevných do celostěnových panelů nebo ocelové konstrukce, plochy přes 2,5 m2</t>
  </si>
  <si>
    <t>1996306730</t>
  </si>
  <si>
    <t>m.č.024a</t>
  </si>
  <si>
    <t>Prosklené vnitřní pevné okno 2650X1000mm, akustické trojsklo, vsazené do příčky SDK se zvýšenou akustickou odolností. Po obvodě nerez rámeček.</t>
  </si>
  <si>
    <t>ks-1</t>
  </si>
  <si>
    <t>1*2,65</t>
  </si>
  <si>
    <t>55341R2</t>
  </si>
  <si>
    <t>-376409894</t>
  </si>
  <si>
    <t>-1340812694</t>
  </si>
  <si>
    <t>786</t>
  </si>
  <si>
    <t>Dokončovací práce - čalounické úpravy</t>
  </si>
  <si>
    <t>7866122.R</t>
  </si>
  <si>
    <t>Montáž zastiňujících rolet z textilií nebo umělých tkanin</t>
  </si>
  <si>
    <t>312480421</t>
  </si>
  <si>
    <t>Laboratorní zatemnění - roleta na el. pohon, rozměr otvoru 255x550mm</t>
  </si>
  <si>
    <t>1*2,55*0,55</t>
  </si>
  <si>
    <t>6112418.R</t>
  </si>
  <si>
    <t>Laboratorní zatemnění - roleta na el. pohon, rozměr otvoru 2550x550mm</t>
  </si>
  <si>
    <t>1932014108</t>
  </si>
  <si>
    <t>2017-087-06 - Omítky, malby, obklady</t>
  </si>
  <si>
    <t xml:space="preserve">    61 - Úprava povrchů vnitřní</t>
  </si>
  <si>
    <t xml:space="preserve">    62 - Úprava povrchů vnějších</t>
  </si>
  <si>
    <t xml:space="preserve">    94 - Lešení a stavební výtahy</t>
  </si>
  <si>
    <t xml:space="preserve">    714 - Akustická a protiotřesová opatření</t>
  </si>
  <si>
    <t xml:space="preserve">    781 - Dokončovací práce - obklady</t>
  </si>
  <si>
    <t xml:space="preserve">    783 - Dokončovací práce - nátěry</t>
  </si>
  <si>
    <t xml:space="preserve">    784 - Dokončovací práce - malby a tapety</t>
  </si>
  <si>
    <t>611325422</t>
  </si>
  <si>
    <t>Oprava vápenocementové nebo vápenné omítky vnitřních ploch štukové dvouvrstvé, tloušťky do 20 mm stropů, v rozsahu opravované plochy přes 10 do 30%</t>
  </si>
  <si>
    <t>337616292</t>
  </si>
  <si>
    <t>oprava omítek strop</t>
  </si>
  <si>
    <t>m.č./030//a</t>
  </si>
  <si>
    <t>612142001</t>
  </si>
  <si>
    <t>Potažení vnitřních ploch pletivem v ploše nebo pruzích, na plném podkladu sklovláknitým vtlačením do tmelu stěn</t>
  </si>
  <si>
    <t>384028862</t>
  </si>
  <si>
    <t>pletivo do tmelu</t>
  </si>
  <si>
    <t>(1,85+1,885+1,2)*3,15</t>
  </si>
  <si>
    <t>(1,885+2,745)*2,79</t>
  </si>
  <si>
    <t>(6,59+2,15+0,14+3,31)*2,79</t>
  </si>
  <si>
    <t>(2,15+1,54+0,5)*3,13</t>
  </si>
  <si>
    <t>(1,85+3,31)*3,11</t>
  </si>
  <si>
    <t>(2,125+2,125-0,25)*3,14</t>
  </si>
  <si>
    <t>(38,425+38,425+1,975+1,975)*2,36</t>
  </si>
  <si>
    <t>619995001</t>
  </si>
  <si>
    <t>Začištění omítek (s dodáním hmot) kolem oken, dveří, podlah, obkladů apod.</t>
  </si>
  <si>
    <t>911332893</t>
  </si>
  <si>
    <t>ostění</t>
  </si>
  <si>
    <t>dveře D/1/1</t>
  </si>
  <si>
    <t>5,39</t>
  </si>
  <si>
    <t>dveře D/1/2</t>
  </si>
  <si>
    <t>dveře D/2/1</t>
  </si>
  <si>
    <t>4,54</t>
  </si>
  <si>
    <t>dveře D/2/2</t>
  </si>
  <si>
    <t>dveře D/3/1</t>
  </si>
  <si>
    <t>4,84</t>
  </si>
  <si>
    <t>dveře D/3/2</t>
  </si>
  <si>
    <t>dveře D/3/3</t>
  </si>
  <si>
    <t>dveře D/3/4</t>
  </si>
  <si>
    <t>dveře D/3/5</t>
  </si>
  <si>
    <t>dveře D/3/6</t>
  </si>
  <si>
    <t>dveře D/3/7</t>
  </si>
  <si>
    <t>dveře D/4/1</t>
  </si>
  <si>
    <t>dveře D/4/2</t>
  </si>
  <si>
    <t>dveře D/4/3</t>
  </si>
  <si>
    <t>dveře D/5/1</t>
  </si>
  <si>
    <t>dveře D/6/1</t>
  </si>
  <si>
    <t>4,74</t>
  </si>
  <si>
    <t>61</t>
  </si>
  <si>
    <t>Úprava povrchů vnitřní</t>
  </si>
  <si>
    <t>619991001</t>
  </si>
  <si>
    <t>Zakrytí vnitřních ploch před znečištěním včetně pozdějšího odkrytí podlah fólií přilepenou lepící páskou- v průběhu stavby</t>
  </si>
  <si>
    <t>-846453808</t>
  </si>
  <si>
    <t>- v průběhu stavby</t>
  </si>
  <si>
    <t>zakrývání podlah</t>
  </si>
  <si>
    <t>62</t>
  </si>
  <si>
    <t>Úprava povrchů vnějších</t>
  </si>
  <si>
    <t>622142001</t>
  </si>
  <si>
    <t>Potažení vnějších ploch pletivem v ploše nebo pruzích, na plném podkladu sklovláknitým vtlačením do tmelu stěn</t>
  </si>
  <si>
    <t>1791698331</t>
  </si>
  <si>
    <t>vnější povrchy</t>
  </si>
  <si>
    <t>pletivo</t>
  </si>
  <si>
    <t>perlinka do tmelu/2/x</t>
  </si>
  <si>
    <t>(1,2*0,55)+(0,4*0,54)+(1,1*0,55)</t>
  </si>
  <si>
    <t>622321131</t>
  </si>
  <si>
    <t>Potažení vnějších ploch štukem aktivovaným, tloušťky do 3 mm stěn</t>
  </si>
  <si>
    <t>-1929880368</t>
  </si>
  <si>
    <t>omítka</t>
  </si>
  <si>
    <t xml:space="preserve"> omítka - štuk</t>
  </si>
  <si>
    <t>629135102</t>
  </si>
  <si>
    <t>Vyrovnávací vrstva z cementové malty pod klempířskými prvky šířky přes 150 do 300 mm</t>
  </si>
  <si>
    <t>1735094262</t>
  </si>
  <si>
    <t>úprava</t>
  </si>
  <si>
    <t>parapet vnější- úprava</t>
  </si>
  <si>
    <t>2,255+2,255+2,235</t>
  </si>
  <si>
    <t>94</t>
  </si>
  <si>
    <t>Lešení a stavební výtahy</t>
  </si>
  <si>
    <t>949101111</t>
  </si>
  <si>
    <t>Lešení pomocné pracovní pro objekty pozemních staveb pro zatížení do 150 kg/m2, o výšce lešeňové podlahy do 1,9 m</t>
  </si>
  <si>
    <t>22507616</t>
  </si>
  <si>
    <t>lešení pomocné</t>
  </si>
  <si>
    <t>1751808547</t>
  </si>
  <si>
    <t>711113127</t>
  </si>
  <si>
    <t>Izolace proti zemní vlhkosti natěradly a tmely za studena na ploše svislé S těsnicí stěrkou nepružnou (cementem pojená)</t>
  </si>
  <si>
    <t>2126713155</t>
  </si>
  <si>
    <t>hydroiz. Stěrka pod obklad</t>
  </si>
  <si>
    <t>(1,18+1,18+1,85+1,85)*2,2-(0,6*1,97)</t>
  </si>
  <si>
    <t>(1,2+1,2+2,235+2,235)*2,2-(0,6*1,97)</t>
  </si>
  <si>
    <t>(0,6+2,145+0,6+0,6+2,15+0,6)*1,35</t>
  </si>
  <si>
    <t>(2,125+0,6)*1,5</t>
  </si>
  <si>
    <t>(0,6+2,125+2,075+0,6)*0,9</t>
  </si>
  <si>
    <t>1,2*2,2</t>
  </si>
  <si>
    <t>-339577173</t>
  </si>
  <si>
    <t>-1691318703</t>
  </si>
  <si>
    <t>714</t>
  </si>
  <si>
    <t>Akustická a protiotřesová opatření</t>
  </si>
  <si>
    <t>714123002</t>
  </si>
  <si>
    <t>Montáž akustických minerálních panelů stěnových demontovatelných, instalovaných na rošt skrytý</t>
  </si>
  <si>
    <t>1219221339</t>
  </si>
  <si>
    <t>akustický obklad- předstěna</t>
  </si>
  <si>
    <t>(1,45+1,45+8,905+8,905)*3,14-(1,1*0,55)-(1,855*0,54)-(1,1*0,55)</t>
  </si>
  <si>
    <t>590361800</t>
  </si>
  <si>
    <t>panel akustický bílá frost   s vyztuženým povrchem 600x2700x40mm</t>
  </si>
  <si>
    <t>737626452</t>
  </si>
  <si>
    <t>62,818*1,05 'Přepočtené koeficientem množství</t>
  </si>
  <si>
    <t>998714101</t>
  </si>
  <si>
    <t>Přesun hmot pro akustická a protiotřesová opatření stanovený z hmotnosti přesunovaného materiálu vodorovná dopravní vzdálenost do 50 m v objektech výšky do 6 m</t>
  </si>
  <si>
    <t>1809226377</t>
  </si>
  <si>
    <t>998714181</t>
  </si>
  <si>
    <t>Přesun hmot pro akustická a protiotřesová opatření stanovený z hmotnosti přesunovaného materiálu Příplatek k cenám za přesun prováděný bez použití mechanizace pro jakoukoliv výšku objektu</t>
  </si>
  <si>
    <t>475246639</t>
  </si>
  <si>
    <t>764206105</t>
  </si>
  <si>
    <t>Montáž oplechování parapetů rovných, bez rohů, rozvinuté šířky do 400 mm- úprava</t>
  </si>
  <si>
    <t>-972351561</t>
  </si>
  <si>
    <t>998764101</t>
  </si>
  <si>
    <t>Přesun hmot pro konstrukce klempířské stanovený z hmotnosti přesunovaného materiálu vodorovná dopravní vzdálenost do 50 m v objektech výšky do 6 m</t>
  </si>
  <si>
    <t>-1082270925</t>
  </si>
  <si>
    <t>998764181</t>
  </si>
  <si>
    <t>Přesun hmot pro konstrukce klempířské stanovený z hmotnosti přesunovaného materiálu Příplatek k cenám za přesun prováděný bez použití mechanizace pro jakoukoliv výšku objektu</t>
  </si>
  <si>
    <t>2014140324</t>
  </si>
  <si>
    <t>781</t>
  </si>
  <si>
    <t>Dokončovací práce - obklady</t>
  </si>
  <si>
    <t>781474115</t>
  </si>
  <si>
    <t>Montáž obkladů vnitřních stěn z dlaždic keramických lepených flexibilním lepidlem režných nebo glazovaných hladkých přes 22 do 25 ks/m2</t>
  </si>
  <si>
    <t>-2120769965</t>
  </si>
  <si>
    <t>obklad</t>
  </si>
  <si>
    <t>597611180</t>
  </si>
  <si>
    <t>dlaždice keramické - koupelny  (barevné) 20 x 20 x 0,8 cm I. j.</t>
  </si>
  <si>
    <t>-2017075546</t>
  </si>
  <si>
    <t>46,708*1,1 'Přepočtené koeficientem množství</t>
  </si>
  <si>
    <t>781479191</t>
  </si>
  <si>
    <t>Montáž obkladů vnitřních stěn z dlaždic keramických Příplatek k cenám za plochu do 10 m2 jednotlivě</t>
  </si>
  <si>
    <t>351176539</t>
  </si>
  <si>
    <t>(1,18+1,18+1,85+1,85)*2,2-(0,6*1,97)=12,15</t>
  </si>
  <si>
    <t>(1,2+1,2+2,235+2,235)*2,2-(0,6*1,97)=13,932</t>
  </si>
  <si>
    <t>781479194</t>
  </si>
  <si>
    <t>Montáž obkladů vnitřních stěn z dlaždic keramických Příplatek k cenám za vyrovnání nerovného povrchu</t>
  </si>
  <si>
    <t>-866116957</t>
  </si>
  <si>
    <t>781479196</t>
  </si>
  <si>
    <t>Montáž obkladů vnitřních stěn z dlaždic keramických Příplatek k cenám za dvousložkový spárovací tmel</t>
  </si>
  <si>
    <t>450596570</t>
  </si>
  <si>
    <t>781495111</t>
  </si>
  <si>
    <t>Ostatní prvky ostatní práce penetrace podkladu</t>
  </si>
  <si>
    <t>-1034962334</t>
  </si>
  <si>
    <t>998781101</t>
  </si>
  <si>
    <t>Přesun hmot pro obklady keramické stanovený z hmotnosti přesunovaného materiálu vodorovná dopravní vzdálenost do 50 m v objektech výšky do 6 m</t>
  </si>
  <si>
    <t>-774240350</t>
  </si>
  <si>
    <t>998781181</t>
  </si>
  <si>
    <t>Přesun hmot pro obklady keramické stanovený z hmotnosti přesunovaného materiálu Příplatek k cenám za přesun prováděný bez použití mechanizace pro jakoukoliv výšku objektu</t>
  </si>
  <si>
    <t>-1392616788</t>
  </si>
  <si>
    <t>783</t>
  </si>
  <si>
    <t>Dokončovací práce - nátěry</t>
  </si>
  <si>
    <t>783823137</t>
  </si>
  <si>
    <t>Penetrační nátěr omítek hladkých omítek hladkých, zrnitých tenkovrstvých nebo štukových stupně členitosti 1 a 2 vápenný</t>
  </si>
  <si>
    <t>-32506393</t>
  </si>
  <si>
    <t>nátěr</t>
  </si>
  <si>
    <t>nátěr omítky šedý</t>
  </si>
  <si>
    <t>783827127</t>
  </si>
  <si>
    <t>Krycí (ochranný ) nátěr omítek jednonásobný hladkých omítek hladkých, zrnitých tenkovrstvých nebo štukových stupně členitosti 1 a 2 vápenný</t>
  </si>
  <si>
    <t>-1271235138</t>
  </si>
  <si>
    <t>784</t>
  </si>
  <si>
    <t>Dokončovací práce - malby a tapety</t>
  </si>
  <si>
    <t>784111001</t>
  </si>
  <si>
    <t>Oprášení (ometení) podkladu v místnostech výšky do 3,80 m</t>
  </si>
  <si>
    <t>-2010210992</t>
  </si>
  <si>
    <t>oprášení- ometení stropů</t>
  </si>
  <si>
    <t>784121001</t>
  </si>
  <si>
    <t>Oškrabání malby v místnostech výšky do 3,80 m</t>
  </si>
  <si>
    <t>-518415073</t>
  </si>
  <si>
    <t>oškrabání omítek stropy</t>
  </si>
  <si>
    <t>oškrabání omítek</t>
  </si>
  <si>
    <t>(1,18+1,18+1,85)*3,15</t>
  </si>
  <si>
    <t>(1,2+0,35)*3,15</t>
  </si>
  <si>
    <t>(1,59+2,745+0,3+0,3)*2,79-(0,6*1,97)</t>
  </si>
  <si>
    <t>(6,59-1,2+3,385+5,655)*2,79</t>
  </si>
  <si>
    <t>(2,85-0,5+2,145)*3,13</t>
  </si>
  <si>
    <t>(3,31+2,8+2,8-1,85)*3,11</t>
  </si>
  <si>
    <t>(5,7+5,7+5,505+0,24+5,505+0,24)*2,79-(0,88*1,95)</t>
  </si>
  <si>
    <t>(0,3+0,25+2,925)*3,14</t>
  </si>
  <si>
    <t>(2,915+2,915+2,075+2,125)*3,14</t>
  </si>
  <si>
    <t>(5,735+2,65)*2,74</t>
  </si>
  <si>
    <t>(2,785-1,15+5,765-1,15+4,595)*2,74+(1,15+8,79+1,15)*2,65</t>
  </si>
  <si>
    <t>(8,82+5,785+5,785-1,15-1,15)*2,79+(8,82+1,15+1,15)*2,61</t>
  </si>
  <si>
    <t>(4,09+4,09+2,225+2,225-1,2)*3,26</t>
  </si>
  <si>
    <t>(3,13+2,775+3,13+2,775)*3,16</t>
  </si>
  <si>
    <t>784121011</t>
  </si>
  <si>
    <t>Rozmývání podkladu po oškrabání malby v místnostech výšky do 3,80 m</t>
  </si>
  <si>
    <t>-143109929</t>
  </si>
  <si>
    <t>784121031</t>
  </si>
  <si>
    <t>Mydlení podkladu v místnostech výšky do 3,80 m</t>
  </si>
  <si>
    <t>-369729071</t>
  </si>
  <si>
    <t>oškrabání omítek stropy- mydlení</t>
  </si>
  <si>
    <t>784171101</t>
  </si>
  <si>
    <t>Zakrytí nemalovaných ploch (materiál ve specifikaci) včetně pozdějšího odkrytí podlah</t>
  </si>
  <si>
    <t>489214669</t>
  </si>
  <si>
    <t>784171111</t>
  </si>
  <si>
    <t>Zakrytí nemalovaných ploch (materiál ve specifikaci) včetně pozdějšího odkrytí svislých ploch např. stěn, oken, dveří v místnostech výšky do 3,80</t>
  </si>
  <si>
    <t>-220737733</t>
  </si>
  <si>
    <t>zakrývání</t>
  </si>
  <si>
    <t>okna</t>
  </si>
  <si>
    <t>(2,26*0,54)+(2,255*0,55)</t>
  </si>
  <si>
    <t>2,25*0,53</t>
  </si>
  <si>
    <t>(2,24*0,54)+(2,24*0,55)</t>
  </si>
  <si>
    <t>0,9*1,97*2</t>
  </si>
  <si>
    <t>(2,26*0,55)+(2,275*0,54)+(2,25*0,55)</t>
  </si>
  <si>
    <t>(2,24*0,54)+(1,4*0,55)+(1,37*0,55)</t>
  </si>
  <si>
    <t>0,8*1,97+(0,9*1,97)+(1,45*1,97)</t>
  </si>
  <si>
    <t>(1,45*1,97*2)+(0,79*1,95*2)+(0,79*1,93)+(0,79*1,94)+(0,89*1,94*2)+(0,89*1,95)+(0,9*1,97*11)</t>
  </si>
  <si>
    <t>581248440</t>
  </si>
  <si>
    <t>fólie pro malířské potřeby zakrývací,  25µ,  4 x 5 m</t>
  </si>
  <si>
    <t>-1043398721</t>
  </si>
  <si>
    <t>77,154*1,05 'Přepočtené koeficientem množství</t>
  </si>
  <si>
    <t>784181101</t>
  </si>
  <si>
    <t>Penetrace podkladu jednonásobná základní akrylátová v místnostech výšky do 3,80 m</t>
  </si>
  <si>
    <t>-1197993160</t>
  </si>
  <si>
    <t>malba stěny</t>
  </si>
  <si>
    <t>(1,18+1,18+1,85+1,85)*(3,15-2,2)</t>
  </si>
  <si>
    <t>(1,2+1,2+2,235+2,235)*(3,15-2,2)</t>
  </si>
  <si>
    <t>(1,59+1,885+2,745+0,3+0,3)*2,79</t>
  </si>
  <si>
    <t>(6,59+3,385+5,655+2,15+0,14+3,31)*2,79</t>
  </si>
  <si>
    <t>(1,2+1,2)*3,13+(0,6+2,145+0,6+0,6+2,15+0,6)*(3,13-1,35)</t>
  </si>
  <si>
    <t>(2,8+2,8+3,31+3,31)*3,11</t>
  </si>
  <si>
    <t>(5,7+5,7+5,505+0,24+5,505+0,24)*2,79</t>
  </si>
  <si>
    <t>(2,125+2,125+2,925)*3,14-(2,725*1,5)</t>
  </si>
  <si>
    <t>(2,915+2,915+2,075+2,075+2,125+2,125)*3,14-(0,6+2,125+2,075+0,6)*0,9</t>
  </si>
  <si>
    <t>(2,785+8,79+5,765+4,595)*2,74</t>
  </si>
  <si>
    <t>výmalba stropu</t>
  </si>
  <si>
    <t>784191001</t>
  </si>
  <si>
    <t>Čištění vnitřních ploch hrubý úklid po provedení malířských prací omytím oken nebo balkonových dveří jednoduchých</t>
  </si>
  <si>
    <t>1836021738</t>
  </si>
  <si>
    <t>39</t>
  </si>
  <si>
    <t>784191005</t>
  </si>
  <si>
    <t>Čištění vnitřních ploch hrubý úklid po provedení malířských prací omytím dveří nebo vrat</t>
  </si>
  <si>
    <t>815521828</t>
  </si>
  <si>
    <t>40</t>
  </si>
  <si>
    <t>784191007</t>
  </si>
  <si>
    <t>Čištění vnitřních ploch hrubý úklid po provedení malířských prací omytím podlah</t>
  </si>
  <si>
    <t>-1778083001</t>
  </si>
  <si>
    <t>41</t>
  </si>
  <si>
    <t>784211111</t>
  </si>
  <si>
    <t>Malby z malířských směsí otěruvzdorných za mokra dvojnásobné, bílé za mokra otěruvzdorné velmi dobře v místnostech výšky do 3,80 m</t>
  </si>
  <si>
    <t>-1245957877</t>
  </si>
  <si>
    <t>2017-087-07 - ZTI</t>
  </si>
  <si>
    <t>721-1 - 721- Vnitřní kanalizace - MÍSTNOSTI  003, 022 - 035</t>
  </si>
  <si>
    <t>722-1 - 722- Vnitřní vodovod - MÍSTNOSTI  003, 022 - 035</t>
  </si>
  <si>
    <t>725-1 - 725- Zařizovací předměty - MÍSTNOSTI  003, 022 - 035</t>
  </si>
  <si>
    <t>721-1</t>
  </si>
  <si>
    <t>721- Vnitřní kanalizace - MÍSTNOSTI  003, 022 - 035</t>
  </si>
  <si>
    <t>721-1-01</t>
  </si>
  <si>
    <t>Potrubí z plastových trub z PVC DN 125</t>
  </si>
  <si>
    <t>-1626528626</t>
  </si>
  <si>
    <t>721-1-02</t>
  </si>
  <si>
    <t>Potrubí z plastových trub z PVC DN 110</t>
  </si>
  <si>
    <t>-398685170</t>
  </si>
  <si>
    <t>721-1-03</t>
  </si>
  <si>
    <t>Potrubí z plastových trub z PP DN 40</t>
  </si>
  <si>
    <t>-1040287597</t>
  </si>
  <si>
    <t>721-1-04</t>
  </si>
  <si>
    <t>Potrubí z plastových trub z PP DN 50</t>
  </si>
  <si>
    <t>348269594</t>
  </si>
  <si>
    <t>721-1-05</t>
  </si>
  <si>
    <t>Potrubí z plastových trub z PP DN 75</t>
  </si>
  <si>
    <t>-1187574311</t>
  </si>
  <si>
    <t>721-1-06</t>
  </si>
  <si>
    <t>Potrubí z plastových trub z PP DN 110</t>
  </si>
  <si>
    <t>551444554</t>
  </si>
  <si>
    <t>721-1-07</t>
  </si>
  <si>
    <t>Podlahová vpust DN 50 s nerezovou mřížkou 150/150</t>
  </si>
  <si>
    <t>-426572976</t>
  </si>
  <si>
    <t>721-1-08</t>
  </si>
  <si>
    <t>Vyvedení a upevnění výpustek DN 50</t>
  </si>
  <si>
    <t>613167499</t>
  </si>
  <si>
    <t>721-1-09</t>
  </si>
  <si>
    <t>Vyvedení a upevnění výpustek DN 110</t>
  </si>
  <si>
    <t>946403268</t>
  </si>
  <si>
    <t>721-1-10</t>
  </si>
  <si>
    <t>Zápachová uzávěrka pro odvod kondenzátu z VZT</t>
  </si>
  <si>
    <t>1176804428</t>
  </si>
  <si>
    <t>721-1-11</t>
  </si>
  <si>
    <t>Zkouška těsnosti kanalizace do DN 125</t>
  </si>
  <si>
    <t>-1559564323</t>
  </si>
  <si>
    <t>722-1</t>
  </si>
  <si>
    <t>722- Vnitřní vodovod - MÍSTNOSTI  003, 022 - 035</t>
  </si>
  <si>
    <t>722-1-01</t>
  </si>
  <si>
    <t>Potrubí z plastových trub z PPR 20/2,8</t>
  </si>
  <si>
    <t>-109535892</t>
  </si>
  <si>
    <t>722-1-02</t>
  </si>
  <si>
    <t>Potrubí z plastových trub z PPR 25/3,5</t>
  </si>
  <si>
    <t>2132980193</t>
  </si>
  <si>
    <t>722-1-03</t>
  </si>
  <si>
    <t>Návleková tepelná izolace do DN 22 (vrstva do 15 mm)</t>
  </si>
  <si>
    <t>-455260316</t>
  </si>
  <si>
    <t>722-1-04</t>
  </si>
  <si>
    <t>Vyvedení a upevnění výpustek do DN 25</t>
  </si>
  <si>
    <t>-1544447093</t>
  </si>
  <si>
    <t>722-1-05</t>
  </si>
  <si>
    <t>Kulový kohout KK 1/2“</t>
  </si>
  <si>
    <t>-2061153563</t>
  </si>
  <si>
    <t>722-1-06</t>
  </si>
  <si>
    <t>Kulový kohout KK 3/4“</t>
  </si>
  <si>
    <t>1698395424</t>
  </si>
  <si>
    <t>722-1-07</t>
  </si>
  <si>
    <t>Proplach a desinfekce potrubí do DN 80</t>
  </si>
  <si>
    <t>80867958</t>
  </si>
  <si>
    <t>722-1-08</t>
  </si>
  <si>
    <t>Zkouška těsnosti vodovodního potrubí</t>
  </si>
  <si>
    <t>-618751671</t>
  </si>
  <si>
    <t>722-1-09</t>
  </si>
  <si>
    <t>Výtokový ventil na hadici 1/2"</t>
  </si>
  <si>
    <t>-21941257</t>
  </si>
  <si>
    <t>725-1</t>
  </si>
  <si>
    <t>725- Zařizovací předměty - MÍSTNOSTI  003, 022 - 035</t>
  </si>
  <si>
    <t>725-1-01</t>
  </si>
  <si>
    <t>WC závěsné, včetně záchodového prkénka, závěsného systému, ovládacího panelu</t>
  </si>
  <si>
    <t>1343042399</t>
  </si>
  <si>
    <t>725-1-02</t>
  </si>
  <si>
    <t>Umyvadlo keramické bílé 600 mm včetně zápachové uzávěrky a montážních prvků</t>
  </si>
  <si>
    <t>1202088578</t>
  </si>
  <si>
    <t>725-1-03</t>
  </si>
  <si>
    <t>Nerezový dřez s odkladní plochou včetně zápachové uzávěrky a montážních prvků</t>
  </si>
  <si>
    <t>-1952982243</t>
  </si>
  <si>
    <t>725-1-04</t>
  </si>
  <si>
    <t>Sprchová zástěna</t>
  </si>
  <si>
    <t>1146744317</t>
  </si>
  <si>
    <t>725-1-05</t>
  </si>
  <si>
    <t>Sprchová baterie nástěnná jednopáková se sprchovou hadicí</t>
  </si>
  <si>
    <t>578995695</t>
  </si>
  <si>
    <t>725-1-06</t>
  </si>
  <si>
    <t>Umyvadlová baterie stojánková jednopáková</t>
  </si>
  <si>
    <t>1089179752</t>
  </si>
  <si>
    <t>725-1-07</t>
  </si>
  <si>
    <t>Výlevka s odpadem DN 110 s mřížkou litinovou, zápachovou uzávěrka, montážní prvky</t>
  </si>
  <si>
    <t>-1859426789</t>
  </si>
  <si>
    <t>725-1-08</t>
  </si>
  <si>
    <t>Baterie nástěnná k výlevce jednopáková</t>
  </si>
  <si>
    <t>597197853</t>
  </si>
  <si>
    <t>725-1-09</t>
  </si>
  <si>
    <t>Dřezová stojánková jednopáková baterie</t>
  </si>
  <si>
    <t>1907551819</t>
  </si>
  <si>
    <t>725-1-10</t>
  </si>
  <si>
    <t>-1671048638</t>
  </si>
  <si>
    <t>725-1-11</t>
  </si>
  <si>
    <t>Sprchový odvodňovací žlábek</t>
  </si>
  <si>
    <t>-186099674</t>
  </si>
  <si>
    <t>2017-087-08 - Vytápění a chlazení</t>
  </si>
  <si>
    <t xml:space="preserve">    733-JS - VZT Jednotka směšovací uzel topení, reg. Uzel chalzení</t>
  </si>
  <si>
    <t xml:space="preserve">    733-Fac. - Připojení fancoilů</t>
  </si>
  <si>
    <t xml:space="preserve">    733-CH - CHLAZENÍ</t>
  </si>
  <si>
    <t xml:space="preserve">    733-OSCH - Okruh stávajícího chlazení</t>
  </si>
  <si>
    <t xml:space="preserve">    733-TVF - Topná větev fancoily, VZT - úpravy ve strojovně UT</t>
  </si>
  <si>
    <t xml:space="preserve">    733-P - POTRUBÍ TOPENÍ</t>
  </si>
  <si>
    <t xml:space="preserve">    751-PCH - POTRUBÍ CHLAZENÍ</t>
  </si>
  <si>
    <t xml:space="preserve">    733-751 - OSTATNÍ</t>
  </si>
  <si>
    <t>733-JS</t>
  </si>
  <si>
    <t>VZT Jednotka směšovací uzel topení, reg. Uzel chalzení</t>
  </si>
  <si>
    <t>733-JS-01</t>
  </si>
  <si>
    <t>Kulový kohout DN 15</t>
  </si>
  <si>
    <t>534863838</t>
  </si>
  <si>
    <t>733-JS-02</t>
  </si>
  <si>
    <t>Kulový kohout DN 40</t>
  </si>
  <si>
    <t>1113530208</t>
  </si>
  <si>
    <t>733-Fac.</t>
  </si>
  <si>
    <t>Připojení fancoilů</t>
  </si>
  <si>
    <t>733-Fac.-01</t>
  </si>
  <si>
    <t>-984948743</t>
  </si>
  <si>
    <t>733-Fac.-02</t>
  </si>
  <si>
    <t>Kulový kohout DN 20</t>
  </si>
  <si>
    <t>1682844924</t>
  </si>
  <si>
    <t>733-Fac.-03</t>
  </si>
  <si>
    <t>tlakově nezávislý regulační ventil DN 15 s pohonem (řízení PWM signálem) - topení</t>
  </si>
  <si>
    <t>1920632592</t>
  </si>
  <si>
    <t>733-Fac.-04</t>
  </si>
  <si>
    <t>tlakově nezávislý regulační ventil DN25 20 s pohonem (řízení PWM signálem) - chlazení</t>
  </si>
  <si>
    <t>601304572</t>
  </si>
  <si>
    <t>733-Fac.-05</t>
  </si>
  <si>
    <t>Flexibilní připojení DN 15 - 500mm</t>
  </si>
  <si>
    <t>1450135293</t>
  </si>
  <si>
    <t>733-Fac.-06</t>
  </si>
  <si>
    <t>Flexibilní připojení DN 20 - 500mm vč.izolace</t>
  </si>
  <si>
    <t>615289881</t>
  </si>
  <si>
    <t>733-Fac.-07</t>
  </si>
  <si>
    <t>Vyvažovací venitl přírubový ruční s měřicími vsuvkami DN 50</t>
  </si>
  <si>
    <t>-1289651717</t>
  </si>
  <si>
    <t>733-Fac.-08</t>
  </si>
  <si>
    <t>Uzavírací klapka mezipřírubová DN65</t>
  </si>
  <si>
    <t>-1622035709</t>
  </si>
  <si>
    <t>733-Fac.-09</t>
  </si>
  <si>
    <t>Kulový kohout DN32</t>
  </si>
  <si>
    <t>587233208</t>
  </si>
  <si>
    <t>733-Fac.-10</t>
  </si>
  <si>
    <t>Vyvažovací venitl ruční s měřicími vsuvkami DN20</t>
  </si>
  <si>
    <t>-69616238</t>
  </si>
  <si>
    <t>733-Fac.-11</t>
  </si>
  <si>
    <t>Kulový kohout DN20</t>
  </si>
  <si>
    <t>1405636377</t>
  </si>
  <si>
    <t>733-Fac.-12</t>
  </si>
  <si>
    <t>Vyvažovací venitl ruční s měřicími vsuvkami DN15</t>
  </si>
  <si>
    <t>-13689558</t>
  </si>
  <si>
    <t>733-Fac.-13</t>
  </si>
  <si>
    <t>Kulový kohout DN25</t>
  </si>
  <si>
    <t>1322931880</t>
  </si>
  <si>
    <t>733-Fac.-14</t>
  </si>
  <si>
    <t>Vyvažovací venitl ruční s měřicími vsuvkami DN25</t>
  </si>
  <si>
    <t>943226871</t>
  </si>
  <si>
    <t>733-Fac.-15</t>
  </si>
  <si>
    <t>Kulový kohout DN40</t>
  </si>
  <si>
    <t>2089927252</t>
  </si>
  <si>
    <t>733-CH</t>
  </si>
  <si>
    <t>CHLAZENÍ</t>
  </si>
  <si>
    <t>733-CH-01</t>
  </si>
  <si>
    <t>Akumulační nádrž klimatizace 1000 litrů, 4xpřírubová hrdla DN 80, včetně vypouštěcího a odvzdušňovacího ventilu, 2x teplotní jímka. Izolována 32mm</t>
  </si>
  <si>
    <t>-954675275</t>
  </si>
  <si>
    <t>733-CH-02</t>
  </si>
  <si>
    <t>Expanzní nádoba objem 80litrů, PN 10</t>
  </si>
  <si>
    <t>-1693422440</t>
  </si>
  <si>
    <t>733-CH-03</t>
  </si>
  <si>
    <t>92461186</t>
  </si>
  <si>
    <t>733-CH-04</t>
  </si>
  <si>
    <t>Uzavírací klapka mezipřírubová DN80</t>
  </si>
  <si>
    <t>-1527255714</t>
  </si>
  <si>
    <t>733-CH-05</t>
  </si>
  <si>
    <t>Gumový kompenzátor mezipříruový DN80</t>
  </si>
  <si>
    <t>1976162403</t>
  </si>
  <si>
    <t>733-CH-06</t>
  </si>
  <si>
    <t>Filtr přírubový DN80</t>
  </si>
  <si>
    <t>-1968140101</t>
  </si>
  <si>
    <t>733-CH-07</t>
  </si>
  <si>
    <t>Vyvažovací venitl ruční přírubový s měřicími vsuvkami DN 65</t>
  </si>
  <si>
    <t>-1629451845</t>
  </si>
  <si>
    <t>733-CH-08</t>
  </si>
  <si>
    <t>Oběhové čerpadlo elektronicky řízené DN 50, pracovní bod 14m3/h, h=10m, regulace dp=v, IF modul ext OFF</t>
  </si>
  <si>
    <t>1677957471</t>
  </si>
  <si>
    <t>733-CH-09</t>
  </si>
  <si>
    <t>Teploměr ručičkový 0-80°C</t>
  </si>
  <si>
    <t>2140796161</t>
  </si>
  <si>
    <t>733-CH-10</t>
  </si>
  <si>
    <t>Manometr ručičkový 0-6 bar</t>
  </si>
  <si>
    <t>-586526225</t>
  </si>
  <si>
    <t>733-CH-11</t>
  </si>
  <si>
    <t>Pojistný ventil 5 bar, DN 25</t>
  </si>
  <si>
    <t>1529472523</t>
  </si>
  <si>
    <t>733-OSCH</t>
  </si>
  <si>
    <t>Okruh stávajícího chlazení</t>
  </si>
  <si>
    <t>733-OSCH-01</t>
  </si>
  <si>
    <t>Regulátor tlakové diference DN 50 (20-80kPa)</t>
  </si>
  <si>
    <t>504606731</t>
  </si>
  <si>
    <t>733-OSCH-02</t>
  </si>
  <si>
    <t>-162758365</t>
  </si>
  <si>
    <t>733-TVF</t>
  </si>
  <si>
    <t>Topná větev fancoily, VZT - úpravy ve strojovně UT</t>
  </si>
  <si>
    <t>733-TVF-01</t>
  </si>
  <si>
    <t>-586093483</t>
  </si>
  <si>
    <t>733-TVF-02</t>
  </si>
  <si>
    <t>Gumový kompenmzátor DN 40</t>
  </si>
  <si>
    <t>1669712394</t>
  </si>
  <si>
    <t>733-TVF-03</t>
  </si>
  <si>
    <t>Filtr DN40</t>
  </si>
  <si>
    <t>-1410113058</t>
  </si>
  <si>
    <t>733-TVF-04</t>
  </si>
  <si>
    <t>Vyvažovací ventil DN40</t>
  </si>
  <si>
    <t>1467703430</t>
  </si>
  <si>
    <t>733-TVF-05</t>
  </si>
  <si>
    <t>Oběhové čerpadlo elektronicky řízené DN 32, pracovní bod 4m3/h, h=9m, regulace dp=v, IF modul ext OFF</t>
  </si>
  <si>
    <t>1413964259</t>
  </si>
  <si>
    <t>733-TVF-06</t>
  </si>
  <si>
    <t>Expanzní nádoba objem 50 litrů, PN 10</t>
  </si>
  <si>
    <t>780781801</t>
  </si>
  <si>
    <t>733-TVF-07</t>
  </si>
  <si>
    <t>-599698833</t>
  </si>
  <si>
    <t>733-TVF-08</t>
  </si>
  <si>
    <t>-283795790</t>
  </si>
  <si>
    <t>733-TVF-09</t>
  </si>
  <si>
    <t>Vysazení navé odbočky na rozdělovači, sběrači pro VZT</t>
  </si>
  <si>
    <t>kpl</t>
  </si>
  <si>
    <t>-636817208</t>
  </si>
  <si>
    <t>733-P</t>
  </si>
  <si>
    <t>POTRUBÍ TOPENÍ</t>
  </si>
  <si>
    <t>733-P-01</t>
  </si>
  <si>
    <t>potrubí z uhlíkové oceli spojované lisováním 15x1,2 vč. tepelné izolace 25 mm včetně tvarovek 30%</t>
  </si>
  <si>
    <t>bm</t>
  </si>
  <si>
    <t>-1167922366</t>
  </si>
  <si>
    <t>733-P-02</t>
  </si>
  <si>
    <t>269405198</t>
  </si>
  <si>
    <t>42</t>
  </si>
  <si>
    <t>733-P-03</t>
  </si>
  <si>
    <t>278928148</t>
  </si>
  <si>
    <t>43</t>
  </si>
  <si>
    <t>733-P-04</t>
  </si>
  <si>
    <t>potrubí z uhlíkové oceli spojované lisováním 28x1,5 vč. tepelné izolace T 40 mm včetně tvarovek 30%</t>
  </si>
  <si>
    <t>-2039625552</t>
  </si>
  <si>
    <t>44</t>
  </si>
  <si>
    <t>733-P-05</t>
  </si>
  <si>
    <t>potrubí z uhlíkové oceli spojované lisováním 35x1,5 vč. tepelné izolace T 40 mm včetně tvarovek 30%</t>
  </si>
  <si>
    <t>1054633971</t>
  </si>
  <si>
    <t>45</t>
  </si>
  <si>
    <t>733-P-06</t>
  </si>
  <si>
    <t>potrubí z uhlíkové oceli spojované lisováním 42x1,5 vč. tepelné izolace T 40 mm včetně tvarovek 30%</t>
  </si>
  <si>
    <t>-911370587</t>
  </si>
  <si>
    <t>46</t>
  </si>
  <si>
    <t>733-P-07</t>
  </si>
  <si>
    <t>přeložka rozvodů topení ve strojovně VZT včetně tepelné izolace - otopná tělesa</t>
  </si>
  <si>
    <t>-1954958554</t>
  </si>
  <si>
    <t>751-PCH</t>
  </si>
  <si>
    <t>POTRUBÍ CHLAZENÍ</t>
  </si>
  <si>
    <t>47</t>
  </si>
  <si>
    <t>751-PCH-01</t>
  </si>
  <si>
    <t>potrubí z uhlíkové oceli spojované lisováním 22x1,5 vč. tepelné izolace 13mm včetně tvarovek 30%</t>
  </si>
  <si>
    <t>-193707005</t>
  </si>
  <si>
    <t>48</t>
  </si>
  <si>
    <t>751-PCH-02</t>
  </si>
  <si>
    <t>potrubí z uhlíkové oceli spojované lisováním 28x1,5 vč. tepelné izolace 13mm včetně tvarovek 30%</t>
  </si>
  <si>
    <t>871734192</t>
  </si>
  <si>
    <t>49</t>
  </si>
  <si>
    <t>751-PCH-03</t>
  </si>
  <si>
    <t>potrubí z uhlíkové oceli spojované lisováním 35x1,5 vč. tepelné izolace 19mm včetně tvarovek 30%</t>
  </si>
  <si>
    <t>-1481777248</t>
  </si>
  <si>
    <t>50</t>
  </si>
  <si>
    <t>751-PCH-04</t>
  </si>
  <si>
    <t>potrubí z uhlíkové oceli spojované lisováním 42x1,5 vč. tepelné izolace 19mm včetně tvarovek 30%</t>
  </si>
  <si>
    <t>-1809092865</t>
  </si>
  <si>
    <t>51</t>
  </si>
  <si>
    <t>751-PCH-05</t>
  </si>
  <si>
    <t>potrubí z uhlíkové oceli spojované lisováním 54x1,5 vč. tepelné izolace 19mm včetně tvarovek 30%</t>
  </si>
  <si>
    <t>1278401588</t>
  </si>
  <si>
    <t>52</t>
  </si>
  <si>
    <t>751-PCH-06</t>
  </si>
  <si>
    <t>potrubí z uhlíkové oceli spojované lisováním 76,1x2 vč. tepelné izolace 19mm včetně tvarovek 30%</t>
  </si>
  <si>
    <t>1138307251</t>
  </si>
  <si>
    <t>733-751</t>
  </si>
  <si>
    <t>OSTATNÍ</t>
  </si>
  <si>
    <t>53</t>
  </si>
  <si>
    <t>722-751-01</t>
  </si>
  <si>
    <t>vypouštěcí ventil DN15</t>
  </si>
  <si>
    <t>1782790380</t>
  </si>
  <si>
    <t>54</t>
  </si>
  <si>
    <t>722-751-02</t>
  </si>
  <si>
    <t>odvzdušňovací ventil</t>
  </si>
  <si>
    <t>915368352</t>
  </si>
  <si>
    <t>55</t>
  </si>
  <si>
    <t>722-751-03</t>
  </si>
  <si>
    <t>Demontáž stávajících otopnýc těles vč. Zaslepení odboček</t>
  </si>
  <si>
    <t>410684579</t>
  </si>
  <si>
    <t>56</t>
  </si>
  <si>
    <t>722-751-04</t>
  </si>
  <si>
    <t>Demontáž potrubí topení ve strojovně</t>
  </si>
  <si>
    <t>714368016</t>
  </si>
  <si>
    <t>57</t>
  </si>
  <si>
    <t>722-751-05</t>
  </si>
  <si>
    <t>Montáž teplotních a tlakových čidel dle požadavku MaR</t>
  </si>
  <si>
    <t>1752037570</t>
  </si>
  <si>
    <t>58</t>
  </si>
  <si>
    <t>722-751-06</t>
  </si>
  <si>
    <t>Dodávka vč. dopravy a montáž</t>
  </si>
  <si>
    <t>-1749889265</t>
  </si>
  <si>
    <t>59</t>
  </si>
  <si>
    <t>722-751-07</t>
  </si>
  <si>
    <t>Pomocný a spojovací materiál, závěsy</t>
  </si>
  <si>
    <t>-234607304</t>
  </si>
  <si>
    <t>60</t>
  </si>
  <si>
    <t>722-751-08</t>
  </si>
  <si>
    <t>Dokumentace zkutečného stavu</t>
  </si>
  <si>
    <t>-1017642372</t>
  </si>
  <si>
    <t>722-751-09</t>
  </si>
  <si>
    <t>Tlakové, topné a dilatační zkoušky</t>
  </si>
  <si>
    <t>2105986370</t>
  </si>
  <si>
    <t>722-751-10</t>
  </si>
  <si>
    <t>Zkušební provoz</t>
  </si>
  <si>
    <t>-1061927338</t>
  </si>
  <si>
    <t>63</t>
  </si>
  <si>
    <t>722-751-11</t>
  </si>
  <si>
    <t>Zaregulování systému RTCH včetně vydání protokolu</t>
  </si>
  <si>
    <t>-1296542189</t>
  </si>
  <si>
    <t>64</t>
  </si>
  <si>
    <t>722-751-12</t>
  </si>
  <si>
    <t>Uvedení zařízení do provozu</t>
  </si>
  <si>
    <t>-1050744711</t>
  </si>
  <si>
    <t>65</t>
  </si>
  <si>
    <t>722-751-13</t>
  </si>
  <si>
    <t>nemrznoucí směs ethylen glykol 30% do okruhu chlazení</t>
  </si>
  <si>
    <t>litr</t>
  </si>
  <si>
    <t>-1213466667</t>
  </si>
  <si>
    <t>2017-087-09 - VZT</t>
  </si>
  <si>
    <t xml:space="preserve">    751 - Vzduchotechnika</t>
  </si>
  <si>
    <t xml:space="preserve">    751-SZ - Stávající zařízení</t>
  </si>
  <si>
    <t xml:space="preserve">    751-Fac - Fancoily</t>
  </si>
  <si>
    <t xml:space="preserve">    751-ŠV - Štěrbinové vyústky</t>
  </si>
  <si>
    <t xml:space="preserve">    751-MP - Mříže pro přefuk vzduchu (do podhledu)</t>
  </si>
  <si>
    <t xml:space="preserve">    751-VA - Vířivé anemostaty</t>
  </si>
  <si>
    <t xml:space="preserve">    751-VSP - Vyústky do spiro potrubí</t>
  </si>
  <si>
    <t xml:space="preserve">    751-Tve - Talířové ventily</t>
  </si>
  <si>
    <t xml:space="preserve">    751-RKl - Regulační klapky ruční</t>
  </si>
  <si>
    <t xml:space="preserve">    751-RPV - Regulátory průtoku vzduchu</t>
  </si>
  <si>
    <t xml:space="preserve">    751-Ost - Vzduchotechnika - ostatní</t>
  </si>
  <si>
    <t>95 R</t>
  </si>
  <si>
    <t>vybourání otvoru v obvodovém zdivu tl. 645mm o průměru 300mm- pro potrubí VZT vč. likvidace odpadu</t>
  </si>
  <si>
    <t>1892875079</t>
  </si>
  <si>
    <t>95 R2</t>
  </si>
  <si>
    <t>výkop rozměr 300*2000 hl.500 mm- pro potrubí VZT vč. likvidace odpadu</t>
  </si>
  <si>
    <t>1657934717</t>
  </si>
  <si>
    <t>751</t>
  </si>
  <si>
    <t>Vzduchotechnika</t>
  </si>
  <si>
    <t>751-01</t>
  </si>
  <si>
    <t>VZT rekuperační jednotka pro vnitřní instalaci, přívod 2700m3/h - 300Pa, odtah 2700m3/h-300Pa, deskový rekuperátor s by-passem (účinnost 90%), vodní ohřívač bez směšovacího uzlu, vodní chladič bez regul uzlu, třída filtrace F5, bez regulace</t>
  </si>
  <si>
    <t>-589498992</t>
  </si>
  <si>
    <t>751-02</t>
  </si>
  <si>
    <t>Protidešťová žaluzie  s ochrannou síťkou proti ptactvu 1000x550</t>
  </si>
  <si>
    <t>-700255789</t>
  </si>
  <si>
    <t>751-03</t>
  </si>
  <si>
    <t>162470947</t>
  </si>
  <si>
    <t>751-04</t>
  </si>
  <si>
    <t>1659756537</t>
  </si>
  <si>
    <t>751-05</t>
  </si>
  <si>
    <t>Servoklapka 1000x500</t>
  </si>
  <si>
    <t>-755656171</t>
  </si>
  <si>
    <t>751-06</t>
  </si>
  <si>
    <t>Tlumič hluku 500x400 - 1500</t>
  </si>
  <si>
    <t>-132605589</t>
  </si>
  <si>
    <t>751-07</t>
  </si>
  <si>
    <t>Tlumič hluku 500x400 - 1000</t>
  </si>
  <si>
    <t>-281611112</t>
  </si>
  <si>
    <t>751-08</t>
  </si>
  <si>
    <t>Tlumič hluku  250-900</t>
  </si>
  <si>
    <t>575865931</t>
  </si>
  <si>
    <t>751-09</t>
  </si>
  <si>
    <t>Potrubí čtyřhranné přímé</t>
  </si>
  <si>
    <t>525201903</t>
  </si>
  <si>
    <t>751-10</t>
  </si>
  <si>
    <t>Potrubí čtyřhranné tvarovky</t>
  </si>
  <si>
    <t>491657992</t>
  </si>
  <si>
    <t>751-11</t>
  </si>
  <si>
    <t>Spiro potrubí přímé do o315</t>
  </si>
  <si>
    <t>-283686745</t>
  </si>
  <si>
    <t>751-12</t>
  </si>
  <si>
    <t>Spiro potrubí tvarovky do o315</t>
  </si>
  <si>
    <t>-629773904</t>
  </si>
  <si>
    <t>751-13</t>
  </si>
  <si>
    <t>Spiro potrubí přímé do o250</t>
  </si>
  <si>
    <t>-1421713615</t>
  </si>
  <si>
    <t>751-14</t>
  </si>
  <si>
    <t>Spiro potrubí tvarovky do o250</t>
  </si>
  <si>
    <t>1481943037</t>
  </si>
  <si>
    <t>751-15</t>
  </si>
  <si>
    <t>Spiro potrubí přímé do o200</t>
  </si>
  <si>
    <t>-1174235664</t>
  </si>
  <si>
    <t>751-16</t>
  </si>
  <si>
    <t>Spiro potrubí tvarovky do o200</t>
  </si>
  <si>
    <t>-1924376157</t>
  </si>
  <si>
    <t>751-17</t>
  </si>
  <si>
    <t>Spiro potrubí přímé do o160</t>
  </si>
  <si>
    <t>-327209260</t>
  </si>
  <si>
    <t>751-18</t>
  </si>
  <si>
    <t>Spiro potrubí tvarovky do o160</t>
  </si>
  <si>
    <t>1886458639</t>
  </si>
  <si>
    <t>751-19</t>
  </si>
  <si>
    <t>Spiro potrubí přímé do o125</t>
  </si>
  <si>
    <t>1573981858</t>
  </si>
  <si>
    <t>751-20</t>
  </si>
  <si>
    <t>Spiro potrubí tvarovky do o125</t>
  </si>
  <si>
    <t>-1188565755</t>
  </si>
  <si>
    <t>751-21</t>
  </si>
  <si>
    <t>Spiro potrubí přímé do o100</t>
  </si>
  <si>
    <t>1352741810</t>
  </si>
  <si>
    <t>751-22</t>
  </si>
  <si>
    <t>Spiro potrubí tvarovky do o100</t>
  </si>
  <si>
    <t>2133929674</t>
  </si>
  <si>
    <t>751-23</t>
  </si>
  <si>
    <t>Odhlučněné vzduchové potrubí o400</t>
  </si>
  <si>
    <t>-1263731398</t>
  </si>
  <si>
    <t>751-24</t>
  </si>
  <si>
    <t>Odhlučněné vzduchové potrubí o250</t>
  </si>
  <si>
    <t>-1421487297</t>
  </si>
  <si>
    <t>751-25</t>
  </si>
  <si>
    <t>Odhlučněné vzduchové potrubí o200</t>
  </si>
  <si>
    <t>-984643086</t>
  </si>
  <si>
    <t>751-26</t>
  </si>
  <si>
    <t>Odhlučněné vzduchové potrubí o160</t>
  </si>
  <si>
    <t>500248451</t>
  </si>
  <si>
    <t>751-27</t>
  </si>
  <si>
    <t>Odhlučněné vzduchové potrubí o125</t>
  </si>
  <si>
    <t>-998955430</t>
  </si>
  <si>
    <t>751-28</t>
  </si>
  <si>
    <t>Odhlučněné vzduchové potrubí o100</t>
  </si>
  <si>
    <t>-927641611</t>
  </si>
  <si>
    <t>751-29</t>
  </si>
  <si>
    <t>Parní generátor 18kg/h páry, parná tryska, parní hadice, včetně regulace s  možností externího řízení z BMS 0-10V</t>
  </si>
  <si>
    <t>78317373</t>
  </si>
  <si>
    <t>751-30</t>
  </si>
  <si>
    <t>Větrání strojovny - axiální ventilátor do zdi, krytí IP 65, průtok 4660 m3/h, 400 V, 150 W</t>
  </si>
  <si>
    <t>-538186639</t>
  </si>
  <si>
    <t>751-31</t>
  </si>
  <si>
    <t>Větrání WC - ventilátor radiální pod omítku - spínání se světlem+doběh</t>
  </si>
  <si>
    <t>-517884489</t>
  </si>
  <si>
    <t>751-32</t>
  </si>
  <si>
    <t>Větrání sprchy - axiální ventilátor ventilátor do spiro potrubí 350 m3/hod/ O125</t>
  </si>
  <si>
    <t>1140181203</t>
  </si>
  <si>
    <t>751-33</t>
  </si>
  <si>
    <t>Tlumič hluku do spiro potrubí O125; délka 600 mm</t>
  </si>
  <si>
    <t>1152149196</t>
  </si>
  <si>
    <t>751-34</t>
  </si>
  <si>
    <t>Tlumič hluku do spiro potrubí O125; délka 900 mm</t>
  </si>
  <si>
    <t>-1707573799</t>
  </si>
  <si>
    <t>751-35</t>
  </si>
  <si>
    <t>Zpětná klapka O125</t>
  </si>
  <si>
    <t>-1043973463</t>
  </si>
  <si>
    <t>751-36</t>
  </si>
  <si>
    <t>Talířový ventil odvodní o200</t>
  </si>
  <si>
    <t>1834164503</t>
  </si>
  <si>
    <t>751-37</t>
  </si>
  <si>
    <t>2071927052</t>
  </si>
  <si>
    <t>751-38</t>
  </si>
  <si>
    <t>-39708549</t>
  </si>
  <si>
    <t>751-39</t>
  </si>
  <si>
    <t>2119928914</t>
  </si>
  <si>
    <t>751-40</t>
  </si>
  <si>
    <t>-1916919297</t>
  </si>
  <si>
    <t>751-41</t>
  </si>
  <si>
    <t>regulátor otáček</t>
  </si>
  <si>
    <t>564219698</t>
  </si>
  <si>
    <t>751-42</t>
  </si>
  <si>
    <t>-160687545</t>
  </si>
  <si>
    <t>751-43</t>
  </si>
  <si>
    <t>-721827452</t>
  </si>
  <si>
    <t>751-44</t>
  </si>
  <si>
    <t>Filtr kruhový-125</t>
  </si>
  <si>
    <t>1202907477</t>
  </si>
  <si>
    <t>751-45</t>
  </si>
  <si>
    <t>Parní generátor 1,6kg/h páry, nástěnné provedení, vč. distributoru páry, včetně regulace s  možností externího řízení z BMS 0-10V</t>
  </si>
  <si>
    <t>-922419770</t>
  </si>
  <si>
    <t>751-SZ</t>
  </si>
  <si>
    <t>Stávající zařízení</t>
  </si>
  <si>
    <t>751-SZ-01</t>
  </si>
  <si>
    <t>Odvětrání skříně na chemikálie - nevýbušné provedení VB3 1400 ot/*min 7m3/h - 100Pa</t>
  </si>
  <si>
    <t>1941630788</t>
  </si>
  <si>
    <t>751-SZ-02</t>
  </si>
  <si>
    <t>763847451</t>
  </si>
  <si>
    <t>751-SZ-03</t>
  </si>
  <si>
    <t>-1406307539</t>
  </si>
  <si>
    <t>751-SZ-04</t>
  </si>
  <si>
    <t>-1627599160</t>
  </si>
  <si>
    <t>751-SZ-05</t>
  </si>
  <si>
    <t>-428322589</t>
  </si>
  <si>
    <t>751-SZ-06</t>
  </si>
  <si>
    <t>-1555059816</t>
  </si>
  <si>
    <t>751-SZ-07</t>
  </si>
  <si>
    <t>Kanalizační potrubí KG 160 včetně tvarovek</t>
  </si>
  <si>
    <t>-882710426</t>
  </si>
  <si>
    <t>751-SZ-08</t>
  </si>
  <si>
    <t>utěsnění prostupu o160</t>
  </si>
  <si>
    <t>1095047105</t>
  </si>
  <si>
    <t>751-SZ-09</t>
  </si>
  <si>
    <t>koncový výfukový kus O160</t>
  </si>
  <si>
    <t>-2005804612</t>
  </si>
  <si>
    <t>751-SZ-10</t>
  </si>
  <si>
    <t>Ventilátor odvětrání odsávacích ramen - až 1750 m3/h, 0,9 kW, 3f, 400V</t>
  </si>
  <si>
    <t>2062676539</t>
  </si>
  <si>
    <t>751-SZ-11</t>
  </si>
  <si>
    <t>konzole pro ventilátor</t>
  </si>
  <si>
    <t>-916629492</t>
  </si>
  <si>
    <t>751-SZ-12</t>
  </si>
  <si>
    <t>Odsávací rameno  včetně úchytu na zeď, plexisklový štít na konci odsávacího ramene, průměr 75mm</t>
  </si>
  <si>
    <t>-1093503546</t>
  </si>
  <si>
    <t>751-SZ-13</t>
  </si>
  <si>
    <t>1012668155</t>
  </si>
  <si>
    <t>751-SZ-14</t>
  </si>
  <si>
    <t>-1604375144</t>
  </si>
  <si>
    <t>751-SZ-15</t>
  </si>
  <si>
    <t>209683530</t>
  </si>
  <si>
    <t>146</t>
  </si>
  <si>
    <t>751-SZ-15a</t>
  </si>
  <si>
    <t>-958633546</t>
  </si>
  <si>
    <t>751-SZ-16</t>
  </si>
  <si>
    <t>-1044276502</t>
  </si>
  <si>
    <t>751-SZ-17</t>
  </si>
  <si>
    <t>-430240986</t>
  </si>
  <si>
    <t>751-SZ-18</t>
  </si>
  <si>
    <t>-433238479</t>
  </si>
  <si>
    <t>66</t>
  </si>
  <si>
    <t>751-SZ-19</t>
  </si>
  <si>
    <t>Kanalizační potrubí KG 250 včetně tvarovek</t>
  </si>
  <si>
    <t>-860408299</t>
  </si>
  <si>
    <t>67</t>
  </si>
  <si>
    <t>751-SZ-20</t>
  </si>
  <si>
    <t>utěsnění prostupu o250</t>
  </si>
  <si>
    <t>115871605</t>
  </si>
  <si>
    <t>68</t>
  </si>
  <si>
    <t>751-SZ-21</t>
  </si>
  <si>
    <t>koncový výfukový kus O250</t>
  </si>
  <si>
    <t>-886350860</t>
  </si>
  <si>
    <t>69</t>
  </si>
  <si>
    <t>751-SZ-22</t>
  </si>
  <si>
    <t>-270557739</t>
  </si>
  <si>
    <t>70</t>
  </si>
  <si>
    <t>751-SZ-23</t>
  </si>
  <si>
    <t>Tlumič hluku  200-900</t>
  </si>
  <si>
    <t>-724261796</t>
  </si>
  <si>
    <t>71</t>
  </si>
  <si>
    <t>751-SZ-24</t>
  </si>
  <si>
    <t>-1549365144</t>
  </si>
  <si>
    <t>72</t>
  </si>
  <si>
    <t>751-SZ-25</t>
  </si>
  <si>
    <t>136662260</t>
  </si>
  <si>
    <t>73</t>
  </si>
  <si>
    <t>751-SZ-26</t>
  </si>
  <si>
    <t>-450927875</t>
  </si>
  <si>
    <t>74</t>
  </si>
  <si>
    <t>751-SZ-27</t>
  </si>
  <si>
    <t>Kanalizační potrubí KG 200 včetně tvarovek</t>
  </si>
  <si>
    <t>-1246260786</t>
  </si>
  <si>
    <t>75</t>
  </si>
  <si>
    <t>751-SZ-28</t>
  </si>
  <si>
    <t>utěsnění prostupu o200</t>
  </si>
  <si>
    <t>-2006943872</t>
  </si>
  <si>
    <t>76</t>
  </si>
  <si>
    <t>751-SZ-29</t>
  </si>
  <si>
    <t>koncový výfukový kus O200</t>
  </si>
  <si>
    <t>355520482</t>
  </si>
  <si>
    <t>751-Fac</t>
  </si>
  <si>
    <t>Fancoily</t>
  </si>
  <si>
    <t>77</t>
  </si>
  <si>
    <t>751-Fac-01</t>
  </si>
  <si>
    <t>Oběhová klimatizační jednotka topení a chlazení, podstropní provedení 3stupně otáček, bez regulačních ventilů, řízení  sytémem BMS. Výkonová řada 2, chl výkon 6kW, topný výkon 3kW, velikost 7</t>
  </si>
  <si>
    <t>-1883569311</t>
  </si>
  <si>
    <t>78</t>
  </si>
  <si>
    <t>751-Fac-02</t>
  </si>
  <si>
    <t>1502836007</t>
  </si>
  <si>
    <t>79</t>
  </si>
  <si>
    <t>751-Fac-03</t>
  </si>
  <si>
    <t>-136654593</t>
  </si>
  <si>
    <t>80</t>
  </si>
  <si>
    <t>751-Fac-04</t>
  </si>
  <si>
    <t>883792319</t>
  </si>
  <si>
    <t>81</t>
  </si>
  <si>
    <t>751-Fac-05</t>
  </si>
  <si>
    <t>-245518217</t>
  </si>
  <si>
    <t>82</t>
  </si>
  <si>
    <t>751-Fac-06</t>
  </si>
  <si>
    <t>Oběhová klimatizační jednotka topení a chlazení, podstropní provedení 3stupně otáček, bez regulačních ventilů, řízení  sytémem BMS. Výkonová řada 2, chl výkon 5kW, topný výkon 2,5kW, velikost 5</t>
  </si>
  <si>
    <t>824404891</t>
  </si>
  <si>
    <t>83</t>
  </si>
  <si>
    <t>751-Fac-07</t>
  </si>
  <si>
    <t>1964743499</t>
  </si>
  <si>
    <t>84</t>
  </si>
  <si>
    <t>751-Fac-08</t>
  </si>
  <si>
    <t>893756917</t>
  </si>
  <si>
    <t>85</t>
  </si>
  <si>
    <t>751-Fac-09</t>
  </si>
  <si>
    <t>1090668113</t>
  </si>
  <si>
    <t>86</t>
  </si>
  <si>
    <t>751-Fac-10</t>
  </si>
  <si>
    <t>Výfuková komora pro FCU 7 tepelně izolovaná</t>
  </si>
  <si>
    <t>399338404</t>
  </si>
  <si>
    <t>87</t>
  </si>
  <si>
    <t>751-Fac-11</t>
  </si>
  <si>
    <t>Výfuková komora pro FCU 5 tepelně izolovaná</t>
  </si>
  <si>
    <t>1740293267</t>
  </si>
  <si>
    <t>751-ŠV</t>
  </si>
  <si>
    <t>Štěrbinové vyústky</t>
  </si>
  <si>
    <t>88</t>
  </si>
  <si>
    <t>751-ŠV-01</t>
  </si>
  <si>
    <t>Štěrbinová vyústka  4 sloty, délka 600, tepelně izolovaný přípojný box - hrdlo o160</t>
  </si>
  <si>
    <t>-462738133</t>
  </si>
  <si>
    <t>89</t>
  </si>
  <si>
    <t>751-ŠV-02</t>
  </si>
  <si>
    <t>-679372122</t>
  </si>
  <si>
    <t>90</t>
  </si>
  <si>
    <t>751-ŠV-03</t>
  </si>
  <si>
    <t>1492193013</t>
  </si>
  <si>
    <t>91</t>
  </si>
  <si>
    <t>751-ŠV-04</t>
  </si>
  <si>
    <t>1581195701</t>
  </si>
  <si>
    <t>92</t>
  </si>
  <si>
    <t>751-ŠV-05</t>
  </si>
  <si>
    <t>1774226669</t>
  </si>
  <si>
    <t>93</t>
  </si>
  <si>
    <t>751-ŠV-06</t>
  </si>
  <si>
    <t>1781875363</t>
  </si>
  <si>
    <t>751-ŠV-07</t>
  </si>
  <si>
    <t>-2000507895</t>
  </si>
  <si>
    <t>751-MP</t>
  </si>
  <si>
    <t>Mříže pro přefuk vzduchu (do podhledu)</t>
  </si>
  <si>
    <t>751-MP-01</t>
  </si>
  <si>
    <t>Mříž 600x600</t>
  </si>
  <si>
    <t>-1837528173</t>
  </si>
  <si>
    <t>751-MP-02</t>
  </si>
  <si>
    <t>-594150117</t>
  </si>
  <si>
    <t>751-MP-03</t>
  </si>
  <si>
    <t>1027819155</t>
  </si>
  <si>
    <t>98</t>
  </si>
  <si>
    <t>751-MP-04</t>
  </si>
  <si>
    <t>-1458663360</t>
  </si>
  <si>
    <t>99</t>
  </si>
  <si>
    <t>751-MP-05</t>
  </si>
  <si>
    <t>-2104917163</t>
  </si>
  <si>
    <t>751-VA</t>
  </si>
  <si>
    <t>Vířivé anemostaty</t>
  </si>
  <si>
    <t>100</t>
  </si>
  <si>
    <t>751-VA-01</t>
  </si>
  <si>
    <t>Vířivý anemostat včetně přípojného boxu /600x24/0/0/0/RAL9010</t>
  </si>
  <si>
    <t>-1047897454</t>
  </si>
  <si>
    <t>101</t>
  </si>
  <si>
    <t>751-VA-02</t>
  </si>
  <si>
    <t>1310449445</t>
  </si>
  <si>
    <t>102</t>
  </si>
  <si>
    <t>751-VA-03</t>
  </si>
  <si>
    <t>-1892759499</t>
  </si>
  <si>
    <t>103</t>
  </si>
  <si>
    <t>751-VA-04</t>
  </si>
  <si>
    <t>821062089</t>
  </si>
  <si>
    <t>104</t>
  </si>
  <si>
    <t>751-VA-05</t>
  </si>
  <si>
    <t>Vířivý anemostat včetně přípojného boxu /400x16/0/0/0/RAL9010</t>
  </si>
  <si>
    <t>430470173</t>
  </si>
  <si>
    <t>105</t>
  </si>
  <si>
    <t>751-VA-06</t>
  </si>
  <si>
    <t>746323322</t>
  </si>
  <si>
    <t>106</t>
  </si>
  <si>
    <t>751-VA-07</t>
  </si>
  <si>
    <t>737960428</t>
  </si>
  <si>
    <t>107</t>
  </si>
  <si>
    <t>751-VA-08</t>
  </si>
  <si>
    <t>-1049697282</t>
  </si>
  <si>
    <t>108</t>
  </si>
  <si>
    <t>751-MP-06</t>
  </si>
  <si>
    <t>318899124</t>
  </si>
  <si>
    <t>751-VSP</t>
  </si>
  <si>
    <t>Vyústky do spiro potrubí</t>
  </si>
  <si>
    <t>109</t>
  </si>
  <si>
    <t>751-VSP-01</t>
  </si>
  <si>
    <t>Vyústka 625x75</t>
  </si>
  <si>
    <t>-1490810258</t>
  </si>
  <si>
    <t>110</t>
  </si>
  <si>
    <t>751-VSP-02</t>
  </si>
  <si>
    <t>-578185337</t>
  </si>
  <si>
    <t>111</t>
  </si>
  <si>
    <t>751-VSP-03</t>
  </si>
  <si>
    <t>Vyústka 525x75</t>
  </si>
  <si>
    <t>-441969808</t>
  </si>
  <si>
    <t>751-Tve</t>
  </si>
  <si>
    <t>Talířové ventily</t>
  </si>
  <si>
    <t>112</t>
  </si>
  <si>
    <t>751-Tve-01</t>
  </si>
  <si>
    <t>Talířový ventil o160 přívod</t>
  </si>
  <si>
    <t>1837174620</t>
  </si>
  <si>
    <t>113</t>
  </si>
  <si>
    <t>751-Tve-02</t>
  </si>
  <si>
    <t>Talířový ventil o125 odvod</t>
  </si>
  <si>
    <t>1078507291</t>
  </si>
  <si>
    <t>114</t>
  </si>
  <si>
    <t>751-Tve-03</t>
  </si>
  <si>
    <t>Talířový ventil o200 přívod</t>
  </si>
  <si>
    <t>1336539258</t>
  </si>
  <si>
    <t>115</t>
  </si>
  <si>
    <t>751-Tve-04</t>
  </si>
  <si>
    <t>Talířový ventil o200 odvod</t>
  </si>
  <si>
    <t>187737882</t>
  </si>
  <si>
    <t>116</t>
  </si>
  <si>
    <t>751-Tve-05</t>
  </si>
  <si>
    <t>Talířový ventil o125 přívod</t>
  </si>
  <si>
    <t>-381032470</t>
  </si>
  <si>
    <t>117</t>
  </si>
  <si>
    <t>751-Tve-06</t>
  </si>
  <si>
    <t>937357992</t>
  </si>
  <si>
    <t>751-RKl</t>
  </si>
  <si>
    <t>Regulační klapky ruční</t>
  </si>
  <si>
    <t>118</t>
  </si>
  <si>
    <t>751-RKl-01</t>
  </si>
  <si>
    <t>Regulační klapka o250</t>
  </si>
  <si>
    <t>-330296591</t>
  </si>
  <si>
    <t>119</t>
  </si>
  <si>
    <t>751-RKV-02</t>
  </si>
  <si>
    <t>-1822537188</t>
  </si>
  <si>
    <t>120</t>
  </si>
  <si>
    <t>751-RKV-03</t>
  </si>
  <si>
    <t>Regulační klapka o200</t>
  </si>
  <si>
    <t>-1825407071</t>
  </si>
  <si>
    <t>121</t>
  </si>
  <si>
    <t>751-RKV-04</t>
  </si>
  <si>
    <t>Regulační klapka o220</t>
  </si>
  <si>
    <t>540510200</t>
  </si>
  <si>
    <t>751-RPV</t>
  </si>
  <si>
    <t>Regulátory průtoku vzduchu</t>
  </si>
  <si>
    <t>122</t>
  </si>
  <si>
    <t>751-RPV-01</t>
  </si>
  <si>
    <t>Regulátor průtoku vzduchu  o250 včetně servopohonu, regulátor průtoku vzduchu bude osazen kompaktním VAV regulátorem, napájení 24VAC, s komunikací KNX/PL-Link,regulace na konstantní nebo proměnný průtok</t>
  </si>
  <si>
    <t>-1318525148</t>
  </si>
  <si>
    <t>123</t>
  </si>
  <si>
    <t>751-RPV-02</t>
  </si>
  <si>
    <t>-1696648803</t>
  </si>
  <si>
    <t>124</t>
  </si>
  <si>
    <t>751-RPV-03</t>
  </si>
  <si>
    <t>-487997222</t>
  </si>
  <si>
    <t>125</t>
  </si>
  <si>
    <t>751-RPV-04</t>
  </si>
  <si>
    <t>-551214878</t>
  </si>
  <si>
    <t>126</t>
  </si>
  <si>
    <t>751-RPV-05</t>
  </si>
  <si>
    <t>Regulátor průtoku vzduchu konstatntní o125</t>
  </si>
  <si>
    <t>-853112928</t>
  </si>
  <si>
    <t>127</t>
  </si>
  <si>
    <t>751-RPV-06</t>
  </si>
  <si>
    <t>Regulátor průtoku vzduchu konstatntní o160</t>
  </si>
  <si>
    <t>2054908042</t>
  </si>
  <si>
    <t>128</t>
  </si>
  <si>
    <t>751-RPV-07</t>
  </si>
  <si>
    <t>Regulátor průtoku vzduchu konstatntní o200</t>
  </si>
  <si>
    <t>487942817</t>
  </si>
  <si>
    <t>129</t>
  </si>
  <si>
    <t>751-RPV-08</t>
  </si>
  <si>
    <t>-1963532723</t>
  </si>
  <si>
    <t>130</t>
  </si>
  <si>
    <t>751-RPV-09</t>
  </si>
  <si>
    <t>Regulátor průtoku vzduchu  o225 včetně servopohonu, regulátor průtoku vzduchu bude osazen kompaktním VAV regulátorem, napájení 24VAC, s komunikací KNX/PL-Link,regulace na konstantní nebo proměnný průtok</t>
  </si>
  <si>
    <t>1653453776</t>
  </si>
  <si>
    <t>131</t>
  </si>
  <si>
    <t>751-RPV-10</t>
  </si>
  <si>
    <t>-605681398</t>
  </si>
  <si>
    <t>132</t>
  </si>
  <si>
    <t>751-RPV-11</t>
  </si>
  <si>
    <t>-1923822850</t>
  </si>
  <si>
    <t>133</t>
  </si>
  <si>
    <t>751-RPV-12</t>
  </si>
  <si>
    <t>131192141</t>
  </si>
  <si>
    <t>134</t>
  </si>
  <si>
    <t>751-RPV-13</t>
  </si>
  <si>
    <t>-1232845680</t>
  </si>
  <si>
    <t>135</t>
  </si>
  <si>
    <t>751-RPV-14</t>
  </si>
  <si>
    <t>-1654691350</t>
  </si>
  <si>
    <t>136</t>
  </si>
  <si>
    <t>751-RPV-15</t>
  </si>
  <si>
    <t>-1218403901</t>
  </si>
  <si>
    <t>137</t>
  </si>
  <si>
    <t>751-RPV-16</t>
  </si>
  <si>
    <t>-1330320343</t>
  </si>
  <si>
    <t>138</t>
  </si>
  <si>
    <t>751-RPV-17</t>
  </si>
  <si>
    <t>-861430742</t>
  </si>
  <si>
    <t>139</t>
  </si>
  <si>
    <t>751-RPV-18</t>
  </si>
  <si>
    <t>2045625987</t>
  </si>
  <si>
    <t>140</t>
  </si>
  <si>
    <t>751-RPV-19</t>
  </si>
  <si>
    <t>Tepelná izolace - minerální vata 40mm ma Al polepem</t>
  </si>
  <si>
    <t>410979547</t>
  </si>
  <si>
    <t>751-Ost</t>
  </si>
  <si>
    <t>Vzduchotechnika - ostatní</t>
  </si>
  <si>
    <t>141</t>
  </si>
  <si>
    <t>751-Ost-01</t>
  </si>
  <si>
    <t>Demontáž VZT potrubí a stávající VZT jednotky</t>
  </si>
  <si>
    <t>1565013526</t>
  </si>
  <si>
    <t>142</t>
  </si>
  <si>
    <t>751-Ost-02</t>
  </si>
  <si>
    <t>Spojovací a kotvicí materiál celkem</t>
  </si>
  <si>
    <t>-827481555</t>
  </si>
  <si>
    <t>143</t>
  </si>
  <si>
    <t>751-Ost-03</t>
  </si>
  <si>
    <t>Dodávka a montáž</t>
  </si>
  <si>
    <t>1389882381</t>
  </si>
  <si>
    <t>144</t>
  </si>
  <si>
    <t>751-Ost-04</t>
  </si>
  <si>
    <t>Zaregulování</t>
  </si>
  <si>
    <t>1005793858</t>
  </si>
  <si>
    <t>145</t>
  </si>
  <si>
    <t>751-Ost-05</t>
  </si>
  <si>
    <t>Dokumentace skutečného stavu</t>
  </si>
  <si>
    <t>1092049733</t>
  </si>
  <si>
    <t>2017-087-10 - Elektro - silnoproud</t>
  </si>
  <si>
    <t xml:space="preserve">    741-M - Silnoproud- materiál</t>
  </si>
  <si>
    <t xml:space="preserve">    742-R - Silnoproud - Rozvaděče nn</t>
  </si>
  <si>
    <t xml:space="preserve">    742-zk - Silnoproud -  Zkoušky, revize a HZS</t>
  </si>
  <si>
    <t>741-M</t>
  </si>
  <si>
    <t>Silnoproud- materiál</t>
  </si>
  <si>
    <t>741-M-mat.-01</t>
  </si>
  <si>
    <t>Trubka tužší PVC ohebná EI do 25mm uložená do betonu/pod omítkou</t>
  </si>
  <si>
    <t>1741586386</t>
  </si>
  <si>
    <t>741-M-mat.-02</t>
  </si>
  <si>
    <t>Trubka PVC ohebná EI bezhalogenová 32 - 50mm uložená volně/pod omítkou</t>
  </si>
  <si>
    <t>146782325</t>
  </si>
  <si>
    <t>741-M-mat.-03</t>
  </si>
  <si>
    <t>Trubka plastová tuhá, hladká, bezhalogenová (HF) elektroinstalační 32-50mm uložená pevně</t>
  </si>
  <si>
    <t>-1007958065</t>
  </si>
  <si>
    <t>741-M-mat.-04</t>
  </si>
  <si>
    <t>Trubka plastová hladká, tuhá, bezhalogenová (HF) elektroinstalační 16-25mm uložená pevně</t>
  </si>
  <si>
    <t>-1421187018</t>
  </si>
  <si>
    <t>741-M-mat.-05</t>
  </si>
  <si>
    <t>Instalační žlab z PVC-U jednokomorový zaklapávací do 40/40 mm</t>
  </si>
  <si>
    <t>1223114853</t>
  </si>
  <si>
    <t>741-M-mat.-06</t>
  </si>
  <si>
    <t>Instalační žlab z PVC-U jednokomorový zaklapávací 75/75 - 75/100 mm</t>
  </si>
  <si>
    <t>854671933</t>
  </si>
  <si>
    <t>741-M-mat.-07</t>
  </si>
  <si>
    <t>Kabelový rošt pozinkovaný, šířka do 300 mm, délka 3m, vč. konzol či závěsů, funkčnost E30</t>
  </si>
  <si>
    <t>-806329223</t>
  </si>
  <si>
    <t>741-M-mat.-08</t>
  </si>
  <si>
    <t>Kabelový rošt pozinkovaný, šířka 400 mm, v.100mm, délka 3m, vč. konzol či závěsů, funkčnost E30</t>
  </si>
  <si>
    <t>2490998</t>
  </si>
  <si>
    <t>741-M-mat.-09</t>
  </si>
  <si>
    <t>Kabelový drátěný rošt š.100mm, v.52mm, galvanizovaný, vč. konzol či závěsů</t>
  </si>
  <si>
    <t>699482822</t>
  </si>
  <si>
    <t>741-M-mat.-10</t>
  </si>
  <si>
    <t>Kabelový drátěný rošt š.200mm, v.52mm, galvanizovaný¨, vč. konzol či závěsů</t>
  </si>
  <si>
    <t>-1060992009</t>
  </si>
  <si>
    <t>741-M-mat.-11</t>
  </si>
  <si>
    <t>Kabelový drátěný rošt š.65mm, v.52mm, galvanizovaný¨, vč. konzol či závěsů</t>
  </si>
  <si>
    <t>-1255660048</t>
  </si>
  <si>
    <t>741-M-mat.-12</t>
  </si>
  <si>
    <t>Ocelová konstrukce tenkostěnná</t>
  </si>
  <si>
    <t>387438210</t>
  </si>
  <si>
    <t>741-M-mat.-13</t>
  </si>
  <si>
    <t>Krabice přístrojová bez zapojení (i do SDK)</t>
  </si>
  <si>
    <t>-751545198</t>
  </si>
  <si>
    <t>741-M-mat.-14</t>
  </si>
  <si>
    <t>Krabice přístrojová bez zapojení dvojitá (i do SDK)</t>
  </si>
  <si>
    <t>-1592187283</t>
  </si>
  <si>
    <t>741-M-mat.-15</t>
  </si>
  <si>
    <t>Krabice odbočná s víčkem a svorkovnicí vč.zapojení i do sádrokartonových konstrukcí</t>
  </si>
  <si>
    <t>120677829</t>
  </si>
  <si>
    <t>741-M-mat.-16</t>
  </si>
  <si>
    <t>Krabicová rozvodka povrchová, IP54, vč. průchodek, do 105x105 z izol. do 2,5 mm2</t>
  </si>
  <si>
    <t>-1891952618</t>
  </si>
  <si>
    <t>741-M-mat.-17</t>
  </si>
  <si>
    <t>Krabicová rozvodka povrchová, IP54, vč. průchodek, do 125x125 z izol. do 4 mm2</t>
  </si>
  <si>
    <t>-1383742998</t>
  </si>
  <si>
    <t>741-M-mat.-18</t>
  </si>
  <si>
    <t>CY, CYA do 1 x 6 mm2, vodič s plastovou izolací</t>
  </si>
  <si>
    <t>-1280905252</t>
  </si>
  <si>
    <t>741-M-mat.-19</t>
  </si>
  <si>
    <t>CY, CYA 1 x 10 - 16 mm2, vodič s plastovou izolací</t>
  </si>
  <si>
    <t>-462041703</t>
  </si>
  <si>
    <t>741-M-mat.-20</t>
  </si>
  <si>
    <t>CY, CYA 1 x 25 - 50 mm2, vodič s plastovou izolací</t>
  </si>
  <si>
    <t>137689793</t>
  </si>
  <si>
    <t>741-M-mat.-21</t>
  </si>
  <si>
    <t>CYKY do 3 x 1,5-J mm2, kabel silový izolace plastová</t>
  </si>
  <si>
    <t>1072455407</t>
  </si>
  <si>
    <t>741-M-mat.-22</t>
  </si>
  <si>
    <t>CYKY do 3 x 1,5-O mm2, kabel silový izolace plastová</t>
  </si>
  <si>
    <t>1100421067</t>
  </si>
  <si>
    <t>741-M-mat.-23</t>
  </si>
  <si>
    <t>CYKY do 3 x 2,5-J mm2, kabel silový izolace plastová</t>
  </si>
  <si>
    <t>-19854817</t>
  </si>
  <si>
    <t>741-M-mat.-24</t>
  </si>
  <si>
    <t>CYKY 4/5 x 1,5 mm2, kabel silový izolace plastová</t>
  </si>
  <si>
    <t>-376712304</t>
  </si>
  <si>
    <t>741-M-mat.-25</t>
  </si>
  <si>
    <t>CYKY 4/5 x 2,5 mm2, kabel silový izolace plastová</t>
  </si>
  <si>
    <t>-1885252411</t>
  </si>
  <si>
    <t>741-M-mat.-26</t>
  </si>
  <si>
    <t>CYKY 4/5 x 4 mm2, kabel silový izolace plastová</t>
  </si>
  <si>
    <t>-288344857</t>
  </si>
  <si>
    <t>741-M-mat.-27</t>
  </si>
  <si>
    <t>CYKY 4/5 x 6 mm2, kabel silový izolace plastová</t>
  </si>
  <si>
    <t>309639369</t>
  </si>
  <si>
    <t>741-M-mat.-28</t>
  </si>
  <si>
    <t>CYKY 4/5 x 10 mm2, kabel silový izolace plastová</t>
  </si>
  <si>
    <t>-879155501</t>
  </si>
  <si>
    <t>741-M-mat.-29</t>
  </si>
  <si>
    <t>CYKY 4/5 x 16 mm2, kabel silový izolace plastová</t>
  </si>
  <si>
    <t>-2122142526</t>
  </si>
  <si>
    <t>741-M-mat.-30</t>
  </si>
  <si>
    <t>1-CYKY 4/5 x 70 mm2, kabel silový izolace plastová</t>
  </si>
  <si>
    <t>-1455894661</t>
  </si>
  <si>
    <t>741-M-mat.-31</t>
  </si>
  <si>
    <t>1-CYKY 3 x 120 +70 mm2, kabel silový izolace plastová</t>
  </si>
  <si>
    <t>-175394174</t>
  </si>
  <si>
    <t>741-M-mat.-32</t>
  </si>
  <si>
    <t>CYKY 7 x 1,5 mm2, kabel silový izolace plastová</t>
  </si>
  <si>
    <t>-310668567</t>
  </si>
  <si>
    <t>741-M-mat.-33</t>
  </si>
  <si>
    <t>Bezhalogenový kabel Cu, retardující oheň (1-CHKE-R do 3x1,5mm2)</t>
  </si>
  <si>
    <t>1022111354</t>
  </si>
  <si>
    <t>741-M-mat.-34</t>
  </si>
  <si>
    <t>Bezhalogenový kabel Cu, retardující oheň (1-CHKE-R 3x2,5mm2)</t>
  </si>
  <si>
    <t>281081336</t>
  </si>
  <si>
    <t>741-M-mat.-35</t>
  </si>
  <si>
    <t>Kabel Cu H03VVF 2x0,5mm2</t>
  </si>
  <si>
    <t>1883472019</t>
  </si>
  <si>
    <t>741-M-mat.-36</t>
  </si>
  <si>
    <t>Bezhalogenový kabel Cu, retardující oheň (1-CHKE-R 4/5x1,5mm2)</t>
  </si>
  <si>
    <t>925639108</t>
  </si>
  <si>
    <t>741-M-mat.-37</t>
  </si>
  <si>
    <t>Bezhalogenový kabel Cu, retardující oheň (1-CHKE-R 4/5x2,5mm2)</t>
  </si>
  <si>
    <t>758812999</t>
  </si>
  <si>
    <t>741-M-mat.-38</t>
  </si>
  <si>
    <t>Bezhalogenový kabel Cu, retardující oheň (1-CHKE-R 4/5x4mm2)</t>
  </si>
  <si>
    <t>782488659</t>
  </si>
  <si>
    <t>741-M-mat.-39</t>
  </si>
  <si>
    <t>Osazení lustrové svorky vč.zapojení do 3x4</t>
  </si>
  <si>
    <t>-1233062131</t>
  </si>
  <si>
    <t>741-M-mat.-40</t>
  </si>
  <si>
    <t>Spínač kolébkový velkoplošný jednopol. vypínač řaz.1, vč.ovl.krytu a rámečku, 250V/10A, IP20</t>
  </si>
  <si>
    <t>382562158</t>
  </si>
  <si>
    <t>741-M-mat.-41</t>
  </si>
  <si>
    <t>Spínač kolébkový velkoplošný střídavý přepínač řaz.6, vč.ovl.krytu a rámečku, 250V/10A, IP20</t>
  </si>
  <si>
    <t>-1418949467</t>
  </si>
  <si>
    <t>741-M-mat.-42</t>
  </si>
  <si>
    <t>Ovladač tlačítkový velkoplošný jednopol., sign., vč.ovl.krytu a rámečku, 250V/10A, IP20</t>
  </si>
  <si>
    <t>1685066069</t>
  </si>
  <si>
    <t>741-M-mat.-43</t>
  </si>
  <si>
    <t>Spínač jednopólový do mokra pod omítku řaz. 01, IP44, bílá barva</t>
  </si>
  <si>
    <t>-1252263490</t>
  </si>
  <si>
    <t>741-M-mat.-44</t>
  </si>
  <si>
    <t>Spínač střídavý do mokra pod omítku řaz. 05, IP44, bílá barva</t>
  </si>
  <si>
    <t>527756063</t>
  </si>
  <si>
    <t>741-M-mat.-45</t>
  </si>
  <si>
    <t>Spínač střídavý do mokra na omítku řaz. 05, IP20</t>
  </si>
  <si>
    <t>298340154</t>
  </si>
  <si>
    <t>741-M-mat.-46</t>
  </si>
  <si>
    <t>Ovladač tlačítkový jednopol. se samost. signálkou , do mokra, 250V/6A, IP44</t>
  </si>
  <si>
    <t>-904013775</t>
  </si>
  <si>
    <t>741-M-mat.-47</t>
  </si>
  <si>
    <t>Pohybový infraspínač, 180°, vč. krytu a rámečku, 250V/10A, IP20</t>
  </si>
  <si>
    <t>-1258968826</t>
  </si>
  <si>
    <t>741-M-mat.-48</t>
  </si>
  <si>
    <t>Regulátor stmívání do 10 svítidel LED, nástěnný s min. 3 předvolbami</t>
  </si>
  <si>
    <t>683856647</t>
  </si>
  <si>
    <t>741-M-mat.-49</t>
  </si>
  <si>
    <t>Tlačítko "Central stop" nástěnné, červené s ochr. sklem, 250V/2A, popis</t>
  </si>
  <si>
    <t>24885983</t>
  </si>
  <si>
    <t>741-M-mat.-50</t>
  </si>
  <si>
    <t>Tlačítko se signálkou nástěnné, pro ovl. VZT, 250V/2A, popis</t>
  </si>
  <si>
    <t>143168019</t>
  </si>
  <si>
    <t>741-M-mat.-51</t>
  </si>
  <si>
    <t>Tlačítko "stop" nástěnné, červené s krytem, 250V/2A, popis</t>
  </si>
  <si>
    <t>1507100610</t>
  </si>
  <si>
    <t>741-M-mat.-52</t>
  </si>
  <si>
    <t>Zásuvka domovní jednoduchá 10/16A, 250V, IP20, komplet</t>
  </si>
  <si>
    <t>-1054120739</t>
  </si>
  <si>
    <t>741-M-mat.-53</t>
  </si>
  <si>
    <t>Zásuvka domovní dvojitá 10/16A, 250V, IP20, komplet</t>
  </si>
  <si>
    <t>1115363566</t>
  </si>
  <si>
    <t>741-M-mat.-54</t>
  </si>
  <si>
    <t>Zásuvka domovní jednoduchá 10/16A, 250V, IP20, s přepěťovou ochranou, komplet</t>
  </si>
  <si>
    <t>1767497601</t>
  </si>
  <si>
    <t>741-M-mat.-55</t>
  </si>
  <si>
    <t>Zásuvka domovní dvojitá 10/16A, 250V, IP20 s přepěťovou ochranou, komplet</t>
  </si>
  <si>
    <t>74758791</t>
  </si>
  <si>
    <t>741-M-mat.-56</t>
  </si>
  <si>
    <t>Zásuvka pod omítku 230V/16A, do vlhka, IP44, bílá</t>
  </si>
  <si>
    <t>-467892347</t>
  </si>
  <si>
    <t>741-M-mat.-57</t>
  </si>
  <si>
    <t>Zásuvka pod (na ) omítku 400V/3x16A, do vlhka, IP54</t>
  </si>
  <si>
    <t>1101511735</t>
  </si>
  <si>
    <t>741-M-mat.-58</t>
  </si>
  <si>
    <t>Zásuvka pod (na ) omítku 230V/1x32A, do vlhka, IP44</t>
  </si>
  <si>
    <t>1370079069</t>
  </si>
  <si>
    <t>741-M-mat.-59</t>
  </si>
  <si>
    <t>Svítidlo kruhový širokozářič 1x (10,6W) downlight, ozn. "F1"</t>
  </si>
  <si>
    <t>-2120575137</t>
  </si>
  <si>
    <t>741-M-mat.-60</t>
  </si>
  <si>
    <t>Svítidlo  kruhový širokozářič 1x (18,3W) downlight, ozn. "F2"</t>
  </si>
  <si>
    <t>-1690153429</t>
  </si>
  <si>
    <t>741-M-mat.-61</t>
  </si>
  <si>
    <t>Svítidlo čtverec do minerál. podhledu W60L60 1x, (41W) ozn. "E3"</t>
  </si>
  <si>
    <t>1685010817</t>
  </si>
  <si>
    <t>741-M-mat.-62</t>
  </si>
  <si>
    <t>Svítidlo atypické s červeným spektrem a regulací pro vestavbu do regálu (hmyz), LED min. 18W, zdroj</t>
  </si>
  <si>
    <t>1666300420</t>
  </si>
  <si>
    <t>741-M-mat.-63</t>
  </si>
  <si>
    <t>Svítidlo prachotěs L1500  (57W), ozn. "S5"</t>
  </si>
  <si>
    <t>-203112459</t>
  </si>
  <si>
    <t>741-M-mat.-64</t>
  </si>
  <si>
    <t>Svítidlo nouz. s akum. S1, symetr. optika, obdél., ozn. "NA"</t>
  </si>
  <si>
    <t>-1698886043</t>
  </si>
  <si>
    <t>741-M-mat.-65</t>
  </si>
  <si>
    <t>Svítidlo nouz. s akum., C1, asymetr. optika, obdél., ozn. "NB"</t>
  </si>
  <si>
    <t>867997548</t>
  </si>
  <si>
    <t>741-M-mat.-66</t>
  </si>
  <si>
    <t>Svítidlo nouz. s akum., C1, 1STR/2STR., piktogr. 25m, IP20, ozn. "NC"</t>
  </si>
  <si>
    <t>-1187799160</t>
  </si>
  <si>
    <t>741-M-mat.-67</t>
  </si>
  <si>
    <t>Svítidlo atypické stmívané pro vestavbu do regálu (hmyz), LED min. 24W, zdroj</t>
  </si>
  <si>
    <t>-1781737587</t>
  </si>
  <si>
    <t>741-M-mat.-68</t>
  </si>
  <si>
    <t>Pomocné ocelové systémové konstrukce svařované a šroubované z ocelových pozink. profilů a plechů</t>
  </si>
  <si>
    <t>1248025921</t>
  </si>
  <si>
    <t>741-M-mat.-69</t>
  </si>
  <si>
    <t>Protipožární ucpávka stěnou / stropem, tl. do 50cm, do EI 90 min.</t>
  </si>
  <si>
    <t>1672984070</t>
  </si>
  <si>
    <t>741-M-mat.-70</t>
  </si>
  <si>
    <t>Protipožární tmel ( tuba - 1000ml ), do EI 90 min.</t>
  </si>
  <si>
    <t>-1047844260</t>
  </si>
  <si>
    <t>741-M-mat.-71</t>
  </si>
  <si>
    <t>Kabelová ucpávka vodě odolná pro vnitřní průměr otvoru 105 - 185mm</t>
  </si>
  <si>
    <t>-794901943</t>
  </si>
  <si>
    <t>741-M-mat.-72</t>
  </si>
  <si>
    <t>Uzemňovací vodič na povrchu FeZn do 120mm2 pevně vč. nátěru</t>
  </si>
  <si>
    <t>39609767</t>
  </si>
  <si>
    <t>741-M-mat.-73</t>
  </si>
  <si>
    <t>Uzemňovací vodič Cu na povrchu 25mm2 pevně vč. nátěru</t>
  </si>
  <si>
    <t>-681441938</t>
  </si>
  <si>
    <t>741-M-mat.-74</t>
  </si>
  <si>
    <t>Ekvipotenciální svorkovnice do 6 x 16mm2, krytá</t>
  </si>
  <si>
    <t>1366231096</t>
  </si>
  <si>
    <t>741-M-mat.-75</t>
  </si>
  <si>
    <t>Svorka  kompletní</t>
  </si>
  <si>
    <t>1882689952</t>
  </si>
  <si>
    <t>741-M-mat.-76</t>
  </si>
  <si>
    <t>Ukončení 1 - žílových vodičů a kabelů izolovaných s označením a zapojením v rozvaděči nebo na přístroji/ přípojnici do 6 mm2</t>
  </si>
  <si>
    <t>-424398799</t>
  </si>
  <si>
    <t>741-M-mat.-77</t>
  </si>
  <si>
    <t>Ukončení 1 - žílových vodičů a kabelů izolovaných s označením a zapojením v rozvaděči nebo na přístroji/ přípojnici do 16 mm2</t>
  </si>
  <si>
    <t>1218544607</t>
  </si>
  <si>
    <t>741-M-mat.-78</t>
  </si>
  <si>
    <t>Ukončení 1 - žílových vodičů a kabelů izolovaných s označením a zapojením v rozvaděči nebo na přístroji/ přípojnici do 50 mm2</t>
  </si>
  <si>
    <t>605715701</t>
  </si>
  <si>
    <t>741-M-mat.-79</t>
  </si>
  <si>
    <t>Ukončení 2 - 5-ti žílových vodičů a kabelů izolovaných s označením a zapojením v rozvaděči nebo na přístroji do 2,5 mm2</t>
  </si>
  <si>
    <t>-265985666</t>
  </si>
  <si>
    <t>741-M-mat.-80</t>
  </si>
  <si>
    <t>Ukončení 2 - 5-ti žílových vodičů a kabelů izolovaných s označením a zapojením v rozvaděči nebo na přístroji, 4 - 25 mm2</t>
  </si>
  <si>
    <t>-534840346</t>
  </si>
  <si>
    <t>741-M-mat.-81</t>
  </si>
  <si>
    <t>Ukončení 2 - 5-ti žílových vodičů a kabelů izolovaných s označením a zapojením v rozvaděči nebo na přístroji, 35 - 70 mm2</t>
  </si>
  <si>
    <t>2136271473</t>
  </si>
  <si>
    <t>741-M-mat.-82</t>
  </si>
  <si>
    <t>Ukončení 2 - 5-ti žílových vodičů a kabelů izolovaných s označením a zapojením v rozvaděči nebo na přístroji, 95 - 150 mm2</t>
  </si>
  <si>
    <t>-1672852178</t>
  </si>
  <si>
    <t>741-M-mat.-83</t>
  </si>
  <si>
    <t>Ukončení 7 - 12-ti žílových vodičů a kabelů izolovaných s označením a zapojením v rozvaděči nebo na přístroji do 4 mm2</t>
  </si>
  <si>
    <t>-192388070</t>
  </si>
  <si>
    <t>741-M-mat.-84</t>
  </si>
  <si>
    <t>Kabelová spojka pro 3/4/5 - žílové kabely nn s plastovou izolací, 70 mm2</t>
  </si>
  <si>
    <t>2139353790</t>
  </si>
  <si>
    <t>741-M-mat.-85</t>
  </si>
  <si>
    <t>JYTY 7x1, kabel sdělovací izolace PVC</t>
  </si>
  <si>
    <t>-1681892019</t>
  </si>
  <si>
    <t>741-M-mat.-86</t>
  </si>
  <si>
    <t>JYTY 14x1, kabel sdělovací izolace PVC</t>
  </si>
  <si>
    <t>-1504926430</t>
  </si>
  <si>
    <t>741-M-mat.-87</t>
  </si>
  <si>
    <t>-1336247615</t>
  </si>
  <si>
    <t>741-M-mat.-88</t>
  </si>
  <si>
    <t>Kabelová chránička  DN63</t>
  </si>
  <si>
    <t>-838131857</t>
  </si>
  <si>
    <t>741-M-mat.-89</t>
  </si>
  <si>
    <t>Nožová pojistka do 250A</t>
  </si>
  <si>
    <t>1303773851</t>
  </si>
  <si>
    <t>741-M-mat.-90</t>
  </si>
  <si>
    <t>Zatažení kabelu do chráničky - kabel do 4kg/m</t>
  </si>
  <si>
    <t>830262478</t>
  </si>
  <si>
    <t>742-R</t>
  </si>
  <si>
    <t>Silnoproud - Rozvaděče nn</t>
  </si>
  <si>
    <t>741-R-01</t>
  </si>
  <si>
    <t>Rozvodnice oceloplechová, šíře 550mm, výška 650 atyp. náplň, ozn. "RL23"</t>
  </si>
  <si>
    <t>1212225265</t>
  </si>
  <si>
    <t>741-R-02</t>
  </si>
  <si>
    <t>Rozvodnice oceloplechová, šíře 550mm, výška 650 atyp. náplň, ozn. "RL24"</t>
  </si>
  <si>
    <t>284054271</t>
  </si>
  <si>
    <t>741-R-03</t>
  </si>
  <si>
    <t>Rozvaděč, šíře 600+800mm, hloubka do 400mm, výška do 2000mm, IP41, oceloplechový, 2 pole atyp. náplň, ozn. "RH1B"</t>
  </si>
  <si>
    <t>-1773643506</t>
  </si>
  <si>
    <t>741-R-04</t>
  </si>
  <si>
    <t>Rozvaděč kompenzační nn kondenzátorový do 40kVAr, vč. skříně a regulátoru, nehrazený, IP40/20</t>
  </si>
  <si>
    <t>1947607685</t>
  </si>
  <si>
    <t>741-R-05</t>
  </si>
  <si>
    <t>Hlavní ochranná přípojnice, 2xFeZn 30/4 min. IP55, třída izolace II</t>
  </si>
  <si>
    <t>1834313306</t>
  </si>
  <si>
    <t>741-R-06</t>
  </si>
  <si>
    <t>poplatek za recyklaci svítidla</t>
  </si>
  <si>
    <t>-626809548</t>
  </si>
  <si>
    <t>742-zk</t>
  </si>
  <si>
    <t>Silnoproud -  Zkoušky, revize a HZS</t>
  </si>
  <si>
    <t>742-Zk.-01</t>
  </si>
  <si>
    <t>Celková prohlídka, zkoušení, měření a vyhotovení výchozí revizní zprávy</t>
  </si>
  <si>
    <t>-808424427</t>
  </si>
  <si>
    <t>742-Zk.-02</t>
  </si>
  <si>
    <t>Osobní ochranné prostředky a pracovní pomůcky pro rozvodnu nn</t>
  </si>
  <si>
    <t>1991539075</t>
  </si>
  <si>
    <t>742-Zk.-03</t>
  </si>
  <si>
    <t>Dokumentace skutečného provedení</t>
  </si>
  <si>
    <t>-132660683</t>
  </si>
  <si>
    <t>742-Zk.-04</t>
  </si>
  <si>
    <t>hod</t>
  </si>
  <si>
    <t>-201487404</t>
  </si>
  <si>
    <t>2017-087-11 - MaR</t>
  </si>
  <si>
    <t xml:space="preserve">    742-Per. - 1.Periferie</t>
  </si>
  <si>
    <t xml:space="preserve">    742-R - 2.Rozvaděč</t>
  </si>
  <si>
    <t xml:space="preserve">    742-JRC - 3.IRC</t>
  </si>
  <si>
    <t xml:space="preserve">    742-To - 4. Topologie, centrála</t>
  </si>
  <si>
    <t xml:space="preserve">    742-Ka - 5. Kabeláž, kabelové trasy</t>
  </si>
  <si>
    <t xml:space="preserve">    742-Ost - 6. Ostatní náklady</t>
  </si>
  <si>
    <t>742-Per.</t>
  </si>
  <si>
    <t>1.Periferie</t>
  </si>
  <si>
    <t>742-Per.- mat.-01</t>
  </si>
  <si>
    <t>-322548714</t>
  </si>
  <si>
    <t>742-Per.- mat.-02</t>
  </si>
  <si>
    <t>Frekv.měnič, 3x400V,1.5kW,IP54, položka obsahuje dodávku a montáž prvku, vč. zapojení kabelu na straně periferie, vč. nastavení</t>
  </si>
  <si>
    <t>2075990394</t>
  </si>
  <si>
    <t>742-Per.- mat.-03</t>
  </si>
  <si>
    <t xml:space="preserve"> Pohon klapky 18Nm,24VAC,s perem, položka obsahuje dodávku a montáž prvku, vč. zapojení kabelu na straně periferie</t>
  </si>
  <si>
    <t>738888550</t>
  </si>
  <si>
    <t>742-Per.- mat.-04</t>
  </si>
  <si>
    <t xml:space="preserve"> Pohon klapky spoj. 0-10V,15Nm,24VAC, položka obsahuje dodávku a montáž prvku, vč. zapojení kabelu na straně periferie</t>
  </si>
  <si>
    <t>354702320</t>
  </si>
  <si>
    <t>742-Per.- mat.-05</t>
  </si>
  <si>
    <t xml:space="preserve"> Pohon klapky 7Nm,24VAC,s perem, položka obsahuje dodávku a montáž prvku, vč. zapojení kabelu na straně periferie</t>
  </si>
  <si>
    <t>14684335</t>
  </si>
  <si>
    <t>742-Per.- mat.-06</t>
  </si>
  <si>
    <t>PAKET.SPINAC 4POL+KRAB10A - Paketovy spinac,4 pol.,10A,krabice IP65, položka obsahuje dodávku a montáž prvku, vč. zapojení kabelu na straně periferie</t>
  </si>
  <si>
    <t>-1181452124</t>
  </si>
  <si>
    <t>742-Per.- mat.-07</t>
  </si>
  <si>
    <t>PAKET.SPINAC 6POL+KRAB10A - Paketovy spinac,6 pol.,10A,krabice IP65, položka obsahuje dodávku a montáž prvku, vč. zapojení kabelu na straně periferie</t>
  </si>
  <si>
    <t>-1947833978</t>
  </si>
  <si>
    <t>742-Per.- mat.-08</t>
  </si>
  <si>
    <t xml:space="preserve"> Pokojové čidlo teploty 0-50st.C, položka obsahuje dodávku a montáž prvku, vč. zapojení kabelu na straně periferie</t>
  </si>
  <si>
    <t>1893216088</t>
  </si>
  <si>
    <t>742-Per.- mat.-09</t>
  </si>
  <si>
    <t>631314841</t>
  </si>
  <si>
    <t>742-Per.- mat.-10</t>
  </si>
  <si>
    <t>1758152392</t>
  </si>
  <si>
    <t>742-Per.- mat.-11</t>
  </si>
  <si>
    <t xml:space="preserve"> Čidlo teploty ponorné,PN10,-30+130st.C,100mm, položka obsahuje dodávku a montáž prvku, vč. zapojení kabelu na straně periferie</t>
  </si>
  <si>
    <t>2003517781</t>
  </si>
  <si>
    <t>742-Per.- mat.-12</t>
  </si>
  <si>
    <t xml:space="preserve"> Protimrazová ochrana spojitá 0-10V,24VAC, 6m, položka obsahuje dodávku a montáž prvku, vč. zapojení kabelu na straně periferie</t>
  </si>
  <si>
    <t>-1791378915</t>
  </si>
  <si>
    <t>742-Per.- mat.-13</t>
  </si>
  <si>
    <t>-1966498661</t>
  </si>
  <si>
    <t>742-Per.- mat.-14</t>
  </si>
  <si>
    <t>Snimač tlaku 10bar, položka obsahuje dodávku a montáž prvku, vč. zapojení kabelu na straně periferie</t>
  </si>
  <si>
    <t>-199666806</t>
  </si>
  <si>
    <t>742-Per.- mat.-15</t>
  </si>
  <si>
    <t>Snímač dif.tlaku 0-3000Pa,0-10V, položka obsahuje dodávku a montáž prvku, vč. zapojení kabelu na straně periferie</t>
  </si>
  <si>
    <t>-1914731832</t>
  </si>
  <si>
    <t>742-Per.- mat.-16</t>
  </si>
  <si>
    <t>Snimac dif.tlaku 50-500Pa, položka obsahuje dodávku a montáž prvku, vč. zapojení kabelu na straně periferie</t>
  </si>
  <si>
    <t>1318601679</t>
  </si>
  <si>
    <t>742-Per.- mat.-17</t>
  </si>
  <si>
    <t>Čidlo r.vlhkosti a teploty kanál,0-10V,0-10V, položka obsahuje dodávku a montáž prvku, vč. zapojení kabelu na straně periferie</t>
  </si>
  <si>
    <t>1258440905</t>
  </si>
  <si>
    <t>742-Per.- mat.-18</t>
  </si>
  <si>
    <t xml:space="preserve"> Ovládací skříňka jednotlačítková lícující, položka obsahuje dodávku a montáž prvku, vč. zapojení kabelu na straně periferie</t>
  </si>
  <si>
    <t>633833064</t>
  </si>
  <si>
    <t>742-Per.- mat.-19</t>
  </si>
  <si>
    <t xml:space="preserve"> Ovládací skříňka jednotlačítková, položka obsahuje dodávku a montáž prvku, vč. zapojení kabelu na straně periferie</t>
  </si>
  <si>
    <t>1364026170</t>
  </si>
  <si>
    <t>742-Per.- mont.-01</t>
  </si>
  <si>
    <t>-2057553351</t>
  </si>
  <si>
    <t>742-Per.- mont.-02</t>
  </si>
  <si>
    <t>1291288793</t>
  </si>
  <si>
    <t>742-Per.- mont.-03</t>
  </si>
  <si>
    <t>-1581861068</t>
  </si>
  <si>
    <t>742-Per.- mont.-04</t>
  </si>
  <si>
    <t>Pohon klapky spoj. 0-10V,15Nm,24VAC, položka obsahuje dodávku a montáž prvku, vč. zapojení kabelu na straně periferie</t>
  </si>
  <si>
    <t>813148190</t>
  </si>
  <si>
    <t>742-Per.- mont.-05</t>
  </si>
  <si>
    <t>Pohon klapky 7Nm,24VAC,s perem, položka obsahuje dodávku a montáž prvku, vč. zapojení kabelu na straně periferie</t>
  </si>
  <si>
    <t>831640102</t>
  </si>
  <si>
    <t>742-Per.- mont.-06</t>
  </si>
  <si>
    <t>-1669253479</t>
  </si>
  <si>
    <t>742-Per.- mont.-07</t>
  </si>
  <si>
    <t>-298954997</t>
  </si>
  <si>
    <t>742-Per.- mont.-08</t>
  </si>
  <si>
    <t>Připojení kabelu nedefinované vývodem nebo periferií, položka obsahuje zapojení kabelu na straně periferie</t>
  </si>
  <si>
    <t>-1498523131</t>
  </si>
  <si>
    <t>742-Per.- mont.-09</t>
  </si>
  <si>
    <t>-427264216</t>
  </si>
  <si>
    <t>742-Per.- mont.-10</t>
  </si>
  <si>
    <t>1786136002</t>
  </si>
  <si>
    <t>742-Per.- mont.-11</t>
  </si>
  <si>
    <t>1224594159</t>
  </si>
  <si>
    <t>742-Per.- mont.-12</t>
  </si>
  <si>
    <t>1383768009</t>
  </si>
  <si>
    <t>742-Per.- mont.-13</t>
  </si>
  <si>
    <t>-1814759097</t>
  </si>
  <si>
    <t>742-Per.- mont.-14</t>
  </si>
  <si>
    <t>94781091</t>
  </si>
  <si>
    <t>742-Per.- mont.-15</t>
  </si>
  <si>
    <t>-1458121936</t>
  </si>
  <si>
    <t>742-Per.- mont.-16</t>
  </si>
  <si>
    <t>1204303589</t>
  </si>
  <si>
    <t>742-Per.- mont.-17</t>
  </si>
  <si>
    <t xml:space="preserve"> Snimac dif.tlaku 50-500Pa, položka obsahuje dodávku a montáž prvku, vč. zapojení kabelu na straně periferie</t>
  </si>
  <si>
    <t>720594965</t>
  </si>
  <si>
    <t>742-Per.- mont.-18</t>
  </si>
  <si>
    <t xml:space="preserve"> Čidlo r.vlhkosti a teploty kanál,0-10V,0-10V, položka obsahuje dodávku a montáž prvku, vč. zapojení kabelu na straně periferie</t>
  </si>
  <si>
    <t>-1145742890</t>
  </si>
  <si>
    <t>742-Per.- mont.-19</t>
  </si>
  <si>
    <t>792588718</t>
  </si>
  <si>
    <t>742-Per.- mont.-20</t>
  </si>
  <si>
    <t>Ovládací skříňka jednotlačítková, položka obsahuje dodávku a montáž prvku, vč. zapojení kabelu na straně periferie</t>
  </si>
  <si>
    <t>-11258810</t>
  </si>
  <si>
    <t>2.Rozvaděč</t>
  </si>
  <si>
    <t>742-R-mat.-01</t>
  </si>
  <si>
    <t xml:space="preserve"> Svodič blesk.proudů+přep.ochrana,24V,ST1+2+3, položka obsahuje dodávku prvku, montáž a zapojení je v položce "zapojení krabice"</t>
  </si>
  <si>
    <t>677290614</t>
  </si>
  <si>
    <t>742-R-mat.-02</t>
  </si>
  <si>
    <t>0832 - Krabice s vývodkami IP55,220x170x150,plast, , položka obsahuje dodávku prvku, montáž na místě, vč. instalace vnitřního vybavení, vč. vnitřního zapojení</t>
  </si>
  <si>
    <t>-1251270475</t>
  </si>
  <si>
    <t>742-R-mat.-03</t>
  </si>
  <si>
    <t>Jistič 50A,typ C,3P,10kA, položka obsahuje dodávku prvku, montáž a zapojení viz položka "ostaní náklady/výroba rozvaděče"</t>
  </si>
  <si>
    <t>-267892330</t>
  </si>
  <si>
    <t>742-R-mat.-04</t>
  </si>
  <si>
    <t xml:space="preserve"> Ethernet Switch,5Port(RJ45),DIN-Rail,24VAC, položka obsahuje dodávku prvku, montáž a zapojení viz položka "ostaní náklady/výroba rozvaděče"</t>
  </si>
  <si>
    <t>854420953</t>
  </si>
  <si>
    <t>742-R-mat.-05</t>
  </si>
  <si>
    <t xml:space="preserve"> Hlidani hladiny, 24-230VAC, položka obsahuje dodávku prvku, montáž a zapojení viz položka "ostaní náklady/výroba rozvaděče"</t>
  </si>
  <si>
    <t>-366829726</t>
  </si>
  <si>
    <t>742-R-mat.-06</t>
  </si>
  <si>
    <t>NAPÁJECÍ OBVODY 3F - Přepěťová ochrana typu 2, odjištěná ovládací fáze, obvod vyrážecí cívky, kontrola.fází, odjištěná servisní zásuvka, položka obsahuje dodávku prvku, montáž a zapojení viz položka "ostaní náklady/výroba rozvaděče"</t>
  </si>
  <si>
    <t>10287270</t>
  </si>
  <si>
    <t>742-R-mat.-07</t>
  </si>
  <si>
    <t>NAPÁJENÍ ROZVADĚČE MAR - Jištěný přívod 1F,16A,230V,přep.ochrana typu 3 s VF filtrem 16A,transformátor 315VA-230/24VAC,osvětlení rozvaděče, položka obsahuje dodávku prvku, montáž a zapojení viz položka "ostaní náklady/výroba rozvaděče"</t>
  </si>
  <si>
    <t>-868456417</t>
  </si>
  <si>
    <t>742-R-mat.-08</t>
  </si>
  <si>
    <t>Skříň.rozvaděč 2000x800x300,IP55,vč.příslušenství, položka obsahuje dodávku prvku, montáž a zapojení viz položka "ostaní náklady/výroba rozvaděče"</t>
  </si>
  <si>
    <t>-850981599</t>
  </si>
  <si>
    <t>742-R-mat.-09</t>
  </si>
  <si>
    <t>-614288617</t>
  </si>
  <si>
    <t>742-R-mat.-10</t>
  </si>
  <si>
    <t>Ovládací panel vč. připoj.kabelu, Ethernet, položka obsahuje dodávku prvku, montáž a zapojení viz položka "ostaní náklady/výroba rozvaděče"</t>
  </si>
  <si>
    <t>816105301</t>
  </si>
  <si>
    <t>742-R-mat.-11</t>
  </si>
  <si>
    <t xml:space="preserve"> Adresovací kolíčky 1-12, položka obsahuje dodávku prvku, montáž a zapojení viz položka "ostaní náklady/výroba rozvaděče"</t>
  </si>
  <si>
    <t>-355817986</t>
  </si>
  <si>
    <t>742-R-mat.-12</t>
  </si>
  <si>
    <t>Popisné štítky A4,100ks, položka obsahuje dodávku prvku, montáž a zapojení viz položka "ostaní náklady/výroba rozvaděče"</t>
  </si>
  <si>
    <t>2049574213</t>
  </si>
  <si>
    <t>742-R-mat.-13</t>
  </si>
  <si>
    <t xml:space="preserve"> Modul hlášení 16DI, položka obsahuje dodávku prvku, montáž a zapojení viz položka "ostaní náklady/výroba rozvaděče"</t>
  </si>
  <si>
    <t>-1792716135</t>
  </si>
  <si>
    <t>742-R-mat.-14</t>
  </si>
  <si>
    <t xml:space="preserve"> Modul digitálních výstupů 6DO, položka obsahuje dodávku prvku, montáž a zapojení viz položka "ostaní náklady/výroba rozvaděče"</t>
  </si>
  <si>
    <t>-197898457</t>
  </si>
  <si>
    <t>742-R-mat.-15</t>
  </si>
  <si>
    <t xml:space="preserve"> Univerzální I/O modul 8V/V, položka obsahuje dodávku prvku, montáž a zapojení viz položka "ostaní náklady/výroba rozvaděče"</t>
  </si>
  <si>
    <t>-1411264015</t>
  </si>
  <si>
    <t>742-R-mat.-16</t>
  </si>
  <si>
    <t xml:space="preserve"> Modul napájení DC24V,1.2A, položka obsahuje dodávku prvku, montáž a zapojení viz položka "ostaní náklady/výroba rozvaděče"</t>
  </si>
  <si>
    <t>-804730153</t>
  </si>
  <si>
    <t>742-R-mat.-17</t>
  </si>
  <si>
    <t xml:space="preserve"> Modul sběrnicový, položka obsahuje dodávku prvku, montáž a zapojení viz položka "ostaní náklady/výroba rozvaděče"</t>
  </si>
  <si>
    <t>1966266173</t>
  </si>
  <si>
    <t>742-R-mat.-18</t>
  </si>
  <si>
    <t>VYVOD 1F, 0.2-0.4A .- Styk.vývod 1F,230V,s ovl. obvodem A-0-R, signalizace LED, 3xrelé, položka obsahuje dodávku prvku, montáž a zapojení viz položka "ostaní náklady/výroba rozvaděče"</t>
  </si>
  <si>
    <t>693280449</t>
  </si>
  <si>
    <t>742-R-mat.-19</t>
  </si>
  <si>
    <t>VYVOD 1F, 0.4-0.63A - Styk.vývod 1F,230V,s ovl. obvodem A-0-R, signalizace LED, 3xrelé, položka obsahuje dodávku prvku, montáž a zapojení viz položka "ostaní náklady/výroba rozvaděče"</t>
  </si>
  <si>
    <t>-1543646702</t>
  </si>
  <si>
    <t>742-R-mat.-20</t>
  </si>
  <si>
    <t>VYVOD 1F, 0.63-1.63A - Styk.vývod 1F,230V,s ovl. obvodem A-0-R, signalizace LED, 3xrelé, položka obsahuje dodávku prvku, montáž a zapojení viz položka "ostaní náklady/výroba rozvaděče"</t>
  </si>
  <si>
    <t>494860988</t>
  </si>
  <si>
    <t>742-R-mat.-21</t>
  </si>
  <si>
    <t>VYVOD 1F, 2.5-4A - Styk.vývod 1F,230V,s ovl. obvodem A-0-R, signalizace LED, 3xrelé, položka obsahuje dodávku prvku, montáž a zapojení viz položka "ostaní náklady/výroba rozvaděče"</t>
  </si>
  <si>
    <t>-1816498315</t>
  </si>
  <si>
    <t>742-R-mat.-22</t>
  </si>
  <si>
    <t>VYVOD 3F, 3KW - Styk.vývod 3F,400V,s ovl. obvodem A-0-R, signalizace LED, 3xrelé, položka obsahuje dodávku prvku, montáž a zapojení viz položka "ostaní náklady/výroba rozvaděče"</t>
  </si>
  <si>
    <t>-1958245389</t>
  </si>
  <si>
    <t>742-R-mat.-23</t>
  </si>
  <si>
    <t>VYVOD POJISTKOVY 10A 3F - Pojistkový vývod 3F,pro FM do 1.5kW</t>
  </si>
  <si>
    <t>544104861</t>
  </si>
  <si>
    <t>742-R-mat.-24</t>
  </si>
  <si>
    <t>VĚTRÁNÍ ROZVADĚČE - Ventilátor 165m3/h, termostat, položka obsahuje dodávku prvku, montáž a zapojení viz položka "ostaní náklady/výroba rozvaděče"</t>
  </si>
  <si>
    <t>-927020852</t>
  </si>
  <si>
    <t>742-R-mont.-01</t>
  </si>
  <si>
    <t>-68115959</t>
  </si>
  <si>
    <t>742-JRC</t>
  </si>
  <si>
    <t>3.IRC</t>
  </si>
  <si>
    <t>742-JRC- mat.-01</t>
  </si>
  <si>
    <t xml:space="preserve"> Jistič 10A,typ C,1P,10kA, položka obsahuje dodávku prvku</t>
  </si>
  <si>
    <t>-2043016214</t>
  </si>
  <si>
    <t>742-JRC- mat.-02</t>
  </si>
  <si>
    <t>Jistič 16A,typ C,1P,10kA, položka obsahuje dodávku prvku</t>
  </si>
  <si>
    <t>-127892921</t>
  </si>
  <si>
    <t>742-JRC- mat.-03</t>
  </si>
  <si>
    <t>768638540</t>
  </si>
  <si>
    <t>742-JRC- mat.-04</t>
  </si>
  <si>
    <t xml:space="preserve"> Kryt svorek pro DXR, 2ks, položka obsahuje dodávku prvku</t>
  </si>
  <si>
    <t>-1611015182</t>
  </si>
  <si>
    <t>742-JRC- mat.-05</t>
  </si>
  <si>
    <t xml:space="preserve"> TRA,BACnet/IP,KNX,230V,1DI,2UI,3DO,4T, položka obsahuje dodávku prvku vč. montáže</t>
  </si>
  <si>
    <t>406493123</t>
  </si>
  <si>
    <t>742-JRC- mat.-06</t>
  </si>
  <si>
    <t xml:space="preserve"> Elektroinstalační krabice 73x45, položka obsahuje dodávku prvku vč. montáže</t>
  </si>
  <si>
    <t>550737656</t>
  </si>
  <si>
    <t>742-JRC- mat.-07</t>
  </si>
  <si>
    <t>MAG.KONTAKT  - prac.mezera 15mm, NC, se svork., položka obsahuje dodávku prvku vč.zapojení a montáže</t>
  </si>
  <si>
    <t>-337161704</t>
  </si>
  <si>
    <t>742-JRC- mat.-08</t>
  </si>
  <si>
    <t xml:space="preserve"> Prost.ovladač k TRA,t,LCD,tlačíka,KNX, položka obsahuje dodávku prvku vč.zapojení a montáže</t>
  </si>
  <si>
    <t>565789221</t>
  </si>
  <si>
    <t>742-JRC- mat.-09</t>
  </si>
  <si>
    <t xml:space="preserve"> 1F,230V,20A,Us=24VAC,ZC,s chlad., položka obsahuje dodávku</t>
  </si>
  <si>
    <t>1654698258</t>
  </si>
  <si>
    <t>742-JRC- mat.-10</t>
  </si>
  <si>
    <t>trafo 230V/24V, 80VA,na DIN lištu, položka obsahuje dodávku prvku</t>
  </si>
  <si>
    <t>415121332</t>
  </si>
  <si>
    <t>742-JRC- mat.-11</t>
  </si>
  <si>
    <t>Pohon klapky 2Nm,24VAC,s perem, položka obsahuje dodávku prvku vč.zapojení a montáže</t>
  </si>
  <si>
    <t>-802491716</t>
  </si>
  <si>
    <t>742-JRC- mat.-12</t>
  </si>
  <si>
    <t>Síťové relé 8A,2P,24VAC,4kV,vč.patice, položka obsahuje dodávku prvku</t>
  </si>
  <si>
    <t>1757081377</t>
  </si>
  <si>
    <t>742-JRC- mont.-01</t>
  </si>
  <si>
    <t>-249816961</t>
  </si>
  <si>
    <t>742-JRC- mont.-02</t>
  </si>
  <si>
    <t>TRA,BACnet/IP,KNX,230V,1DI,2UI,3DO,4T, položka obsahuje dodávku prvku vč. montáže</t>
  </si>
  <si>
    <t>-1931113684</t>
  </si>
  <si>
    <t>742-JRC- mont.-03</t>
  </si>
  <si>
    <t>1268213460</t>
  </si>
  <si>
    <t>742-JRC- mont.-04</t>
  </si>
  <si>
    <t>MAG.KONTAKT - prac.mezera 15mm, NC, se svork., položka obsahuje dodávku prvku vč.zapojení a montáže</t>
  </si>
  <si>
    <t>1349616690</t>
  </si>
  <si>
    <t>742-JRC- mont.-05</t>
  </si>
  <si>
    <t>-90668967</t>
  </si>
  <si>
    <t>742-JRC- mont.-06</t>
  </si>
  <si>
    <t>1121032931</t>
  </si>
  <si>
    <t>742-To</t>
  </si>
  <si>
    <t>4. Topologie, centrála</t>
  </si>
  <si>
    <t>742-To-mat.-01</t>
  </si>
  <si>
    <t>1539402104</t>
  </si>
  <si>
    <t>742-Ka</t>
  </si>
  <si>
    <t>5. Kabeláž, kabelové trasy</t>
  </si>
  <si>
    <t>742-Ka-mat.-01</t>
  </si>
  <si>
    <t xml:space="preserve"> Kabelový žlab 100/60 s přísl.,pozink(metry), položka obsahuje dodávku vč. veškerého příslušenství a montáž prvku na  nosné trasy</t>
  </si>
  <si>
    <t>280775347</t>
  </si>
  <si>
    <t>742-Ka-mat.-02</t>
  </si>
  <si>
    <t xml:space="preserve"> Kabelový žlab 200/60 s přísl.,pozink(metry), položka obsahuje dodávku vč. veškerého příslušenství a montáž prvku na  nosné trasy</t>
  </si>
  <si>
    <t>261856588</t>
  </si>
  <si>
    <t>742-Ka-mat.-03</t>
  </si>
  <si>
    <t>Nosné konstrukce pro kabelové žlaby, položka obsahuje dodávku a montáž prvku vč. veškerého příslušenství</t>
  </si>
  <si>
    <t>-315248882</t>
  </si>
  <si>
    <t>742-Ka-mat.-04</t>
  </si>
  <si>
    <t>Elektroinstalační trubka PVC,16mm(metry), položka obsahuje dodávku a montáž prvku do rážky včetně drážkování</t>
  </si>
  <si>
    <t>-886572220</t>
  </si>
  <si>
    <t>742-Ka-mat.-05</t>
  </si>
  <si>
    <t>POŽ.UCPÁVKA - Pož.tmel do otv.30x10x15cm,EI dle konstr., položka obsahuje dodávku a montáž prvku</t>
  </si>
  <si>
    <t>1019638</t>
  </si>
  <si>
    <t>742-Ka-mat.-06</t>
  </si>
  <si>
    <t>2YSLCY-J 4x1,5mm2 - Kabel silový pro FM, položka obsahuje dodávku a pokládku kabelu do kabelových tras vč. veškerého příslušenství</t>
  </si>
  <si>
    <t>-1564353881</t>
  </si>
  <si>
    <t>742-Ka-mat.-07</t>
  </si>
  <si>
    <t>CYKY2O 2x1,5mm2 - Kabel silový, položka obsahuje dodávku a pokládku kabelu do kabelových tras vč. veškerého příslušenství</t>
  </si>
  <si>
    <t>1389853795</t>
  </si>
  <si>
    <t>742-Ka-mat.-08</t>
  </si>
  <si>
    <t>CYKY3J 3x1,5mm2 - Kabel silový, položka obsahuje dodávku a pokládku kabelu do kabelových tras vč. veškerého příslušenství</t>
  </si>
  <si>
    <t>-924027109</t>
  </si>
  <si>
    <t>742-Ka-mat.-09</t>
  </si>
  <si>
    <t>CYKY3J 3x2,5mm2 - Kabel silový, položka obsahuje dodávku a pokládku kabelu do kabelových tras vč. veškerého příslušenství</t>
  </si>
  <si>
    <t>-931721073</t>
  </si>
  <si>
    <t>742-Ka-mat.-10</t>
  </si>
  <si>
    <t>CYKY4O 4x1,5mm2 - Kabel silový, položka obsahuje dodávku a pokládku kabelu do kabelových tras vč. veškerého příslušenství</t>
  </si>
  <si>
    <t>-300331613</t>
  </si>
  <si>
    <t>742-Ka-mat.-11</t>
  </si>
  <si>
    <t>CYKY5J 5x1,5mm2 - Kabel silový, položka obsahuje dodávku a pokládku kabelu do kabelových tras vč. veškerého příslušenství</t>
  </si>
  <si>
    <t>1034692145</t>
  </si>
  <si>
    <t>742-Ka-mat.-12</t>
  </si>
  <si>
    <t>CYKY5J 5x2,5mm2 - Kabel silový, položka obsahuje dodávku a pokládku kabelu do kabelových tras vč. veškerého příslušenství</t>
  </si>
  <si>
    <t>-1231557418</t>
  </si>
  <si>
    <t>742-Ka-mat.-13</t>
  </si>
  <si>
    <t>CYKY5J 5x6mm2 - Kabel silový, položka obsahuje dodávku a pokládku kabelu do kabelových tras vč. veškerého příslušenství</t>
  </si>
  <si>
    <t>-923079860</t>
  </si>
  <si>
    <t>742-Ka-mat.-14</t>
  </si>
  <si>
    <t>CYKY7J 7x1,5mm2 - Kabel silový, položka obsahuje dodávku a pokládku kabelu do kabelových tras vč. veškerého příslušenství</t>
  </si>
  <si>
    <t>-1288220693</t>
  </si>
  <si>
    <t>742-Ka-mat.-15</t>
  </si>
  <si>
    <t>JYSTY 2x0,8mm - Kabel sdělovací, položka obsahuje dodávku a pokládku kabelu do kabelových tras vč. veškerého příslušenství</t>
  </si>
  <si>
    <t>860994353</t>
  </si>
  <si>
    <t>742-Ka-mat.-16</t>
  </si>
  <si>
    <t>JYTY14O 14x1mm - Kabel sdělovací, položka obsahuje dodávku a pokládku kabelu do kabelových tras vč. veškerého příslušenství</t>
  </si>
  <si>
    <t>1435598024</t>
  </si>
  <si>
    <t>742-Ka-mat.-17</t>
  </si>
  <si>
    <t>JYTY2O 2x1mm - Kabel sdělovací, položka obsahuje dodávku a pokládku kabelu do kabelových tras vč. veškerého příslušenství</t>
  </si>
  <si>
    <t>-537036114</t>
  </si>
  <si>
    <t>742-Ka-mat.-18</t>
  </si>
  <si>
    <t>JYTY4O 4x1mm - Kabel sdělovací, položka obsahuje dodávku a pokládku kabelu do kabelových tras vč. veškerého příslušenství</t>
  </si>
  <si>
    <t>-1846736459</t>
  </si>
  <si>
    <t>742-Ka-mat.-19</t>
  </si>
  <si>
    <t>JYTY7O 7x1mm - Kabel sdělovací, položka obsahuje dodávku a pokládku kabelu do kabelových tras vč. veškerého příslušenství</t>
  </si>
  <si>
    <t>-779255759</t>
  </si>
  <si>
    <t>742-Ka-mat.-20</t>
  </si>
  <si>
    <t xml:space="preserve"> UTP 8x0,5mm - Kabel datový CAT.5, položka obsahuje dodávku a pokládku kabelu do kabelových tras vč. veškerého příslušenství</t>
  </si>
  <si>
    <t>-324909382</t>
  </si>
  <si>
    <t>742-Ka-mont.-01</t>
  </si>
  <si>
    <t xml:space="preserve"> Kabelový žlab 100/60 s přísl.,pozink(metry), položka obsahuje dodávku vč. veškerého příslušenství a montáž prvku na nosné trasy</t>
  </si>
  <si>
    <t>1441838447</t>
  </si>
  <si>
    <t>742-Ka-mont.-02</t>
  </si>
  <si>
    <t xml:space="preserve"> Kabelový žlab 200/60 s přísl.,pozink(metry), položka obsahuje dodávku vč. veškerého příslušenství a montáž prvku na nosné trasy</t>
  </si>
  <si>
    <t>3926838</t>
  </si>
  <si>
    <t>742-Ka-mont.-03</t>
  </si>
  <si>
    <t>-1998777107</t>
  </si>
  <si>
    <t>742-Ka-mont.-04</t>
  </si>
  <si>
    <t>-2071043124</t>
  </si>
  <si>
    <t>742-Ka-mont.-05</t>
  </si>
  <si>
    <t>1383443513</t>
  </si>
  <si>
    <t>742-Ka-mont.-06</t>
  </si>
  <si>
    <t>2142161814</t>
  </si>
  <si>
    <t>742-Ka-mont.-07</t>
  </si>
  <si>
    <t>-1828251074</t>
  </si>
  <si>
    <t>742-Ka-mont.-08</t>
  </si>
  <si>
    <t>986336874</t>
  </si>
  <si>
    <t>742-Ka-mont.-09</t>
  </si>
  <si>
    <t>1687485101</t>
  </si>
  <si>
    <t>742-Ka-mont.-10</t>
  </si>
  <si>
    <t>-1564473339</t>
  </si>
  <si>
    <t>742-Ka-mont.-11</t>
  </si>
  <si>
    <t>-1173389443</t>
  </si>
  <si>
    <t>742-Ka-mont.-12</t>
  </si>
  <si>
    <t>-1947477504</t>
  </si>
  <si>
    <t>742-Ka-mont.-13</t>
  </si>
  <si>
    <t>2042125917</t>
  </si>
  <si>
    <t>742-Ka-mont.-14</t>
  </si>
  <si>
    <t>-746861226</t>
  </si>
  <si>
    <t>742-Ka-mont.-15</t>
  </si>
  <si>
    <t>1345079744</t>
  </si>
  <si>
    <t>742-Ka-mont.-16</t>
  </si>
  <si>
    <t>356858758</t>
  </si>
  <si>
    <t>742-Ka-mont.-17</t>
  </si>
  <si>
    <t>-311702990</t>
  </si>
  <si>
    <t>742-Ka-mont.-18</t>
  </si>
  <si>
    <t>1920131649</t>
  </si>
  <si>
    <t>742-Ka-mont.-19</t>
  </si>
  <si>
    <t>-115499621</t>
  </si>
  <si>
    <t>742-Ka-mont.-20</t>
  </si>
  <si>
    <t>965585151</t>
  </si>
  <si>
    <t>742-Ost</t>
  </si>
  <si>
    <t>6. Ostatní náklady</t>
  </si>
  <si>
    <t>742-Ost.-mont.-01</t>
  </si>
  <si>
    <t>Dílenská dokumentace rozvaděče MR02, položka obsahuje dodávku</t>
  </si>
  <si>
    <t>180846722</t>
  </si>
  <si>
    <t>742-Ost.-mont.-02</t>
  </si>
  <si>
    <t>Dílenská dokumentace IRC, položka obsahuje dodávku</t>
  </si>
  <si>
    <t>548500471</t>
  </si>
  <si>
    <t>742-Ost.-mont.-03</t>
  </si>
  <si>
    <t>Výroba sw pro IRC podstanice (25 DP/PLC, 8PLC tj. 200DP)</t>
  </si>
  <si>
    <t>-2072213248</t>
  </si>
  <si>
    <t>742-Ost.-mont.-04</t>
  </si>
  <si>
    <t>Dokumentace skutečného provedení, položka obsahuje dodávku</t>
  </si>
  <si>
    <t>-151974282</t>
  </si>
  <si>
    <t>742-Ost.-mont.-05</t>
  </si>
  <si>
    <t>Další zboží neuvedené v položkové nabídce, položka obsahuje dodávku pomocného materiálu nespecifikovaného v projektu</t>
  </si>
  <si>
    <t>1399233778</t>
  </si>
  <si>
    <t>742-Ost.-mont.-06</t>
  </si>
  <si>
    <t>Ostatní náklady, režie, revize, doprava atd., položka obsahuje dodávku</t>
  </si>
  <si>
    <t>-190865227</t>
  </si>
  <si>
    <t>742-Ost.-mont.-07</t>
  </si>
  <si>
    <t>Výroba a montáž rozvaděče MR02, položka obsahuje výrobu rozvaděče dle dílenské dokumentace, vč. dodávky pomocného materiálu, vč. zkoušek a příslušných dokumentů, vč.instalace na stavbě</t>
  </si>
  <si>
    <t>-1015374919</t>
  </si>
  <si>
    <t>742-Ost.-mont.-08</t>
  </si>
  <si>
    <t>Zapojení kabelů na straně rozvaděče (MR02+IRC), položka obsahuje zapojení kabelů na straně rozvaděče</t>
  </si>
  <si>
    <t>1158262633</t>
  </si>
  <si>
    <t>742-Ost.-mont.-09</t>
  </si>
  <si>
    <t>Výroba sw pro PLC podstanice (DP), položka obsahuje dodávku</t>
  </si>
  <si>
    <t>-2060412248</t>
  </si>
  <si>
    <t>742-Ost.-mont.-10</t>
  </si>
  <si>
    <t>511813866</t>
  </si>
  <si>
    <t>742-Ost.-mont.-11</t>
  </si>
  <si>
    <t>Výroba grafiky do vizualizační stanice vč. grafiky pro webové rozhraní (PLC+IRC=DP), položka obsahuje dodávku grafických stránek zařízení vč. odatování</t>
  </si>
  <si>
    <t>-634675006</t>
  </si>
  <si>
    <t>742-Ost.-mont.-12</t>
  </si>
  <si>
    <t>Oživení regulace a provedení zkoušek (PLC+IRC), položka obsahuje dodávku</t>
  </si>
  <si>
    <t>-298153795</t>
  </si>
  <si>
    <t>2017-087-12 - Datové a telefonní rozvody</t>
  </si>
  <si>
    <t>742 - DTA - DATOVÉ A TELEFONNÍ ROZVODY - část aktivní prvky</t>
  </si>
  <si>
    <t xml:space="preserve">    742-DTA-PoE - PoE switche</t>
  </si>
  <si>
    <t xml:space="preserve">    742-DTA-AS - Access switche</t>
  </si>
  <si>
    <t xml:space="preserve">    742-DTA-T - Transceivery</t>
  </si>
  <si>
    <t xml:space="preserve">    742-DTA-SK - Stackovaci kabely</t>
  </si>
  <si>
    <t xml:space="preserve">    742-DTA-W - WIFI</t>
  </si>
  <si>
    <t xml:space="preserve">    742-DTA-OST - Ostatní</t>
  </si>
  <si>
    <t>742-DTP - DATOVÉ A TELEFONNÍ ROZVODY - pasivní část</t>
  </si>
  <si>
    <t xml:space="preserve">    742-DTP-M - Monitoring</t>
  </si>
  <si>
    <t xml:space="preserve">    742-DTP-VR - Vybavení rozvaděčů, zásuvky metalické</t>
  </si>
  <si>
    <t xml:space="preserve">    742-DTP-K - Kabely a kabelové trasy</t>
  </si>
  <si>
    <t xml:space="preserve">    742-DTP-KT - Komunikační tabla</t>
  </si>
  <si>
    <t xml:space="preserve">    742-DTP-KM - Propojovací kabely  - Kabely metalické</t>
  </si>
  <si>
    <t xml:space="preserve">    742-DTP-KO - Propojovací kabely  - Kabely optické</t>
  </si>
  <si>
    <t xml:space="preserve">    742-DTP-Inst. - Instalace</t>
  </si>
  <si>
    <t xml:space="preserve">    742-DTP-OST - Ostatní</t>
  </si>
  <si>
    <t>742 - DTA</t>
  </si>
  <si>
    <t>DATOVÉ A TELEFONNÍ ROZVODY - část aktivní prvky</t>
  </si>
  <si>
    <t>742-DTA-PoE</t>
  </si>
  <si>
    <t>PoE switche</t>
  </si>
  <si>
    <t>742-DTA-PoE-01</t>
  </si>
  <si>
    <t>Switch 48 x 10/100/1000 (PoE+) + 4 x 10 Gigabit SFP+, stohovatelný; dostupné PoE 1440W; propustnost 190.5 Mpps; kapacita směrování/přepínání 256 Gbps; kapacita Simultánní VLAN:4094; záznamy tabulky směrování IPv4:32768; záznamy tabulky směrování IPv6:16384; podpora Jumbo Frame 9KB; směrovací protokol RIP-1,RIP-2,IGMPv2,IGMP,PIM-SM,IGMPv3,MSDP,MLD; protokol vzdáleného přístupu SNMP 1,RMON 1,RMON 2,RMON 3,RMON 9,Telnet,SNMP 3,SNMP 2c,HTTPS,TFTP,SSH-2,CLI,SCP; podpora DHCP, ARP, ,auto-uplink (auto MDI/MDI-X), Syslog podpora, fronta s váženou cyklickou obsluhou, IPv6, sFlow, Spanning Tree Protocol (STP), Rapid Spanning Tree Protocol (RSTP), VRRP (Virtual Route Redundancy Protocol), MSTP (Multiple Spanning Tree Protocol, Port Aggregation Protocol (PAgP), Access Control List (ACL), Quality of Service (QoS), Committed Access Rate (CAR), DHCP server, podpora Device Link Detection Protocol (DLDP), Equal-Cost Multipath (ECMP), STP Root Guard, Podpora IPv4, podpora LLDP, Smart Link Pass-Through, dynamická ochrana ARP, DHCP ochrana, izolace portu, porty bez blokování, Strict Priority (SP), Generic Attribute Registration Protocol (GARP), Intelligent Resilient Framework Technology (IRF), podpora OpenFlow, ochrana IP Source Guard  ........- HP 5130 48G PoE+ 4SFP+ 1-slot HI Switch JH326A - výkres.č.04</t>
  </si>
  <si>
    <t>-1539201029</t>
  </si>
  <si>
    <t>742-DTA-AS</t>
  </si>
  <si>
    <t>Access switche</t>
  </si>
  <si>
    <t>742-DTA-AS-01</t>
  </si>
  <si>
    <t>Switch 48x10/100/1000, 4x SFP; stohovatelný; plně duplexní režim, podpora kontroly toku, agregace spojení, QoS, DHCP klient, DHCP server, trasa IP, protokol STP, podpora VLAN, kapacita přepínání 175Gbit/s, propustnost 130.9Mpps, ACL, 1U, vnitřní paměť 1024MB SDRAM, paměť flash 128MB, vyrovnávací paměť pro pakety 3MB, příkon 45W.......HP 5130-48G-4SFP+ EI Switch JG934A - výkres č. 04</t>
  </si>
  <si>
    <t>163068933</t>
  </si>
  <si>
    <t>742-DTA-T</t>
  </si>
  <si>
    <t>Transceivery</t>
  </si>
  <si>
    <t>742-DTA-T-01</t>
  </si>
  <si>
    <t>SFP+ transceiver 10GBASE-LR/LW, multirate, SM 10km, 1310nm, LC Duplex, DMI diagnostika, HPE/HP/H3C kompatibilní</t>
  </si>
  <si>
    <t>-1513654736</t>
  </si>
  <si>
    <t>742-DTA-SK</t>
  </si>
  <si>
    <t>Stackovaci kabely</t>
  </si>
  <si>
    <t>742-DTA-SK-01</t>
  </si>
  <si>
    <t xml:space="preserve"> 10G SFP+ to SFP+ 0.65m Direct Attach Copper-  JD095C</t>
  </si>
  <si>
    <t>2046729362</t>
  </si>
  <si>
    <t>742-DTA-SK-02</t>
  </si>
  <si>
    <t xml:space="preserve"> 10G SFP+ to SFP+ 3m Direct Attach Copper Cable- JD096C</t>
  </si>
  <si>
    <t>-1018197799</t>
  </si>
  <si>
    <t>742-DTA-W</t>
  </si>
  <si>
    <t>WIFI</t>
  </si>
  <si>
    <t>742-DTA-W-01</t>
  </si>
  <si>
    <t>WiFi AP - Dual 2x2/4x4 802.11ac AP; 1x GE port; přenosová rychlost až 1,733 Gbps na 5GHz; integrovaná anténa; napájení pomocí externího zdroje, Power Injectoru nebo PoE Switche; ClientMatch radio management; integrovaný BLE Beacon...HP Aruba AP-315</t>
  </si>
  <si>
    <t>-1457951854</t>
  </si>
  <si>
    <t>742-DTA-W-02</t>
  </si>
  <si>
    <t>Vysoce odolný upevňovací mechanismus pro montáž Wifi AP na zeď- AP-220-MNTW1W AP Mount Kit (basic, flat surface). Contains 1x flat surface wall/ceiling mount bracket (color white).</t>
  </si>
  <si>
    <t>-517141799</t>
  </si>
  <si>
    <t>742-DTA-W-03</t>
  </si>
  <si>
    <t>Capacity license to enable support for one Access Point on a Mobility Controller...LIC-AP Capacity license to enable support for one Access Point on a Mobility Controller</t>
  </si>
  <si>
    <t>-1975122159</t>
  </si>
  <si>
    <t>742-DTA-W-04</t>
  </si>
  <si>
    <t>Feature license to enable support for Policy Firewall per Access Point…..LIC-PEF Feature license to enable support for Policy Firewall per Access Point.</t>
  </si>
  <si>
    <t>-214489197</t>
  </si>
  <si>
    <t>742-DTA-W-05</t>
  </si>
  <si>
    <t>RFProtect Module License (1 AP License) - includes Wireless Intrution Protection and Spectrum..Aruba RFProtect Module License (1 AP License) - includes Wireless Intrution Protection and Spectrum</t>
  </si>
  <si>
    <t>3427367</t>
  </si>
  <si>
    <t>742-DTA-OST</t>
  </si>
  <si>
    <t>Ostatní</t>
  </si>
  <si>
    <t>742-DTA-OST-01</t>
  </si>
  <si>
    <t>Instalace a propojení aktivních prvků</t>
  </si>
  <si>
    <t>249041846</t>
  </si>
  <si>
    <t>742-DTA-OST-02</t>
  </si>
  <si>
    <t>Nastavení a konfigurace switchů</t>
  </si>
  <si>
    <t>1377357873</t>
  </si>
  <si>
    <t>742-DTA-OST-03</t>
  </si>
  <si>
    <t>Instalace a propojení aktivních prvků WiFi</t>
  </si>
  <si>
    <t>1870509870</t>
  </si>
  <si>
    <t>742-DTA-OST-04</t>
  </si>
  <si>
    <t>Nastavení a konfigurace AP WiFi</t>
  </si>
  <si>
    <t>-2088187423</t>
  </si>
  <si>
    <t>742-DTA-OST-05</t>
  </si>
  <si>
    <t>Instalace a nastavení UPS</t>
  </si>
  <si>
    <t>-1410126226</t>
  </si>
  <si>
    <t>742-DTA-OST-06</t>
  </si>
  <si>
    <t>-1120065895</t>
  </si>
  <si>
    <t>742-DTP</t>
  </si>
  <si>
    <t>DATOVÉ A TELEFONNÍ ROZVODY - pasivní část</t>
  </si>
  <si>
    <t>742-DTP-M</t>
  </si>
  <si>
    <t>Monitoring</t>
  </si>
  <si>
    <t>742-DTP-M-01</t>
  </si>
  <si>
    <t>Monitorovací jednotka ; 8 inteligentních portů (Vstup/Výstupt); 4 expanzí porty na čelním panelu; Modbus (RS-485); USB 2.0 pro ppřipojení GSM, Bluetooth nebo Wi-Fi adaptéru; napájecí adaptér; křížený připojovací kabel 1,5m; 1U montážní držáky a instalační CD</t>
  </si>
  <si>
    <t>-912622221</t>
  </si>
  <si>
    <t>742-DTP-M-02</t>
  </si>
  <si>
    <t>Teplotní a vlhkostní čidlo, kabel 30cm; (možnost prodloužení připojovacím kabelem LAN (CAT.5e/6))</t>
  </si>
  <si>
    <t>-1491138723</t>
  </si>
  <si>
    <t>742-DTP-M-03</t>
  </si>
  <si>
    <t>Detektor zaplavení, detekční lano v délce 3m, nedetekční kabel 6m a připojovací kabel 1,5m; (možnost prodloužení připojovacím kabelem LAN (CAT.5e/6))</t>
  </si>
  <si>
    <t>997752261</t>
  </si>
  <si>
    <t>742-DTP-M-04</t>
  </si>
  <si>
    <t>Prodloužení záplavového detekčního lana - 3m detekční lano (vyžaduje RMS-I-DE-06)</t>
  </si>
  <si>
    <t>765851580</t>
  </si>
  <si>
    <t>742-DTP-M-05</t>
  </si>
  <si>
    <t>Teplotní čidlo</t>
  </si>
  <si>
    <t>-1218485603</t>
  </si>
  <si>
    <t>742-DTP-M-06</t>
  </si>
  <si>
    <t>Napájecí kabel IEC 320 C13 - IEC 320 C14, délka 1,0m</t>
  </si>
  <si>
    <t>347656723</t>
  </si>
  <si>
    <t>742-DTP-M-07</t>
  </si>
  <si>
    <t xml:space="preserve">USB Modem (4-pásma GSM); </t>
  </si>
  <si>
    <t>2018171561</t>
  </si>
  <si>
    <t>742-DTP-M-08</t>
  </si>
  <si>
    <t xml:space="preserve">Pro Server Licence zdarma pro monitorování Inteligentního příslušenství pomocí </t>
  </si>
  <si>
    <t>-777700150</t>
  </si>
  <si>
    <t>742-DTP-VR</t>
  </si>
  <si>
    <t>Vybavení rozvaděčů, zásuvky metalické</t>
  </si>
  <si>
    <t>742-DTP-VR-01</t>
  </si>
  <si>
    <t>19" patchpanel pro max. 48 keystone SFB, neosazený, výška 1U. výkres č. 04</t>
  </si>
  <si>
    <t>-887585189</t>
  </si>
  <si>
    <t>742-DTP-VR-02</t>
  </si>
  <si>
    <t>Záslepka prázdného portu v patchpanelu, RAL 9010....Výkr. č.04</t>
  </si>
  <si>
    <t>397337101</t>
  </si>
  <si>
    <t>742-DTP-VR-03</t>
  </si>
  <si>
    <t>Modul RJ45, STP, Cat.6A 10Gb, PoE+ - kompletní elektromagnetická kompatibilita, samozářezové a beznástrojové provedení pro rychlou instalaci, pozlacené kontakty 50µ, instalace 48 modulů do patchpanelu výšky 1U....výkres č.04</t>
  </si>
  <si>
    <t>-84147563</t>
  </si>
  <si>
    <t>742-DTP-VR-04</t>
  </si>
  <si>
    <t>Kompletní datová zásuvka 2xRJ45 CAT.6A STP vč. krabice pro montáž pod omítku, rámečku a krytky - design shodný se silnoproudem...Výkr. č.03, 04</t>
  </si>
  <si>
    <t>502275526</t>
  </si>
  <si>
    <t>742-DTP-VR-05</t>
  </si>
  <si>
    <t>Kompletní datová zásuvka 2xRJ45 CAT.6A STP vč. krabice pro povrchovou montáž, rámečku a krytky - design shodný se silnoproudem...Výkr. č.03, 04</t>
  </si>
  <si>
    <t>-1772440068</t>
  </si>
  <si>
    <t>742-DTP-VR-06</t>
  </si>
  <si>
    <t>19"vyvazovací panel 1U,jednostranný, plast.oka 80x40 mm...DP-VP-P5</t>
  </si>
  <si>
    <t>-66408606</t>
  </si>
  <si>
    <t>742-DTP-K</t>
  </si>
  <si>
    <t>Kabely a kabelové trasy</t>
  </si>
  <si>
    <t>742-DTP-K-01</t>
  </si>
  <si>
    <t>Instalační datový kabel S/FTP Cat.7 1000 MHz 4x2x23AWG B2 ca s1 d0......Výkr. č.03</t>
  </si>
  <si>
    <t>-984487271</t>
  </si>
  <si>
    <t>742-DTP-K-02</t>
  </si>
  <si>
    <t>Vodič CYA 16 zž</t>
  </si>
  <si>
    <t>1058166414</t>
  </si>
  <si>
    <t>742-DTP-K-03</t>
  </si>
  <si>
    <t>Vodič CYA 6 zž</t>
  </si>
  <si>
    <t>1019767841</t>
  </si>
  <si>
    <t>742-DTP-K-04</t>
  </si>
  <si>
    <t>Kabelový žlab, plný s perforací, pozinkovaný 60x100mm, vč. závitových tyčí, výložníků, tvarovek a instalačního materiálu...Výkr. č.03</t>
  </si>
  <si>
    <t>517693</t>
  </si>
  <si>
    <t>742-DTP-K-05</t>
  </si>
  <si>
    <t>Kabelový žlab, plný s perforací, pozinkovaný 100x400mm, vč. závitových tyčí, výložníků, tvarovek a instalačního materiálu ...Výkr. č.03</t>
  </si>
  <si>
    <t>1517748991</t>
  </si>
  <si>
    <t>742-DTP-K-06</t>
  </si>
  <si>
    <t>Elektroinstalační ohebná trubka 29mm, samozhášivá, nízká mechanická odolnost, vč. zasekání</t>
  </si>
  <si>
    <t>230324973</t>
  </si>
  <si>
    <t>742-DTP-K-07</t>
  </si>
  <si>
    <t>Elektroinstalační ohebná trubka 48mm, samozhášivá, nízká mechanická odolnost, vč. zasekání</t>
  </si>
  <si>
    <t>325050712</t>
  </si>
  <si>
    <t>742-DTP-K-08</t>
  </si>
  <si>
    <t xml:space="preserve"> krabice rozvodná univerzální pod omítku</t>
  </si>
  <si>
    <t>278805406</t>
  </si>
  <si>
    <t>742-DTP-K-09</t>
  </si>
  <si>
    <t>-28602149</t>
  </si>
  <si>
    <t>742-DTP-KT</t>
  </si>
  <si>
    <t>Komunikační tabla</t>
  </si>
  <si>
    <t>742-DTP-KT-01</t>
  </si>
  <si>
    <t>Analogové komunikační tablo se 6-ti vyzváněcími tlačítky, vč. krabice pod omítku...Výkr. č.03, 04</t>
  </si>
  <si>
    <t>244302972</t>
  </si>
  <si>
    <t>742-DTP-KM</t>
  </si>
  <si>
    <t>Propojovací kabely  - Kabely metalické</t>
  </si>
  <si>
    <t>742-DTP-KM-01</t>
  </si>
  <si>
    <t>Patchkabel RJ45 stíněný Cat.6A / 10GB, LS0H, šedý 0.33m</t>
  </si>
  <si>
    <t>623514100</t>
  </si>
  <si>
    <t>742-DTP-KM-02</t>
  </si>
  <si>
    <t xml:space="preserve">Patchkabel RJ45 stíněný Cat.6A / 10GB, LS0H, šedý 0.5m </t>
  </si>
  <si>
    <t>-200726183</t>
  </si>
  <si>
    <t>742-DTP-KO</t>
  </si>
  <si>
    <t>Propojovací kabely  - Kabely optické</t>
  </si>
  <si>
    <t>742-DTP-KO-01</t>
  </si>
  <si>
    <t>Patchcord optický SM OS1 9/125, E2000/APC-LC/PC, 2m, LSOH, G.657.A</t>
  </si>
  <si>
    <t>1457310061</t>
  </si>
  <si>
    <t>742-DTP-KO-02</t>
  </si>
  <si>
    <t>Patchcord optický SM OS1 9/125, E2000/APC-LC/PC, 1m, LSOH, G.657.A</t>
  </si>
  <si>
    <t>277223062</t>
  </si>
  <si>
    <t>742-DTP-Inst.</t>
  </si>
  <si>
    <t>Instalace</t>
  </si>
  <si>
    <t>742-DTP-Inst.-01</t>
  </si>
  <si>
    <t>Instalace kabeláže (uložení do nosných systémů, pod omítku)</t>
  </si>
  <si>
    <t>-1543396864</t>
  </si>
  <si>
    <t>742-DTP-Inst.-02</t>
  </si>
  <si>
    <t>Instalace kabelových tras</t>
  </si>
  <si>
    <t>331663607</t>
  </si>
  <si>
    <t>742-DTP-Inst.-03</t>
  </si>
  <si>
    <t>Instalace patchpanelů a optických prvků</t>
  </si>
  <si>
    <t>1198359357</t>
  </si>
  <si>
    <t>742-DTP-Inst.-04</t>
  </si>
  <si>
    <t>Instalace koncových prvků - zásuvek</t>
  </si>
  <si>
    <t>314155215</t>
  </si>
  <si>
    <t>742-DTP-Inst.-05</t>
  </si>
  <si>
    <t>Kompletace rozvaděčů</t>
  </si>
  <si>
    <t>-1222466860</t>
  </si>
  <si>
    <t>742-DTP-OST</t>
  </si>
  <si>
    <t>742-DTP-Ost.-01</t>
  </si>
  <si>
    <t>Protipožární pěna pro zdivo, beton a sádrokarton, přetíratelný, 325ml.</t>
  </si>
  <si>
    <t>-758213400</t>
  </si>
  <si>
    <t>742-DTP-Ost.-02</t>
  </si>
  <si>
    <t>Likvidace elektroodpadu</t>
  </si>
  <si>
    <t>1622710475</t>
  </si>
  <si>
    <t>742-DTP-Ost.-03</t>
  </si>
  <si>
    <t>Zakládání do podlah, stropů (podl. kr)</t>
  </si>
  <si>
    <t>-884082964</t>
  </si>
  <si>
    <t>742-DTP-Ost.-04</t>
  </si>
  <si>
    <t>Průrazy, stavební přípomoce</t>
  </si>
  <si>
    <t>-257611726</t>
  </si>
  <si>
    <t>742-DTP-Ost.-05</t>
  </si>
  <si>
    <t>Měření metalické kabeláže, vypracování měřících protokolů</t>
  </si>
  <si>
    <t>-1040168099</t>
  </si>
  <si>
    <t>742-DTP-Ost.-06</t>
  </si>
  <si>
    <t>Certifikace instalace systému a systémová záruka výrobce</t>
  </si>
  <si>
    <t>-150410948</t>
  </si>
  <si>
    <t>742-DTP-Ost.-07</t>
  </si>
  <si>
    <t>Komplexní a individuální zkoušky</t>
  </si>
  <si>
    <t>-1725415725</t>
  </si>
  <si>
    <t>742-DTP-Ost.-08</t>
  </si>
  <si>
    <t>Oživení systému</t>
  </si>
  <si>
    <t>1317435026</t>
  </si>
  <si>
    <t>742-DTP-Ost.-09</t>
  </si>
  <si>
    <t>-1332537387</t>
  </si>
  <si>
    <t>742-DTP-Ost.-10</t>
  </si>
  <si>
    <t>Ostatní režijní náklady (cestovné, náhrady, ubytování atd.)</t>
  </si>
  <si>
    <t>-1455107720</t>
  </si>
  <si>
    <t>2017-087-13 - EPS</t>
  </si>
  <si>
    <t xml:space="preserve">    742 - Slaboproud - EPS</t>
  </si>
  <si>
    <t xml:space="preserve">    742-Ust - Ústředna, systémové prvky</t>
  </si>
  <si>
    <t xml:space="preserve">    742-Prv - Prvky (čidla)</t>
  </si>
  <si>
    <t xml:space="preserve">    742-Kab - Kabely a kabelové trasy</t>
  </si>
  <si>
    <t xml:space="preserve">    742-Inst. - Instalace</t>
  </si>
  <si>
    <t xml:space="preserve">    742-Ost - Ostatní</t>
  </si>
  <si>
    <t>742</t>
  </si>
  <si>
    <t>Slaboproud - EPS</t>
  </si>
  <si>
    <t>742-Ust</t>
  </si>
  <si>
    <t>Ústředna, systémové prvky</t>
  </si>
  <si>
    <t>742-Ust-mat.-01</t>
  </si>
  <si>
    <t>Ústředna EPS - skříň se standardní zadní stěnou a čelním rámem pro čelní ovládací panel, základní deska, modul síťového napáječe, systémový software- Výkr. č.03, 04</t>
  </si>
  <si>
    <t>451792785</t>
  </si>
  <si>
    <t>742-Ust-mat.-02</t>
  </si>
  <si>
    <t>Čelní ovládací panel pro ústřednu, LCD podsvícený displej 2x20 znaků, CZ</t>
  </si>
  <si>
    <t>1116358025</t>
  </si>
  <si>
    <t>742-Ust-mat.-03</t>
  </si>
  <si>
    <t>Mikromodul. karta se třemi pozicemi pro mikromoduly</t>
  </si>
  <si>
    <t>1840231187</t>
  </si>
  <si>
    <t>742-Ust-mat.-04</t>
  </si>
  <si>
    <t>Mikromodul kruhové sběrnice, 1 kruhová linka o 127 adresách</t>
  </si>
  <si>
    <t>-1485789388</t>
  </si>
  <si>
    <t>742-Ust-mat.-05</t>
  </si>
  <si>
    <t>Mikromodul kruhové sběrnice ústředen, 500kBd série 2 / Datenkabel</t>
  </si>
  <si>
    <t>-122553931</t>
  </si>
  <si>
    <t>742-Ust-mat.-06</t>
  </si>
  <si>
    <t>Bezúdržbový akumulátor 12 VDC / 24 Ah VdS:schváleno</t>
  </si>
  <si>
    <t>-1340212929</t>
  </si>
  <si>
    <t>742-Ust-mat.-07</t>
  </si>
  <si>
    <t>přepěťová ochrana III.stupně, 230V, 1f, 8A</t>
  </si>
  <si>
    <t>2062697195</t>
  </si>
  <si>
    <t>742-Ust-mat.-08</t>
  </si>
  <si>
    <t>rozvaděč  400x400x200mm, vč výzbroje</t>
  </si>
  <si>
    <t>288178274</t>
  </si>
  <si>
    <t>742-Ust-mat.-09</t>
  </si>
  <si>
    <t>Optopřevodník pro připojení do sítě (sběrnice) ústředen essernet (single mode), ST konektor, napájecí napětí 9-30V</t>
  </si>
  <si>
    <t>-663554046</t>
  </si>
  <si>
    <t>742-Ust-mat.-10</t>
  </si>
  <si>
    <t>Datový kabel - typ 1A (na propojení v rámci rozvaděče, ústředny)</t>
  </si>
  <si>
    <t>-1213497984</t>
  </si>
  <si>
    <t>742-Ust-mat.-11</t>
  </si>
  <si>
    <t>Optický patchcord, duplex, 5m</t>
  </si>
  <si>
    <t>-236353245</t>
  </si>
  <si>
    <t>742-Ust-mat.-12</t>
  </si>
  <si>
    <t>malý optický rozvaděč ( 50-62,5/125) - nad (vedle) ústředny pro ukončení opt. kabelu 12 vl.MM</t>
  </si>
  <si>
    <t>390244981</t>
  </si>
  <si>
    <t>742-Ust-mat.-13</t>
  </si>
  <si>
    <t>Nástěnná rozvodnice s požární odolností pro ústřednu EPS, vnitřní rozměr 750x750x250mm (vxšxh), vnější rozměr 928x931x325mm (vxšxh), splňuje EW30, P30, EI30, DP1S; barva RAL 7035, IP 54; hmotnost 87 kg; větrací systém KLS O 80mm ve dveřích a na horní straně skříně; max. ztrátový výkon 208W; kabelové prostupy na horní straně skříně</t>
  </si>
  <si>
    <t>-1012483432</t>
  </si>
  <si>
    <t>742-Ust-mat.-14</t>
  </si>
  <si>
    <t>Grafická nadstavba - doplnění licence</t>
  </si>
  <si>
    <t>645387864</t>
  </si>
  <si>
    <t>742-Ust-mat.-15</t>
  </si>
  <si>
    <t>Grafická nadstavba - tvorba symbolů</t>
  </si>
  <si>
    <t>456786670</t>
  </si>
  <si>
    <t>742-Ust-mat.-16</t>
  </si>
  <si>
    <t>Příprava mapových podkladů</t>
  </si>
  <si>
    <t>-2084721900</t>
  </si>
  <si>
    <t>742-Prv</t>
  </si>
  <si>
    <t>Prvky (čidla)</t>
  </si>
  <si>
    <t>742-Prv-mat.-01</t>
  </si>
  <si>
    <t>Multisenzorový hlásič s integrovaným optickým a teplotním hlásičem, s časovou analýzou signálu, korelačním vyhodnocením dat obou propojených funkcí hlásiče k detekci doutnajících požárů a požárů s vývinem vysoké teploty. Procesně analogový hlásič s decentralizovanou inteligencí, vlastní kontrolou funkce, redundancí v nouzových situacích, automatickým přizpůsobením okolnímu prostředí, pamětí poplachů a provozních dat. Oddělovač vedení je integrován do hlásiče- Výkr. č.03, 04</t>
  </si>
  <si>
    <t>1310362558</t>
  </si>
  <si>
    <t>742-Prv-mat.-02</t>
  </si>
  <si>
    <t>Multisenzorový hlásič  se 2 integrovanými optickými snímači kouře s rozdílnými úhly detekce a s doplňkovým senzorem vyhodnocení teploty, k detekci doutnajících požárů až otevřených požárů s rovnoměrným reakčním chováním. Porovnání signálů snímačů kouře ke klasifikaci kouře a snížení falešných poplachů, vyvolaných např. vodní párou nebo prachem. Součástí hlásiče je oddělovač. Provozní napětí 8V DC až 42V DC, maximální hlídaná plocha 110m2, EN 54-7/5 B, CEA 4021- Výkr. č.03, 04</t>
  </si>
  <si>
    <t>1147413759</t>
  </si>
  <si>
    <t>742-Prv-mat.-03</t>
  </si>
  <si>
    <t>Termodiferenciální hlásič, s rychlým polovodičovým snímačem, detekce požárů s rychle stoupající teplotou, s integrovaným rozlišením maximální hodnoty k detekci požárů s pomalými nárůsty teploty. Oddělovač vedení je integrován do hlásiče- Výkr. č.03, 04</t>
  </si>
  <si>
    <t>-1417445032</t>
  </si>
  <si>
    <t>742-Prv-mat.-04</t>
  </si>
  <si>
    <t>Standardní patice automatických hlásičů v základním provedení se zajištěním proti vyjmutí hlásiče</t>
  </si>
  <si>
    <t>-241697771</t>
  </si>
  <si>
    <t>742-Prv-mat.-05</t>
  </si>
  <si>
    <t>Popisovací pole pro patice hlásičů (balení 10ks)</t>
  </si>
  <si>
    <t>-915628330</t>
  </si>
  <si>
    <t>742-Prv-mat.-06</t>
  </si>
  <si>
    <t>Hlásič tlačítkový - skříňka ABS, vnitřní provedení, povrchová montáž, barva červená (RAL 3020), rozměry: 133x133x36mm; modul elektroniky s uložením poplachu do paměti a indikací poplachu. Bez připojení na sběrnici pracuje hlásič v nouzovém programu, součástí hlásiče je oddělovač. Provozní napětí 8V DC ař 42V DC, EN 54-11, typ B</t>
  </si>
  <si>
    <t>-1406551125</t>
  </si>
  <si>
    <t>742-Prv-mat.-07</t>
  </si>
  <si>
    <t>Dvoutónová nezálohovaná červená polarizovaná plastová siréna, napájení 9 až 28Vss, 16 mA / 24 V, akustický výkon 102dB / 1m, -25 až 70°C, průměr 93mm x výška 105 mm. Výběr 1. tónu z 32 možností, nastavitelný výběr z 32 tónů, spojité nastavení hlasitosti. Určena pro povrchovou montáž, certifikát CPD</t>
  </si>
  <si>
    <t>-1650214971</t>
  </si>
  <si>
    <t>742-Prv-mat.-08</t>
  </si>
  <si>
    <t>Vstupně/výstupní modul na kruhovou linku - 4 vstupy / 2 výstupy (8 bit), oddělovač integrován na desce, externí napájení 24VDC- Výkr. č.03, 04</t>
  </si>
  <si>
    <t>1212017727</t>
  </si>
  <si>
    <t>742-Prv-mat.-09</t>
  </si>
  <si>
    <t>Výstupní modul na kruhovou linku - 12 relé (8 bit), pro provoz není potřeba externí napájení- Výkr. č.03, 04</t>
  </si>
  <si>
    <t>1039767336</t>
  </si>
  <si>
    <t>742-Prv-mat.-10</t>
  </si>
  <si>
    <t>Kryt VV modulu pro povrchovou montáž, šedý RAL 7035, materiál ABS, stupeň krytí IP40</t>
  </si>
  <si>
    <t>-1183403223</t>
  </si>
  <si>
    <t>742-Prv-mat.-11</t>
  </si>
  <si>
    <t>Deska oddělovače pro výstupní modul</t>
  </si>
  <si>
    <t>-1518956268</t>
  </si>
  <si>
    <t>742-Prv-mat.-12</t>
  </si>
  <si>
    <t>Zakončovací člen EOL-O na linku (výstup modulu) se sirénami</t>
  </si>
  <si>
    <t>1904695185</t>
  </si>
  <si>
    <t>742-Prv-mat.-13</t>
  </si>
  <si>
    <t>Přepěťová ochrana pro kruhovou linku, maximální výbojový proud (10/350) 10kA, výbojový proud (10/350) / linka 2.5kA, jmenovité napětí 48V, jmenovitý svodový proud 8/20µs 20kA</t>
  </si>
  <si>
    <t>-3729228</t>
  </si>
  <si>
    <t>742-Prv-mat.-14</t>
  </si>
  <si>
    <t>Sklo tlačítkového hlásiče - sada 10ks</t>
  </si>
  <si>
    <t>971486212</t>
  </si>
  <si>
    <t>742-Prv-mat.-15</t>
  </si>
  <si>
    <t>Provozní kniha EPS</t>
  </si>
  <si>
    <t>-289737414</t>
  </si>
  <si>
    <t>742-Prv-mat.-16</t>
  </si>
  <si>
    <t>lahev zkušebního plynu</t>
  </si>
  <si>
    <t>-1365071889</t>
  </si>
  <si>
    <t>742-Kab</t>
  </si>
  <si>
    <t>742-Kab-mat.-01</t>
  </si>
  <si>
    <t>JXFE-R 1x2x0,8 - stíněný kabel 1x2x0,8 bezhalogenový dle ČSN 50267 a splňující vyhlášku č. 23/2008 Sb. (B2 ca s1d1)- Výkr. č.03</t>
  </si>
  <si>
    <t>386573657</t>
  </si>
  <si>
    <t>742-Kab-mat.-02</t>
  </si>
  <si>
    <t>JXFE-V 1x2x0,8 - stíněný kabel 1x2x0,8 P30-R, ohniodolný dle ČSN IEC60331, bezhalogenový dle ČSN 50267 a splňující vyhlášku č. 23/2008 Sb. (B2 ca s1d1)- Výkr. č.03</t>
  </si>
  <si>
    <t>1937012665</t>
  </si>
  <si>
    <t>742-Kab-mat.-03</t>
  </si>
  <si>
    <t>1-CHKE-V 2x1,5 - silový kabel P30-R, ohniodolný dle ČSN IEC60331, bezhalogenový dle ČSN 50267 a splňující vyhlášku č. 23/2008 Sb. (B2 ca s1d1)- Výkr. č.03</t>
  </si>
  <si>
    <t>1368027914</t>
  </si>
  <si>
    <t>742-Kab-mat.-04</t>
  </si>
  <si>
    <t>Optický kabel 4vl.MM 50/125u OM3 bezhalogenový, ohniodolný P30-R- Výkr. č.03</t>
  </si>
  <si>
    <t>-888320637</t>
  </si>
  <si>
    <t>742-Kab-mat.-05</t>
  </si>
  <si>
    <t>Elektroinstalační bezhalogenová krabice s funkční integritou; P 90-R, E 90, PS 90; rozměr 105 x 105 x 40mm, 5 keramických svorkovnic (pólů); průřez vodičů: 1,5 - 6 mm2</t>
  </si>
  <si>
    <t>-1481738357</t>
  </si>
  <si>
    <t>742-Kab-mat.-06</t>
  </si>
  <si>
    <t>Elektroinstalační ohebná trubka 23mm, samozhášivá, nízká mechanická odolnost</t>
  </si>
  <si>
    <t>-1801634432</t>
  </si>
  <si>
    <t>742-Kab-mat.-07</t>
  </si>
  <si>
    <t>Elektroinstalační pevná trubka 25mm, samozhášivá, nízká mechanická odolnost, vč. příchytek a tvarovek</t>
  </si>
  <si>
    <t>796689769</t>
  </si>
  <si>
    <t>742-Kab-mat.-08</t>
  </si>
  <si>
    <t>Příchytka jednostranná pro kabely průměru 8mm, kovová</t>
  </si>
  <si>
    <t>549230282</t>
  </si>
  <si>
    <t>742-Kab-mat.-09</t>
  </si>
  <si>
    <t>Úchytka pro jednotlivý kabel průměru 6mm, P30-R</t>
  </si>
  <si>
    <t>-2130462332</t>
  </si>
  <si>
    <t>742-Kab-mat.-10</t>
  </si>
  <si>
    <t>Úchytka pro jednotlivý kabel průměru 12mm, P90-R</t>
  </si>
  <si>
    <t>-325038491</t>
  </si>
  <si>
    <t>742-Kab-mat.-11</t>
  </si>
  <si>
    <t>Úchytka pro jednotlivý kabel průměru 16mm, P30-R</t>
  </si>
  <si>
    <t>-1335843471</t>
  </si>
  <si>
    <t>742-Kab-mat.-12</t>
  </si>
  <si>
    <t>Šroub 7,5x52, pro přímou instalaci do betonu, určeno pro požárně odolné trasy, vyhovuje předpisu ZP-27/2008</t>
  </si>
  <si>
    <t>-234724559</t>
  </si>
  <si>
    <t>742-Kab-mat.-13</t>
  </si>
  <si>
    <t>Protipožární pěna pro zdivo, beton a sádrokarton, přetíratelný, 325ml</t>
  </si>
  <si>
    <t>-376217385</t>
  </si>
  <si>
    <t>742-Kab-mat.-14</t>
  </si>
  <si>
    <t>Ostatní montážní materiál - vruty, hmoždinky, stahovací pásky, sádra apod.</t>
  </si>
  <si>
    <t>-1762770147</t>
  </si>
  <si>
    <t>742-Inst.</t>
  </si>
  <si>
    <t>742-Inst.-01</t>
  </si>
  <si>
    <t>-1015219880</t>
  </si>
  <si>
    <t>742-Inst.-02</t>
  </si>
  <si>
    <t>1381398156</t>
  </si>
  <si>
    <t>742-Inst.-03</t>
  </si>
  <si>
    <t>Instalace čidel</t>
  </si>
  <si>
    <t>744607276</t>
  </si>
  <si>
    <t>742-Inst.-04</t>
  </si>
  <si>
    <t>Instalace systémových prvků</t>
  </si>
  <si>
    <t>-657540643</t>
  </si>
  <si>
    <t>742-Inst.-05</t>
  </si>
  <si>
    <t>Programování</t>
  </si>
  <si>
    <t>-1484502612</t>
  </si>
  <si>
    <t>742-Ost- mont.-01</t>
  </si>
  <si>
    <t>396577508</t>
  </si>
  <si>
    <t>742-Ost- mont.-02</t>
  </si>
  <si>
    <t>Průrazy, Stavební přípomoce</t>
  </si>
  <si>
    <t>519404472</t>
  </si>
  <si>
    <t>742-Ost- mont.-03</t>
  </si>
  <si>
    <t>1386526196</t>
  </si>
  <si>
    <t>742-Ost- mont.-04</t>
  </si>
  <si>
    <t>Úprava a připojení sítě ústředen</t>
  </si>
  <si>
    <t>-625924703</t>
  </si>
  <si>
    <t>742-Ost- mont.-05</t>
  </si>
  <si>
    <t>Komplexní a individuální zkoušky včetně funkční zkoušky</t>
  </si>
  <si>
    <t>1966392048</t>
  </si>
  <si>
    <t>742-Ost- mont.-06</t>
  </si>
  <si>
    <t>Zaškolení obsluhy, údržby</t>
  </si>
  <si>
    <t>1143629790</t>
  </si>
  <si>
    <t>742-Ost- mont.-07</t>
  </si>
  <si>
    <t>Revize systému EPS vč. vypracování revizní zprávy</t>
  </si>
  <si>
    <t>1145498051</t>
  </si>
  <si>
    <t>742-Ost- mont.-08</t>
  </si>
  <si>
    <t>818703268</t>
  </si>
  <si>
    <t>742-Ost- mont.-09</t>
  </si>
  <si>
    <t>Provozní řády</t>
  </si>
  <si>
    <t>1061288067</t>
  </si>
  <si>
    <t>742-Ost- mont.-10</t>
  </si>
  <si>
    <t>Dílenská dokumentace</t>
  </si>
  <si>
    <t>-1565362629</t>
  </si>
  <si>
    <t>2017-087-14 - EZS, CCTV a EKV</t>
  </si>
  <si>
    <t xml:space="preserve">    742-EZS-Ust - EZS - Ústředna, systémové prvky</t>
  </si>
  <si>
    <t xml:space="preserve">    742-EZS-K - EZS -  Kabely a kabelové trasy</t>
  </si>
  <si>
    <t xml:space="preserve">    742-EZS-Inst. - EZS -  Instalace</t>
  </si>
  <si>
    <t xml:space="preserve">    742-EZS-OST - Ostatní</t>
  </si>
  <si>
    <t xml:space="preserve">    742-CCTV-K - CCTV - Kamery</t>
  </si>
  <si>
    <t xml:space="preserve">    742-CCTV-Inst. - CCTV -  Instalace</t>
  </si>
  <si>
    <t xml:space="preserve">    742-CCTV-OST - CCTV - Ostatní</t>
  </si>
  <si>
    <t xml:space="preserve">    742-EKV-SP - EKV - Systémové prvky</t>
  </si>
  <si>
    <t xml:space="preserve">    742-EKV-K - EKV -  Kabely a kabelové trasy</t>
  </si>
  <si>
    <t xml:space="preserve">    742-EKV-Inst. - EKV -  Instalace</t>
  </si>
  <si>
    <t xml:space="preserve">    742-EKV-OST - EKV -  Ostatní</t>
  </si>
  <si>
    <t>742-EZS-Ust</t>
  </si>
  <si>
    <t>EZS - Ústředna, systémové prvky</t>
  </si>
  <si>
    <t>742-EZS-Ust-01</t>
  </si>
  <si>
    <t>Ústředna pro velké instalace. 16 zón na základní desce,  520 zón, 8 PGM výstupů na základní desce, 32 podsystémů, paměť 1500 událostí, vestavěný komunikátor s formátem Contact iD, homologace do kategorie 3 dle ČSN EN 50131-2</t>
  </si>
  <si>
    <t>-181095053</t>
  </si>
  <si>
    <t>742-EZS-Ust-02</t>
  </si>
  <si>
    <t>2031318561</t>
  </si>
  <si>
    <t>742-EZS-Ust-03</t>
  </si>
  <si>
    <t>978034702</t>
  </si>
  <si>
    <t>742-EZS-Ust-04</t>
  </si>
  <si>
    <t>Akumulátor 24 Ah, nominální napětí 12 Vss</t>
  </si>
  <si>
    <t>1910558604</t>
  </si>
  <si>
    <t>742-EZS-Ust-05</t>
  </si>
  <si>
    <t xml:space="preserve">Ovládací a programovací LCD klávesnice, 2 řádkový displej, 16 znaků na řádek, česká verze.- </t>
  </si>
  <si>
    <t>-371354066</t>
  </si>
  <si>
    <t>742-EZS-Ust-06</t>
  </si>
  <si>
    <t>Vnitřní nezálohovaná plastová piezosiréna, napájení 11 - 14 Vss / 250 mA, akustický výkon 110 dB / 1m, barva slonová kost, rozměry 122 x 72 x 43 mm (v x š x h).</t>
  </si>
  <si>
    <t>-1561694723</t>
  </si>
  <si>
    <t>742-EZS-Ust-07</t>
  </si>
  <si>
    <t xml:space="preserve">Svorkovnicová deska s 18 svorkami a kovovým hranatým víkem, montáž do krabice </t>
  </si>
  <si>
    <t>-567706782</t>
  </si>
  <si>
    <t>742-EZS-Ust-08</t>
  </si>
  <si>
    <t xml:space="preserve">Stropní PIR detektor s dosahem 360°x14 m, odběr 17mA, montážní výška 3,6-7,6m, homologace do kategorie 2 dle ČSN EN 50131-2- </t>
  </si>
  <si>
    <t>1960158368</t>
  </si>
  <si>
    <t>742-EZS-Ust-09</t>
  </si>
  <si>
    <t>Duální čidlo PIR/MW, dosah 12x12m, vyjímatelná svorkovnice, odběr 10mA,  homologace do kategorie 2 dle ČSN EN 50131-2</t>
  </si>
  <si>
    <t>-799434341</t>
  </si>
  <si>
    <t>742-EZS-Ust-10</t>
  </si>
  <si>
    <t xml:space="preserve">Stropní duální detektor PIR/MW s dosahem 360°x18 m, odběr 18mA, montážní výška 2,5-6m, homologace do kategorie 2 dle ČSN EN 50131-2 </t>
  </si>
  <si>
    <t>-2106929497</t>
  </si>
  <si>
    <t>742-EZS-Ust-11</t>
  </si>
  <si>
    <t xml:space="preserve">Čtyř drátový plastový polarizovaný magnetický kontakt se sabotážní smyčkou, rozměry 54 x 13 x 13 mm, pracovní mezera max. 20 mm, barva bílá, typ NC, délka přívodního kabelu 3 m.- </t>
  </si>
  <si>
    <t>2033201993</t>
  </si>
  <si>
    <t>742-EZS-K</t>
  </si>
  <si>
    <t>EZS -  Kabely a kabelové trasy</t>
  </si>
  <si>
    <t>742-EZS-K-01</t>
  </si>
  <si>
    <t>SYKFY 2x2x0,5 - kabel sdělovací</t>
  </si>
  <si>
    <t>1581523655</t>
  </si>
  <si>
    <t>742-EZS-K-02</t>
  </si>
  <si>
    <t>SYKFY 3x2x0,5 - kabel sdělovací</t>
  </si>
  <si>
    <t>-236888526</t>
  </si>
  <si>
    <t>742-EZS-K-03</t>
  </si>
  <si>
    <t>F/UTP 4x2x0,5 CAT.5e - kabel komunikační, plášť LSZH</t>
  </si>
  <si>
    <t>-1485954869</t>
  </si>
  <si>
    <t>742-EZS-K-04</t>
  </si>
  <si>
    <t>CYSY 2x1,5 - kabel napájecí, flexibilní</t>
  </si>
  <si>
    <t>-1516813223</t>
  </si>
  <si>
    <t>742-EZS-K-05</t>
  </si>
  <si>
    <t>Svazkový držák Grip 15x NYM3x1,5</t>
  </si>
  <si>
    <t>-1743574851</t>
  </si>
  <si>
    <t>742-EZS-K-06</t>
  </si>
  <si>
    <t>elektroinstalační ohebná trubka 23mm, samozhášivá, nízká mechanická odolnost- 1423/1</t>
  </si>
  <si>
    <t>-1682425773</t>
  </si>
  <si>
    <t>742-EZS-K-07</t>
  </si>
  <si>
    <t>elektroinstalační ohebná trubka 29mm, samozhášivá, nízká mechanická odolnost- 1429/1</t>
  </si>
  <si>
    <t>-2146657528</t>
  </si>
  <si>
    <t>742-EZS-K-08</t>
  </si>
  <si>
    <t>KU68 - krabice rozvodná univerzální pod omítku</t>
  </si>
  <si>
    <t>2095990290</t>
  </si>
  <si>
    <t>742-EZS-K-09</t>
  </si>
  <si>
    <t>597885038</t>
  </si>
  <si>
    <t>742-EZS-K-10</t>
  </si>
  <si>
    <t>-1016209227</t>
  </si>
  <si>
    <t>742-EZS-K-11</t>
  </si>
  <si>
    <t>-877393851</t>
  </si>
  <si>
    <t>742-EZS-Inst.</t>
  </si>
  <si>
    <t>EZS -  Instalace</t>
  </si>
  <si>
    <t>742-EZS-Inst.-01</t>
  </si>
  <si>
    <t>-1741091655</t>
  </si>
  <si>
    <t>742-EZS-Inst.-02</t>
  </si>
  <si>
    <t>1086455126</t>
  </si>
  <si>
    <t>742-EZS-Inst.-03</t>
  </si>
  <si>
    <t>-1387583688</t>
  </si>
  <si>
    <t>742-EZS-Inst.-04</t>
  </si>
  <si>
    <t>-96087481</t>
  </si>
  <si>
    <t>742-EZS-Inst.-05</t>
  </si>
  <si>
    <t>450839506</t>
  </si>
  <si>
    <t>742-EZS-OST</t>
  </si>
  <si>
    <t>742-EZS-OST-01</t>
  </si>
  <si>
    <t>-578760809</t>
  </si>
  <si>
    <t>742-EZS-OST-02</t>
  </si>
  <si>
    <t>Průrazy, trubkování, stavební přípomoce</t>
  </si>
  <si>
    <t>-1149267355</t>
  </si>
  <si>
    <t>742-EZS-OST-03</t>
  </si>
  <si>
    <t>1289365822</t>
  </si>
  <si>
    <t>742-EZS-OST-04</t>
  </si>
  <si>
    <t>1225863891</t>
  </si>
  <si>
    <t>742-EZS-OST-05</t>
  </si>
  <si>
    <t>-1849703612</t>
  </si>
  <si>
    <t>742-EZS-OST-06</t>
  </si>
  <si>
    <t>Revize systému EZS</t>
  </si>
  <si>
    <t>-567542093</t>
  </si>
  <si>
    <t>742-EZS-OST-07</t>
  </si>
  <si>
    <t>219572873</t>
  </si>
  <si>
    <t>742-CCTV-K</t>
  </si>
  <si>
    <t>CCTV - Kamery</t>
  </si>
  <si>
    <t>742-CCTV-K-01</t>
  </si>
  <si>
    <t>Vnitřní IP dome kamera - 1/2.9" 2,19M CMOS; rozlišení 1920 x 1080; snímková rychlost 25 sn./s pro všechna rozlišení (kodek H.264 / H.265); komprese H.264, H.265, MJPEG; minimální osvětlení barva: 0,15 lux; ČB: 0 lux při zapnutém IR; objektiv  2,8 - 12 mm; den/noc; IR přísvit 20m; BLC, WDR; SSNR; RJ45; napájení 12VDC nebo PoE.</t>
  </si>
  <si>
    <t>-806278240</t>
  </si>
  <si>
    <t>742-CCTV-K-02</t>
  </si>
  <si>
    <t>Patchkabel RJ45 stíněný Cat.6A / 10GB, LS0H, šedý 1m</t>
  </si>
  <si>
    <t>2103377517</t>
  </si>
  <si>
    <t>742-CCTV-K-03</t>
  </si>
  <si>
    <t>licence pro připojení instalovaných kamer do aktuálního systému CCTV</t>
  </si>
  <si>
    <t>-139160902</t>
  </si>
  <si>
    <t>742-CCTV-Inst.</t>
  </si>
  <si>
    <t>CCTV -  Instalace</t>
  </si>
  <si>
    <t>742-CCTV-Inst.-01</t>
  </si>
  <si>
    <t>Instalace vnitřní kamery včetně adaptéru do podhledu, nastavení záběru dle požadavku klienta</t>
  </si>
  <si>
    <t>-260058937</t>
  </si>
  <si>
    <t>742-CCTV-Inst.-02</t>
  </si>
  <si>
    <t>Úprava vizualizace stávající SW nadstavby</t>
  </si>
  <si>
    <t>-1797338299</t>
  </si>
  <si>
    <t>742-CCTV-OST</t>
  </si>
  <si>
    <t>CCTV - Ostatní</t>
  </si>
  <si>
    <t>742-CCTV-OST-01</t>
  </si>
  <si>
    <t>-1395124153</t>
  </si>
  <si>
    <t>742-CCTV-OST-02</t>
  </si>
  <si>
    <t>777296749</t>
  </si>
  <si>
    <t>742-CCTV-OST-03</t>
  </si>
  <si>
    <t>-389252370</t>
  </si>
  <si>
    <t>742-CCTV-OST-04</t>
  </si>
  <si>
    <t>Revize systému</t>
  </si>
  <si>
    <t>1642067222</t>
  </si>
  <si>
    <t>742-CCTV-OST-05</t>
  </si>
  <si>
    <t>-1435606398</t>
  </si>
  <si>
    <t>742-EKV-SP</t>
  </si>
  <si>
    <t>EKV - Systémové prvky</t>
  </si>
  <si>
    <t>742-EKV-SP-01</t>
  </si>
  <si>
    <t>Řídící jednotka kontroly vstupu kompatibilní se stávajícím systémem EKV ČZU CEMS/PEF - PC MASTER</t>
  </si>
  <si>
    <t>-1376990165</t>
  </si>
  <si>
    <t>742-EKV-SP-02</t>
  </si>
  <si>
    <t>1301845276</t>
  </si>
  <si>
    <t>742-EKV-SP-03</t>
  </si>
  <si>
    <t>Řídící jednotka kontroly vstupu pro 1 dveře, on-line komunikace s řídící jednotkou, řídící jednočipový mikroprocesor, napájení 10,5-16VDC, odběr 120mA, pracovní teplota -40°C do + 65°C, krytí IP30, RS485, Ethernet, 2x připojení čteček ABA, Wiegand 26 a 32 bitů, 8 vstupů, 4x reléový výstup, ochranný kontakt, plastový kryt - ovládání výtahu, sledování stavů napájecích zdrojů</t>
  </si>
  <si>
    <t>1423135831</t>
  </si>
  <si>
    <t>742-EKV-SP-04</t>
  </si>
  <si>
    <t>320197558</t>
  </si>
  <si>
    <t>742-EKV-SP-05</t>
  </si>
  <si>
    <t>Plech krycí pod čtečku</t>
  </si>
  <si>
    <t>1033456477</t>
  </si>
  <si>
    <t>742-EKV-SP-06</t>
  </si>
  <si>
    <t>-1689918423</t>
  </si>
  <si>
    <t>742-EKV-SP-07</t>
  </si>
  <si>
    <t>-1390444899</t>
  </si>
  <si>
    <t>742-EKV-SP-08</t>
  </si>
  <si>
    <t>Akumulátor 38 Ah, nominální napětí 12 Vss</t>
  </si>
  <si>
    <t>-7810326</t>
  </si>
  <si>
    <t>742-EKV-SP-09</t>
  </si>
  <si>
    <t>-383222390</t>
  </si>
  <si>
    <t>742-EKV-SP-10</t>
  </si>
  <si>
    <t>Patchkabel RJ45 stíněný Cat.6A / 10GB, LS0H, šedý 0.5m</t>
  </si>
  <si>
    <t>1347299406</t>
  </si>
  <si>
    <t>742-EKV-SP-11</t>
  </si>
  <si>
    <t>Elektrický otvírač se signalizací otevřených dveří a napájením 24V</t>
  </si>
  <si>
    <t>1710677299</t>
  </si>
  <si>
    <t>742-EKV-SP-12</t>
  </si>
  <si>
    <t>elektromechanický zámek, pro venkovní i vnitřní plné dveře, 12-24V</t>
  </si>
  <si>
    <t>-1985053548</t>
  </si>
  <si>
    <t>742-EKV-SP-13</t>
  </si>
  <si>
    <t>kabel s konektorem k elektromechanickému zámku, 6m</t>
  </si>
  <si>
    <t>-14810273</t>
  </si>
  <si>
    <t>742-EKV-SP-14</t>
  </si>
  <si>
    <t>kabelová průchodka do dveřního křídla pro elektromechanický zámek, 230mm</t>
  </si>
  <si>
    <t>1838889994</t>
  </si>
  <si>
    <t>742-EKV-SP-15</t>
  </si>
  <si>
    <t>Dělený čtyřhran pro elektromechanický zámek</t>
  </si>
  <si>
    <t>-1235258688</t>
  </si>
  <si>
    <t>742-EKV-K</t>
  </si>
  <si>
    <t>EKV -  Kabely a kabelové trasy</t>
  </si>
  <si>
    <t>742-EKV-K-01</t>
  </si>
  <si>
    <t>759105879</t>
  </si>
  <si>
    <t>742-EKV-K-02</t>
  </si>
  <si>
    <t>1067342024</t>
  </si>
  <si>
    <t>742-EKV-K-03</t>
  </si>
  <si>
    <t>CYSY 4x1 - kabel napájecí, flexibilní</t>
  </si>
  <si>
    <t>481665645</t>
  </si>
  <si>
    <t>742-EKV-K-04</t>
  </si>
  <si>
    <t>-1340731667</t>
  </si>
  <si>
    <t>742-EKV-K-05</t>
  </si>
  <si>
    <t>elektroinstalační ohebná trubka 23mm, samozhášivá, nízká mechanická odolnost - 1423/1</t>
  </si>
  <si>
    <t>1756002929</t>
  </si>
  <si>
    <t>742-EKV-K-06</t>
  </si>
  <si>
    <t>-1575273355</t>
  </si>
  <si>
    <t>742-EKV-K-07</t>
  </si>
  <si>
    <t xml:space="preserve"> krabice rozvodná s věnečkem a víčkem, pod omítku</t>
  </si>
  <si>
    <t>1508808832</t>
  </si>
  <si>
    <t>742-EKV-K-08</t>
  </si>
  <si>
    <t>759061550</t>
  </si>
  <si>
    <t>742-EKV-K-09</t>
  </si>
  <si>
    <t>-736556762</t>
  </si>
  <si>
    <t>742-EKV-K-10</t>
  </si>
  <si>
    <t>-1168889913</t>
  </si>
  <si>
    <t>742-EKV-K-11</t>
  </si>
  <si>
    <t>-1816980090</t>
  </si>
  <si>
    <t>742-EKV-Inst.</t>
  </si>
  <si>
    <t>EKV -  Instalace</t>
  </si>
  <si>
    <t>742-EKV-Inst.-01</t>
  </si>
  <si>
    <t>2120647299</t>
  </si>
  <si>
    <t>742-EKV-Inst.-02</t>
  </si>
  <si>
    <t>1201625843</t>
  </si>
  <si>
    <t>742-EKV-Inst.-03</t>
  </si>
  <si>
    <t>Instalace kabelových tras pod omítku (zasekat), stavební přípomoce</t>
  </si>
  <si>
    <t>1687394451</t>
  </si>
  <si>
    <t>742-EKV-Inst.-04</t>
  </si>
  <si>
    <t>-1113622837</t>
  </si>
  <si>
    <t>742-EKV-OST</t>
  </si>
  <si>
    <t>EKV -  Ostatní</t>
  </si>
  <si>
    <t>742-EKV-OST-01</t>
  </si>
  <si>
    <t>Oživení systému, měření</t>
  </si>
  <si>
    <t>933648031</t>
  </si>
  <si>
    <t>742-EKV-OST-02</t>
  </si>
  <si>
    <t>Zaimplementování systému EKV do areálového systému ČZU</t>
  </si>
  <si>
    <t>-95617850</t>
  </si>
  <si>
    <t>742-EKV-OST-03</t>
  </si>
  <si>
    <t>Analýza, tvorba, a úprava SP</t>
  </si>
  <si>
    <t>2034101941</t>
  </si>
  <si>
    <t>742-EKV-OST-04</t>
  </si>
  <si>
    <t>1468731171</t>
  </si>
  <si>
    <t>742-EKV-OST-05</t>
  </si>
  <si>
    <t>-330057377</t>
  </si>
  <si>
    <t>742-EKV-OST-06</t>
  </si>
  <si>
    <t>Revize systému EKV</t>
  </si>
  <si>
    <t>2059715177</t>
  </si>
  <si>
    <t>742-EKV-OST-07</t>
  </si>
  <si>
    <t>1344577803</t>
  </si>
  <si>
    <t>742-EKV-OST-08</t>
  </si>
  <si>
    <t>1754075805</t>
  </si>
  <si>
    <t>2017-087-15 - Požární řešení</t>
  </si>
  <si>
    <t xml:space="preserve">    O01 - Ostatní- dle TZ - PBŘ-požární</t>
  </si>
  <si>
    <t>O01</t>
  </si>
  <si>
    <t>Ostatní- dle TZ - PBŘ-požární</t>
  </si>
  <si>
    <t>OST-1-1</t>
  </si>
  <si>
    <t>Dodávka a montáž Hasicí přístroj - práškový s hasicí schopností 34A vč. zavěšení (rukojeť přístroje má být ve výšce 1500 mm nad podlahou)</t>
  </si>
  <si>
    <t>798499283</t>
  </si>
  <si>
    <t>dle TZ - požární</t>
  </si>
  <si>
    <t>Hasební schopnost 21A" /113 "BC</t>
  </si>
  <si>
    <t>449321130</t>
  </si>
  <si>
    <t>přístroj hasicí ruční práškový 6 kg</t>
  </si>
  <si>
    <t>967426956</t>
  </si>
  <si>
    <t>OST-1-2</t>
  </si>
  <si>
    <t>Dodávka a montáž Hasicí přístroj - pěnový PHP 6 vč. zavěšení (rukojeť přístroje má být ve výšce 1500 mm nad podlahou)</t>
  </si>
  <si>
    <t>139916991</t>
  </si>
  <si>
    <t>pěnový PHP 6</t>
  </si>
  <si>
    <t>449324100</t>
  </si>
  <si>
    <t>přístroj hasicí ruční pěnový 6 L</t>
  </si>
  <si>
    <t>952352513</t>
  </si>
  <si>
    <t>OST-1-3</t>
  </si>
  <si>
    <t>Dodávka a montáž Skříňka na hasicí přístroj práškový...........rozměry: 21 x 26 x 59,50 cm</t>
  </si>
  <si>
    <t>-1012921862</t>
  </si>
  <si>
    <t>má být ve výšce 1500 mm nad podlahou)</t>
  </si>
  <si>
    <t>Skříňka na hasicí přístroj práškový a pěnový</t>
  </si>
  <si>
    <t>"Skříňka je vyrobena z ocelového plechu a opatřena práškovou barvou.</t>
  </si>
  <si>
    <t>"Je vybavena zámkem.</t>
  </si>
  <si>
    <t>"Součástí dvířek je skleněné okénko se závěsem na klíč, které je v případě nutnosti možné rozbít.</t>
  </si>
  <si>
    <t>"Určená pro hasicí přístroje s obsahem 6kg hasiva.</t>
  </si>
  <si>
    <t>OST-1-5</t>
  </si>
  <si>
    <t xml:space="preserve">Dodávka a montáž - výstražné a bezpečnostní tabulky, směry úniků viz PO PBR- odhad </t>
  </si>
  <si>
    <t>820116224</t>
  </si>
  <si>
    <t>V dotčené části objektu budou rozmístěny výstražné a bezpečnostní tabulky a značky označující  rozvodná zařízení elektrické energie</t>
  </si>
  <si>
    <t>hlavní vypínače elektrického proudu, uzávěry vody,  tepelné elektrické spotřebiče.</t>
  </si>
  <si>
    <t>Budou rozmístěny informativní značky pro označení únikových cest, únikových východů, věcných prostředků požární ochrany.</t>
  </si>
  <si>
    <t>2017-087-16 - Chladící boxy</t>
  </si>
  <si>
    <t xml:space="preserve">    751 - Vzduchotechnika- chlazení</t>
  </si>
  <si>
    <t xml:space="preserve">      751-CHB - Chladící boxy</t>
  </si>
  <si>
    <t xml:space="preserve">      751-CHZ - Chladící zařízení</t>
  </si>
  <si>
    <t xml:space="preserve">      751-Ost - Ostatní náklady- montáže</t>
  </si>
  <si>
    <t>Vzduchotechnika- chlazení</t>
  </si>
  <si>
    <t>751-CHB</t>
  </si>
  <si>
    <t>751-CHB-mat.-01</t>
  </si>
  <si>
    <t>Panely PUR stěnové</t>
  </si>
  <si>
    <t>1711419418</t>
  </si>
  <si>
    <t>751-CHB-mat.-02</t>
  </si>
  <si>
    <t>Panely PUR stropní</t>
  </si>
  <si>
    <t>1876830579</t>
  </si>
  <si>
    <t>751-CHB-mat.-03</t>
  </si>
  <si>
    <t>Panely PUR podlahové + podlaha X</t>
  </si>
  <si>
    <t>-915022119</t>
  </si>
  <si>
    <t>751-CHB-mat.-04</t>
  </si>
  <si>
    <t>Sloupky</t>
  </si>
  <si>
    <t>1223345311</t>
  </si>
  <si>
    <t>751-CHB-mat.-05</t>
  </si>
  <si>
    <t>Balení</t>
  </si>
  <si>
    <t>2015254701</t>
  </si>
  <si>
    <t>751-CHB-mat.-06</t>
  </si>
  <si>
    <t>Montážní materiál (pro panely)</t>
  </si>
  <si>
    <t>552694472</t>
  </si>
  <si>
    <t>751-CHB-mat.-07</t>
  </si>
  <si>
    <t>Dveře 650x2000 mm, zárubeň P</t>
  </si>
  <si>
    <t>505511913</t>
  </si>
  <si>
    <t>751-CHB-mat.-08</t>
  </si>
  <si>
    <t>Dveře  900x2000 mm, zárubeň P</t>
  </si>
  <si>
    <t>-1551114480</t>
  </si>
  <si>
    <t>751-CHB-mat.-09</t>
  </si>
  <si>
    <t>Osvětlení (zářivky) vč. elektrorozvodů</t>
  </si>
  <si>
    <t>-1613584399</t>
  </si>
  <si>
    <t>751-CHZ</t>
  </si>
  <si>
    <t>Chladící zařízení</t>
  </si>
  <si>
    <t>751-CHZ-mat.-01</t>
  </si>
  <si>
    <t xml:space="preserve">Dělené chl. zařízení </t>
  </si>
  <si>
    <t>-1257332175</t>
  </si>
  <si>
    <t>751-CHZ-mat.-02</t>
  </si>
  <si>
    <t>1049221248</t>
  </si>
  <si>
    <t>Ostatní náklady- montáže</t>
  </si>
  <si>
    <t>751-Ost-mont.-01</t>
  </si>
  <si>
    <t xml:space="preserve">Montáž chladicího boxu </t>
  </si>
  <si>
    <t>668949001</t>
  </si>
  <si>
    <t>751-Ost-mont.-02</t>
  </si>
  <si>
    <t>662374322</t>
  </si>
  <si>
    <t>751-Ost-mont.-03</t>
  </si>
  <si>
    <t>Montáž osvětlení</t>
  </si>
  <si>
    <t>230840758</t>
  </si>
  <si>
    <t>751-Ost-mont.-04</t>
  </si>
  <si>
    <t xml:space="preserve">Montáž děleného chl. zařízení </t>
  </si>
  <si>
    <t>1008364241</t>
  </si>
  <si>
    <t>751-Ost-mont.-05</t>
  </si>
  <si>
    <t>1551717512</t>
  </si>
  <si>
    <t>751-Ost-mont.-06</t>
  </si>
  <si>
    <t>Montáž potrubí 10/12 a elektrorozvodů vč. dodávky a chladiva</t>
  </si>
  <si>
    <t>1183198303</t>
  </si>
  <si>
    <t>751-Ost-mont.-07</t>
  </si>
  <si>
    <t>Montáž potrubí 10/16 a elektrorozvodů vč. dodávky a chladiva</t>
  </si>
  <si>
    <t>-520647388</t>
  </si>
  <si>
    <t>751-Ost-mont.-08</t>
  </si>
  <si>
    <t>Stavební přípomoce</t>
  </si>
  <si>
    <t>58866483</t>
  </si>
  <si>
    <t>2017-087-17 - VRN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</si>
  <si>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</si>
  <si>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</si>
  <si>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</si>
  <si>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</si>
  <si>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</si>
  <si>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</si>
  <si>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VRN9 -  Ostatní náklady</t>
  </si>
  <si>
    <t>Vedlejší rozpočtové náklady</t>
  </si>
  <si>
    <t>VRN1</t>
  </si>
  <si>
    <t>Průzkumné, geodetické a projektové práce</t>
  </si>
  <si>
    <t>011503000</t>
  </si>
  <si>
    <t>Průzkumné, geodetické a projektové práce průzkumné práce stavební průzkum bez rozlišení- sondy</t>
  </si>
  <si>
    <t>Kč</t>
  </si>
  <si>
    <t>CS ÚRS 2016 01</t>
  </si>
  <si>
    <t>1024</t>
  </si>
  <si>
    <t>303594428</t>
  </si>
  <si>
    <t>011514000</t>
  </si>
  <si>
    <t>Průzkumné, geodetické a projektové práce průzkumné práce stavební průzkum průzkum stavebně-statický</t>
  </si>
  <si>
    <t>172237988</t>
  </si>
  <si>
    <t>013254000</t>
  </si>
  <si>
    <t>Průzkumné, geodetické a projektové práce projektové práce dokumentace stavby (výkresová a textová) skutečného provedení stavby</t>
  </si>
  <si>
    <t>292612923</t>
  </si>
  <si>
    <t>VRN3</t>
  </si>
  <si>
    <t>Zařízení staveniště</t>
  </si>
  <si>
    <t>031002000</t>
  </si>
  <si>
    <t>Hlavní tituly průvodních činností a nákladů zařízení staveniště související (přípravné) práce</t>
  </si>
  <si>
    <t>-1830736348</t>
  </si>
  <si>
    <t>032002000</t>
  </si>
  <si>
    <t>Hlavní tituly průvodních činností a nákladů zařízení staveniště vybavení staveniště</t>
  </si>
  <si>
    <t>-2045349817</t>
  </si>
  <si>
    <t>034503000</t>
  </si>
  <si>
    <t>Zařízení staveniště zabezpečení staveniště informační tabule</t>
  </si>
  <si>
    <t>CS ÚRS 2016 02</t>
  </si>
  <si>
    <t>819353900</t>
  </si>
  <si>
    <t>034703000</t>
  </si>
  <si>
    <t>Zařízení staveniště zabezpečení staveniště osvětlení staveniště</t>
  </si>
  <si>
    <t>-947239578</t>
  </si>
  <si>
    <t>VRN4</t>
  </si>
  <si>
    <t>Inženýrská činnost</t>
  </si>
  <si>
    <t>041403000</t>
  </si>
  <si>
    <t>Inženýrská činnost dozory koordinátor BOZP na staveništi</t>
  </si>
  <si>
    <t>1776129747</t>
  </si>
  <si>
    <t>042503000</t>
  </si>
  <si>
    <t>Inženýrská činnost posudky plán BOZP na staveništi</t>
  </si>
  <si>
    <t>-207972752</t>
  </si>
  <si>
    <t>VRN5</t>
  </si>
  <si>
    <t>Finanční náklady</t>
  </si>
  <si>
    <t>052002000</t>
  </si>
  <si>
    <t>Hlavní tituly průvodních činností a nákladů finanční náklady finanční rezerva</t>
  </si>
  <si>
    <t>-1236324517</t>
  </si>
  <si>
    <t>VRN6</t>
  </si>
  <si>
    <t>Územní vlivy</t>
  </si>
  <si>
    <t>065002000</t>
  </si>
  <si>
    <t>Hlavní tituly průvodních činností a nákladů územní vlivy mimostaveništní doprava materiálů a výrobků</t>
  </si>
  <si>
    <t>-1313848641</t>
  </si>
  <si>
    <t>VRN9</t>
  </si>
  <si>
    <t xml:space="preserve"> Ostatní náklady</t>
  </si>
  <si>
    <t>090001000</t>
  </si>
  <si>
    <t>Ostatní náklady (Stavební přípomoce)</t>
  </si>
  <si>
    <t>-2092373575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</si>
  <si>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</si>
  <si>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</si>
  <si>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</si>
  <si>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</si>
  <si>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</si>
  <si>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</si>
  <si>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</si>
  <si>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</si>
  <si>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</si>
  <si>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</si>
  <si>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</si>
  <si>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</si>
  <si>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</si>
  <si>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</si>
  <si>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</si>
  <si>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</si>
  <si>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</si>
  <si>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</si>
  <si>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</si>
  <si>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</si>
  <si>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</si>
  <si>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</si>
  <si>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</si>
  <si>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</si>
  <si>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</si>
  <si>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</si>
  <si>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</si>
  <si>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</si>
  <si>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</si>
  <si>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</si>
  <si>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</si>
  <si>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</si>
  <si>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</si>
  <si>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</si>
  <si>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</si>
  <si>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</si>
  <si>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</si>
  <si>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</si>
  <si>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</si>
  <si>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</si>
  <si>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</si>
  <si>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</si>
  <si>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</si>
  <si>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</si>
  <si>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</si>
  <si>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</si>
  <si>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</si>
  <si>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</si>
  <si>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</si>
  <si>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</si>
  <si>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</si>
  <si>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</si>
  <si>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</si>
  <si>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</si>
  <si>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</si>
  <si>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</si>
  <si>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</si>
  <si>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</si>
  <si>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</si>
  <si>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</si>
  <si>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</si>
  <si>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</si>
  <si>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</si>
  <si>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</si>
  <si>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</si>
  <si>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</si>
  <si>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</si>
  <si>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</si>
  <si>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</si>
  <si>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</si>
  <si>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</si>
  <si>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</si>
  <si>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</si>
  <si>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</si>
  <si>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</si>
  <si>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</si>
  <si>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</si>
  <si>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</si>
  <si>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</si>
  <si>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</si>
  <si>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</si>
  <si>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</si>
  <si>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</si>
  <si>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</si>
  <si>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</si>
  <si>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</si>
  <si>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</si>
  <si>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</si>
  <si>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</si>
  <si>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</si>
  <si>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</si>
  <si>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</si>
  <si>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</si>
  <si>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</si>
  <si>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</si>
  <si>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</si>
  <si>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</si>
  <si>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</si>
  <si>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</si>
  <si>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</si>
  <si>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</si>
  <si>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</si>
  <si>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</si>
  <si>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</si>
  <si>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</si>
  <si>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</si>
  <si>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</si>
  <si>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</si>
  <si>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</si>
  <si>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</si>
  <si>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</si>
  <si>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</si>
  <si>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</si>
  <si>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</si>
  <si>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</si>
  <si>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</si>
  <si>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</si>
  <si>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</si>
  <si>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</si>
  <si>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</si>
  <si>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</si>
  <si>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</si>
  <si>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</si>
  <si>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</si>
  <si>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</si>
  <si>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</si>
  <si>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</si>
  <si>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</si>
  <si>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</si>
  <si>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</si>
  <si>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</si>
  <si>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</si>
  <si>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</si>
  <si>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</si>
  <si>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</si>
  <si>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</si>
  <si>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</si>
  <si>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</si>
  <si>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</si>
  <si>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</si>
  <si>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</si>
  <si>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</si>
  <si>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</si>
  <si>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</si>
  <si>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</si>
  <si>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</si>
  <si>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</si>
  <si>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</si>
  <si>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</si>
  <si>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</si>
  <si>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</si>
  <si>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</si>
  <si>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</si>
  <si>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</si>
  <si>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</si>
  <si>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</si>
  <si>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</si>
  <si>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</si>
  <si>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</si>
  <si>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</si>
  <si>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</si>
  <si>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</si>
  <si>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</si>
  <si>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</si>
  <si>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</si>
  <si>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</si>
  <si>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</si>
  <si>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</si>
  <si>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</si>
  <si>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</si>
  <si>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</si>
  <si>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</si>
  <si>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</si>
  <si>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</si>
  <si>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</si>
  <si>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</si>
  <si>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</si>
  <si>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</si>
  <si>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</si>
  <si>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</si>
  <si>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</si>
  <si>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</si>
  <si>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Volně programovatelné procesní podstanice pro řízení a regulaci, položka obsahuje dodávku prvku, montáž a zapojení viz položka "ostaní náklady/výroba rozvaděče"</t>
  </si>
  <si>
    <t>Expanzní kohout PN 16</t>
  </si>
  <si>
    <t>potrubí ocelové 18x1,2 vč. tepelné izolace 30 mm včetně tvarovek 30%potrubí z uhlíkové oceli spojované lisováním</t>
  </si>
  <si>
    <t>potrubí ocelové 22x1,5 vč. tepelné izolace 30 mm včetně tvarovek 30%potrubí z uhlíkové oceli spojované lisováním</t>
  </si>
  <si>
    <t>Odsávaný box - radiální ventilátor do potrubí  o200mm - 600m3/h</t>
  </si>
  <si>
    <t>SONDA - Sonda na snimani zaplaveni, položka obsahuje dodávku a montáž prvku, vč. zapojení kabelu na straně periferie</t>
  </si>
  <si>
    <t>Čidlo venkovní teploty -50+70st.C, položka obsahuje dodávku a montáž prvku, vč. zapojení kabelu na straně periferie</t>
  </si>
  <si>
    <t>Čidlo teploty kanálové,0.4m, položka obsahuje dodávku a montáž prvku, vč. zapojení kabelu na straně periferie</t>
  </si>
  <si>
    <t>Čidlo teploty příložné,-30+130st.C, položka obsahuje dodávku a montáž prvku, vč. zapojení kabelu na straně periferie</t>
  </si>
  <si>
    <t xml:space="preserve"> Čidlo teploty ponorné,PN 10,-30+130st.C,100mm, položka obsahuje dodávku a montáž prvku, vč. zapojení kabelu na straně periferie</t>
  </si>
  <si>
    <t xml:space="preserve"> Licence na nové datové body  - balíček, položka obsahuje dodávku</t>
  </si>
  <si>
    <t xml:space="preserve">Bezkontaktní čtečka iClass, Mifare a DESFire karet s podporou SIO objektů, základní úzké provedení, vysoké zabezpečení přenášených dat díky SIO (Secure Identity Object), Wiegand výstup, pracovní frekvence 13,56 MHz, napájecí napětí 5-16VDC, odběr 45mA, max. čtecí dosah 7,1cm, 6-stavová LED dioda, bzučák, barva černá, IP55 - </t>
  </si>
  <si>
    <t xml:space="preserve">Spínaný zdroj v kovovém krytu 13,8 Vss / 10A s reléovými výstupy "výpadek sítě" a "vybitý AKU", prostor pro AKU 40Ah, max. velikost dobíj. proudu do AKU nastavitelná na 2, 4, 6 nebo 8 A, max. velikost záložního AKU 40Ah, ochrana AKU proti hlubokému vybití, sabotážní kontakt - </t>
  </si>
  <si>
    <t xml:space="preserve">Spínaný zdroj v kovovém krytu 27,6 Vss / 6A s reléovými výstupy "výpadek sítě" a "vybitý AKU", prostor pro 2x AKU 24Ah, max. velikost dobíj. proudu do AKU nastavitelná na 1, 2, 3 nebo 4 A, max. velikost záložního AKU 38Ah, ochrana AKU proti hlubokému vybití, sabotážní kontakt - </t>
  </si>
  <si>
    <t>zdivo z pórobetonových tvárnic /300/</t>
  </si>
  <si>
    <t>zdivo z pórobetonových tvárnic/300/</t>
  </si>
  <si>
    <t>zdivo z pórobetonových tvárnic/300/- okna</t>
  </si>
  <si>
    <t>příčka z pórobetonových tvárnic/150/</t>
  </si>
  <si>
    <t>zazdívka z pórobetonových tvárnic/150</t>
  </si>
  <si>
    <t>příčka z pórobetonových tvárnic/100/</t>
  </si>
  <si>
    <t>Montáž minerálního podhledu kazetového demontovatelného, velikosti kazet 600x600 mm včetně zavěšené nosné konstrukce polozapuštěné</t>
  </si>
  <si>
    <t>Montáž minerálního podhledu lamelového šířky do 2400 mm (chodbový systém) samonosného, demontovatelného polozapuštěného</t>
  </si>
  <si>
    <t>podhled kazetový minerální, tl. 15 mm, 600 x 600 mm.............- akustický..... bude upřesněno s investorem-R2</t>
  </si>
  <si>
    <t>podhled kazetový minerální, polozapuštený rastr, tl. 15 mm, 600 x 600 mm.... omyvatelný............. bude upřesněno s investorem-R3</t>
  </si>
  <si>
    <t>podhled kazetový, minerální, standardní, polozapuštený rastr, tl.15 mm, 600 x 600 mm........ bude upřesněno s investorem-R4</t>
  </si>
  <si>
    <t>lamela stropní minerální, tl. 20 mm, 2000 x 600 mm-R5</t>
  </si>
  <si>
    <t>přepěťová ochrana III.stupně, 8kA, 230V,</t>
  </si>
  <si>
    <t>Systémový Ethernet (TCP/IP) komunikátor bez krytu</t>
  </si>
  <si>
    <t>Řídící jednotka kontroly vstupu pro 1 dveře, on-line komunikace s řídící jednotkou, řídící jednočipový mikroprocesor, napájení 9-15VDC, odběr 100mA, pracovní teplota -25°C do + 60°C, krytí IP65, RS485, protokol připojení čteček ABA, Wiegand 26, 27, 32, 56, 68 bitů, 2 vstupy, 1 reléový výstup, ochranný kontakt, plastový kryt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</si>
</sst>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1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2" fillId="0" borderId="22" xfId="0" applyFont="1" applyBorder="1" applyAlignment="1" applyProtection="1">
      <alignment vertical="center"/>
      <protection/>
    </xf>
    <xf numFmtId="0" fontId="12" fillId="0" borderId="23" xfId="0" applyFont="1" applyBorder="1" applyAlignment="1" applyProtection="1">
      <alignment vertical="center"/>
      <protection/>
    </xf>
    <xf numFmtId="0" fontId="12" fillId="0" borderId="24" xfId="0" applyFont="1" applyBorder="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167" fontId="0" fillId="3" borderId="27" xfId="0" applyNumberFormat="1" applyFont="1" applyFill="1" applyBorder="1" applyAlignment="1" applyProtection="1">
      <alignment vertical="center"/>
      <protection locked="0"/>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9" fillId="0" borderId="0" xfId="0" applyFont="1" applyAlignment="1" applyProtection="1">
      <alignment horizontal="left" vertical="center" wrapText="1"/>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0" fillId="0" borderId="0" xfId="0"/>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7"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6"/>
      <c r="AS2" s="396"/>
      <c r="AT2" s="396"/>
      <c r="AU2" s="396"/>
      <c r="AV2" s="396"/>
      <c r="AW2" s="396"/>
      <c r="AX2" s="396"/>
      <c r="AY2" s="396"/>
      <c r="AZ2" s="396"/>
      <c r="BA2" s="396"/>
      <c r="BB2" s="396"/>
      <c r="BC2" s="396"/>
      <c r="BD2" s="396"/>
      <c r="BE2" s="396"/>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3" t="s">
        <v>16</v>
      </c>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29"/>
      <c r="AQ5" s="31"/>
      <c r="BE5" s="361" t="s">
        <v>17</v>
      </c>
      <c r="BS5" s="24" t="s">
        <v>8</v>
      </c>
    </row>
    <row r="6" spans="2:71" ht="36.95" customHeight="1">
      <c r="B6" s="28"/>
      <c r="C6" s="29"/>
      <c r="D6" s="36" t="s">
        <v>18</v>
      </c>
      <c r="E6" s="29"/>
      <c r="F6" s="29"/>
      <c r="G6" s="29"/>
      <c r="H6" s="29"/>
      <c r="I6" s="29"/>
      <c r="J6" s="29"/>
      <c r="K6" s="365" t="s">
        <v>19</v>
      </c>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29"/>
      <c r="AQ6" s="31"/>
      <c r="BE6" s="362"/>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62"/>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62"/>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2"/>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62"/>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62"/>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2"/>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62"/>
      <c r="BS13" s="24" t="s">
        <v>8</v>
      </c>
    </row>
    <row r="14" spans="2:71" ht="15">
      <c r="B14" s="28"/>
      <c r="C14" s="29"/>
      <c r="D14" s="29"/>
      <c r="E14" s="366" t="s">
        <v>32</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7" t="s">
        <v>30</v>
      </c>
      <c r="AL14" s="29"/>
      <c r="AM14" s="29"/>
      <c r="AN14" s="39" t="s">
        <v>32</v>
      </c>
      <c r="AO14" s="29"/>
      <c r="AP14" s="29"/>
      <c r="AQ14" s="31"/>
      <c r="BE14" s="362"/>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2"/>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62"/>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62"/>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2"/>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2"/>
      <c r="BS19" s="24" t="s">
        <v>8</v>
      </c>
    </row>
    <row r="20" spans="2:71" ht="48.75" customHeight="1">
      <c r="B20" s="28"/>
      <c r="C20" s="29"/>
      <c r="D20" s="29"/>
      <c r="E20" s="368" t="s">
        <v>37</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29"/>
      <c r="AP20" s="29"/>
      <c r="AQ20" s="31"/>
      <c r="BE20" s="362"/>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2"/>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2"/>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9">
        <f>ROUND(AG51,2)</f>
        <v>0</v>
      </c>
      <c r="AL23" s="370"/>
      <c r="AM23" s="370"/>
      <c r="AN23" s="370"/>
      <c r="AO23" s="370"/>
      <c r="AP23" s="42"/>
      <c r="AQ23" s="45"/>
      <c r="BE23" s="362"/>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2"/>
    </row>
    <row r="25" spans="2:57" s="1" customFormat="1" ht="13.5">
      <c r="B25" s="41"/>
      <c r="C25" s="42"/>
      <c r="D25" s="42"/>
      <c r="E25" s="42"/>
      <c r="F25" s="42"/>
      <c r="G25" s="42"/>
      <c r="H25" s="42"/>
      <c r="I25" s="42"/>
      <c r="J25" s="42"/>
      <c r="K25" s="42"/>
      <c r="L25" s="371" t="s">
        <v>39</v>
      </c>
      <c r="M25" s="371"/>
      <c r="N25" s="371"/>
      <c r="O25" s="371"/>
      <c r="P25" s="42"/>
      <c r="Q25" s="42"/>
      <c r="R25" s="42"/>
      <c r="S25" s="42"/>
      <c r="T25" s="42"/>
      <c r="U25" s="42"/>
      <c r="V25" s="42"/>
      <c r="W25" s="371" t="s">
        <v>40</v>
      </c>
      <c r="X25" s="371"/>
      <c r="Y25" s="371"/>
      <c r="Z25" s="371"/>
      <c r="AA25" s="371"/>
      <c r="AB25" s="371"/>
      <c r="AC25" s="371"/>
      <c r="AD25" s="371"/>
      <c r="AE25" s="371"/>
      <c r="AF25" s="42"/>
      <c r="AG25" s="42"/>
      <c r="AH25" s="42"/>
      <c r="AI25" s="42"/>
      <c r="AJ25" s="42"/>
      <c r="AK25" s="371" t="s">
        <v>41</v>
      </c>
      <c r="AL25" s="371"/>
      <c r="AM25" s="371"/>
      <c r="AN25" s="371"/>
      <c r="AO25" s="371"/>
      <c r="AP25" s="42"/>
      <c r="AQ25" s="45"/>
      <c r="BE25" s="362"/>
    </row>
    <row r="26" spans="2:57" s="2" customFormat="1" ht="14.45" customHeight="1">
      <c r="B26" s="47"/>
      <c r="C26" s="48"/>
      <c r="D26" s="49" t="s">
        <v>42</v>
      </c>
      <c r="E26" s="48"/>
      <c r="F26" s="49" t="s">
        <v>43</v>
      </c>
      <c r="G26" s="48"/>
      <c r="H26" s="48"/>
      <c r="I26" s="48"/>
      <c r="J26" s="48"/>
      <c r="K26" s="48"/>
      <c r="L26" s="372">
        <v>0.21</v>
      </c>
      <c r="M26" s="373"/>
      <c r="N26" s="373"/>
      <c r="O26" s="373"/>
      <c r="P26" s="48"/>
      <c r="Q26" s="48"/>
      <c r="R26" s="48"/>
      <c r="S26" s="48"/>
      <c r="T26" s="48"/>
      <c r="U26" s="48"/>
      <c r="V26" s="48"/>
      <c r="W26" s="374">
        <f>ROUND(AZ51,2)</f>
        <v>0</v>
      </c>
      <c r="X26" s="373"/>
      <c r="Y26" s="373"/>
      <c r="Z26" s="373"/>
      <c r="AA26" s="373"/>
      <c r="AB26" s="373"/>
      <c r="AC26" s="373"/>
      <c r="AD26" s="373"/>
      <c r="AE26" s="373"/>
      <c r="AF26" s="48"/>
      <c r="AG26" s="48"/>
      <c r="AH26" s="48"/>
      <c r="AI26" s="48"/>
      <c r="AJ26" s="48"/>
      <c r="AK26" s="374">
        <f>ROUND(AV51,2)</f>
        <v>0</v>
      </c>
      <c r="AL26" s="373"/>
      <c r="AM26" s="373"/>
      <c r="AN26" s="373"/>
      <c r="AO26" s="373"/>
      <c r="AP26" s="48"/>
      <c r="AQ26" s="50"/>
      <c r="BE26" s="362"/>
    </row>
    <row r="27" spans="2:57" s="2" customFormat="1" ht="14.45" customHeight="1">
      <c r="B27" s="47"/>
      <c r="C27" s="48"/>
      <c r="D27" s="48"/>
      <c r="E27" s="48"/>
      <c r="F27" s="49" t="s">
        <v>44</v>
      </c>
      <c r="G27" s="48"/>
      <c r="H27" s="48"/>
      <c r="I27" s="48"/>
      <c r="J27" s="48"/>
      <c r="K27" s="48"/>
      <c r="L27" s="372">
        <v>0.15</v>
      </c>
      <c r="M27" s="373"/>
      <c r="N27" s="373"/>
      <c r="O27" s="373"/>
      <c r="P27" s="48"/>
      <c r="Q27" s="48"/>
      <c r="R27" s="48"/>
      <c r="S27" s="48"/>
      <c r="T27" s="48"/>
      <c r="U27" s="48"/>
      <c r="V27" s="48"/>
      <c r="W27" s="374">
        <f>ROUND(BA51,2)</f>
        <v>0</v>
      </c>
      <c r="X27" s="373"/>
      <c r="Y27" s="373"/>
      <c r="Z27" s="373"/>
      <c r="AA27" s="373"/>
      <c r="AB27" s="373"/>
      <c r="AC27" s="373"/>
      <c r="AD27" s="373"/>
      <c r="AE27" s="373"/>
      <c r="AF27" s="48"/>
      <c r="AG27" s="48"/>
      <c r="AH27" s="48"/>
      <c r="AI27" s="48"/>
      <c r="AJ27" s="48"/>
      <c r="AK27" s="374">
        <f>ROUND(AW51,2)</f>
        <v>0</v>
      </c>
      <c r="AL27" s="373"/>
      <c r="AM27" s="373"/>
      <c r="AN27" s="373"/>
      <c r="AO27" s="373"/>
      <c r="AP27" s="48"/>
      <c r="AQ27" s="50"/>
      <c r="BE27" s="362"/>
    </row>
    <row r="28" spans="2:57" s="2" customFormat="1" ht="14.45" customHeight="1" hidden="1">
      <c r="B28" s="47"/>
      <c r="C28" s="48"/>
      <c r="D28" s="48"/>
      <c r="E28" s="48"/>
      <c r="F28" s="49" t="s">
        <v>45</v>
      </c>
      <c r="G28" s="48"/>
      <c r="H28" s="48"/>
      <c r="I28" s="48"/>
      <c r="J28" s="48"/>
      <c r="K28" s="48"/>
      <c r="L28" s="372">
        <v>0.21</v>
      </c>
      <c r="M28" s="373"/>
      <c r="N28" s="373"/>
      <c r="O28" s="373"/>
      <c r="P28" s="48"/>
      <c r="Q28" s="48"/>
      <c r="R28" s="48"/>
      <c r="S28" s="48"/>
      <c r="T28" s="48"/>
      <c r="U28" s="48"/>
      <c r="V28" s="48"/>
      <c r="W28" s="374">
        <f>ROUND(BB51,2)</f>
        <v>0</v>
      </c>
      <c r="X28" s="373"/>
      <c r="Y28" s="373"/>
      <c r="Z28" s="373"/>
      <c r="AA28" s="373"/>
      <c r="AB28" s="373"/>
      <c r="AC28" s="373"/>
      <c r="AD28" s="373"/>
      <c r="AE28" s="373"/>
      <c r="AF28" s="48"/>
      <c r="AG28" s="48"/>
      <c r="AH28" s="48"/>
      <c r="AI28" s="48"/>
      <c r="AJ28" s="48"/>
      <c r="AK28" s="374">
        <v>0</v>
      </c>
      <c r="AL28" s="373"/>
      <c r="AM28" s="373"/>
      <c r="AN28" s="373"/>
      <c r="AO28" s="373"/>
      <c r="AP28" s="48"/>
      <c r="AQ28" s="50"/>
      <c r="BE28" s="362"/>
    </row>
    <row r="29" spans="2:57" s="2" customFormat="1" ht="14.45" customHeight="1" hidden="1">
      <c r="B29" s="47"/>
      <c r="C29" s="48"/>
      <c r="D29" s="48"/>
      <c r="E29" s="48"/>
      <c r="F29" s="49" t="s">
        <v>46</v>
      </c>
      <c r="G29" s="48"/>
      <c r="H29" s="48"/>
      <c r="I29" s="48"/>
      <c r="J29" s="48"/>
      <c r="K29" s="48"/>
      <c r="L29" s="372">
        <v>0.15</v>
      </c>
      <c r="M29" s="373"/>
      <c r="N29" s="373"/>
      <c r="O29" s="373"/>
      <c r="P29" s="48"/>
      <c r="Q29" s="48"/>
      <c r="R29" s="48"/>
      <c r="S29" s="48"/>
      <c r="T29" s="48"/>
      <c r="U29" s="48"/>
      <c r="V29" s="48"/>
      <c r="W29" s="374">
        <f>ROUND(BC51,2)</f>
        <v>0</v>
      </c>
      <c r="X29" s="373"/>
      <c r="Y29" s="373"/>
      <c r="Z29" s="373"/>
      <c r="AA29" s="373"/>
      <c r="AB29" s="373"/>
      <c r="AC29" s="373"/>
      <c r="AD29" s="373"/>
      <c r="AE29" s="373"/>
      <c r="AF29" s="48"/>
      <c r="AG29" s="48"/>
      <c r="AH29" s="48"/>
      <c r="AI29" s="48"/>
      <c r="AJ29" s="48"/>
      <c r="AK29" s="374">
        <v>0</v>
      </c>
      <c r="AL29" s="373"/>
      <c r="AM29" s="373"/>
      <c r="AN29" s="373"/>
      <c r="AO29" s="373"/>
      <c r="AP29" s="48"/>
      <c r="AQ29" s="50"/>
      <c r="BE29" s="362"/>
    </row>
    <row r="30" spans="2:57" s="2" customFormat="1" ht="14.45" customHeight="1" hidden="1">
      <c r="B30" s="47"/>
      <c r="C30" s="48"/>
      <c r="D30" s="48"/>
      <c r="E30" s="48"/>
      <c r="F30" s="49" t="s">
        <v>47</v>
      </c>
      <c r="G30" s="48"/>
      <c r="H30" s="48"/>
      <c r="I30" s="48"/>
      <c r="J30" s="48"/>
      <c r="K30" s="48"/>
      <c r="L30" s="372">
        <v>0</v>
      </c>
      <c r="M30" s="373"/>
      <c r="N30" s="373"/>
      <c r="O30" s="373"/>
      <c r="P30" s="48"/>
      <c r="Q30" s="48"/>
      <c r="R30" s="48"/>
      <c r="S30" s="48"/>
      <c r="T30" s="48"/>
      <c r="U30" s="48"/>
      <c r="V30" s="48"/>
      <c r="W30" s="374">
        <f>ROUND(BD51,2)</f>
        <v>0</v>
      </c>
      <c r="X30" s="373"/>
      <c r="Y30" s="373"/>
      <c r="Z30" s="373"/>
      <c r="AA30" s="373"/>
      <c r="AB30" s="373"/>
      <c r="AC30" s="373"/>
      <c r="AD30" s="373"/>
      <c r="AE30" s="373"/>
      <c r="AF30" s="48"/>
      <c r="AG30" s="48"/>
      <c r="AH30" s="48"/>
      <c r="AI30" s="48"/>
      <c r="AJ30" s="48"/>
      <c r="AK30" s="374">
        <v>0</v>
      </c>
      <c r="AL30" s="373"/>
      <c r="AM30" s="373"/>
      <c r="AN30" s="373"/>
      <c r="AO30" s="373"/>
      <c r="AP30" s="48"/>
      <c r="AQ30" s="50"/>
      <c r="BE30" s="362"/>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2"/>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75" t="s">
        <v>50</v>
      </c>
      <c r="Y32" s="376"/>
      <c r="Z32" s="376"/>
      <c r="AA32" s="376"/>
      <c r="AB32" s="376"/>
      <c r="AC32" s="53"/>
      <c r="AD32" s="53"/>
      <c r="AE32" s="53"/>
      <c r="AF32" s="53"/>
      <c r="AG32" s="53"/>
      <c r="AH32" s="53"/>
      <c r="AI32" s="53"/>
      <c r="AJ32" s="53"/>
      <c r="AK32" s="377">
        <f>SUM(AK23:AK30)</f>
        <v>0</v>
      </c>
      <c r="AL32" s="376"/>
      <c r="AM32" s="376"/>
      <c r="AN32" s="376"/>
      <c r="AO32" s="378"/>
      <c r="AP32" s="51"/>
      <c r="AQ32" s="55"/>
      <c r="BE32" s="362"/>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2017-087-2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9" t="str">
        <f>K6</f>
        <v>Suterén I. stavba</v>
      </c>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Kamýcká 1176, Praha 6</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81" t="str">
        <f>IF(AN8="","",AN8)</f>
        <v>28. 4. 2017</v>
      </c>
      <c r="AN44" s="381"/>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IF(E11="","",E11)</f>
        <v>ČZU v Praze Kamýcká 129, Praha 6</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82" t="str">
        <f>IF(E17="","",E17)</f>
        <v>Ing. Vladimír Čapka Gestnerova 5/658, Praha 7</v>
      </c>
      <c r="AN46" s="382"/>
      <c r="AO46" s="382"/>
      <c r="AP46" s="382"/>
      <c r="AQ46" s="63"/>
      <c r="AR46" s="61"/>
      <c r="AS46" s="383" t="s">
        <v>52</v>
      </c>
      <c r="AT46" s="384"/>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5"/>
      <c r="AT47" s="386"/>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7"/>
      <c r="AT48" s="388"/>
      <c r="AU48" s="42"/>
      <c r="AV48" s="42"/>
      <c r="AW48" s="42"/>
      <c r="AX48" s="42"/>
      <c r="AY48" s="42"/>
      <c r="AZ48" s="42"/>
      <c r="BA48" s="42"/>
      <c r="BB48" s="42"/>
      <c r="BC48" s="42"/>
      <c r="BD48" s="78"/>
    </row>
    <row r="49" spans="2:56" s="1" customFormat="1" ht="29.25" customHeight="1">
      <c r="B49" s="41"/>
      <c r="C49" s="389" t="s">
        <v>53</v>
      </c>
      <c r="D49" s="390"/>
      <c r="E49" s="390"/>
      <c r="F49" s="390"/>
      <c r="G49" s="390"/>
      <c r="H49" s="79"/>
      <c r="I49" s="391" t="s">
        <v>54</v>
      </c>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2" t="s">
        <v>55</v>
      </c>
      <c r="AH49" s="390"/>
      <c r="AI49" s="390"/>
      <c r="AJ49" s="390"/>
      <c r="AK49" s="390"/>
      <c r="AL49" s="390"/>
      <c r="AM49" s="390"/>
      <c r="AN49" s="391" t="s">
        <v>56</v>
      </c>
      <c r="AO49" s="390"/>
      <c r="AP49" s="390"/>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7">
        <f>ROUND(SUM(AG52:AG68),2)</f>
        <v>0</v>
      </c>
      <c r="AH51" s="397"/>
      <c r="AI51" s="397"/>
      <c r="AJ51" s="397"/>
      <c r="AK51" s="397"/>
      <c r="AL51" s="397"/>
      <c r="AM51" s="397"/>
      <c r="AN51" s="398">
        <f aca="true" t="shared" si="0" ref="AN51:AN68">SUM(AG51,AT51)</f>
        <v>0</v>
      </c>
      <c r="AO51" s="398"/>
      <c r="AP51" s="398"/>
      <c r="AQ51" s="89" t="s">
        <v>21</v>
      </c>
      <c r="AR51" s="71"/>
      <c r="AS51" s="90">
        <f>ROUND(SUM(AS52:AS68),2)</f>
        <v>0</v>
      </c>
      <c r="AT51" s="91">
        <f aca="true" t="shared" si="1" ref="AT51:AT68">ROUND(SUM(AV51:AW51),2)</f>
        <v>0</v>
      </c>
      <c r="AU51" s="92">
        <f>ROUND(SUM(AU52:AU68),5)</f>
        <v>0</v>
      </c>
      <c r="AV51" s="91">
        <f>ROUND(AZ51*L26,2)</f>
        <v>0</v>
      </c>
      <c r="AW51" s="91">
        <f>ROUND(BA51*L27,2)</f>
        <v>0</v>
      </c>
      <c r="AX51" s="91">
        <f>ROUND(BB51*L26,2)</f>
        <v>0</v>
      </c>
      <c r="AY51" s="91">
        <f>ROUND(BC51*L27,2)</f>
        <v>0</v>
      </c>
      <c r="AZ51" s="91">
        <f>ROUND(SUM(AZ52:AZ68),2)</f>
        <v>0</v>
      </c>
      <c r="BA51" s="91">
        <f>ROUND(SUM(BA52:BA68),2)</f>
        <v>0</v>
      </c>
      <c r="BB51" s="91">
        <f>ROUND(SUM(BB52:BB68),2)</f>
        <v>0</v>
      </c>
      <c r="BC51" s="91">
        <f>ROUND(SUM(BC52:BC68),2)</f>
        <v>0</v>
      </c>
      <c r="BD51" s="93">
        <f>ROUND(SUM(BD52:BD68),2)</f>
        <v>0</v>
      </c>
      <c r="BS51" s="94" t="s">
        <v>71</v>
      </c>
      <c r="BT51" s="94" t="s">
        <v>72</v>
      </c>
      <c r="BU51" s="95" t="s">
        <v>73</v>
      </c>
      <c r="BV51" s="94" t="s">
        <v>74</v>
      </c>
      <c r="BW51" s="94" t="s">
        <v>7</v>
      </c>
      <c r="BX51" s="94" t="s">
        <v>75</v>
      </c>
      <c r="CL51" s="94" t="s">
        <v>21</v>
      </c>
    </row>
    <row r="52" spans="1:91" s="5" customFormat="1" ht="37.5" customHeight="1">
      <c r="A52" s="96" t="s">
        <v>76</v>
      </c>
      <c r="B52" s="97"/>
      <c r="C52" s="98"/>
      <c r="D52" s="395" t="s">
        <v>77</v>
      </c>
      <c r="E52" s="395"/>
      <c r="F52" s="395"/>
      <c r="G52" s="395"/>
      <c r="H52" s="395"/>
      <c r="I52" s="99"/>
      <c r="J52" s="395" t="s">
        <v>78</v>
      </c>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3">
        <f>'2017-087-01 - Bourací práce'!J27</f>
        <v>0</v>
      </c>
      <c r="AH52" s="394"/>
      <c r="AI52" s="394"/>
      <c r="AJ52" s="394"/>
      <c r="AK52" s="394"/>
      <c r="AL52" s="394"/>
      <c r="AM52" s="394"/>
      <c r="AN52" s="393">
        <f t="shared" si="0"/>
        <v>0</v>
      </c>
      <c r="AO52" s="394"/>
      <c r="AP52" s="394"/>
      <c r="AQ52" s="100" t="s">
        <v>79</v>
      </c>
      <c r="AR52" s="101"/>
      <c r="AS52" s="102">
        <v>0</v>
      </c>
      <c r="AT52" s="103">
        <f t="shared" si="1"/>
        <v>0</v>
      </c>
      <c r="AU52" s="104">
        <f>'2017-087-01 - Bourací práce'!P88</f>
        <v>0</v>
      </c>
      <c r="AV52" s="103">
        <f>'2017-087-01 - Bourací práce'!J30</f>
        <v>0</v>
      </c>
      <c r="AW52" s="103">
        <f>'2017-087-01 - Bourací práce'!J31</f>
        <v>0</v>
      </c>
      <c r="AX52" s="103">
        <f>'2017-087-01 - Bourací práce'!J32</f>
        <v>0</v>
      </c>
      <c r="AY52" s="103">
        <f>'2017-087-01 - Bourací práce'!J33</f>
        <v>0</v>
      </c>
      <c r="AZ52" s="103">
        <f>'2017-087-01 - Bourací práce'!F30</f>
        <v>0</v>
      </c>
      <c r="BA52" s="103">
        <f>'2017-087-01 - Bourací práce'!F31</f>
        <v>0</v>
      </c>
      <c r="BB52" s="103">
        <f>'2017-087-01 - Bourací práce'!F32</f>
        <v>0</v>
      </c>
      <c r="BC52" s="103">
        <f>'2017-087-01 - Bourací práce'!F33</f>
        <v>0</v>
      </c>
      <c r="BD52" s="105">
        <f>'2017-087-01 - Bourací práce'!F34</f>
        <v>0</v>
      </c>
      <c r="BT52" s="106" t="s">
        <v>80</v>
      </c>
      <c r="BV52" s="106" t="s">
        <v>74</v>
      </c>
      <c r="BW52" s="106" t="s">
        <v>81</v>
      </c>
      <c r="BX52" s="106" t="s">
        <v>7</v>
      </c>
      <c r="CL52" s="106" t="s">
        <v>21</v>
      </c>
      <c r="CM52" s="106" t="s">
        <v>82</v>
      </c>
    </row>
    <row r="53" spans="1:91" s="5" customFormat="1" ht="37.5" customHeight="1">
      <c r="A53" s="96" t="s">
        <v>76</v>
      </c>
      <c r="B53" s="97"/>
      <c r="C53" s="98"/>
      <c r="D53" s="395" t="s">
        <v>83</v>
      </c>
      <c r="E53" s="395"/>
      <c r="F53" s="395"/>
      <c r="G53" s="395"/>
      <c r="H53" s="395"/>
      <c r="I53" s="99"/>
      <c r="J53" s="395" t="s">
        <v>84</v>
      </c>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3">
        <f>'2017-087-02 - Svislé kce'!J27</f>
        <v>0</v>
      </c>
      <c r="AH53" s="394"/>
      <c r="AI53" s="394"/>
      <c r="AJ53" s="394"/>
      <c r="AK53" s="394"/>
      <c r="AL53" s="394"/>
      <c r="AM53" s="394"/>
      <c r="AN53" s="393">
        <f t="shared" si="0"/>
        <v>0</v>
      </c>
      <c r="AO53" s="394"/>
      <c r="AP53" s="394"/>
      <c r="AQ53" s="100" t="s">
        <v>79</v>
      </c>
      <c r="AR53" s="101"/>
      <c r="AS53" s="102">
        <v>0</v>
      </c>
      <c r="AT53" s="103">
        <f t="shared" si="1"/>
        <v>0</v>
      </c>
      <c r="AU53" s="104">
        <f>'2017-087-02 - Svislé kce'!P81</f>
        <v>0</v>
      </c>
      <c r="AV53" s="103">
        <f>'2017-087-02 - Svislé kce'!J30</f>
        <v>0</v>
      </c>
      <c r="AW53" s="103">
        <f>'2017-087-02 - Svislé kce'!J31</f>
        <v>0</v>
      </c>
      <c r="AX53" s="103">
        <f>'2017-087-02 - Svislé kce'!J32</f>
        <v>0</v>
      </c>
      <c r="AY53" s="103">
        <f>'2017-087-02 - Svislé kce'!J33</f>
        <v>0</v>
      </c>
      <c r="AZ53" s="103">
        <f>'2017-087-02 - Svislé kce'!F30</f>
        <v>0</v>
      </c>
      <c r="BA53" s="103">
        <f>'2017-087-02 - Svislé kce'!F31</f>
        <v>0</v>
      </c>
      <c r="BB53" s="103">
        <f>'2017-087-02 - Svislé kce'!F32</f>
        <v>0</v>
      </c>
      <c r="BC53" s="103">
        <f>'2017-087-02 - Svislé kce'!F33</f>
        <v>0</v>
      </c>
      <c r="BD53" s="105">
        <f>'2017-087-02 - Svislé kce'!F34</f>
        <v>0</v>
      </c>
      <c r="BT53" s="106" t="s">
        <v>80</v>
      </c>
      <c r="BV53" s="106" t="s">
        <v>74</v>
      </c>
      <c r="BW53" s="106" t="s">
        <v>85</v>
      </c>
      <c r="BX53" s="106" t="s">
        <v>7</v>
      </c>
      <c r="CL53" s="106" t="s">
        <v>21</v>
      </c>
      <c r="CM53" s="106" t="s">
        <v>82</v>
      </c>
    </row>
    <row r="54" spans="1:91" s="5" customFormat="1" ht="37.5" customHeight="1">
      <c r="A54" s="96" t="s">
        <v>76</v>
      </c>
      <c r="B54" s="97"/>
      <c r="C54" s="98"/>
      <c r="D54" s="395" t="s">
        <v>86</v>
      </c>
      <c r="E54" s="395"/>
      <c r="F54" s="395"/>
      <c r="G54" s="395"/>
      <c r="H54" s="395"/>
      <c r="I54" s="99"/>
      <c r="J54" s="395" t="s">
        <v>87</v>
      </c>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3">
        <f>'2017-087-03 - Podlahy'!J27</f>
        <v>0</v>
      </c>
      <c r="AH54" s="394"/>
      <c r="AI54" s="394"/>
      <c r="AJ54" s="394"/>
      <c r="AK54" s="394"/>
      <c r="AL54" s="394"/>
      <c r="AM54" s="394"/>
      <c r="AN54" s="393">
        <f t="shared" si="0"/>
        <v>0</v>
      </c>
      <c r="AO54" s="394"/>
      <c r="AP54" s="394"/>
      <c r="AQ54" s="100" t="s">
        <v>79</v>
      </c>
      <c r="AR54" s="101"/>
      <c r="AS54" s="102">
        <v>0</v>
      </c>
      <c r="AT54" s="103">
        <f t="shared" si="1"/>
        <v>0</v>
      </c>
      <c r="AU54" s="104">
        <f>'2017-087-03 - Podlahy'!P84</f>
        <v>0</v>
      </c>
      <c r="AV54" s="103">
        <f>'2017-087-03 - Podlahy'!J30</f>
        <v>0</v>
      </c>
      <c r="AW54" s="103">
        <f>'2017-087-03 - Podlahy'!J31</f>
        <v>0</v>
      </c>
      <c r="AX54" s="103">
        <f>'2017-087-03 - Podlahy'!J32</f>
        <v>0</v>
      </c>
      <c r="AY54" s="103">
        <f>'2017-087-03 - Podlahy'!J33</f>
        <v>0</v>
      </c>
      <c r="AZ54" s="103">
        <f>'2017-087-03 - Podlahy'!F30</f>
        <v>0</v>
      </c>
      <c r="BA54" s="103">
        <f>'2017-087-03 - Podlahy'!F31</f>
        <v>0</v>
      </c>
      <c r="BB54" s="103">
        <f>'2017-087-03 - Podlahy'!F32</f>
        <v>0</v>
      </c>
      <c r="BC54" s="103">
        <f>'2017-087-03 - Podlahy'!F33</f>
        <v>0</v>
      </c>
      <c r="BD54" s="105">
        <f>'2017-087-03 - Podlahy'!F34</f>
        <v>0</v>
      </c>
      <c r="BT54" s="106" t="s">
        <v>80</v>
      </c>
      <c r="BV54" s="106" t="s">
        <v>74</v>
      </c>
      <c r="BW54" s="106" t="s">
        <v>88</v>
      </c>
      <c r="BX54" s="106" t="s">
        <v>7</v>
      </c>
      <c r="CL54" s="106" t="s">
        <v>21</v>
      </c>
      <c r="CM54" s="106" t="s">
        <v>82</v>
      </c>
    </row>
    <row r="55" spans="1:91" s="5" customFormat="1" ht="37.5" customHeight="1">
      <c r="A55" s="96" t="s">
        <v>76</v>
      </c>
      <c r="B55" s="97"/>
      <c r="C55" s="98"/>
      <c r="D55" s="395" t="s">
        <v>89</v>
      </c>
      <c r="E55" s="395"/>
      <c r="F55" s="395"/>
      <c r="G55" s="395"/>
      <c r="H55" s="395"/>
      <c r="I55" s="99"/>
      <c r="J55" s="395" t="s">
        <v>90</v>
      </c>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3">
        <f>'2017-087-04 - Stropy'!J27</f>
        <v>0</v>
      </c>
      <c r="AH55" s="394"/>
      <c r="AI55" s="394"/>
      <c r="AJ55" s="394"/>
      <c r="AK55" s="394"/>
      <c r="AL55" s="394"/>
      <c r="AM55" s="394"/>
      <c r="AN55" s="393">
        <f t="shared" si="0"/>
        <v>0</v>
      </c>
      <c r="AO55" s="394"/>
      <c r="AP55" s="394"/>
      <c r="AQ55" s="100" t="s">
        <v>79</v>
      </c>
      <c r="AR55" s="101"/>
      <c r="AS55" s="102">
        <v>0</v>
      </c>
      <c r="AT55" s="103">
        <f t="shared" si="1"/>
        <v>0</v>
      </c>
      <c r="AU55" s="104">
        <f>'2017-087-04 - Stropy'!P78</f>
        <v>0</v>
      </c>
      <c r="AV55" s="103">
        <f>'2017-087-04 - Stropy'!J30</f>
        <v>0</v>
      </c>
      <c r="AW55" s="103">
        <f>'2017-087-04 - Stropy'!J31</f>
        <v>0</v>
      </c>
      <c r="AX55" s="103">
        <f>'2017-087-04 - Stropy'!J32</f>
        <v>0</v>
      </c>
      <c r="AY55" s="103">
        <f>'2017-087-04 - Stropy'!J33</f>
        <v>0</v>
      </c>
      <c r="AZ55" s="103">
        <f>'2017-087-04 - Stropy'!F30</f>
        <v>0</v>
      </c>
      <c r="BA55" s="103">
        <f>'2017-087-04 - Stropy'!F31</f>
        <v>0</v>
      </c>
      <c r="BB55" s="103">
        <f>'2017-087-04 - Stropy'!F32</f>
        <v>0</v>
      </c>
      <c r="BC55" s="103">
        <f>'2017-087-04 - Stropy'!F33</f>
        <v>0</v>
      </c>
      <c r="BD55" s="105">
        <f>'2017-087-04 - Stropy'!F34</f>
        <v>0</v>
      </c>
      <c r="BT55" s="106" t="s">
        <v>80</v>
      </c>
      <c r="BV55" s="106" t="s">
        <v>74</v>
      </c>
      <c r="BW55" s="106" t="s">
        <v>91</v>
      </c>
      <c r="BX55" s="106" t="s">
        <v>7</v>
      </c>
      <c r="CL55" s="106" t="s">
        <v>21</v>
      </c>
      <c r="CM55" s="106" t="s">
        <v>82</v>
      </c>
    </row>
    <row r="56" spans="1:91" s="5" customFormat="1" ht="37.5" customHeight="1">
      <c r="A56" s="96" t="s">
        <v>76</v>
      </c>
      <c r="B56" s="97"/>
      <c r="C56" s="98"/>
      <c r="D56" s="395" t="s">
        <v>92</v>
      </c>
      <c r="E56" s="395"/>
      <c r="F56" s="395"/>
      <c r="G56" s="395"/>
      <c r="H56" s="395"/>
      <c r="I56" s="99"/>
      <c r="J56" s="395" t="s">
        <v>93</v>
      </c>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3">
        <f>'2017-087-05 - Otvorové vý...'!J27</f>
        <v>0</v>
      </c>
      <c r="AH56" s="394"/>
      <c r="AI56" s="394"/>
      <c r="AJ56" s="394"/>
      <c r="AK56" s="394"/>
      <c r="AL56" s="394"/>
      <c r="AM56" s="394"/>
      <c r="AN56" s="393">
        <f t="shared" si="0"/>
        <v>0</v>
      </c>
      <c r="AO56" s="394"/>
      <c r="AP56" s="394"/>
      <c r="AQ56" s="100" t="s">
        <v>79</v>
      </c>
      <c r="AR56" s="101"/>
      <c r="AS56" s="102">
        <v>0</v>
      </c>
      <c r="AT56" s="103">
        <f t="shared" si="1"/>
        <v>0</v>
      </c>
      <c r="AU56" s="104">
        <f>'2017-087-05 - Otvorové vý...'!P83</f>
        <v>0</v>
      </c>
      <c r="AV56" s="103">
        <f>'2017-087-05 - Otvorové vý...'!J30</f>
        <v>0</v>
      </c>
      <c r="AW56" s="103">
        <f>'2017-087-05 - Otvorové vý...'!J31</f>
        <v>0</v>
      </c>
      <c r="AX56" s="103">
        <f>'2017-087-05 - Otvorové vý...'!J32</f>
        <v>0</v>
      </c>
      <c r="AY56" s="103">
        <f>'2017-087-05 - Otvorové vý...'!J33</f>
        <v>0</v>
      </c>
      <c r="AZ56" s="103">
        <f>'2017-087-05 - Otvorové vý...'!F30</f>
        <v>0</v>
      </c>
      <c r="BA56" s="103">
        <f>'2017-087-05 - Otvorové vý...'!F31</f>
        <v>0</v>
      </c>
      <c r="BB56" s="103">
        <f>'2017-087-05 - Otvorové vý...'!F32</f>
        <v>0</v>
      </c>
      <c r="BC56" s="103">
        <f>'2017-087-05 - Otvorové vý...'!F33</f>
        <v>0</v>
      </c>
      <c r="BD56" s="105">
        <f>'2017-087-05 - Otvorové vý...'!F34</f>
        <v>0</v>
      </c>
      <c r="BT56" s="106" t="s">
        <v>80</v>
      </c>
      <c r="BV56" s="106" t="s">
        <v>74</v>
      </c>
      <c r="BW56" s="106" t="s">
        <v>94</v>
      </c>
      <c r="BX56" s="106" t="s">
        <v>7</v>
      </c>
      <c r="CL56" s="106" t="s">
        <v>21</v>
      </c>
      <c r="CM56" s="106" t="s">
        <v>82</v>
      </c>
    </row>
    <row r="57" spans="1:91" s="5" customFormat="1" ht="37.5" customHeight="1">
      <c r="A57" s="96" t="s">
        <v>76</v>
      </c>
      <c r="B57" s="97"/>
      <c r="C57" s="98"/>
      <c r="D57" s="395" t="s">
        <v>95</v>
      </c>
      <c r="E57" s="395"/>
      <c r="F57" s="395"/>
      <c r="G57" s="395"/>
      <c r="H57" s="395"/>
      <c r="I57" s="99"/>
      <c r="J57" s="395" t="s">
        <v>96</v>
      </c>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3">
        <f>'2017-087-06 - Omítky, mal...'!J27</f>
        <v>0</v>
      </c>
      <c r="AH57" s="394"/>
      <c r="AI57" s="394"/>
      <c r="AJ57" s="394"/>
      <c r="AK57" s="394"/>
      <c r="AL57" s="394"/>
      <c r="AM57" s="394"/>
      <c r="AN57" s="393">
        <f t="shared" si="0"/>
        <v>0</v>
      </c>
      <c r="AO57" s="394"/>
      <c r="AP57" s="394"/>
      <c r="AQ57" s="100" t="s">
        <v>79</v>
      </c>
      <c r="AR57" s="101"/>
      <c r="AS57" s="102">
        <v>0</v>
      </c>
      <c r="AT57" s="103">
        <f t="shared" si="1"/>
        <v>0</v>
      </c>
      <c r="AU57" s="104">
        <f>'2017-087-06 - Omítky, mal...'!P89</f>
        <v>0</v>
      </c>
      <c r="AV57" s="103">
        <f>'2017-087-06 - Omítky, mal...'!J30</f>
        <v>0</v>
      </c>
      <c r="AW57" s="103">
        <f>'2017-087-06 - Omítky, mal...'!J31</f>
        <v>0</v>
      </c>
      <c r="AX57" s="103">
        <f>'2017-087-06 - Omítky, mal...'!J32</f>
        <v>0</v>
      </c>
      <c r="AY57" s="103">
        <f>'2017-087-06 - Omítky, mal...'!J33</f>
        <v>0</v>
      </c>
      <c r="AZ57" s="103">
        <f>'2017-087-06 - Omítky, mal...'!F30</f>
        <v>0</v>
      </c>
      <c r="BA57" s="103">
        <f>'2017-087-06 - Omítky, mal...'!F31</f>
        <v>0</v>
      </c>
      <c r="BB57" s="103">
        <f>'2017-087-06 - Omítky, mal...'!F32</f>
        <v>0</v>
      </c>
      <c r="BC57" s="103">
        <f>'2017-087-06 - Omítky, mal...'!F33</f>
        <v>0</v>
      </c>
      <c r="BD57" s="105">
        <f>'2017-087-06 - Omítky, mal...'!F34</f>
        <v>0</v>
      </c>
      <c r="BT57" s="106" t="s">
        <v>80</v>
      </c>
      <c r="BV57" s="106" t="s">
        <v>74</v>
      </c>
      <c r="BW57" s="106" t="s">
        <v>97</v>
      </c>
      <c r="BX57" s="106" t="s">
        <v>7</v>
      </c>
      <c r="CL57" s="106" t="s">
        <v>21</v>
      </c>
      <c r="CM57" s="106" t="s">
        <v>82</v>
      </c>
    </row>
    <row r="58" spans="1:91" s="5" customFormat="1" ht="37.5" customHeight="1">
      <c r="A58" s="96" t="s">
        <v>76</v>
      </c>
      <c r="B58" s="97"/>
      <c r="C58" s="98"/>
      <c r="D58" s="395" t="s">
        <v>98</v>
      </c>
      <c r="E58" s="395"/>
      <c r="F58" s="395"/>
      <c r="G58" s="395"/>
      <c r="H58" s="395"/>
      <c r="I58" s="99"/>
      <c r="J58" s="395" t="s">
        <v>99</v>
      </c>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3">
        <f>'2017-087-07 - ZTI'!J27</f>
        <v>0</v>
      </c>
      <c r="AH58" s="394"/>
      <c r="AI58" s="394"/>
      <c r="AJ58" s="394"/>
      <c r="AK58" s="394"/>
      <c r="AL58" s="394"/>
      <c r="AM58" s="394"/>
      <c r="AN58" s="393">
        <f t="shared" si="0"/>
        <v>0</v>
      </c>
      <c r="AO58" s="394"/>
      <c r="AP58" s="394"/>
      <c r="AQ58" s="100" t="s">
        <v>79</v>
      </c>
      <c r="AR58" s="101"/>
      <c r="AS58" s="102">
        <v>0</v>
      </c>
      <c r="AT58" s="103">
        <f t="shared" si="1"/>
        <v>0</v>
      </c>
      <c r="AU58" s="104">
        <f>'2017-087-07 - ZTI'!P79</f>
        <v>0</v>
      </c>
      <c r="AV58" s="103">
        <f>'2017-087-07 - ZTI'!J30</f>
        <v>0</v>
      </c>
      <c r="AW58" s="103">
        <f>'2017-087-07 - ZTI'!J31</f>
        <v>0</v>
      </c>
      <c r="AX58" s="103">
        <f>'2017-087-07 - ZTI'!J32</f>
        <v>0</v>
      </c>
      <c r="AY58" s="103">
        <f>'2017-087-07 - ZTI'!J33</f>
        <v>0</v>
      </c>
      <c r="AZ58" s="103">
        <f>'2017-087-07 - ZTI'!F30</f>
        <v>0</v>
      </c>
      <c r="BA58" s="103">
        <f>'2017-087-07 - ZTI'!F31</f>
        <v>0</v>
      </c>
      <c r="BB58" s="103">
        <f>'2017-087-07 - ZTI'!F32</f>
        <v>0</v>
      </c>
      <c r="BC58" s="103">
        <f>'2017-087-07 - ZTI'!F33</f>
        <v>0</v>
      </c>
      <c r="BD58" s="105">
        <f>'2017-087-07 - ZTI'!F34</f>
        <v>0</v>
      </c>
      <c r="BT58" s="106" t="s">
        <v>80</v>
      </c>
      <c r="BV58" s="106" t="s">
        <v>74</v>
      </c>
      <c r="BW58" s="106" t="s">
        <v>100</v>
      </c>
      <c r="BX58" s="106" t="s">
        <v>7</v>
      </c>
      <c r="CL58" s="106" t="s">
        <v>21</v>
      </c>
      <c r="CM58" s="106" t="s">
        <v>82</v>
      </c>
    </row>
    <row r="59" spans="1:91" s="5" customFormat="1" ht="37.5" customHeight="1">
      <c r="A59" s="96" t="s">
        <v>76</v>
      </c>
      <c r="B59" s="97"/>
      <c r="C59" s="98"/>
      <c r="D59" s="395" t="s">
        <v>101</v>
      </c>
      <c r="E59" s="395"/>
      <c r="F59" s="395"/>
      <c r="G59" s="395"/>
      <c r="H59" s="395"/>
      <c r="I59" s="99"/>
      <c r="J59" s="395" t="s">
        <v>102</v>
      </c>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3">
        <f>'2017-087-08 - Vytápění a ...'!J27</f>
        <v>0</v>
      </c>
      <c r="AH59" s="394"/>
      <c r="AI59" s="394"/>
      <c r="AJ59" s="394"/>
      <c r="AK59" s="394"/>
      <c r="AL59" s="394"/>
      <c r="AM59" s="394"/>
      <c r="AN59" s="393">
        <f t="shared" si="0"/>
        <v>0</v>
      </c>
      <c r="AO59" s="394"/>
      <c r="AP59" s="394"/>
      <c r="AQ59" s="100" t="s">
        <v>79</v>
      </c>
      <c r="AR59" s="101"/>
      <c r="AS59" s="102">
        <v>0</v>
      </c>
      <c r="AT59" s="103">
        <f t="shared" si="1"/>
        <v>0</v>
      </c>
      <c r="AU59" s="104">
        <f>'2017-087-08 - Vytápění a ...'!P85</f>
        <v>0</v>
      </c>
      <c r="AV59" s="103">
        <f>'2017-087-08 - Vytápění a ...'!J30</f>
        <v>0</v>
      </c>
      <c r="AW59" s="103">
        <f>'2017-087-08 - Vytápění a ...'!J31</f>
        <v>0</v>
      </c>
      <c r="AX59" s="103">
        <f>'2017-087-08 - Vytápění a ...'!J32</f>
        <v>0</v>
      </c>
      <c r="AY59" s="103">
        <f>'2017-087-08 - Vytápění a ...'!J33</f>
        <v>0</v>
      </c>
      <c r="AZ59" s="103">
        <f>'2017-087-08 - Vytápění a ...'!F30</f>
        <v>0</v>
      </c>
      <c r="BA59" s="103">
        <f>'2017-087-08 - Vytápění a ...'!F31</f>
        <v>0</v>
      </c>
      <c r="BB59" s="103">
        <f>'2017-087-08 - Vytápění a ...'!F32</f>
        <v>0</v>
      </c>
      <c r="BC59" s="103">
        <f>'2017-087-08 - Vytápění a ...'!F33</f>
        <v>0</v>
      </c>
      <c r="BD59" s="105">
        <f>'2017-087-08 - Vytápění a ...'!F34</f>
        <v>0</v>
      </c>
      <c r="BT59" s="106" t="s">
        <v>80</v>
      </c>
      <c r="BV59" s="106" t="s">
        <v>74</v>
      </c>
      <c r="BW59" s="106" t="s">
        <v>103</v>
      </c>
      <c r="BX59" s="106" t="s">
        <v>7</v>
      </c>
      <c r="CL59" s="106" t="s">
        <v>21</v>
      </c>
      <c r="CM59" s="106" t="s">
        <v>82</v>
      </c>
    </row>
    <row r="60" spans="1:91" s="5" customFormat="1" ht="37.5" customHeight="1">
      <c r="A60" s="96" t="s">
        <v>76</v>
      </c>
      <c r="B60" s="97"/>
      <c r="C60" s="98"/>
      <c r="D60" s="395" t="s">
        <v>104</v>
      </c>
      <c r="E60" s="395"/>
      <c r="F60" s="395"/>
      <c r="G60" s="395"/>
      <c r="H60" s="395"/>
      <c r="I60" s="99"/>
      <c r="J60" s="395" t="s">
        <v>105</v>
      </c>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3">
        <f>'2017-087-09 - VZT'!J27</f>
        <v>0</v>
      </c>
      <c r="AH60" s="394"/>
      <c r="AI60" s="394"/>
      <c r="AJ60" s="394"/>
      <c r="AK60" s="394"/>
      <c r="AL60" s="394"/>
      <c r="AM60" s="394"/>
      <c r="AN60" s="393">
        <f t="shared" si="0"/>
        <v>0</v>
      </c>
      <c r="AO60" s="394"/>
      <c r="AP60" s="394"/>
      <c r="AQ60" s="100" t="s">
        <v>79</v>
      </c>
      <c r="AR60" s="101"/>
      <c r="AS60" s="102">
        <v>0</v>
      </c>
      <c r="AT60" s="103">
        <f t="shared" si="1"/>
        <v>0</v>
      </c>
      <c r="AU60" s="104">
        <f>'2017-087-09 - VZT'!P90</f>
        <v>0</v>
      </c>
      <c r="AV60" s="103">
        <f>'2017-087-09 - VZT'!J30</f>
        <v>0</v>
      </c>
      <c r="AW60" s="103">
        <f>'2017-087-09 - VZT'!J31</f>
        <v>0</v>
      </c>
      <c r="AX60" s="103">
        <f>'2017-087-09 - VZT'!J32</f>
        <v>0</v>
      </c>
      <c r="AY60" s="103">
        <f>'2017-087-09 - VZT'!J33</f>
        <v>0</v>
      </c>
      <c r="AZ60" s="103">
        <f>'2017-087-09 - VZT'!F30</f>
        <v>0</v>
      </c>
      <c r="BA60" s="103">
        <f>'2017-087-09 - VZT'!F31</f>
        <v>0</v>
      </c>
      <c r="BB60" s="103">
        <f>'2017-087-09 - VZT'!F32</f>
        <v>0</v>
      </c>
      <c r="BC60" s="103">
        <f>'2017-087-09 - VZT'!F33</f>
        <v>0</v>
      </c>
      <c r="BD60" s="105">
        <f>'2017-087-09 - VZT'!F34</f>
        <v>0</v>
      </c>
      <c r="BT60" s="106" t="s">
        <v>80</v>
      </c>
      <c r="BV60" s="106" t="s">
        <v>74</v>
      </c>
      <c r="BW60" s="106" t="s">
        <v>106</v>
      </c>
      <c r="BX60" s="106" t="s">
        <v>7</v>
      </c>
      <c r="CL60" s="106" t="s">
        <v>21</v>
      </c>
      <c r="CM60" s="106" t="s">
        <v>82</v>
      </c>
    </row>
    <row r="61" spans="1:91" s="5" customFormat="1" ht="37.5" customHeight="1">
      <c r="A61" s="96" t="s">
        <v>76</v>
      </c>
      <c r="B61" s="97"/>
      <c r="C61" s="98"/>
      <c r="D61" s="395" t="s">
        <v>107</v>
      </c>
      <c r="E61" s="395"/>
      <c r="F61" s="395"/>
      <c r="G61" s="395"/>
      <c r="H61" s="395"/>
      <c r="I61" s="99"/>
      <c r="J61" s="395" t="s">
        <v>108</v>
      </c>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3">
        <f>'2017-087-10 - Elektro - s...'!J27</f>
        <v>0</v>
      </c>
      <c r="AH61" s="394"/>
      <c r="AI61" s="394"/>
      <c r="AJ61" s="394"/>
      <c r="AK61" s="394"/>
      <c r="AL61" s="394"/>
      <c r="AM61" s="394"/>
      <c r="AN61" s="393">
        <f t="shared" si="0"/>
        <v>0</v>
      </c>
      <c r="AO61" s="394"/>
      <c r="AP61" s="394"/>
      <c r="AQ61" s="100" t="s">
        <v>79</v>
      </c>
      <c r="AR61" s="101"/>
      <c r="AS61" s="102">
        <v>0</v>
      </c>
      <c r="AT61" s="103">
        <f t="shared" si="1"/>
        <v>0</v>
      </c>
      <c r="AU61" s="104">
        <f>'2017-087-10 - Elektro - s...'!P80</f>
        <v>0</v>
      </c>
      <c r="AV61" s="103">
        <f>'2017-087-10 - Elektro - s...'!J30</f>
        <v>0</v>
      </c>
      <c r="AW61" s="103">
        <f>'2017-087-10 - Elektro - s...'!J31</f>
        <v>0</v>
      </c>
      <c r="AX61" s="103">
        <f>'2017-087-10 - Elektro - s...'!J32</f>
        <v>0</v>
      </c>
      <c r="AY61" s="103">
        <f>'2017-087-10 - Elektro - s...'!J33</f>
        <v>0</v>
      </c>
      <c r="AZ61" s="103">
        <f>'2017-087-10 - Elektro - s...'!F30</f>
        <v>0</v>
      </c>
      <c r="BA61" s="103">
        <f>'2017-087-10 - Elektro - s...'!F31</f>
        <v>0</v>
      </c>
      <c r="BB61" s="103">
        <f>'2017-087-10 - Elektro - s...'!F32</f>
        <v>0</v>
      </c>
      <c r="BC61" s="103">
        <f>'2017-087-10 - Elektro - s...'!F33</f>
        <v>0</v>
      </c>
      <c r="BD61" s="105">
        <f>'2017-087-10 - Elektro - s...'!F34</f>
        <v>0</v>
      </c>
      <c r="BT61" s="106" t="s">
        <v>80</v>
      </c>
      <c r="BV61" s="106" t="s">
        <v>74</v>
      </c>
      <c r="BW61" s="106" t="s">
        <v>109</v>
      </c>
      <c r="BX61" s="106" t="s">
        <v>7</v>
      </c>
      <c r="CL61" s="106" t="s">
        <v>21</v>
      </c>
      <c r="CM61" s="106" t="s">
        <v>82</v>
      </c>
    </row>
    <row r="62" spans="1:91" s="5" customFormat="1" ht="37.5" customHeight="1">
      <c r="A62" s="96" t="s">
        <v>76</v>
      </c>
      <c r="B62" s="97"/>
      <c r="C62" s="98"/>
      <c r="D62" s="395" t="s">
        <v>110</v>
      </c>
      <c r="E62" s="395"/>
      <c r="F62" s="395"/>
      <c r="G62" s="395"/>
      <c r="H62" s="395"/>
      <c r="I62" s="99"/>
      <c r="J62" s="395" t="s">
        <v>111</v>
      </c>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3">
        <f>'2017-087-11 - MaR'!J27</f>
        <v>0</v>
      </c>
      <c r="AH62" s="394"/>
      <c r="AI62" s="394"/>
      <c r="AJ62" s="394"/>
      <c r="AK62" s="394"/>
      <c r="AL62" s="394"/>
      <c r="AM62" s="394"/>
      <c r="AN62" s="393">
        <f t="shared" si="0"/>
        <v>0</v>
      </c>
      <c r="AO62" s="394"/>
      <c r="AP62" s="394"/>
      <c r="AQ62" s="100" t="s">
        <v>79</v>
      </c>
      <c r="AR62" s="101"/>
      <c r="AS62" s="102">
        <v>0</v>
      </c>
      <c r="AT62" s="103">
        <f t="shared" si="1"/>
        <v>0</v>
      </c>
      <c r="AU62" s="104">
        <f>'2017-087-11 - MaR'!P83</f>
        <v>0</v>
      </c>
      <c r="AV62" s="103">
        <f>'2017-087-11 - MaR'!J30</f>
        <v>0</v>
      </c>
      <c r="AW62" s="103">
        <f>'2017-087-11 - MaR'!J31</f>
        <v>0</v>
      </c>
      <c r="AX62" s="103">
        <f>'2017-087-11 - MaR'!J32</f>
        <v>0</v>
      </c>
      <c r="AY62" s="103">
        <f>'2017-087-11 - MaR'!J33</f>
        <v>0</v>
      </c>
      <c r="AZ62" s="103">
        <f>'2017-087-11 - MaR'!F30</f>
        <v>0</v>
      </c>
      <c r="BA62" s="103">
        <f>'2017-087-11 - MaR'!F31</f>
        <v>0</v>
      </c>
      <c r="BB62" s="103">
        <f>'2017-087-11 - MaR'!F32</f>
        <v>0</v>
      </c>
      <c r="BC62" s="103">
        <f>'2017-087-11 - MaR'!F33</f>
        <v>0</v>
      </c>
      <c r="BD62" s="105">
        <f>'2017-087-11 - MaR'!F34</f>
        <v>0</v>
      </c>
      <c r="BT62" s="106" t="s">
        <v>80</v>
      </c>
      <c r="BV62" s="106" t="s">
        <v>74</v>
      </c>
      <c r="BW62" s="106" t="s">
        <v>112</v>
      </c>
      <c r="BX62" s="106" t="s">
        <v>7</v>
      </c>
      <c r="CL62" s="106" t="s">
        <v>21</v>
      </c>
      <c r="CM62" s="106" t="s">
        <v>82</v>
      </c>
    </row>
    <row r="63" spans="1:91" s="5" customFormat="1" ht="37.5" customHeight="1">
      <c r="A63" s="96" t="s">
        <v>76</v>
      </c>
      <c r="B63" s="97"/>
      <c r="C63" s="98"/>
      <c r="D63" s="395" t="s">
        <v>113</v>
      </c>
      <c r="E63" s="395"/>
      <c r="F63" s="395"/>
      <c r="G63" s="395"/>
      <c r="H63" s="395"/>
      <c r="I63" s="99"/>
      <c r="J63" s="395" t="s">
        <v>114</v>
      </c>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3">
        <f>'2017-087-12 - Datové a te...'!J27</f>
        <v>0</v>
      </c>
      <c r="AH63" s="394"/>
      <c r="AI63" s="394"/>
      <c r="AJ63" s="394"/>
      <c r="AK63" s="394"/>
      <c r="AL63" s="394"/>
      <c r="AM63" s="394"/>
      <c r="AN63" s="393">
        <f t="shared" si="0"/>
        <v>0</v>
      </c>
      <c r="AO63" s="394"/>
      <c r="AP63" s="394"/>
      <c r="AQ63" s="100" t="s">
        <v>79</v>
      </c>
      <c r="AR63" s="101"/>
      <c r="AS63" s="102">
        <v>0</v>
      </c>
      <c r="AT63" s="103">
        <f t="shared" si="1"/>
        <v>0</v>
      </c>
      <c r="AU63" s="104">
        <f>'2017-087-12 - Datové a te...'!P92</f>
        <v>0</v>
      </c>
      <c r="AV63" s="103">
        <f>'2017-087-12 - Datové a te...'!J30</f>
        <v>0</v>
      </c>
      <c r="AW63" s="103">
        <f>'2017-087-12 - Datové a te...'!J31</f>
        <v>0</v>
      </c>
      <c r="AX63" s="103">
        <f>'2017-087-12 - Datové a te...'!J32</f>
        <v>0</v>
      </c>
      <c r="AY63" s="103">
        <f>'2017-087-12 - Datové a te...'!J33</f>
        <v>0</v>
      </c>
      <c r="AZ63" s="103">
        <f>'2017-087-12 - Datové a te...'!F30</f>
        <v>0</v>
      </c>
      <c r="BA63" s="103">
        <f>'2017-087-12 - Datové a te...'!F31</f>
        <v>0</v>
      </c>
      <c r="BB63" s="103">
        <f>'2017-087-12 - Datové a te...'!F32</f>
        <v>0</v>
      </c>
      <c r="BC63" s="103">
        <f>'2017-087-12 - Datové a te...'!F33</f>
        <v>0</v>
      </c>
      <c r="BD63" s="105">
        <f>'2017-087-12 - Datové a te...'!F34</f>
        <v>0</v>
      </c>
      <c r="BT63" s="106" t="s">
        <v>80</v>
      </c>
      <c r="BV63" s="106" t="s">
        <v>74</v>
      </c>
      <c r="BW63" s="106" t="s">
        <v>115</v>
      </c>
      <c r="BX63" s="106" t="s">
        <v>7</v>
      </c>
      <c r="CL63" s="106" t="s">
        <v>21</v>
      </c>
      <c r="CM63" s="106" t="s">
        <v>82</v>
      </c>
    </row>
    <row r="64" spans="1:91" s="5" customFormat="1" ht="37.5" customHeight="1">
      <c r="A64" s="96" t="s">
        <v>76</v>
      </c>
      <c r="B64" s="97"/>
      <c r="C64" s="98"/>
      <c r="D64" s="395" t="s">
        <v>116</v>
      </c>
      <c r="E64" s="395"/>
      <c r="F64" s="395"/>
      <c r="G64" s="395"/>
      <c r="H64" s="395"/>
      <c r="I64" s="99"/>
      <c r="J64" s="395" t="s">
        <v>117</v>
      </c>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3">
        <f>'2017-087-13 - EPS'!J27</f>
        <v>0</v>
      </c>
      <c r="AH64" s="394"/>
      <c r="AI64" s="394"/>
      <c r="AJ64" s="394"/>
      <c r="AK64" s="394"/>
      <c r="AL64" s="394"/>
      <c r="AM64" s="394"/>
      <c r="AN64" s="393">
        <f t="shared" si="0"/>
        <v>0</v>
      </c>
      <c r="AO64" s="394"/>
      <c r="AP64" s="394"/>
      <c r="AQ64" s="100" t="s">
        <v>79</v>
      </c>
      <c r="AR64" s="101"/>
      <c r="AS64" s="102">
        <v>0</v>
      </c>
      <c r="AT64" s="103">
        <f t="shared" si="1"/>
        <v>0</v>
      </c>
      <c r="AU64" s="104">
        <f>'2017-087-13 - EPS'!P83</f>
        <v>0</v>
      </c>
      <c r="AV64" s="103">
        <f>'2017-087-13 - EPS'!J30</f>
        <v>0</v>
      </c>
      <c r="AW64" s="103">
        <f>'2017-087-13 - EPS'!J31</f>
        <v>0</v>
      </c>
      <c r="AX64" s="103">
        <f>'2017-087-13 - EPS'!J32</f>
        <v>0</v>
      </c>
      <c r="AY64" s="103">
        <f>'2017-087-13 - EPS'!J33</f>
        <v>0</v>
      </c>
      <c r="AZ64" s="103">
        <f>'2017-087-13 - EPS'!F30</f>
        <v>0</v>
      </c>
      <c r="BA64" s="103">
        <f>'2017-087-13 - EPS'!F31</f>
        <v>0</v>
      </c>
      <c r="BB64" s="103">
        <f>'2017-087-13 - EPS'!F32</f>
        <v>0</v>
      </c>
      <c r="BC64" s="103">
        <f>'2017-087-13 - EPS'!F33</f>
        <v>0</v>
      </c>
      <c r="BD64" s="105">
        <f>'2017-087-13 - EPS'!F34</f>
        <v>0</v>
      </c>
      <c r="BT64" s="106" t="s">
        <v>80</v>
      </c>
      <c r="BV64" s="106" t="s">
        <v>74</v>
      </c>
      <c r="BW64" s="106" t="s">
        <v>118</v>
      </c>
      <c r="BX64" s="106" t="s">
        <v>7</v>
      </c>
      <c r="CL64" s="106" t="s">
        <v>21</v>
      </c>
      <c r="CM64" s="106" t="s">
        <v>82</v>
      </c>
    </row>
    <row r="65" spans="1:91" s="5" customFormat="1" ht="37.5" customHeight="1">
      <c r="A65" s="96" t="s">
        <v>76</v>
      </c>
      <c r="B65" s="97"/>
      <c r="C65" s="98"/>
      <c r="D65" s="395" t="s">
        <v>119</v>
      </c>
      <c r="E65" s="395"/>
      <c r="F65" s="395"/>
      <c r="G65" s="395"/>
      <c r="H65" s="395"/>
      <c r="I65" s="99"/>
      <c r="J65" s="395" t="s">
        <v>120</v>
      </c>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3">
        <f>'2017-087-14 - EZS, CCTV a...'!J27</f>
        <v>0</v>
      </c>
      <c r="AH65" s="394"/>
      <c r="AI65" s="394"/>
      <c r="AJ65" s="394"/>
      <c r="AK65" s="394"/>
      <c r="AL65" s="394"/>
      <c r="AM65" s="394"/>
      <c r="AN65" s="393">
        <f t="shared" si="0"/>
        <v>0</v>
      </c>
      <c r="AO65" s="394"/>
      <c r="AP65" s="394"/>
      <c r="AQ65" s="100" t="s">
        <v>79</v>
      </c>
      <c r="AR65" s="101"/>
      <c r="AS65" s="102">
        <v>0</v>
      </c>
      <c r="AT65" s="103">
        <f t="shared" si="1"/>
        <v>0</v>
      </c>
      <c r="AU65" s="104">
        <f>'2017-087-14 - EZS, CCTV a...'!P88</f>
        <v>0</v>
      </c>
      <c r="AV65" s="103">
        <f>'2017-087-14 - EZS, CCTV a...'!J30</f>
        <v>0</v>
      </c>
      <c r="AW65" s="103">
        <f>'2017-087-14 - EZS, CCTV a...'!J31</f>
        <v>0</v>
      </c>
      <c r="AX65" s="103">
        <f>'2017-087-14 - EZS, CCTV a...'!J32</f>
        <v>0</v>
      </c>
      <c r="AY65" s="103">
        <f>'2017-087-14 - EZS, CCTV a...'!J33</f>
        <v>0</v>
      </c>
      <c r="AZ65" s="103">
        <f>'2017-087-14 - EZS, CCTV a...'!F30</f>
        <v>0</v>
      </c>
      <c r="BA65" s="103">
        <f>'2017-087-14 - EZS, CCTV a...'!F31</f>
        <v>0</v>
      </c>
      <c r="BB65" s="103">
        <f>'2017-087-14 - EZS, CCTV a...'!F32</f>
        <v>0</v>
      </c>
      <c r="BC65" s="103">
        <f>'2017-087-14 - EZS, CCTV a...'!F33</f>
        <v>0</v>
      </c>
      <c r="BD65" s="105">
        <f>'2017-087-14 - EZS, CCTV a...'!F34</f>
        <v>0</v>
      </c>
      <c r="BT65" s="106" t="s">
        <v>80</v>
      </c>
      <c r="BV65" s="106" t="s">
        <v>74</v>
      </c>
      <c r="BW65" s="106" t="s">
        <v>121</v>
      </c>
      <c r="BX65" s="106" t="s">
        <v>7</v>
      </c>
      <c r="CL65" s="106" t="s">
        <v>21</v>
      </c>
      <c r="CM65" s="106" t="s">
        <v>82</v>
      </c>
    </row>
    <row r="66" spans="1:91" s="5" customFormat="1" ht="37.5" customHeight="1">
      <c r="A66" s="96" t="s">
        <v>76</v>
      </c>
      <c r="B66" s="97"/>
      <c r="C66" s="98"/>
      <c r="D66" s="395" t="s">
        <v>122</v>
      </c>
      <c r="E66" s="395"/>
      <c r="F66" s="395"/>
      <c r="G66" s="395"/>
      <c r="H66" s="395"/>
      <c r="I66" s="99"/>
      <c r="J66" s="395" t="s">
        <v>123</v>
      </c>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3">
        <f>'2017-087-15 - Požární řešení'!J27</f>
        <v>0</v>
      </c>
      <c r="AH66" s="394"/>
      <c r="AI66" s="394"/>
      <c r="AJ66" s="394"/>
      <c r="AK66" s="394"/>
      <c r="AL66" s="394"/>
      <c r="AM66" s="394"/>
      <c r="AN66" s="393">
        <f t="shared" si="0"/>
        <v>0</v>
      </c>
      <c r="AO66" s="394"/>
      <c r="AP66" s="394"/>
      <c r="AQ66" s="100" t="s">
        <v>79</v>
      </c>
      <c r="AR66" s="101"/>
      <c r="AS66" s="102">
        <v>0</v>
      </c>
      <c r="AT66" s="103">
        <f t="shared" si="1"/>
        <v>0</v>
      </c>
      <c r="AU66" s="104">
        <f>'2017-087-15 - Požární řešení'!P78</f>
        <v>0</v>
      </c>
      <c r="AV66" s="103">
        <f>'2017-087-15 - Požární řešení'!J30</f>
        <v>0</v>
      </c>
      <c r="AW66" s="103">
        <f>'2017-087-15 - Požární řešení'!J31</f>
        <v>0</v>
      </c>
      <c r="AX66" s="103">
        <f>'2017-087-15 - Požární řešení'!J32</f>
        <v>0</v>
      </c>
      <c r="AY66" s="103">
        <f>'2017-087-15 - Požární řešení'!J33</f>
        <v>0</v>
      </c>
      <c r="AZ66" s="103">
        <f>'2017-087-15 - Požární řešení'!F30</f>
        <v>0</v>
      </c>
      <c r="BA66" s="103">
        <f>'2017-087-15 - Požární řešení'!F31</f>
        <v>0</v>
      </c>
      <c r="BB66" s="103">
        <f>'2017-087-15 - Požární řešení'!F32</f>
        <v>0</v>
      </c>
      <c r="BC66" s="103">
        <f>'2017-087-15 - Požární řešení'!F33</f>
        <v>0</v>
      </c>
      <c r="BD66" s="105">
        <f>'2017-087-15 - Požární řešení'!F34</f>
        <v>0</v>
      </c>
      <c r="BT66" s="106" t="s">
        <v>80</v>
      </c>
      <c r="BV66" s="106" t="s">
        <v>74</v>
      </c>
      <c r="BW66" s="106" t="s">
        <v>124</v>
      </c>
      <c r="BX66" s="106" t="s">
        <v>7</v>
      </c>
      <c r="CL66" s="106" t="s">
        <v>21</v>
      </c>
      <c r="CM66" s="106" t="s">
        <v>82</v>
      </c>
    </row>
    <row r="67" spans="1:91" s="5" customFormat="1" ht="37.5" customHeight="1">
      <c r="A67" s="96" t="s">
        <v>76</v>
      </c>
      <c r="B67" s="97"/>
      <c r="C67" s="98"/>
      <c r="D67" s="395" t="s">
        <v>125</v>
      </c>
      <c r="E67" s="395"/>
      <c r="F67" s="395"/>
      <c r="G67" s="395"/>
      <c r="H67" s="395"/>
      <c r="I67" s="99"/>
      <c r="J67" s="395" t="s">
        <v>126</v>
      </c>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3">
        <f>'2017-087-16 - Chladící boxy'!J27</f>
        <v>0</v>
      </c>
      <c r="AH67" s="394"/>
      <c r="AI67" s="394"/>
      <c r="AJ67" s="394"/>
      <c r="AK67" s="394"/>
      <c r="AL67" s="394"/>
      <c r="AM67" s="394"/>
      <c r="AN67" s="393">
        <f t="shared" si="0"/>
        <v>0</v>
      </c>
      <c r="AO67" s="394"/>
      <c r="AP67" s="394"/>
      <c r="AQ67" s="100" t="s">
        <v>79</v>
      </c>
      <c r="AR67" s="101"/>
      <c r="AS67" s="102">
        <v>0</v>
      </c>
      <c r="AT67" s="103">
        <f t="shared" si="1"/>
        <v>0</v>
      </c>
      <c r="AU67" s="104">
        <f>'2017-087-16 - Chladící boxy'!P81</f>
        <v>0</v>
      </c>
      <c r="AV67" s="103">
        <f>'2017-087-16 - Chladící boxy'!J30</f>
        <v>0</v>
      </c>
      <c r="AW67" s="103">
        <f>'2017-087-16 - Chladící boxy'!J31</f>
        <v>0</v>
      </c>
      <c r="AX67" s="103">
        <f>'2017-087-16 - Chladící boxy'!J32</f>
        <v>0</v>
      </c>
      <c r="AY67" s="103">
        <f>'2017-087-16 - Chladící boxy'!J33</f>
        <v>0</v>
      </c>
      <c r="AZ67" s="103">
        <f>'2017-087-16 - Chladící boxy'!F30</f>
        <v>0</v>
      </c>
      <c r="BA67" s="103">
        <f>'2017-087-16 - Chladící boxy'!F31</f>
        <v>0</v>
      </c>
      <c r="BB67" s="103">
        <f>'2017-087-16 - Chladící boxy'!F32</f>
        <v>0</v>
      </c>
      <c r="BC67" s="103">
        <f>'2017-087-16 - Chladící boxy'!F33</f>
        <v>0</v>
      </c>
      <c r="BD67" s="105">
        <f>'2017-087-16 - Chladící boxy'!F34</f>
        <v>0</v>
      </c>
      <c r="BT67" s="106" t="s">
        <v>80</v>
      </c>
      <c r="BV67" s="106" t="s">
        <v>74</v>
      </c>
      <c r="BW67" s="106" t="s">
        <v>127</v>
      </c>
      <c r="BX67" s="106" t="s">
        <v>7</v>
      </c>
      <c r="CL67" s="106" t="s">
        <v>21</v>
      </c>
      <c r="CM67" s="106" t="s">
        <v>82</v>
      </c>
    </row>
    <row r="68" spans="1:91" s="5" customFormat="1" ht="37.5" customHeight="1">
      <c r="A68" s="96" t="s">
        <v>76</v>
      </c>
      <c r="B68" s="97"/>
      <c r="C68" s="98"/>
      <c r="D68" s="395" t="s">
        <v>128</v>
      </c>
      <c r="E68" s="395"/>
      <c r="F68" s="395"/>
      <c r="G68" s="395"/>
      <c r="H68" s="395"/>
      <c r="I68" s="99"/>
      <c r="J68" s="395" t="s">
        <v>129</v>
      </c>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3">
        <f>'2017-087-17 - VRN'!J27</f>
        <v>0</v>
      </c>
      <c r="AH68" s="394"/>
      <c r="AI68" s="394"/>
      <c r="AJ68" s="394"/>
      <c r="AK68" s="394"/>
      <c r="AL68" s="394"/>
      <c r="AM68" s="394"/>
      <c r="AN68" s="393">
        <f t="shared" si="0"/>
        <v>0</v>
      </c>
      <c r="AO68" s="394"/>
      <c r="AP68" s="394"/>
      <c r="AQ68" s="100" t="s">
        <v>79</v>
      </c>
      <c r="AR68" s="101"/>
      <c r="AS68" s="107">
        <v>0</v>
      </c>
      <c r="AT68" s="108">
        <f t="shared" si="1"/>
        <v>0</v>
      </c>
      <c r="AU68" s="109">
        <f>'2017-087-17 - VRN'!P83</f>
        <v>0</v>
      </c>
      <c r="AV68" s="108">
        <f>'2017-087-17 - VRN'!J30</f>
        <v>0</v>
      </c>
      <c r="AW68" s="108">
        <f>'2017-087-17 - VRN'!J31</f>
        <v>0</v>
      </c>
      <c r="AX68" s="108">
        <f>'2017-087-17 - VRN'!J32</f>
        <v>0</v>
      </c>
      <c r="AY68" s="108">
        <f>'2017-087-17 - VRN'!J33</f>
        <v>0</v>
      </c>
      <c r="AZ68" s="108">
        <f>'2017-087-17 - VRN'!F30</f>
        <v>0</v>
      </c>
      <c r="BA68" s="108">
        <f>'2017-087-17 - VRN'!F31</f>
        <v>0</v>
      </c>
      <c r="BB68" s="108">
        <f>'2017-087-17 - VRN'!F32</f>
        <v>0</v>
      </c>
      <c r="BC68" s="108">
        <f>'2017-087-17 - VRN'!F33</f>
        <v>0</v>
      </c>
      <c r="BD68" s="110">
        <f>'2017-087-17 - VRN'!F34</f>
        <v>0</v>
      </c>
      <c r="BT68" s="106" t="s">
        <v>80</v>
      </c>
      <c r="BV68" s="106" t="s">
        <v>74</v>
      </c>
      <c r="BW68" s="106" t="s">
        <v>130</v>
      </c>
      <c r="BX68" s="106" t="s">
        <v>7</v>
      </c>
      <c r="CL68" s="106" t="s">
        <v>21</v>
      </c>
      <c r="CM68" s="106" t="s">
        <v>82</v>
      </c>
    </row>
    <row r="69" spans="2:44" s="1" customFormat="1" ht="30" customHeight="1">
      <c r="B69" s="41"/>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1"/>
    </row>
    <row r="70" spans="2:44" s="1" customFormat="1" ht="6.95" customHeight="1">
      <c r="B70" s="56"/>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61"/>
    </row>
  </sheetData>
  <sheetProtection algorithmName="SHA-512" hashValue="iVi5b6RyPbn3KvYWZV6n2eyK+VUOjUPHpoFYHeEozD3BG5sTPXWZA2lcEzslpNI2eSw0344YZ15Sn9Q6GCU4CA==" saltValue="TstaylaGu72U4YbJyUEmWw==" spinCount="100000" sheet="1" objects="1" scenarios="1" formatCells="0" formatColumns="0" formatRows="0" sort="0" autoFilter="0"/>
  <mergeCells count="105">
    <mergeCell ref="AR2:BE2"/>
    <mergeCell ref="AN67:AP67"/>
    <mergeCell ref="AG67:AM67"/>
    <mergeCell ref="D67:H67"/>
    <mergeCell ref="J67:AF67"/>
    <mergeCell ref="AN68:AP68"/>
    <mergeCell ref="AG68:AM68"/>
    <mergeCell ref="D68:H68"/>
    <mergeCell ref="J68:AF68"/>
    <mergeCell ref="AG51:AM51"/>
    <mergeCell ref="AN51:AP51"/>
    <mergeCell ref="AN64:AP64"/>
    <mergeCell ref="AG64:AM64"/>
    <mergeCell ref="D64:H64"/>
    <mergeCell ref="J64:AF64"/>
    <mergeCell ref="AN65:AP65"/>
    <mergeCell ref="AG65:AM65"/>
    <mergeCell ref="D65:H65"/>
    <mergeCell ref="J65:AF65"/>
    <mergeCell ref="AN66:AP66"/>
    <mergeCell ref="AG66:AM66"/>
    <mergeCell ref="D66:H66"/>
    <mergeCell ref="J66:AF66"/>
    <mergeCell ref="AN61:AP61"/>
    <mergeCell ref="AG61:AM61"/>
    <mergeCell ref="D61:H61"/>
    <mergeCell ref="J61:AF61"/>
    <mergeCell ref="AN62:AP62"/>
    <mergeCell ref="AG62:AM62"/>
    <mergeCell ref="D62:H62"/>
    <mergeCell ref="J62:AF62"/>
    <mergeCell ref="AN63:AP63"/>
    <mergeCell ref="AG63:AM63"/>
    <mergeCell ref="D63:H63"/>
    <mergeCell ref="J63:AF63"/>
    <mergeCell ref="AN58:AP58"/>
    <mergeCell ref="AG58:AM58"/>
    <mergeCell ref="D58:H58"/>
    <mergeCell ref="J58:AF58"/>
    <mergeCell ref="AN59:AP59"/>
    <mergeCell ref="AG59:AM59"/>
    <mergeCell ref="D59:H59"/>
    <mergeCell ref="J59:AF59"/>
    <mergeCell ref="AN60:AP60"/>
    <mergeCell ref="AG60:AM60"/>
    <mergeCell ref="D60:H60"/>
    <mergeCell ref="J60:AF60"/>
    <mergeCell ref="AN55:AP55"/>
    <mergeCell ref="AG55:AM55"/>
    <mergeCell ref="D55:H55"/>
    <mergeCell ref="J55:AF55"/>
    <mergeCell ref="AN56:AP56"/>
    <mergeCell ref="AG56:AM56"/>
    <mergeCell ref="D56:H56"/>
    <mergeCell ref="J56:AF56"/>
    <mergeCell ref="AN57:AP57"/>
    <mergeCell ref="AG57:AM57"/>
    <mergeCell ref="D57:H57"/>
    <mergeCell ref="J57:AF57"/>
    <mergeCell ref="AN52:AP52"/>
    <mergeCell ref="AG52:AM52"/>
    <mergeCell ref="D52:H52"/>
    <mergeCell ref="J52:AF52"/>
    <mergeCell ref="AN53:AP53"/>
    <mergeCell ref="AG53:AM53"/>
    <mergeCell ref="D53:H53"/>
    <mergeCell ref="J53:AF53"/>
    <mergeCell ref="AN54:AP54"/>
    <mergeCell ref="AG54:AM54"/>
    <mergeCell ref="D54:H54"/>
    <mergeCell ref="J54:AF54"/>
    <mergeCell ref="X32:AB32"/>
    <mergeCell ref="AK32:AO32"/>
    <mergeCell ref="L42:AO42"/>
    <mergeCell ref="AM44:AN44"/>
    <mergeCell ref="AM46:AP46"/>
    <mergeCell ref="AS46:AT48"/>
    <mergeCell ref="C49:G49"/>
    <mergeCell ref="I49:AF49"/>
    <mergeCell ref="AG49:AM49"/>
    <mergeCell ref="AN49:AP4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s>
  <hyperlinks>
    <hyperlink ref="K1:S1" location="C2" display="1) Rekapitulace stavby"/>
    <hyperlink ref="W1:AI1" location="C51" display="2) Rekapitulace objektů stavby a soupisů prací"/>
    <hyperlink ref="A52" location="'2017-087-01 - Bourací práce'!C2" display="/"/>
    <hyperlink ref="A53" location="'2017-087-02 - Svislé kce'!C2" display="/"/>
    <hyperlink ref="A54" location="'2017-087-03 - Podlahy'!C2" display="/"/>
    <hyperlink ref="A55" location="'2017-087-04 - Stropy'!C2" display="/"/>
    <hyperlink ref="A56" location="'2017-087-05 - Otvorové vý...'!C2" display="/"/>
    <hyperlink ref="A57" location="'2017-087-06 - Omítky, mal...'!C2" display="/"/>
    <hyperlink ref="A58" location="'2017-087-07 - ZTI'!C2" display="/"/>
    <hyperlink ref="A59" location="'2017-087-08 - Vytápění a ...'!C2" display="/"/>
    <hyperlink ref="A60" location="'2017-087-09 - VZT'!C2" display="/"/>
    <hyperlink ref="A61" location="'2017-087-10 - Elektro - s...'!C2" display="/"/>
    <hyperlink ref="A62" location="'2017-087-11 - MaR'!C2" display="/"/>
    <hyperlink ref="A63" location="'2017-087-12 - Datové a te...'!C2" display="/"/>
    <hyperlink ref="A64" location="'2017-087-13 - EPS'!C2" display="/"/>
    <hyperlink ref="A65" location="'2017-087-14 - EZS, CCTV a...'!C2" display="/"/>
    <hyperlink ref="A66" location="'2017-087-15 - Požární řešení'!C2" display="/"/>
    <hyperlink ref="A67" location="'2017-087-16 - Chladící boxy'!C2" display="/"/>
    <hyperlink ref="A68" location="'2017-087-17 - VR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1"/>
  <sheetViews>
    <sheetView showGridLines="0" tabSelected="1" workbookViewId="0" topLeftCell="A1">
      <pane ySplit="1" topLeftCell="A236" activePane="bottomLeft" state="frozen"/>
      <selection pane="bottomLeft" activeCell="F172" sqref="F17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106</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1651</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ROUND(SUM(BE90:BE250),2)</f>
        <v>0</v>
      </c>
      <c r="G30" s="42"/>
      <c r="H30" s="42"/>
      <c r="I30" s="131">
        <v>0.21</v>
      </c>
      <c r="J30" s="130">
        <f>ROUND(ROUND((SUM(BE90:BE250)),2)*I30,2)</f>
        <v>0</v>
      </c>
      <c r="K30" s="45"/>
    </row>
    <row r="31" spans="2:11" s="1" customFormat="1" ht="14.45" customHeight="1">
      <c r="B31" s="41"/>
      <c r="C31" s="42"/>
      <c r="D31" s="42"/>
      <c r="E31" s="49" t="s">
        <v>44</v>
      </c>
      <c r="F31" s="130">
        <f>ROUND(SUM(BF90:BF250),2)</f>
        <v>0</v>
      </c>
      <c r="G31" s="42"/>
      <c r="H31" s="42"/>
      <c r="I31" s="131">
        <v>0.15</v>
      </c>
      <c r="J31" s="130">
        <f>ROUND(ROUND((SUM(BF90:BF250)),2)*I31,2)</f>
        <v>0</v>
      </c>
      <c r="K31" s="45"/>
    </row>
    <row r="32" spans="2:11" s="1" customFormat="1" ht="14.45" customHeight="1" hidden="1">
      <c r="B32" s="41"/>
      <c r="C32" s="42"/>
      <c r="D32" s="42"/>
      <c r="E32" s="49" t="s">
        <v>45</v>
      </c>
      <c r="F32" s="130">
        <f>ROUND(SUM(BG90:BG250),2)</f>
        <v>0</v>
      </c>
      <c r="G32" s="42"/>
      <c r="H32" s="42"/>
      <c r="I32" s="131">
        <v>0.21</v>
      </c>
      <c r="J32" s="130">
        <v>0</v>
      </c>
      <c r="K32" s="45"/>
    </row>
    <row r="33" spans="2:11" s="1" customFormat="1" ht="14.45" customHeight="1" hidden="1">
      <c r="B33" s="41"/>
      <c r="C33" s="42"/>
      <c r="D33" s="42"/>
      <c r="E33" s="49" t="s">
        <v>46</v>
      </c>
      <c r="F33" s="130">
        <f>ROUND(SUM(BH90:BH250),2)</f>
        <v>0</v>
      </c>
      <c r="G33" s="42"/>
      <c r="H33" s="42"/>
      <c r="I33" s="131">
        <v>0.15</v>
      </c>
      <c r="J33" s="130">
        <v>0</v>
      </c>
      <c r="K33" s="45"/>
    </row>
    <row r="34" spans="2:11" s="1" customFormat="1" ht="14.45" customHeight="1" hidden="1">
      <c r="B34" s="41"/>
      <c r="C34" s="42"/>
      <c r="D34" s="42"/>
      <c r="E34" s="49" t="s">
        <v>47</v>
      </c>
      <c r="F34" s="130">
        <f>ROUND(SUM(BI90:BI250),2)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2017-087-09 - VZT</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J90</f>
        <v>0</v>
      </c>
      <c r="K56" s="45"/>
      <c r="AU56" s="24" t="s">
        <v>144</v>
      </c>
    </row>
    <row r="57" spans="2:11" s="7" customFormat="1" ht="24.95" customHeight="1">
      <c r="B57" s="149"/>
      <c r="C57" s="150"/>
      <c r="D57" s="151" t="s">
        <v>145</v>
      </c>
      <c r="E57" s="152"/>
      <c r="F57" s="152"/>
      <c r="G57" s="152"/>
      <c r="H57" s="152"/>
      <c r="I57" s="153"/>
      <c r="J57" s="154">
        <f>J91</f>
        <v>0</v>
      </c>
      <c r="K57" s="155"/>
    </row>
    <row r="58" spans="2:11" s="8" customFormat="1" ht="19.9" customHeight="1">
      <c r="B58" s="156"/>
      <c r="C58" s="157"/>
      <c r="D58" s="158" t="s">
        <v>146</v>
      </c>
      <c r="E58" s="159"/>
      <c r="F58" s="159"/>
      <c r="G58" s="159"/>
      <c r="H58" s="159"/>
      <c r="I58" s="160"/>
      <c r="J58" s="161">
        <f>J92</f>
        <v>0</v>
      </c>
      <c r="K58" s="162"/>
    </row>
    <row r="59" spans="2:11" s="7" customFormat="1" ht="24.95" customHeight="1">
      <c r="B59" s="149"/>
      <c r="C59" s="150"/>
      <c r="D59" s="151" t="s">
        <v>150</v>
      </c>
      <c r="E59" s="152"/>
      <c r="F59" s="152"/>
      <c r="G59" s="152"/>
      <c r="H59" s="152"/>
      <c r="I59" s="153"/>
      <c r="J59" s="154">
        <f>J95</f>
        <v>0</v>
      </c>
      <c r="K59" s="155"/>
    </row>
    <row r="60" spans="2:11" s="8" customFormat="1" ht="19.9" customHeight="1">
      <c r="B60" s="156"/>
      <c r="C60" s="157"/>
      <c r="D60" s="158" t="s">
        <v>1652</v>
      </c>
      <c r="E60" s="159"/>
      <c r="F60" s="159"/>
      <c r="G60" s="159"/>
      <c r="H60" s="159"/>
      <c r="I60" s="160"/>
      <c r="J60" s="161">
        <f>J96</f>
        <v>0</v>
      </c>
      <c r="K60" s="162"/>
    </row>
    <row r="61" spans="2:11" s="8" customFormat="1" ht="19.9" customHeight="1">
      <c r="B61" s="156"/>
      <c r="C61" s="157"/>
      <c r="D61" s="158" t="s">
        <v>1653</v>
      </c>
      <c r="E61" s="159"/>
      <c r="F61" s="159"/>
      <c r="G61" s="159"/>
      <c r="H61" s="159"/>
      <c r="I61" s="160"/>
      <c r="J61" s="161">
        <f>J142</f>
        <v>0</v>
      </c>
      <c r="K61" s="162"/>
    </row>
    <row r="62" spans="2:11" s="8" customFormat="1" ht="19.9" customHeight="1">
      <c r="B62" s="156"/>
      <c r="C62" s="157"/>
      <c r="D62" s="158" t="s">
        <v>1654</v>
      </c>
      <c r="E62" s="159"/>
      <c r="F62" s="159"/>
      <c r="G62" s="159"/>
      <c r="H62" s="159"/>
      <c r="I62" s="160"/>
      <c r="J62" s="161">
        <f>J173</f>
        <v>0</v>
      </c>
      <c r="K62" s="162"/>
    </row>
    <row r="63" spans="2:11" s="8" customFormat="1" ht="19.9" customHeight="1">
      <c r="B63" s="156"/>
      <c r="C63" s="157"/>
      <c r="D63" s="158" t="s">
        <v>1655</v>
      </c>
      <c r="E63" s="159"/>
      <c r="F63" s="159"/>
      <c r="G63" s="159"/>
      <c r="H63" s="159"/>
      <c r="I63" s="160"/>
      <c r="J63" s="161">
        <f>J185</f>
        <v>0</v>
      </c>
      <c r="K63" s="162"/>
    </row>
    <row r="64" spans="2:11" s="8" customFormat="1" ht="19.9" customHeight="1">
      <c r="B64" s="156"/>
      <c r="C64" s="157"/>
      <c r="D64" s="158" t="s">
        <v>1656</v>
      </c>
      <c r="E64" s="159"/>
      <c r="F64" s="159"/>
      <c r="G64" s="159"/>
      <c r="H64" s="159"/>
      <c r="I64" s="160"/>
      <c r="J64" s="161">
        <f>J193</f>
        <v>0</v>
      </c>
      <c r="K64" s="162"/>
    </row>
    <row r="65" spans="2:11" s="8" customFormat="1" ht="19.9" customHeight="1">
      <c r="B65" s="156"/>
      <c r="C65" s="157"/>
      <c r="D65" s="158" t="s">
        <v>1657</v>
      </c>
      <c r="E65" s="159"/>
      <c r="F65" s="159"/>
      <c r="G65" s="159"/>
      <c r="H65" s="159"/>
      <c r="I65" s="160"/>
      <c r="J65" s="161">
        <f>J199</f>
        <v>0</v>
      </c>
      <c r="K65" s="162"/>
    </row>
    <row r="66" spans="2:11" s="8" customFormat="1" ht="19.9" customHeight="1">
      <c r="B66" s="156"/>
      <c r="C66" s="157"/>
      <c r="D66" s="158" t="s">
        <v>1658</v>
      </c>
      <c r="E66" s="159"/>
      <c r="F66" s="159"/>
      <c r="G66" s="159"/>
      <c r="H66" s="159"/>
      <c r="I66" s="160"/>
      <c r="J66" s="161">
        <f>J209</f>
        <v>0</v>
      </c>
      <c r="K66" s="162"/>
    </row>
    <row r="67" spans="2:11" s="8" customFormat="1" ht="19.9" customHeight="1">
      <c r="B67" s="156"/>
      <c r="C67" s="157"/>
      <c r="D67" s="158" t="s">
        <v>1659</v>
      </c>
      <c r="E67" s="159"/>
      <c r="F67" s="159"/>
      <c r="G67" s="159"/>
      <c r="H67" s="159"/>
      <c r="I67" s="160"/>
      <c r="J67" s="161">
        <f>J213</f>
        <v>0</v>
      </c>
      <c r="K67" s="162"/>
    </row>
    <row r="68" spans="2:11" s="8" customFormat="1" ht="19.9" customHeight="1">
      <c r="B68" s="156"/>
      <c r="C68" s="157"/>
      <c r="D68" s="158" t="s">
        <v>1660</v>
      </c>
      <c r="E68" s="159"/>
      <c r="F68" s="159"/>
      <c r="G68" s="159"/>
      <c r="H68" s="159"/>
      <c r="I68" s="160"/>
      <c r="J68" s="161">
        <f>J220</f>
        <v>0</v>
      </c>
      <c r="K68" s="162"/>
    </row>
    <row r="69" spans="2:11" s="8" customFormat="1" ht="19.9" customHeight="1">
      <c r="B69" s="156"/>
      <c r="C69" s="157"/>
      <c r="D69" s="158" t="s">
        <v>1661</v>
      </c>
      <c r="E69" s="159"/>
      <c r="F69" s="159"/>
      <c r="G69" s="159"/>
      <c r="H69" s="159"/>
      <c r="I69" s="160"/>
      <c r="J69" s="161">
        <f>J225</f>
        <v>0</v>
      </c>
      <c r="K69" s="162"/>
    </row>
    <row r="70" spans="2:11" s="8" customFormat="1" ht="19.9" customHeight="1">
      <c r="B70" s="156"/>
      <c r="C70" s="157"/>
      <c r="D70" s="158" t="s">
        <v>1662</v>
      </c>
      <c r="E70" s="159"/>
      <c r="F70" s="159"/>
      <c r="G70" s="159"/>
      <c r="H70" s="159"/>
      <c r="I70" s="160"/>
      <c r="J70" s="161">
        <f>J245</f>
        <v>0</v>
      </c>
      <c r="K70" s="162"/>
    </row>
    <row r="71" spans="2:11" s="1" customFormat="1" ht="21.75" customHeight="1">
      <c r="B71" s="41"/>
      <c r="C71" s="42"/>
      <c r="D71" s="42"/>
      <c r="E71" s="42"/>
      <c r="F71" s="42"/>
      <c r="G71" s="42"/>
      <c r="H71" s="42"/>
      <c r="I71" s="118"/>
      <c r="J71" s="42"/>
      <c r="K71" s="45"/>
    </row>
    <row r="72" spans="2:11" s="1" customFormat="1" ht="6.95" customHeight="1">
      <c r="B72" s="56"/>
      <c r="C72" s="57"/>
      <c r="D72" s="57"/>
      <c r="E72" s="57"/>
      <c r="F72" s="57"/>
      <c r="G72" s="57"/>
      <c r="H72" s="57"/>
      <c r="I72" s="139"/>
      <c r="J72" s="57"/>
      <c r="K72" s="58"/>
    </row>
    <row r="76" spans="2:12" s="1" customFormat="1" ht="6.95" customHeight="1">
      <c r="B76" s="59"/>
      <c r="C76" s="60"/>
      <c r="D76" s="60"/>
      <c r="E76" s="60"/>
      <c r="F76" s="60"/>
      <c r="G76" s="60"/>
      <c r="H76" s="60"/>
      <c r="I76" s="142"/>
      <c r="J76" s="60"/>
      <c r="K76" s="60"/>
      <c r="L76" s="61"/>
    </row>
    <row r="77" spans="2:12" s="1" customFormat="1" ht="36.95" customHeight="1">
      <c r="B77" s="41"/>
      <c r="C77" s="62" t="s">
        <v>157</v>
      </c>
      <c r="D77" s="63"/>
      <c r="E77" s="63"/>
      <c r="F77" s="63"/>
      <c r="G77" s="63"/>
      <c r="H77" s="63"/>
      <c r="I77" s="163"/>
      <c r="J77" s="63"/>
      <c r="K77" s="63"/>
      <c r="L77" s="61"/>
    </row>
    <row r="78" spans="2:12" s="1" customFormat="1" ht="6.95" customHeight="1">
      <c r="B78" s="41"/>
      <c r="C78" s="63"/>
      <c r="D78" s="63"/>
      <c r="E78" s="63"/>
      <c r="F78" s="63"/>
      <c r="G78" s="63"/>
      <c r="H78" s="63"/>
      <c r="I78" s="163"/>
      <c r="J78" s="63"/>
      <c r="K78" s="63"/>
      <c r="L78" s="61"/>
    </row>
    <row r="79" spans="2:12" s="1" customFormat="1" ht="14.45" customHeight="1">
      <c r="B79" s="41"/>
      <c r="C79" s="65" t="s">
        <v>18</v>
      </c>
      <c r="D79" s="63"/>
      <c r="E79" s="63"/>
      <c r="F79" s="63"/>
      <c r="G79" s="63"/>
      <c r="H79" s="63"/>
      <c r="I79" s="163"/>
      <c r="J79" s="63"/>
      <c r="K79" s="63"/>
      <c r="L79" s="61"/>
    </row>
    <row r="80" spans="2:12" s="1" customFormat="1" ht="22.5" customHeight="1">
      <c r="B80" s="41"/>
      <c r="C80" s="63"/>
      <c r="D80" s="63"/>
      <c r="E80" s="399" t="str">
        <f>E7</f>
        <v>Suterén I. stavba</v>
      </c>
      <c r="F80" s="400"/>
      <c r="G80" s="400"/>
      <c r="H80" s="400"/>
      <c r="I80" s="163"/>
      <c r="J80" s="63"/>
      <c r="K80" s="63"/>
      <c r="L80" s="61"/>
    </row>
    <row r="81" spans="2:12" s="1" customFormat="1" ht="14.45" customHeight="1">
      <c r="B81" s="41"/>
      <c r="C81" s="65" t="s">
        <v>137</v>
      </c>
      <c r="D81" s="63"/>
      <c r="E81" s="63"/>
      <c r="F81" s="63"/>
      <c r="G81" s="63"/>
      <c r="H81" s="63"/>
      <c r="I81" s="163"/>
      <c r="J81" s="63"/>
      <c r="K81" s="63"/>
      <c r="L81" s="61"/>
    </row>
    <row r="82" spans="2:12" s="1" customFormat="1" ht="23.25" customHeight="1">
      <c r="B82" s="41"/>
      <c r="C82" s="63"/>
      <c r="D82" s="63"/>
      <c r="E82" s="379" t="str">
        <f>E9</f>
        <v>2017-087-09 - VZT</v>
      </c>
      <c r="F82" s="401"/>
      <c r="G82" s="401"/>
      <c r="H82" s="401"/>
      <c r="I82" s="163"/>
      <c r="J82" s="63"/>
      <c r="K82" s="63"/>
      <c r="L82" s="61"/>
    </row>
    <row r="83" spans="2:12" s="1" customFormat="1" ht="6.95" customHeight="1">
      <c r="B83" s="41"/>
      <c r="C83" s="63"/>
      <c r="D83" s="63"/>
      <c r="E83" s="63"/>
      <c r="F83" s="63"/>
      <c r="G83" s="63"/>
      <c r="H83" s="63"/>
      <c r="I83" s="163"/>
      <c r="J83" s="63"/>
      <c r="K83" s="63"/>
      <c r="L83" s="61"/>
    </row>
    <row r="84" spans="2:12" s="1" customFormat="1" ht="18" customHeight="1">
      <c r="B84" s="41"/>
      <c r="C84" s="65" t="s">
        <v>23</v>
      </c>
      <c r="D84" s="63"/>
      <c r="E84" s="63"/>
      <c r="F84" s="164" t="str">
        <f>F12</f>
        <v>Kamýcká 1176, Praha 6</v>
      </c>
      <c r="G84" s="63"/>
      <c r="H84" s="63"/>
      <c r="I84" s="165" t="s">
        <v>25</v>
      </c>
      <c r="J84" s="73" t="str">
        <f>IF(J12="","",J12)</f>
        <v>28. 4. 2017</v>
      </c>
      <c r="K84" s="63"/>
      <c r="L84" s="61"/>
    </row>
    <row r="85" spans="2:12" s="1" customFormat="1" ht="6.95" customHeight="1">
      <c r="B85" s="41"/>
      <c r="C85" s="63"/>
      <c r="D85" s="63"/>
      <c r="E85" s="63"/>
      <c r="F85" s="63"/>
      <c r="G85" s="63"/>
      <c r="H85" s="63"/>
      <c r="I85" s="163"/>
      <c r="J85" s="63"/>
      <c r="K85" s="63"/>
      <c r="L85" s="61"/>
    </row>
    <row r="86" spans="2:12" s="1" customFormat="1" ht="15">
      <c r="B86" s="41"/>
      <c r="C86" s="65" t="s">
        <v>27</v>
      </c>
      <c r="D86" s="63"/>
      <c r="E86" s="63"/>
      <c r="F86" s="164" t="str">
        <f>E15</f>
        <v>ČZU v Praze Kamýcká 129, Praha 6</v>
      </c>
      <c r="G86" s="63"/>
      <c r="H86" s="63"/>
      <c r="I86" s="165" t="s">
        <v>33</v>
      </c>
      <c r="J86" s="164" t="str">
        <f>E21</f>
        <v>Ing. Vladimír Čapka Gestnerova 5/658, Praha 7</v>
      </c>
      <c r="K86" s="63"/>
      <c r="L86" s="61"/>
    </row>
    <row r="87" spans="2:12" s="1" customFormat="1" ht="14.45" customHeight="1">
      <c r="B87" s="41"/>
      <c r="C87" s="65" t="s">
        <v>31</v>
      </c>
      <c r="D87" s="63"/>
      <c r="E87" s="63"/>
      <c r="F87" s="164" t="str">
        <f>IF(E18="","",E18)</f>
        <v/>
      </c>
      <c r="G87" s="63"/>
      <c r="H87" s="63"/>
      <c r="I87" s="163"/>
      <c r="J87" s="63"/>
      <c r="K87" s="63"/>
      <c r="L87" s="61"/>
    </row>
    <row r="88" spans="2:12" s="1" customFormat="1" ht="10.35" customHeight="1">
      <c r="B88" s="41"/>
      <c r="C88" s="63"/>
      <c r="D88" s="63"/>
      <c r="E88" s="63"/>
      <c r="F88" s="63"/>
      <c r="G88" s="63"/>
      <c r="H88" s="63"/>
      <c r="I88" s="163"/>
      <c r="J88" s="63"/>
      <c r="K88" s="63"/>
      <c r="L88" s="61"/>
    </row>
    <row r="89" spans="2:20" s="9" customFormat="1" ht="29.25" customHeight="1">
      <c r="B89" s="166"/>
      <c r="C89" s="167" t="s">
        <v>158</v>
      </c>
      <c r="D89" s="168" t="s">
        <v>57</v>
      </c>
      <c r="E89" s="168" t="s">
        <v>53</v>
      </c>
      <c r="F89" s="168" t="s">
        <v>159</v>
      </c>
      <c r="G89" s="168" t="s">
        <v>160</v>
      </c>
      <c r="H89" s="168" t="s">
        <v>161</v>
      </c>
      <c r="I89" s="169" t="s">
        <v>162</v>
      </c>
      <c r="J89" s="168" t="s">
        <v>142</v>
      </c>
      <c r="K89" s="170" t="s">
        <v>163</v>
      </c>
      <c r="L89" s="171"/>
      <c r="M89" s="81" t="s">
        <v>164</v>
      </c>
      <c r="N89" s="82" t="s">
        <v>42</v>
      </c>
      <c r="O89" s="82" t="s">
        <v>165</v>
      </c>
      <c r="P89" s="82" t="s">
        <v>166</v>
      </c>
      <c r="Q89" s="82" t="s">
        <v>167</v>
      </c>
      <c r="R89" s="82" t="s">
        <v>168</v>
      </c>
      <c r="S89" s="82" t="s">
        <v>169</v>
      </c>
      <c r="T89" s="83" t="s">
        <v>170</v>
      </c>
    </row>
    <row r="90" spans="2:63" s="1" customFormat="1" ht="29.25" customHeight="1">
      <c r="B90" s="41"/>
      <c r="C90" s="87" t="s">
        <v>143</v>
      </c>
      <c r="D90" s="63"/>
      <c r="E90" s="63"/>
      <c r="F90" s="63"/>
      <c r="G90" s="63"/>
      <c r="H90" s="63"/>
      <c r="I90" s="163"/>
      <c r="J90" s="172">
        <f>BK90</f>
        <v>0</v>
      </c>
      <c r="K90" s="63"/>
      <c r="L90" s="61"/>
      <c r="M90" s="84"/>
      <c r="N90" s="85"/>
      <c r="O90" s="85"/>
      <c r="P90" s="173">
        <f>P91+P95</f>
        <v>0</v>
      </c>
      <c r="Q90" s="85"/>
      <c r="R90" s="173">
        <f>R91+R95</f>
        <v>0</v>
      </c>
      <c r="S90" s="85"/>
      <c r="T90" s="174">
        <f>T91+T95</f>
        <v>0</v>
      </c>
      <c r="AT90" s="24" t="s">
        <v>71</v>
      </c>
      <c r="AU90" s="24" t="s">
        <v>144</v>
      </c>
      <c r="BK90" s="175">
        <f>BK91+BK95</f>
        <v>0</v>
      </c>
    </row>
    <row r="91" spans="2:63" s="10" customFormat="1" ht="37.35" customHeight="1">
      <c r="B91" s="176"/>
      <c r="C91" s="177"/>
      <c r="D91" s="178" t="s">
        <v>71</v>
      </c>
      <c r="E91" s="179" t="s">
        <v>171</v>
      </c>
      <c r="F91" s="179" t="s">
        <v>172</v>
      </c>
      <c r="G91" s="177"/>
      <c r="H91" s="177"/>
      <c r="I91" s="180"/>
      <c r="J91" s="181">
        <f>BK91</f>
        <v>0</v>
      </c>
      <c r="K91" s="177"/>
      <c r="L91" s="182"/>
      <c r="M91" s="183"/>
      <c r="N91" s="184"/>
      <c r="O91" s="184"/>
      <c r="P91" s="185">
        <f>P92</f>
        <v>0</v>
      </c>
      <c r="Q91" s="184"/>
      <c r="R91" s="185">
        <f>R92</f>
        <v>0</v>
      </c>
      <c r="S91" s="184"/>
      <c r="T91" s="186">
        <f>T92</f>
        <v>0</v>
      </c>
      <c r="AR91" s="187" t="s">
        <v>80</v>
      </c>
      <c r="AT91" s="188" t="s">
        <v>71</v>
      </c>
      <c r="AU91" s="188" t="s">
        <v>72</v>
      </c>
      <c r="AY91" s="187" t="s">
        <v>173</v>
      </c>
      <c r="BK91" s="189">
        <f>BK92</f>
        <v>0</v>
      </c>
    </row>
    <row r="92" spans="2:63" s="10" customFormat="1" ht="19.9" customHeight="1">
      <c r="B92" s="176"/>
      <c r="C92" s="177"/>
      <c r="D92" s="190" t="s">
        <v>71</v>
      </c>
      <c r="E92" s="191" t="s">
        <v>174</v>
      </c>
      <c r="F92" s="191" t="s">
        <v>175</v>
      </c>
      <c r="G92" s="177"/>
      <c r="H92" s="177"/>
      <c r="I92" s="180"/>
      <c r="J92" s="192">
        <f>BK92</f>
        <v>0</v>
      </c>
      <c r="K92" s="177"/>
      <c r="L92" s="182"/>
      <c r="M92" s="183"/>
      <c r="N92" s="184"/>
      <c r="O92" s="184"/>
      <c r="P92" s="185">
        <f>SUM(P93:P94)</f>
        <v>0</v>
      </c>
      <c r="Q92" s="184"/>
      <c r="R92" s="185">
        <f>SUM(R93:R94)</f>
        <v>0</v>
      </c>
      <c r="S92" s="184"/>
      <c r="T92" s="186">
        <f>SUM(T93:T94)</f>
        <v>0</v>
      </c>
      <c r="AR92" s="187" t="s">
        <v>80</v>
      </c>
      <c r="AT92" s="188" t="s">
        <v>71</v>
      </c>
      <c r="AU92" s="188" t="s">
        <v>80</v>
      </c>
      <c r="AY92" s="187" t="s">
        <v>173</v>
      </c>
      <c r="BK92" s="189">
        <f>SUM(BK93:BK94)</f>
        <v>0</v>
      </c>
    </row>
    <row r="93" spans="2:65" s="1" customFormat="1" ht="31.5" customHeight="1">
      <c r="B93" s="41"/>
      <c r="C93" s="193" t="s">
        <v>80</v>
      </c>
      <c r="D93" s="193" t="s">
        <v>176</v>
      </c>
      <c r="E93" s="194" t="s">
        <v>1663</v>
      </c>
      <c r="F93" s="195" t="s">
        <v>1664</v>
      </c>
      <c r="G93" s="196" t="s">
        <v>970</v>
      </c>
      <c r="H93" s="197">
        <v>3</v>
      </c>
      <c r="I93" s="198"/>
      <c r="J93" s="199">
        <f>ROUND(I93*H93,2)</f>
        <v>0</v>
      </c>
      <c r="K93" s="195" t="s">
        <v>21</v>
      </c>
      <c r="L93" s="61"/>
      <c r="M93" s="200" t="s">
        <v>21</v>
      </c>
      <c r="N93" s="201" t="s">
        <v>43</v>
      </c>
      <c r="O93" s="42"/>
      <c r="P93" s="202">
        <f>O93*H93</f>
        <v>0</v>
      </c>
      <c r="Q93" s="202">
        <v>0</v>
      </c>
      <c r="R93" s="202">
        <f>Q93*H93</f>
        <v>0</v>
      </c>
      <c r="S93" s="202">
        <v>0</v>
      </c>
      <c r="T93" s="203">
        <f>S93*H93</f>
        <v>0</v>
      </c>
      <c r="AR93" s="24" t="s">
        <v>181</v>
      </c>
      <c r="AT93" s="24" t="s">
        <v>176</v>
      </c>
      <c r="AU93" s="24" t="s">
        <v>82</v>
      </c>
      <c r="AY93" s="24" t="s">
        <v>173</v>
      </c>
      <c r="BE93" s="204">
        <f>IF(N93="základní",J93,0)</f>
        <v>0</v>
      </c>
      <c r="BF93" s="204">
        <f>IF(N93="snížená",J93,0)</f>
        <v>0</v>
      </c>
      <c r="BG93" s="204">
        <f>IF(N93="zákl. přenesená",J93,0)</f>
        <v>0</v>
      </c>
      <c r="BH93" s="204">
        <f>IF(N93="sníž. přenesená",J93,0)</f>
        <v>0</v>
      </c>
      <c r="BI93" s="204">
        <f>IF(N93="nulová",J93,0)</f>
        <v>0</v>
      </c>
      <c r="BJ93" s="24" t="s">
        <v>80</v>
      </c>
      <c r="BK93" s="204">
        <f>ROUND(I93*H93,2)</f>
        <v>0</v>
      </c>
      <c r="BL93" s="24" t="s">
        <v>181</v>
      </c>
      <c r="BM93" s="24" t="s">
        <v>1665</v>
      </c>
    </row>
    <row r="94" spans="2:65" s="1" customFormat="1" ht="22.5" customHeight="1">
      <c r="B94" s="41"/>
      <c r="C94" s="193" t="s">
        <v>82</v>
      </c>
      <c r="D94" s="193" t="s">
        <v>176</v>
      </c>
      <c r="E94" s="194" t="s">
        <v>1666</v>
      </c>
      <c r="F94" s="195" t="s">
        <v>1667</v>
      </c>
      <c r="G94" s="196" t="s">
        <v>970</v>
      </c>
      <c r="H94" s="197">
        <v>3</v>
      </c>
      <c r="I94" s="198"/>
      <c r="J94" s="199">
        <f>ROUND(I94*H94,2)</f>
        <v>0</v>
      </c>
      <c r="K94" s="195" t="s">
        <v>21</v>
      </c>
      <c r="L94" s="61"/>
      <c r="M94" s="200" t="s">
        <v>21</v>
      </c>
      <c r="N94" s="201" t="s">
        <v>43</v>
      </c>
      <c r="O94" s="42"/>
      <c r="P94" s="202">
        <f>O94*H94</f>
        <v>0</v>
      </c>
      <c r="Q94" s="202">
        <v>0</v>
      </c>
      <c r="R94" s="202">
        <f>Q94*H94</f>
        <v>0</v>
      </c>
      <c r="S94" s="202">
        <v>0</v>
      </c>
      <c r="T94" s="203">
        <f>S94*H94</f>
        <v>0</v>
      </c>
      <c r="AR94" s="24" t="s">
        <v>181</v>
      </c>
      <c r="AT94" s="24" t="s">
        <v>176</v>
      </c>
      <c r="AU94" s="24" t="s">
        <v>82</v>
      </c>
      <c r="AY94" s="24" t="s">
        <v>173</v>
      </c>
      <c r="BE94" s="204">
        <f>IF(N94="základní",J94,0)</f>
        <v>0</v>
      </c>
      <c r="BF94" s="204">
        <f>IF(N94="snížená",J94,0)</f>
        <v>0</v>
      </c>
      <c r="BG94" s="204">
        <f>IF(N94="zákl. přenesená",J94,0)</f>
        <v>0</v>
      </c>
      <c r="BH94" s="204">
        <f>IF(N94="sníž. přenesená",J94,0)</f>
        <v>0</v>
      </c>
      <c r="BI94" s="204">
        <f>IF(N94="nulová",J94,0)</f>
        <v>0</v>
      </c>
      <c r="BJ94" s="24" t="s">
        <v>80</v>
      </c>
      <c r="BK94" s="204">
        <f>ROUND(I94*H94,2)</f>
        <v>0</v>
      </c>
      <c r="BL94" s="24" t="s">
        <v>181</v>
      </c>
      <c r="BM94" s="24" t="s">
        <v>1668</v>
      </c>
    </row>
    <row r="95" spans="2:63" s="10" customFormat="1" ht="37.35" customHeight="1">
      <c r="B95" s="176"/>
      <c r="C95" s="177"/>
      <c r="D95" s="178" t="s">
        <v>71</v>
      </c>
      <c r="E95" s="179" t="s">
        <v>544</v>
      </c>
      <c r="F95" s="179" t="s">
        <v>545</v>
      </c>
      <c r="G95" s="177"/>
      <c r="H95" s="177"/>
      <c r="I95" s="180"/>
      <c r="J95" s="181">
        <f>BK95</f>
        <v>0</v>
      </c>
      <c r="K95" s="177"/>
      <c r="L95" s="182"/>
      <c r="M95" s="183"/>
      <c r="N95" s="184"/>
      <c r="O95" s="184"/>
      <c r="P95" s="185">
        <f>P96+P142+P173+P185+P193+P199+P209+P213+P220+P225+P245</f>
        <v>0</v>
      </c>
      <c r="Q95" s="184"/>
      <c r="R95" s="185">
        <f>R96+R142+R173+R185+R193+R199+R209+R213+R220+R225+R245</f>
        <v>0</v>
      </c>
      <c r="S95" s="184"/>
      <c r="T95" s="186">
        <f>T96+T142+T173+T185+T193+T199+T209+T213+T220+T225+T245</f>
        <v>0</v>
      </c>
      <c r="AR95" s="187" t="s">
        <v>82</v>
      </c>
      <c r="AT95" s="188" t="s">
        <v>71</v>
      </c>
      <c r="AU95" s="188" t="s">
        <v>72</v>
      </c>
      <c r="AY95" s="187" t="s">
        <v>173</v>
      </c>
      <c r="BK95" s="189">
        <f>BK96+BK142+BK173+BK185+BK193+BK199+BK209+BK213+BK220+BK225+BK245</f>
        <v>0</v>
      </c>
    </row>
    <row r="96" spans="2:63" s="10" customFormat="1" ht="19.9" customHeight="1">
      <c r="B96" s="176"/>
      <c r="C96" s="177"/>
      <c r="D96" s="190" t="s">
        <v>71</v>
      </c>
      <c r="E96" s="191" t="s">
        <v>1669</v>
      </c>
      <c r="F96" s="191" t="s">
        <v>1670</v>
      </c>
      <c r="G96" s="177"/>
      <c r="H96" s="177"/>
      <c r="I96" s="180"/>
      <c r="J96" s="192">
        <f>BK96</f>
        <v>0</v>
      </c>
      <c r="K96" s="177"/>
      <c r="L96" s="182"/>
      <c r="M96" s="183"/>
      <c r="N96" s="184"/>
      <c r="O96" s="184"/>
      <c r="P96" s="185">
        <f>SUM(P97:P141)</f>
        <v>0</v>
      </c>
      <c r="Q96" s="184"/>
      <c r="R96" s="185">
        <f>SUM(R97:R141)</f>
        <v>0</v>
      </c>
      <c r="S96" s="184"/>
      <c r="T96" s="186">
        <f>SUM(T97:T141)</f>
        <v>0</v>
      </c>
      <c r="AR96" s="187" t="s">
        <v>80</v>
      </c>
      <c r="AT96" s="188" t="s">
        <v>71</v>
      </c>
      <c r="AU96" s="188" t="s">
        <v>80</v>
      </c>
      <c r="AY96" s="187" t="s">
        <v>173</v>
      </c>
      <c r="BK96" s="189">
        <f>SUM(BK97:BK141)</f>
        <v>0</v>
      </c>
    </row>
    <row r="97" spans="2:65" s="1" customFormat="1" ht="44.25" customHeight="1">
      <c r="B97" s="41"/>
      <c r="C97" s="262" t="s">
        <v>189</v>
      </c>
      <c r="D97" s="262" t="s">
        <v>710</v>
      </c>
      <c r="E97" s="263" t="s">
        <v>1671</v>
      </c>
      <c r="F97" s="264" t="s">
        <v>1672</v>
      </c>
      <c r="G97" s="265" t="s">
        <v>970</v>
      </c>
      <c r="H97" s="266">
        <v>1</v>
      </c>
      <c r="I97" s="267"/>
      <c r="J97" s="268">
        <f aca="true" t="shared" si="0" ref="J97:J141">ROUND(I97*H97,2)</f>
        <v>0</v>
      </c>
      <c r="K97" s="264" t="s">
        <v>21</v>
      </c>
      <c r="L97" s="269"/>
      <c r="M97" s="270" t="s">
        <v>21</v>
      </c>
      <c r="N97" s="271" t="s">
        <v>43</v>
      </c>
      <c r="O97" s="42"/>
      <c r="P97" s="202">
        <f aca="true" t="shared" si="1" ref="P97:P141">O97*H97</f>
        <v>0</v>
      </c>
      <c r="Q97" s="202">
        <v>0</v>
      </c>
      <c r="R97" s="202">
        <f aca="true" t="shared" si="2" ref="R97:R141">Q97*H97</f>
        <v>0</v>
      </c>
      <c r="S97" s="202">
        <v>0</v>
      </c>
      <c r="T97" s="203">
        <f aca="true" t="shared" si="3" ref="T97:T141">S97*H97</f>
        <v>0</v>
      </c>
      <c r="AR97" s="24" t="s">
        <v>317</v>
      </c>
      <c r="AT97" s="24" t="s">
        <v>710</v>
      </c>
      <c r="AU97" s="24" t="s">
        <v>82</v>
      </c>
      <c r="AY97" s="24" t="s">
        <v>173</v>
      </c>
      <c r="BE97" s="204">
        <f aca="true" t="shared" si="4" ref="BE97:BE141">IF(N97="základní",J97,0)</f>
        <v>0</v>
      </c>
      <c r="BF97" s="204">
        <f aca="true" t="shared" si="5" ref="BF97:BF141">IF(N97="snížená",J97,0)</f>
        <v>0</v>
      </c>
      <c r="BG97" s="204">
        <f aca="true" t="shared" si="6" ref="BG97:BG141">IF(N97="zákl. přenesená",J97,0)</f>
        <v>0</v>
      </c>
      <c r="BH97" s="204">
        <f aca="true" t="shared" si="7" ref="BH97:BH141">IF(N97="sníž. přenesená",J97,0)</f>
        <v>0</v>
      </c>
      <c r="BI97" s="204">
        <f aca="true" t="shared" si="8" ref="BI97:BI141">IF(N97="nulová",J97,0)</f>
        <v>0</v>
      </c>
      <c r="BJ97" s="24" t="s">
        <v>80</v>
      </c>
      <c r="BK97" s="204">
        <f aca="true" t="shared" si="9" ref="BK97:BK141">ROUND(I97*H97,2)</f>
        <v>0</v>
      </c>
      <c r="BL97" s="24" t="s">
        <v>181</v>
      </c>
      <c r="BM97" s="24" t="s">
        <v>1673</v>
      </c>
    </row>
    <row r="98" spans="2:65" s="1" customFormat="1" ht="22.5" customHeight="1">
      <c r="B98" s="41"/>
      <c r="C98" s="262" t="s">
        <v>181</v>
      </c>
      <c r="D98" s="262" t="s">
        <v>710</v>
      </c>
      <c r="E98" s="263" t="s">
        <v>1674</v>
      </c>
      <c r="F98" s="264" t="s">
        <v>1675</v>
      </c>
      <c r="G98" s="265" t="s">
        <v>970</v>
      </c>
      <c r="H98" s="266">
        <v>1</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1676</v>
      </c>
    </row>
    <row r="99" spans="2:65" s="1" customFormat="1" ht="22.5" customHeight="1">
      <c r="B99" s="41"/>
      <c r="C99" s="262" t="s">
        <v>207</v>
      </c>
      <c r="D99" s="262" t="s">
        <v>710</v>
      </c>
      <c r="E99" s="263" t="s">
        <v>1677</v>
      </c>
      <c r="F99" s="264" t="s">
        <v>1675</v>
      </c>
      <c r="G99" s="265" t="s">
        <v>970</v>
      </c>
      <c r="H99" s="266">
        <v>1</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1678</v>
      </c>
    </row>
    <row r="100" spans="2:65" s="1" customFormat="1" ht="22.5" customHeight="1">
      <c r="B100" s="41"/>
      <c r="C100" s="262" t="s">
        <v>237</v>
      </c>
      <c r="D100" s="262" t="s">
        <v>710</v>
      </c>
      <c r="E100" s="263" t="s">
        <v>1679</v>
      </c>
      <c r="F100" s="264" t="s">
        <v>1675</v>
      </c>
      <c r="G100" s="265" t="s">
        <v>970</v>
      </c>
      <c r="H100" s="266">
        <v>1</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1680</v>
      </c>
    </row>
    <row r="101" spans="2:65" s="1" customFormat="1" ht="22.5" customHeight="1">
      <c r="B101" s="41"/>
      <c r="C101" s="262" t="s">
        <v>304</v>
      </c>
      <c r="D101" s="262" t="s">
        <v>710</v>
      </c>
      <c r="E101" s="263" t="s">
        <v>1681</v>
      </c>
      <c r="F101" s="264" t="s">
        <v>1682</v>
      </c>
      <c r="G101" s="265" t="s">
        <v>970</v>
      </c>
      <c r="H101" s="266">
        <v>1</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1683</v>
      </c>
    </row>
    <row r="102" spans="2:65" s="1" customFormat="1" ht="22.5" customHeight="1">
      <c r="B102" s="41"/>
      <c r="C102" s="262" t="s">
        <v>317</v>
      </c>
      <c r="D102" s="262" t="s">
        <v>710</v>
      </c>
      <c r="E102" s="263" t="s">
        <v>1684</v>
      </c>
      <c r="F102" s="264" t="s">
        <v>1685</v>
      </c>
      <c r="G102" s="265" t="s">
        <v>970</v>
      </c>
      <c r="H102" s="266">
        <v>1</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1686</v>
      </c>
    </row>
    <row r="103" spans="2:65" s="1" customFormat="1" ht="22.5" customHeight="1">
      <c r="B103" s="41"/>
      <c r="C103" s="262" t="s">
        <v>328</v>
      </c>
      <c r="D103" s="262" t="s">
        <v>710</v>
      </c>
      <c r="E103" s="263" t="s">
        <v>1687</v>
      </c>
      <c r="F103" s="264" t="s">
        <v>1688</v>
      </c>
      <c r="G103" s="265" t="s">
        <v>970</v>
      </c>
      <c r="H103" s="266">
        <v>1</v>
      </c>
      <c r="I103" s="267"/>
      <c r="J103" s="268">
        <f t="shared" si="0"/>
        <v>0</v>
      </c>
      <c r="K103" s="264" t="s">
        <v>21</v>
      </c>
      <c r="L103" s="269"/>
      <c r="M103" s="270" t="s">
        <v>21</v>
      </c>
      <c r="N103" s="271" t="s">
        <v>43</v>
      </c>
      <c r="O103" s="42"/>
      <c r="P103" s="202">
        <f t="shared" si="1"/>
        <v>0</v>
      </c>
      <c r="Q103" s="202">
        <v>0</v>
      </c>
      <c r="R103" s="202">
        <f t="shared" si="2"/>
        <v>0</v>
      </c>
      <c r="S103" s="202">
        <v>0</v>
      </c>
      <c r="T103" s="203">
        <f t="shared" si="3"/>
        <v>0</v>
      </c>
      <c r="AR103" s="24" t="s">
        <v>317</v>
      </c>
      <c r="AT103" s="24" t="s">
        <v>710</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1689</v>
      </c>
    </row>
    <row r="104" spans="2:65" s="1" customFormat="1" ht="22.5" customHeight="1">
      <c r="B104" s="41"/>
      <c r="C104" s="262" t="s">
        <v>344</v>
      </c>
      <c r="D104" s="262" t="s">
        <v>710</v>
      </c>
      <c r="E104" s="263" t="s">
        <v>1690</v>
      </c>
      <c r="F104" s="264" t="s">
        <v>1691</v>
      </c>
      <c r="G104" s="265" t="s">
        <v>970</v>
      </c>
      <c r="H104" s="266">
        <v>1</v>
      </c>
      <c r="I104" s="267"/>
      <c r="J104" s="268">
        <f t="shared" si="0"/>
        <v>0</v>
      </c>
      <c r="K104" s="264" t="s">
        <v>21</v>
      </c>
      <c r="L104" s="269"/>
      <c r="M104" s="270" t="s">
        <v>21</v>
      </c>
      <c r="N104" s="271" t="s">
        <v>43</v>
      </c>
      <c r="O104" s="42"/>
      <c r="P104" s="202">
        <f t="shared" si="1"/>
        <v>0</v>
      </c>
      <c r="Q104" s="202">
        <v>0</v>
      </c>
      <c r="R104" s="202">
        <f t="shared" si="2"/>
        <v>0</v>
      </c>
      <c r="S104" s="202">
        <v>0</v>
      </c>
      <c r="T104" s="203">
        <f t="shared" si="3"/>
        <v>0</v>
      </c>
      <c r="AR104" s="24" t="s">
        <v>317</v>
      </c>
      <c r="AT104" s="24" t="s">
        <v>710</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1692</v>
      </c>
    </row>
    <row r="105" spans="2:65" s="1" customFormat="1" ht="22.5" customHeight="1">
      <c r="B105" s="41"/>
      <c r="C105" s="262" t="s">
        <v>348</v>
      </c>
      <c r="D105" s="262" t="s">
        <v>710</v>
      </c>
      <c r="E105" s="263" t="s">
        <v>1693</v>
      </c>
      <c r="F105" s="264" t="s">
        <v>1694</v>
      </c>
      <c r="G105" s="265" t="s">
        <v>179</v>
      </c>
      <c r="H105" s="266">
        <v>20</v>
      </c>
      <c r="I105" s="267"/>
      <c r="J105" s="268">
        <f t="shared" si="0"/>
        <v>0</v>
      </c>
      <c r="K105" s="264" t="s">
        <v>21</v>
      </c>
      <c r="L105" s="269"/>
      <c r="M105" s="270" t="s">
        <v>21</v>
      </c>
      <c r="N105" s="271" t="s">
        <v>43</v>
      </c>
      <c r="O105" s="42"/>
      <c r="P105" s="202">
        <f t="shared" si="1"/>
        <v>0</v>
      </c>
      <c r="Q105" s="202">
        <v>0</v>
      </c>
      <c r="R105" s="202">
        <f t="shared" si="2"/>
        <v>0</v>
      </c>
      <c r="S105" s="202">
        <v>0</v>
      </c>
      <c r="T105" s="203">
        <f t="shared" si="3"/>
        <v>0</v>
      </c>
      <c r="AR105" s="24" t="s">
        <v>317</v>
      </c>
      <c r="AT105" s="24" t="s">
        <v>710</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1695</v>
      </c>
    </row>
    <row r="106" spans="2:65" s="1" customFormat="1" ht="22.5" customHeight="1">
      <c r="B106" s="41"/>
      <c r="C106" s="262" t="s">
        <v>376</v>
      </c>
      <c r="D106" s="262" t="s">
        <v>710</v>
      </c>
      <c r="E106" s="263" t="s">
        <v>1696</v>
      </c>
      <c r="F106" s="264" t="s">
        <v>1697</v>
      </c>
      <c r="G106" s="265" t="s">
        <v>179</v>
      </c>
      <c r="H106" s="266">
        <v>15</v>
      </c>
      <c r="I106" s="267"/>
      <c r="J106" s="268">
        <f t="shared" si="0"/>
        <v>0</v>
      </c>
      <c r="K106" s="264" t="s">
        <v>21</v>
      </c>
      <c r="L106" s="269"/>
      <c r="M106" s="270" t="s">
        <v>21</v>
      </c>
      <c r="N106" s="271" t="s">
        <v>43</v>
      </c>
      <c r="O106" s="42"/>
      <c r="P106" s="202">
        <f t="shared" si="1"/>
        <v>0</v>
      </c>
      <c r="Q106" s="202">
        <v>0</v>
      </c>
      <c r="R106" s="202">
        <f t="shared" si="2"/>
        <v>0</v>
      </c>
      <c r="S106" s="202">
        <v>0</v>
      </c>
      <c r="T106" s="203">
        <f t="shared" si="3"/>
        <v>0</v>
      </c>
      <c r="AR106" s="24" t="s">
        <v>317</v>
      </c>
      <c r="AT106" s="24" t="s">
        <v>710</v>
      </c>
      <c r="AU106" s="24" t="s">
        <v>82</v>
      </c>
      <c r="AY106" s="24" t="s">
        <v>173</v>
      </c>
      <c r="BE106" s="204">
        <f t="shared" si="4"/>
        <v>0</v>
      </c>
      <c r="BF106" s="204">
        <f t="shared" si="5"/>
        <v>0</v>
      </c>
      <c r="BG106" s="204">
        <f t="shared" si="6"/>
        <v>0</v>
      </c>
      <c r="BH106" s="204">
        <f t="shared" si="7"/>
        <v>0</v>
      </c>
      <c r="BI106" s="204">
        <f t="shared" si="8"/>
        <v>0</v>
      </c>
      <c r="BJ106" s="24" t="s">
        <v>80</v>
      </c>
      <c r="BK106" s="204">
        <f t="shared" si="9"/>
        <v>0</v>
      </c>
      <c r="BL106" s="24" t="s">
        <v>181</v>
      </c>
      <c r="BM106" s="24" t="s">
        <v>1698</v>
      </c>
    </row>
    <row r="107" spans="2:65" s="1" customFormat="1" ht="22.5" customHeight="1">
      <c r="B107" s="41"/>
      <c r="C107" s="262" t="s">
        <v>430</v>
      </c>
      <c r="D107" s="262" t="s">
        <v>710</v>
      </c>
      <c r="E107" s="263" t="s">
        <v>1699</v>
      </c>
      <c r="F107" s="264" t="s">
        <v>1700</v>
      </c>
      <c r="G107" s="265" t="s">
        <v>1549</v>
      </c>
      <c r="H107" s="266">
        <v>26</v>
      </c>
      <c r="I107" s="267"/>
      <c r="J107" s="268">
        <f t="shared" si="0"/>
        <v>0</v>
      </c>
      <c r="K107" s="264" t="s">
        <v>21</v>
      </c>
      <c r="L107" s="269"/>
      <c r="M107" s="270" t="s">
        <v>21</v>
      </c>
      <c r="N107" s="271" t="s">
        <v>43</v>
      </c>
      <c r="O107" s="42"/>
      <c r="P107" s="202">
        <f t="shared" si="1"/>
        <v>0</v>
      </c>
      <c r="Q107" s="202">
        <v>0</v>
      </c>
      <c r="R107" s="202">
        <f t="shared" si="2"/>
        <v>0</v>
      </c>
      <c r="S107" s="202">
        <v>0</v>
      </c>
      <c r="T107" s="203">
        <f t="shared" si="3"/>
        <v>0</v>
      </c>
      <c r="AR107" s="24" t="s">
        <v>317</v>
      </c>
      <c r="AT107" s="24" t="s">
        <v>710</v>
      </c>
      <c r="AU107" s="24" t="s">
        <v>82</v>
      </c>
      <c r="AY107" s="24" t="s">
        <v>173</v>
      </c>
      <c r="BE107" s="204">
        <f t="shared" si="4"/>
        <v>0</v>
      </c>
      <c r="BF107" s="204">
        <f t="shared" si="5"/>
        <v>0</v>
      </c>
      <c r="BG107" s="204">
        <f t="shared" si="6"/>
        <v>0</v>
      </c>
      <c r="BH107" s="204">
        <f t="shared" si="7"/>
        <v>0</v>
      </c>
      <c r="BI107" s="204">
        <f t="shared" si="8"/>
        <v>0</v>
      </c>
      <c r="BJ107" s="24" t="s">
        <v>80</v>
      </c>
      <c r="BK107" s="204">
        <f t="shared" si="9"/>
        <v>0</v>
      </c>
      <c r="BL107" s="24" t="s">
        <v>181</v>
      </c>
      <c r="BM107" s="24" t="s">
        <v>1701</v>
      </c>
    </row>
    <row r="108" spans="2:65" s="1" customFormat="1" ht="22.5" customHeight="1">
      <c r="B108" s="41"/>
      <c r="C108" s="262" t="s">
        <v>443</v>
      </c>
      <c r="D108" s="262" t="s">
        <v>710</v>
      </c>
      <c r="E108" s="263" t="s">
        <v>1702</v>
      </c>
      <c r="F108" s="264" t="s">
        <v>1703</v>
      </c>
      <c r="G108" s="265" t="s">
        <v>970</v>
      </c>
      <c r="H108" s="266">
        <v>15</v>
      </c>
      <c r="I108" s="267"/>
      <c r="J108" s="268">
        <f t="shared" si="0"/>
        <v>0</v>
      </c>
      <c r="K108" s="264" t="s">
        <v>21</v>
      </c>
      <c r="L108" s="269"/>
      <c r="M108" s="270" t="s">
        <v>21</v>
      </c>
      <c r="N108" s="271" t="s">
        <v>43</v>
      </c>
      <c r="O108" s="42"/>
      <c r="P108" s="202">
        <f t="shared" si="1"/>
        <v>0</v>
      </c>
      <c r="Q108" s="202">
        <v>0</v>
      </c>
      <c r="R108" s="202">
        <f t="shared" si="2"/>
        <v>0</v>
      </c>
      <c r="S108" s="202">
        <v>0</v>
      </c>
      <c r="T108" s="203">
        <f t="shared" si="3"/>
        <v>0</v>
      </c>
      <c r="AR108" s="24" t="s">
        <v>317</v>
      </c>
      <c r="AT108" s="24" t="s">
        <v>710</v>
      </c>
      <c r="AU108" s="24" t="s">
        <v>82</v>
      </c>
      <c r="AY108" s="24" t="s">
        <v>173</v>
      </c>
      <c r="BE108" s="204">
        <f t="shared" si="4"/>
        <v>0</v>
      </c>
      <c r="BF108" s="204">
        <f t="shared" si="5"/>
        <v>0</v>
      </c>
      <c r="BG108" s="204">
        <f t="shared" si="6"/>
        <v>0</v>
      </c>
      <c r="BH108" s="204">
        <f t="shared" si="7"/>
        <v>0</v>
      </c>
      <c r="BI108" s="204">
        <f t="shared" si="8"/>
        <v>0</v>
      </c>
      <c r="BJ108" s="24" t="s">
        <v>80</v>
      </c>
      <c r="BK108" s="204">
        <f t="shared" si="9"/>
        <v>0</v>
      </c>
      <c r="BL108" s="24" t="s">
        <v>181</v>
      </c>
      <c r="BM108" s="24" t="s">
        <v>1704</v>
      </c>
    </row>
    <row r="109" spans="2:65" s="1" customFormat="1" ht="22.5" customHeight="1">
      <c r="B109" s="41"/>
      <c r="C109" s="262" t="s">
        <v>10</v>
      </c>
      <c r="D109" s="262" t="s">
        <v>710</v>
      </c>
      <c r="E109" s="263" t="s">
        <v>1705</v>
      </c>
      <c r="F109" s="264" t="s">
        <v>1706</v>
      </c>
      <c r="G109" s="265" t="s">
        <v>1549</v>
      </c>
      <c r="H109" s="266">
        <v>40</v>
      </c>
      <c r="I109" s="267"/>
      <c r="J109" s="268">
        <f t="shared" si="0"/>
        <v>0</v>
      </c>
      <c r="K109" s="264" t="s">
        <v>21</v>
      </c>
      <c r="L109" s="269"/>
      <c r="M109" s="270" t="s">
        <v>21</v>
      </c>
      <c r="N109" s="271" t="s">
        <v>43</v>
      </c>
      <c r="O109" s="42"/>
      <c r="P109" s="202">
        <f t="shared" si="1"/>
        <v>0</v>
      </c>
      <c r="Q109" s="202">
        <v>0</v>
      </c>
      <c r="R109" s="202">
        <f t="shared" si="2"/>
        <v>0</v>
      </c>
      <c r="S109" s="202">
        <v>0</v>
      </c>
      <c r="T109" s="203">
        <f t="shared" si="3"/>
        <v>0</v>
      </c>
      <c r="AR109" s="24" t="s">
        <v>317</v>
      </c>
      <c r="AT109" s="24" t="s">
        <v>710</v>
      </c>
      <c r="AU109" s="24" t="s">
        <v>82</v>
      </c>
      <c r="AY109" s="24" t="s">
        <v>173</v>
      </c>
      <c r="BE109" s="204">
        <f t="shared" si="4"/>
        <v>0</v>
      </c>
      <c r="BF109" s="204">
        <f t="shared" si="5"/>
        <v>0</v>
      </c>
      <c r="BG109" s="204">
        <f t="shared" si="6"/>
        <v>0</v>
      </c>
      <c r="BH109" s="204">
        <f t="shared" si="7"/>
        <v>0</v>
      </c>
      <c r="BI109" s="204">
        <f t="shared" si="8"/>
        <v>0</v>
      </c>
      <c r="BJ109" s="24" t="s">
        <v>80</v>
      </c>
      <c r="BK109" s="204">
        <f t="shared" si="9"/>
        <v>0</v>
      </c>
      <c r="BL109" s="24" t="s">
        <v>181</v>
      </c>
      <c r="BM109" s="24" t="s">
        <v>1707</v>
      </c>
    </row>
    <row r="110" spans="2:65" s="1" customFormat="1" ht="22.5" customHeight="1">
      <c r="B110" s="41"/>
      <c r="C110" s="262" t="s">
        <v>465</v>
      </c>
      <c r="D110" s="262" t="s">
        <v>710</v>
      </c>
      <c r="E110" s="263" t="s">
        <v>1708</v>
      </c>
      <c r="F110" s="264" t="s">
        <v>1709</v>
      </c>
      <c r="G110" s="265" t="s">
        <v>970</v>
      </c>
      <c r="H110" s="266">
        <v>25</v>
      </c>
      <c r="I110" s="267"/>
      <c r="J110" s="268">
        <f t="shared" si="0"/>
        <v>0</v>
      </c>
      <c r="K110" s="264" t="s">
        <v>21</v>
      </c>
      <c r="L110" s="269"/>
      <c r="M110" s="270" t="s">
        <v>21</v>
      </c>
      <c r="N110" s="271" t="s">
        <v>43</v>
      </c>
      <c r="O110" s="42"/>
      <c r="P110" s="202">
        <f t="shared" si="1"/>
        <v>0</v>
      </c>
      <c r="Q110" s="202">
        <v>0</v>
      </c>
      <c r="R110" s="202">
        <f t="shared" si="2"/>
        <v>0</v>
      </c>
      <c r="S110" s="202">
        <v>0</v>
      </c>
      <c r="T110" s="203">
        <f t="shared" si="3"/>
        <v>0</v>
      </c>
      <c r="AR110" s="24" t="s">
        <v>317</v>
      </c>
      <c r="AT110" s="24" t="s">
        <v>710</v>
      </c>
      <c r="AU110" s="24" t="s">
        <v>82</v>
      </c>
      <c r="AY110" s="24" t="s">
        <v>173</v>
      </c>
      <c r="BE110" s="204">
        <f t="shared" si="4"/>
        <v>0</v>
      </c>
      <c r="BF110" s="204">
        <f t="shared" si="5"/>
        <v>0</v>
      </c>
      <c r="BG110" s="204">
        <f t="shared" si="6"/>
        <v>0</v>
      </c>
      <c r="BH110" s="204">
        <f t="shared" si="7"/>
        <v>0</v>
      </c>
      <c r="BI110" s="204">
        <f t="shared" si="8"/>
        <v>0</v>
      </c>
      <c r="BJ110" s="24" t="s">
        <v>80</v>
      </c>
      <c r="BK110" s="204">
        <f t="shared" si="9"/>
        <v>0</v>
      </c>
      <c r="BL110" s="24" t="s">
        <v>181</v>
      </c>
      <c r="BM110" s="24" t="s">
        <v>1710</v>
      </c>
    </row>
    <row r="111" spans="2:65" s="1" customFormat="1" ht="22.5" customHeight="1">
      <c r="B111" s="41"/>
      <c r="C111" s="262" t="s">
        <v>469</v>
      </c>
      <c r="D111" s="262" t="s">
        <v>710</v>
      </c>
      <c r="E111" s="263" t="s">
        <v>1711</v>
      </c>
      <c r="F111" s="264" t="s">
        <v>1712</v>
      </c>
      <c r="G111" s="265" t="s">
        <v>1549</v>
      </c>
      <c r="H111" s="266">
        <v>24</v>
      </c>
      <c r="I111" s="267"/>
      <c r="J111" s="268">
        <f t="shared" si="0"/>
        <v>0</v>
      </c>
      <c r="K111" s="264" t="s">
        <v>21</v>
      </c>
      <c r="L111" s="269"/>
      <c r="M111" s="270" t="s">
        <v>21</v>
      </c>
      <c r="N111" s="271" t="s">
        <v>43</v>
      </c>
      <c r="O111" s="42"/>
      <c r="P111" s="202">
        <f t="shared" si="1"/>
        <v>0</v>
      </c>
      <c r="Q111" s="202">
        <v>0</v>
      </c>
      <c r="R111" s="202">
        <f t="shared" si="2"/>
        <v>0</v>
      </c>
      <c r="S111" s="202">
        <v>0</v>
      </c>
      <c r="T111" s="203">
        <f t="shared" si="3"/>
        <v>0</v>
      </c>
      <c r="AR111" s="24" t="s">
        <v>317</v>
      </c>
      <c r="AT111" s="24" t="s">
        <v>710</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1713</v>
      </c>
    </row>
    <row r="112" spans="2:65" s="1" customFormat="1" ht="22.5" customHeight="1">
      <c r="B112" s="41"/>
      <c r="C112" s="262" t="s">
        <v>474</v>
      </c>
      <c r="D112" s="262" t="s">
        <v>710</v>
      </c>
      <c r="E112" s="263" t="s">
        <v>1714</v>
      </c>
      <c r="F112" s="264" t="s">
        <v>1715</v>
      </c>
      <c r="G112" s="265" t="s">
        <v>970</v>
      </c>
      <c r="H112" s="266">
        <v>14</v>
      </c>
      <c r="I112" s="267"/>
      <c r="J112" s="268">
        <f t="shared" si="0"/>
        <v>0</v>
      </c>
      <c r="K112" s="264" t="s">
        <v>21</v>
      </c>
      <c r="L112" s="269"/>
      <c r="M112" s="270" t="s">
        <v>21</v>
      </c>
      <c r="N112" s="271" t="s">
        <v>43</v>
      </c>
      <c r="O112" s="42"/>
      <c r="P112" s="202">
        <f t="shared" si="1"/>
        <v>0</v>
      </c>
      <c r="Q112" s="202">
        <v>0</v>
      </c>
      <c r="R112" s="202">
        <f t="shared" si="2"/>
        <v>0</v>
      </c>
      <c r="S112" s="202">
        <v>0</v>
      </c>
      <c r="T112" s="203">
        <f t="shared" si="3"/>
        <v>0</v>
      </c>
      <c r="AR112" s="24" t="s">
        <v>317</v>
      </c>
      <c r="AT112" s="24" t="s">
        <v>710</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1716</v>
      </c>
    </row>
    <row r="113" spans="2:65" s="1" customFormat="1" ht="22.5" customHeight="1">
      <c r="B113" s="41"/>
      <c r="C113" s="262" t="s">
        <v>481</v>
      </c>
      <c r="D113" s="262" t="s">
        <v>710</v>
      </c>
      <c r="E113" s="263" t="s">
        <v>1717</v>
      </c>
      <c r="F113" s="264" t="s">
        <v>1718</v>
      </c>
      <c r="G113" s="265" t="s">
        <v>1549</v>
      </c>
      <c r="H113" s="266">
        <v>67</v>
      </c>
      <c r="I113" s="267"/>
      <c r="J113" s="268">
        <f t="shared" si="0"/>
        <v>0</v>
      </c>
      <c r="K113" s="264" t="s">
        <v>21</v>
      </c>
      <c r="L113" s="269"/>
      <c r="M113" s="270" t="s">
        <v>21</v>
      </c>
      <c r="N113" s="271" t="s">
        <v>43</v>
      </c>
      <c r="O113" s="42"/>
      <c r="P113" s="202">
        <f t="shared" si="1"/>
        <v>0</v>
      </c>
      <c r="Q113" s="202">
        <v>0</v>
      </c>
      <c r="R113" s="202">
        <f t="shared" si="2"/>
        <v>0</v>
      </c>
      <c r="S113" s="202">
        <v>0</v>
      </c>
      <c r="T113" s="203">
        <f t="shared" si="3"/>
        <v>0</v>
      </c>
      <c r="AR113" s="24" t="s">
        <v>317</v>
      </c>
      <c r="AT113" s="24" t="s">
        <v>710</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1719</v>
      </c>
    </row>
    <row r="114" spans="2:65" s="1" customFormat="1" ht="22.5" customHeight="1">
      <c r="B114" s="41"/>
      <c r="C114" s="262" t="s">
        <v>494</v>
      </c>
      <c r="D114" s="262" t="s">
        <v>710</v>
      </c>
      <c r="E114" s="263" t="s">
        <v>1720</v>
      </c>
      <c r="F114" s="264" t="s">
        <v>1721</v>
      </c>
      <c r="G114" s="265" t="s">
        <v>970</v>
      </c>
      <c r="H114" s="266">
        <v>21</v>
      </c>
      <c r="I114" s="267"/>
      <c r="J114" s="268">
        <f t="shared" si="0"/>
        <v>0</v>
      </c>
      <c r="K114" s="264" t="s">
        <v>21</v>
      </c>
      <c r="L114" s="269"/>
      <c r="M114" s="270" t="s">
        <v>21</v>
      </c>
      <c r="N114" s="271" t="s">
        <v>43</v>
      </c>
      <c r="O114" s="42"/>
      <c r="P114" s="202">
        <f t="shared" si="1"/>
        <v>0</v>
      </c>
      <c r="Q114" s="202">
        <v>0</v>
      </c>
      <c r="R114" s="202">
        <f t="shared" si="2"/>
        <v>0</v>
      </c>
      <c r="S114" s="202">
        <v>0</v>
      </c>
      <c r="T114" s="203">
        <f t="shared" si="3"/>
        <v>0</v>
      </c>
      <c r="AR114" s="24" t="s">
        <v>317</v>
      </c>
      <c r="AT114" s="24" t="s">
        <v>710</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1722</v>
      </c>
    </row>
    <row r="115" spans="2:65" s="1" customFormat="1" ht="22.5" customHeight="1">
      <c r="B115" s="41"/>
      <c r="C115" s="262" t="s">
        <v>9</v>
      </c>
      <c r="D115" s="262" t="s">
        <v>710</v>
      </c>
      <c r="E115" s="263" t="s">
        <v>1723</v>
      </c>
      <c r="F115" s="264" t="s">
        <v>1724</v>
      </c>
      <c r="G115" s="265" t="s">
        <v>1549</v>
      </c>
      <c r="H115" s="266">
        <v>1</v>
      </c>
      <c r="I115" s="267"/>
      <c r="J115" s="268">
        <f t="shared" si="0"/>
        <v>0</v>
      </c>
      <c r="K115" s="264" t="s">
        <v>21</v>
      </c>
      <c r="L115" s="269"/>
      <c r="M115" s="270" t="s">
        <v>21</v>
      </c>
      <c r="N115" s="271" t="s">
        <v>43</v>
      </c>
      <c r="O115" s="42"/>
      <c r="P115" s="202">
        <f t="shared" si="1"/>
        <v>0</v>
      </c>
      <c r="Q115" s="202">
        <v>0</v>
      </c>
      <c r="R115" s="202">
        <f t="shared" si="2"/>
        <v>0</v>
      </c>
      <c r="S115" s="202">
        <v>0</v>
      </c>
      <c r="T115" s="203">
        <f t="shared" si="3"/>
        <v>0</v>
      </c>
      <c r="AR115" s="24" t="s">
        <v>317</v>
      </c>
      <c r="AT115" s="24" t="s">
        <v>710</v>
      </c>
      <c r="AU115" s="24" t="s">
        <v>82</v>
      </c>
      <c r="AY115" s="24" t="s">
        <v>173</v>
      </c>
      <c r="BE115" s="204">
        <f t="shared" si="4"/>
        <v>0</v>
      </c>
      <c r="BF115" s="204">
        <f t="shared" si="5"/>
        <v>0</v>
      </c>
      <c r="BG115" s="204">
        <f t="shared" si="6"/>
        <v>0</v>
      </c>
      <c r="BH115" s="204">
        <f t="shared" si="7"/>
        <v>0</v>
      </c>
      <c r="BI115" s="204">
        <f t="shared" si="8"/>
        <v>0</v>
      </c>
      <c r="BJ115" s="24" t="s">
        <v>80</v>
      </c>
      <c r="BK115" s="204">
        <f t="shared" si="9"/>
        <v>0</v>
      </c>
      <c r="BL115" s="24" t="s">
        <v>181</v>
      </c>
      <c r="BM115" s="24" t="s">
        <v>1725</v>
      </c>
    </row>
    <row r="116" spans="2:65" s="1" customFormat="1" ht="22.5" customHeight="1">
      <c r="B116" s="41"/>
      <c r="C116" s="262" t="s">
        <v>510</v>
      </c>
      <c r="D116" s="262" t="s">
        <v>710</v>
      </c>
      <c r="E116" s="263" t="s">
        <v>1726</v>
      </c>
      <c r="F116" s="264" t="s">
        <v>1727</v>
      </c>
      <c r="G116" s="265" t="s">
        <v>970</v>
      </c>
      <c r="H116" s="266">
        <v>3</v>
      </c>
      <c r="I116" s="267"/>
      <c r="J116" s="268">
        <f t="shared" si="0"/>
        <v>0</v>
      </c>
      <c r="K116" s="264" t="s">
        <v>21</v>
      </c>
      <c r="L116" s="269"/>
      <c r="M116" s="270" t="s">
        <v>21</v>
      </c>
      <c r="N116" s="271" t="s">
        <v>43</v>
      </c>
      <c r="O116" s="42"/>
      <c r="P116" s="202">
        <f t="shared" si="1"/>
        <v>0</v>
      </c>
      <c r="Q116" s="202">
        <v>0</v>
      </c>
      <c r="R116" s="202">
        <f t="shared" si="2"/>
        <v>0</v>
      </c>
      <c r="S116" s="202">
        <v>0</v>
      </c>
      <c r="T116" s="203">
        <f t="shared" si="3"/>
        <v>0</v>
      </c>
      <c r="AR116" s="24" t="s">
        <v>317</v>
      </c>
      <c r="AT116" s="24" t="s">
        <v>710</v>
      </c>
      <c r="AU116" s="24" t="s">
        <v>82</v>
      </c>
      <c r="AY116" s="24" t="s">
        <v>173</v>
      </c>
      <c r="BE116" s="204">
        <f t="shared" si="4"/>
        <v>0</v>
      </c>
      <c r="BF116" s="204">
        <f t="shared" si="5"/>
        <v>0</v>
      </c>
      <c r="BG116" s="204">
        <f t="shared" si="6"/>
        <v>0</v>
      </c>
      <c r="BH116" s="204">
        <f t="shared" si="7"/>
        <v>0</v>
      </c>
      <c r="BI116" s="204">
        <f t="shared" si="8"/>
        <v>0</v>
      </c>
      <c r="BJ116" s="24" t="s">
        <v>80</v>
      </c>
      <c r="BK116" s="204">
        <f t="shared" si="9"/>
        <v>0</v>
      </c>
      <c r="BL116" s="24" t="s">
        <v>181</v>
      </c>
      <c r="BM116" s="24" t="s">
        <v>1728</v>
      </c>
    </row>
    <row r="117" spans="2:65" s="1" customFormat="1" ht="22.5" customHeight="1">
      <c r="B117" s="41"/>
      <c r="C117" s="262" t="s">
        <v>516</v>
      </c>
      <c r="D117" s="262" t="s">
        <v>710</v>
      </c>
      <c r="E117" s="263" t="s">
        <v>1729</v>
      </c>
      <c r="F117" s="264" t="s">
        <v>1730</v>
      </c>
      <c r="G117" s="265" t="s">
        <v>1549</v>
      </c>
      <c r="H117" s="266">
        <v>1</v>
      </c>
      <c r="I117" s="267"/>
      <c r="J117" s="268">
        <f t="shared" si="0"/>
        <v>0</v>
      </c>
      <c r="K117" s="264" t="s">
        <v>21</v>
      </c>
      <c r="L117" s="269"/>
      <c r="M117" s="270" t="s">
        <v>21</v>
      </c>
      <c r="N117" s="271" t="s">
        <v>43</v>
      </c>
      <c r="O117" s="42"/>
      <c r="P117" s="202">
        <f t="shared" si="1"/>
        <v>0</v>
      </c>
      <c r="Q117" s="202">
        <v>0</v>
      </c>
      <c r="R117" s="202">
        <f t="shared" si="2"/>
        <v>0</v>
      </c>
      <c r="S117" s="202">
        <v>0</v>
      </c>
      <c r="T117" s="203">
        <f t="shared" si="3"/>
        <v>0</v>
      </c>
      <c r="AR117" s="24" t="s">
        <v>317</v>
      </c>
      <c r="AT117" s="24" t="s">
        <v>710</v>
      </c>
      <c r="AU117" s="24" t="s">
        <v>82</v>
      </c>
      <c r="AY117" s="24" t="s">
        <v>173</v>
      </c>
      <c r="BE117" s="204">
        <f t="shared" si="4"/>
        <v>0</v>
      </c>
      <c r="BF117" s="204">
        <f t="shared" si="5"/>
        <v>0</v>
      </c>
      <c r="BG117" s="204">
        <f t="shared" si="6"/>
        <v>0</v>
      </c>
      <c r="BH117" s="204">
        <f t="shared" si="7"/>
        <v>0</v>
      </c>
      <c r="BI117" s="204">
        <f t="shared" si="8"/>
        <v>0</v>
      </c>
      <c r="BJ117" s="24" t="s">
        <v>80</v>
      </c>
      <c r="BK117" s="204">
        <f t="shared" si="9"/>
        <v>0</v>
      </c>
      <c r="BL117" s="24" t="s">
        <v>181</v>
      </c>
      <c r="BM117" s="24" t="s">
        <v>1731</v>
      </c>
    </row>
    <row r="118" spans="2:65" s="1" customFormat="1" ht="22.5" customHeight="1">
      <c r="B118" s="41"/>
      <c r="C118" s="262" t="s">
        <v>522</v>
      </c>
      <c r="D118" s="262" t="s">
        <v>710</v>
      </c>
      <c r="E118" s="263" t="s">
        <v>1732</v>
      </c>
      <c r="F118" s="264" t="s">
        <v>1733</v>
      </c>
      <c r="G118" s="265" t="s">
        <v>970</v>
      </c>
      <c r="H118" s="266">
        <v>2</v>
      </c>
      <c r="I118" s="267"/>
      <c r="J118" s="268">
        <f t="shared" si="0"/>
        <v>0</v>
      </c>
      <c r="K118" s="264" t="s">
        <v>21</v>
      </c>
      <c r="L118" s="269"/>
      <c r="M118" s="270" t="s">
        <v>21</v>
      </c>
      <c r="N118" s="271" t="s">
        <v>43</v>
      </c>
      <c r="O118" s="42"/>
      <c r="P118" s="202">
        <f t="shared" si="1"/>
        <v>0</v>
      </c>
      <c r="Q118" s="202">
        <v>0</v>
      </c>
      <c r="R118" s="202">
        <f t="shared" si="2"/>
        <v>0</v>
      </c>
      <c r="S118" s="202">
        <v>0</v>
      </c>
      <c r="T118" s="203">
        <f t="shared" si="3"/>
        <v>0</v>
      </c>
      <c r="AR118" s="24" t="s">
        <v>317</v>
      </c>
      <c r="AT118" s="24" t="s">
        <v>710</v>
      </c>
      <c r="AU118" s="24" t="s">
        <v>82</v>
      </c>
      <c r="AY118" s="24" t="s">
        <v>173</v>
      </c>
      <c r="BE118" s="204">
        <f t="shared" si="4"/>
        <v>0</v>
      </c>
      <c r="BF118" s="204">
        <f t="shared" si="5"/>
        <v>0</v>
      </c>
      <c r="BG118" s="204">
        <f t="shared" si="6"/>
        <v>0</v>
      </c>
      <c r="BH118" s="204">
        <f t="shared" si="7"/>
        <v>0</v>
      </c>
      <c r="BI118" s="204">
        <f t="shared" si="8"/>
        <v>0</v>
      </c>
      <c r="BJ118" s="24" t="s">
        <v>80</v>
      </c>
      <c r="BK118" s="204">
        <f t="shared" si="9"/>
        <v>0</v>
      </c>
      <c r="BL118" s="24" t="s">
        <v>181</v>
      </c>
      <c r="BM118" s="24" t="s">
        <v>1734</v>
      </c>
    </row>
    <row r="119" spans="2:65" s="1" customFormat="1" ht="22.5" customHeight="1">
      <c r="B119" s="41"/>
      <c r="C119" s="262" t="s">
        <v>548</v>
      </c>
      <c r="D119" s="262" t="s">
        <v>710</v>
      </c>
      <c r="E119" s="263" t="s">
        <v>1735</v>
      </c>
      <c r="F119" s="264" t="s">
        <v>1736</v>
      </c>
      <c r="G119" s="265" t="s">
        <v>1549</v>
      </c>
      <c r="H119" s="266">
        <v>5</v>
      </c>
      <c r="I119" s="267"/>
      <c r="J119" s="268">
        <f t="shared" si="0"/>
        <v>0</v>
      </c>
      <c r="K119" s="264" t="s">
        <v>21</v>
      </c>
      <c r="L119" s="269"/>
      <c r="M119" s="270" t="s">
        <v>21</v>
      </c>
      <c r="N119" s="271" t="s">
        <v>43</v>
      </c>
      <c r="O119" s="42"/>
      <c r="P119" s="202">
        <f t="shared" si="1"/>
        <v>0</v>
      </c>
      <c r="Q119" s="202">
        <v>0</v>
      </c>
      <c r="R119" s="202">
        <f t="shared" si="2"/>
        <v>0</v>
      </c>
      <c r="S119" s="202">
        <v>0</v>
      </c>
      <c r="T119" s="203">
        <f t="shared" si="3"/>
        <v>0</v>
      </c>
      <c r="AR119" s="24" t="s">
        <v>317</v>
      </c>
      <c r="AT119" s="24" t="s">
        <v>710</v>
      </c>
      <c r="AU119" s="24" t="s">
        <v>82</v>
      </c>
      <c r="AY119" s="24" t="s">
        <v>173</v>
      </c>
      <c r="BE119" s="204">
        <f t="shared" si="4"/>
        <v>0</v>
      </c>
      <c r="BF119" s="204">
        <f t="shared" si="5"/>
        <v>0</v>
      </c>
      <c r="BG119" s="204">
        <f t="shared" si="6"/>
        <v>0</v>
      </c>
      <c r="BH119" s="204">
        <f t="shared" si="7"/>
        <v>0</v>
      </c>
      <c r="BI119" s="204">
        <f t="shared" si="8"/>
        <v>0</v>
      </c>
      <c r="BJ119" s="24" t="s">
        <v>80</v>
      </c>
      <c r="BK119" s="204">
        <f t="shared" si="9"/>
        <v>0</v>
      </c>
      <c r="BL119" s="24" t="s">
        <v>181</v>
      </c>
      <c r="BM119" s="24" t="s">
        <v>1737</v>
      </c>
    </row>
    <row r="120" spans="2:65" s="1" customFormat="1" ht="22.5" customHeight="1">
      <c r="B120" s="41"/>
      <c r="C120" s="262" t="s">
        <v>558</v>
      </c>
      <c r="D120" s="262" t="s">
        <v>710</v>
      </c>
      <c r="E120" s="263" t="s">
        <v>1738</v>
      </c>
      <c r="F120" s="264" t="s">
        <v>1739</v>
      </c>
      <c r="G120" s="265" t="s">
        <v>1549</v>
      </c>
      <c r="H120" s="266">
        <v>6</v>
      </c>
      <c r="I120" s="267"/>
      <c r="J120" s="268">
        <f t="shared" si="0"/>
        <v>0</v>
      </c>
      <c r="K120" s="264" t="s">
        <v>21</v>
      </c>
      <c r="L120" s="269"/>
      <c r="M120" s="270" t="s">
        <v>21</v>
      </c>
      <c r="N120" s="271" t="s">
        <v>43</v>
      </c>
      <c r="O120" s="42"/>
      <c r="P120" s="202">
        <f t="shared" si="1"/>
        <v>0</v>
      </c>
      <c r="Q120" s="202">
        <v>0</v>
      </c>
      <c r="R120" s="202">
        <f t="shared" si="2"/>
        <v>0</v>
      </c>
      <c r="S120" s="202">
        <v>0</v>
      </c>
      <c r="T120" s="203">
        <f t="shared" si="3"/>
        <v>0</v>
      </c>
      <c r="AR120" s="24" t="s">
        <v>317</v>
      </c>
      <c r="AT120" s="24" t="s">
        <v>710</v>
      </c>
      <c r="AU120" s="24" t="s">
        <v>82</v>
      </c>
      <c r="AY120" s="24" t="s">
        <v>173</v>
      </c>
      <c r="BE120" s="204">
        <f t="shared" si="4"/>
        <v>0</v>
      </c>
      <c r="BF120" s="204">
        <f t="shared" si="5"/>
        <v>0</v>
      </c>
      <c r="BG120" s="204">
        <f t="shared" si="6"/>
        <v>0</v>
      </c>
      <c r="BH120" s="204">
        <f t="shared" si="7"/>
        <v>0</v>
      </c>
      <c r="BI120" s="204">
        <f t="shared" si="8"/>
        <v>0</v>
      </c>
      <c r="BJ120" s="24" t="s">
        <v>80</v>
      </c>
      <c r="BK120" s="204">
        <f t="shared" si="9"/>
        <v>0</v>
      </c>
      <c r="BL120" s="24" t="s">
        <v>181</v>
      </c>
      <c r="BM120" s="24" t="s">
        <v>1740</v>
      </c>
    </row>
    <row r="121" spans="2:65" s="1" customFormat="1" ht="22.5" customHeight="1">
      <c r="B121" s="41"/>
      <c r="C121" s="262" t="s">
        <v>568</v>
      </c>
      <c r="D121" s="262" t="s">
        <v>710</v>
      </c>
      <c r="E121" s="263" t="s">
        <v>1741</v>
      </c>
      <c r="F121" s="264" t="s">
        <v>1742</v>
      </c>
      <c r="G121" s="265" t="s">
        <v>1549</v>
      </c>
      <c r="H121" s="266">
        <v>6</v>
      </c>
      <c r="I121" s="267"/>
      <c r="J121" s="268">
        <f t="shared" si="0"/>
        <v>0</v>
      </c>
      <c r="K121" s="264" t="s">
        <v>21</v>
      </c>
      <c r="L121" s="269"/>
      <c r="M121" s="270" t="s">
        <v>21</v>
      </c>
      <c r="N121" s="271" t="s">
        <v>43</v>
      </c>
      <c r="O121" s="42"/>
      <c r="P121" s="202">
        <f t="shared" si="1"/>
        <v>0</v>
      </c>
      <c r="Q121" s="202">
        <v>0</v>
      </c>
      <c r="R121" s="202">
        <f t="shared" si="2"/>
        <v>0</v>
      </c>
      <c r="S121" s="202">
        <v>0</v>
      </c>
      <c r="T121" s="203">
        <f t="shared" si="3"/>
        <v>0</v>
      </c>
      <c r="AR121" s="24" t="s">
        <v>317</v>
      </c>
      <c r="AT121" s="24" t="s">
        <v>710</v>
      </c>
      <c r="AU121" s="24" t="s">
        <v>82</v>
      </c>
      <c r="AY121" s="24" t="s">
        <v>173</v>
      </c>
      <c r="BE121" s="204">
        <f t="shared" si="4"/>
        <v>0</v>
      </c>
      <c r="BF121" s="204">
        <f t="shared" si="5"/>
        <v>0</v>
      </c>
      <c r="BG121" s="204">
        <f t="shared" si="6"/>
        <v>0</v>
      </c>
      <c r="BH121" s="204">
        <f t="shared" si="7"/>
        <v>0</v>
      </c>
      <c r="BI121" s="204">
        <f t="shared" si="8"/>
        <v>0</v>
      </c>
      <c r="BJ121" s="24" t="s">
        <v>80</v>
      </c>
      <c r="BK121" s="204">
        <f t="shared" si="9"/>
        <v>0</v>
      </c>
      <c r="BL121" s="24" t="s">
        <v>181</v>
      </c>
      <c r="BM121" s="24" t="s">
        <v>1743</v>
      </c>
    </row>
    <row r="122" spans="2:65" s="1" customFormat="1" ht="22.5" customHeight="1">
      <c r="B122" s="41"/>
      <c r="C122" s="262" t="s">
        <v>574</v>
      </c>
      <c r="D122" s="262" t="s">
        <v>710</v>
      </c>
      <c r="E122" s="263" t="s">
        <v>1744</v>
      </c>
      <c r="F122" s="264" t="s">
        <v>1745</v>
      </c>
      <c r="G122" s="265" t="s">
        <v>1549</v>
      </c>
      <c r="H122" s="266">
        <v>65</v>
      </c>
      <c r="I122" s="267"/>
      <c r="J122" s="268">
        <f t="shared" si="0"/>
        <v>0</v>
      </c>
      <c r="K122" s="264" t="s">
        <v>21</v>
      </c>
      <c r="L122" s="269"/>
      <c r="M122" s="270" t="s">
        <v>21</v>
      </c>
      <c r="N122" s="271" t="s">
        <v>43</v>
      </c>
      <c r="O122" s="42"/>
      <c r="P122" s="202">
        <f t="shared" si="1"/>
        <v>0</v>
      </c>
      <c r="Q122" s="202">
        <v>0</v>
      </c>
      <c r="R122" s="202">
        <f t="shared" si="2"/>
        <v>0</v>
      </c>
      <c r="S122" s="202">
        <v>0</v>
      </c>
      <c r="T122" s="203">
        <f t="shared" si="3"/>
        <v>0</v>
      </c>
      <c r="AR122" s="24" t="s">
        <v>317</v>
      </c>
      <c r="AT122" s="24" t="s">
        <v>710</v>
      </c>
      <c r="AU122" s="24" t="s">
        <v>82</v>
      </c>
      <c r="AY122" s="24" t="s">
        <v>173</v>
      </c>
      <c r="BE122" s="204">
        <f t="shared" si="4"/>
        <v>0</v>
      </c>
      <c r="BF122" s="204">
        <f t="shared" si="5"/>
        <v>0</v>
      </c>
      <c r="BG122" s="204">
        <f t="shared" si="6"/>
        <v>0</v>
      </c>
      <c r="BH122" s="204">
        <f t="shared" si="7"/>
        <v>0</v>
      </c>
      <c r="BI122" s="204">
        <f t="shared" si="8"/>
        <v>0</v>
      </c>
      <c r="BJ122" s="24" t="s">
        <v>80</v>
      </c>
      <c r="BK122" s="204">
        <f t="shared" si="9"/>
        <v>0</v>
      </c>
      <c r="BL122" s="24" t="s">
        <v>181</v>
      </c>
      <c r="BM122" s="24" t="s">
        <v>1746</v>
      </c>
    </row>
    <row r="123" spans="2:65" s="1" customFormat="1" ht="22.5" customHeight="1">
      <c r="B123" s="41"/>
      <c r="C123" s="262" t="s">
        <v>577</v>
      </c>
      <c r="D123" s="262" t="s">
        <v>710</v>
      </c>
      <c r="E123" s="263" t="s">
        <v>1747</v>
      </c>
      <c r="F123" s="264" t="s">
        <v>1748</v>
      </c>
      <c r="G123" s="265" t="s">
        <v>1549</v>
      </c>
      <c r="H123" s="266">
        <v>5</v>
      </c>
      <c r="I123" s="267"/>
      <c r="J123" s="268">
        <f t="shared" si="0"/>
        <v>0</v>
      </c>
      <c r="K123" s="264" t="s">
        <v>21</v>
      </c>
      <c r="L123" s="269"/>
      <c r="M123" s="270" t="s">
        <v>21</v>
      </c>
      <c r="N123" s="271" t="s">
        <v>43</v>
      </c>
      <c r="O123" s="42"/>
      <c r="P123" s="202">
        <f t="shared" si="1"/>
        <v>0</v>
      </c>
      <c r="Q123" s="202">
        <v>0</v>
      </c>
      <c r="R123" s="202">
        <f t="shared" si="2"/>
        <v>0</v>
      </c>
      <c r="S123" s="202">
        <v>0</v>
      </c>
      <c r="T123" s="203">
        <f t="shared" si="3"/>
        <v>0</v>
      </c>
      <c r="AR123" s="24" t="s">
        <v>317</v>
      </c>
      <c r="AT123" s="24" t="s">
        <v>710</v>
      </c>
      <c r="AU123" s="24" t="s">
        <v>82</v>
      </c>
      <c r="AY123" s="24" t="s">
        <v>173</v>
      </c>
      <c r="BE123" s="204">
        <f t="shared" si="4"/>
        <v>0</v>
      </c>
      <c r="BF123" s="204">
        <f t="shared" si="5"/>
        <v>0</v>
      </c>
      <c r="BG123" s="204">
        <f t="shared" si="6"/>
        <v>0</v>
      </c>
      <c r="BH123" s="204">
        <f t="shared" si="7"/>
        <v>0</v>
      </c>
      <c r="BI123" s="204">
        <f t="shared" si="8"/>
        <v>0</v>
      </c>
      <c r="BJ123" s="24" t="s">
        <v>80</v>
      </c>
      <c r="BK123" s="204">
        <f t="shared" si="9"/>
        <v>0</v>
      </c>
      <c r="BL123" s="24" t="s">
        <v>181</v>
      </c>
      <c r="BM123" s="24" t="s">
        <v>1749</v>
      </c>
    </row>
    <row r="124" spans="2:65" s="1" customFormat="1" ht="22.5" customHeight="1">
      <c r="B124" s="41"/>
      <c r="C124" s="262" t="s">
        <v>583</v>
      </c>
      <c r="D124" s="262" t="s">
        <v>710</v>
      </c>
      <c r="E124" s="263" t="s">
        <v>1750</v>
      </c>
      <c r="F124" s="264" t="s">
        <v>1751</v>
      </c>
      <c r="G124" s="265" t="s">
        <v>1549</v>
      </c>
      <c r="H124" s="266">
        <v>3</v>
      </c>
      <c r="I124" s="267"/>
      <c r="J124" s="268">
        <f t="shared" si="0"/>
        <v>0</v>
      </c>
      <c r="K124" s="264" t="s">
        <v>21</v>
      </c>
      <c r="L124" s="269"/>
      <c r="M124" s="270" t="s">
        <v>21</v>
      </c>
      <c r="N124" s="271" t="s">
        <v>43</v>
      </c>
      <c r="O124" s="42"/>
      <c r="P124" s="202">
        <f t="shared" si="1"/>
        <v>0</v>
      </c>
      <c r="Q124" s="202">
        <v>0</v>
      </c>
      <c r="R124" s="202">
        <f t="shared" si="2"/>
        <v>0</v>
      </c>
      <c r="S124" s="202">
        <v>0</v>
      </c>
      <c r="T124" s="203">
        <f t="shared" si="3"/>
        <v>0</v>
      </c>
      <c r="AR124" s="24" t="s">
        <v>317</v>
      </c>
      <c r="AT124" s="24" t="s">
        <v>710</v>
      </c>
      <c r="AU124" s="24" t="s">
        <v>82</v>
      </c>
      <c r="AY124" s="24" t="s">
        <v>173</v>
      </c>
      <c r="BE124" s="204">
        <f t="shared" si="4"/>
        <v>0</v>
      </c>
      <c r="BF124" s="204">
        <f t="shared" si="5"/>
        <v>0</v>
      </c>
      <c r="BG124" s="204">
        <f t="shared" si="6"/>
        <v>0</v>
      </c>
      <c r="BH124" s="204">
        <f t="shared" si="7"/>
        <v>0</v>
      </c>
      <c r="BI124" s="204">
        <f t="shared" si="8"/>
        <v>0</v>
      </c>
      <c r="BJ124" s="24" t="s">
        <v>80</v>
      </c>
      <c r="BK124" s="204">
        <f t="shared" si="9"/>
        <v>0</v>
      </c>
      <c r="BL124" s="24" t="s">
        <v>181</v>
      </c>
      <c r="BM124" s="24" t="s">
        <v>1752</v>
      </c>
    </row>
    <row r="125" spans="2:65" s="1" customFormat="1" ht="31.5" customHeight="1">
      <c r="B125" s="41"/>
      <c r="C125" s="262" t="s">
        <v>593</v>
      </c>
      <c r="D125" s="262" t="s">
        <v>710</v>
      </c>
      <c r="E125" s="263" t="s">
        <v>1753</v>
      </c>
      <c r="F125" s="264" t="s">
        <v>1754</v>
      </c>
      <c r="G125" s="265" t="s">
        <v>970</v>
      </c>
      <c r="H125" s="266">
        <v>1</v>
      </c>
      <c r="I125" s="267"/>
      <c r="J125" s="268">
        <f t="shared" si="0"/>
        <v>0</v>
      </c>
      <c r="K125" s="264" t="s">
        <v>21</v>
      </c>
      <c r="L125" s="269"/>
      <c r="M125" s="270" t="s">
        <v>21</v>
      </c>
      <c r="N125" s="271" t="s">
        <v>43</v>
      </c>
      <c r="O125" s="42"/>
      <c r="P125" s="202">
        <f t="shared" si="1"/>
        <v>0</v>
      </c>
      <c r="Q125" s="202">
        <v>0</v>
      </c>
      <c r="R125" s="202">
        <f t="shared" si="2"/>
        <v>0</v>
      </c>
      <c r="S125" s="202">
        <v>0</v>
      </c>
      <c r="T125" s="203">
        <f t="shared" si="3"/>
        <v>0</v>
      </c>
      <c r="AR125" s="24" t="s">
        <v>317</v>
      </c>
      <c r="AT125" s="24" t="s">
        <v>710</v>
      </c>
      <c r="AU125" s="24" t="s">
        <v>82</v>
      </c>
      <c r="AY125" s="24" t="s">
        <v>173</v>
      </c>
      <c r="BE125" s="204">
        <f t="shared" si="4"/>
        <v>0</v>
      </c>
      <c r="BF125" s="204">
        <f t="shared" si="5"/>
        <v>0</v>
      </c>
      <c r="BG125" s="204">
        <f t="shared" si="6"/>
        <v>0</v>
      </c>
      <c r="BH125" s="204">
        <f t="shared" si="7"/>
        <v>0</v>
      </c>
      <c r="BI125" s="204">
        <f t="shared" si="8"/>
        <v>0</v>
      </c>
      <c r="BJ125" s="24" t="s">
        <v>80</v>
      </c>
      <c r="BK125" s="204">
        <f t="shared" si="9"/>
        <v>0</v>
      </c>
      <c r="BL125" s="24" t="s">
        <v>181</v>
      </c>
      <c r="BM125" s="24" t="s">
        <v>1755</v>
      </c>
    </row>
    <row r="126" spans="2:65" s="1" customFormat="1" ht="31.5" customHeight="1">
      <c r="B126" s="41"/>
      <c r="C126" s="262" t="s">
        <v>600</v>
      </c>
      <c r="D126" s="262" t="s">
        <v>710</v>
      </c>
      <c r="E126" s="263" t="s">
        <v>1756</v>
      </c>
      <c r="F126" s="264" t="s">
        <v>1757</v>
      </c>
      <c r="G126" s="265" t="s">
        <v>970</v>
      </c>
      <c r="H126" s="266">
        <v>1</v>
      </c>
      <c r="I126" s="267"/>
      <c r="J126" s="268">
        <f t="shared" si="0"/>
        <v>0</v>
      </c>
      <c r="K126" s="264" t="s">
        <v>21</v>
      </c>
      <c r="L126" s="269"/>
      <c r="M126" s="270" t="s">
        <v>21</v>
      </c>
      <c r="N126" s="271" t="s">
        <v>43</v>
      </c>
      <c r="O126" s="42"/>
      <c r="P126" s="202">
        <f t="shared" si="1"/>
        <v>0</v>
      </c>
      <c r="Q126" s="202">
        <v>0</v>
      </c>
      <c r="R126" s="202">
        <f t="shared" si="2"/>
        <v>0</v>
      </c>
      <c r="S126" s="202">
        <v>0</v>
      </c>
      <c r="T126" s="203">
        <f t="shared" si="3"/>
        <v>0</v>
      </c>
      <c r="AR126" s="24" t="s">
        <v>317</v>
      </c>
      <c r="AT126" s="24" t="s">
        <v>710</v>
      </c>
      <c r="AU126" s="24" t="s">
        <v>82</v>
      </c>
      <c r="AY126" s="24" t="s">
        <v>173</v>
      </c>
      <c r="BE126" s="204">
        <f t="shared" si="4"/>
        <v>0</v>
      </c>
      <c r="BF126" s="204">
        <f t="shared" si="5"/>
        <v>0</v>
      </c>
      <c r="BG126" s="204">
        <f t="shared" si="6"/>
        <v>0</v>
      </c>
      <c r="BH126" s="204">
        <f t="shared" si="7"/>
        <v>0</v>
      </c>
      <c r="BI126" s="204">
        <f t="shared" si="8"/>
        <v>0</v>
      </c>
      <c r="BJ126" s="24" t="s">
        <v>80</v>
      </c>
      <c r="BK126" s="204">
        <f t="shared" si="9"/>
        <v>0</v>
      </c>
      <c r="BL126" s="24" t="s">
        <v>181</v>
      </c>
      <c r="BM126" s="24" t="s">
        <v>1758</v>
      </c>
    </row>
    <row r="127" spans="2:65" s="1" customFormat="1" ht="22.5" customHeight="1">
      <c r="B127" s="41"/>
      <c r="C127" s="262" t="s">
        <v>609</v>
      </c>
      <c r="D127" s="262" t="s">
        <v>710</v>
      </c>
      <c r="E127" s="263" t="s">
        <v>1759</v>
      </c>
      <c r="F127" s="264" t="s">
        <v>1760</v>
      </c>
      <c r="G127" s="265" t="s">
        <v>970</v>
      </c>
      <c r="H127" s="266">
        <v>1</v>
      </c>
      <c r="I127" s="267"/>
      <c r="J127" s="268">
        <f t="shared" si="0"/>
        <v>0</v>
      </c>
      <c r="K127" s="264" t="s">
        <v>21</v>
      </c>
      <c r="L127" s="269"/>
      <c r="M127" s="270" t="s">
        <v>21</v>
      </c>
      <c r="N127" s="271" t="s">
        <v>43</v>
      </c>
      <c r="O127" s="42"/>
      <c r="P127" s="202">
        <f t="shared" si="1"/>
        <v>0</v>
      </c>
      <c r="Q127" s="202">
        <v>0</v>
      </c>
      <c r="R127" s="202">
        <f t="shared" si="2"/>
        <v>0</v>
      </c>
      <c r="S127" s="202">
        <v>0</v>
      </c>
      <c r="T127" s="203">
        <f t="shared" si="3"/>
        <v>0</v>
      </c>
      <c r="AR127" s="24" t="s">
        <v>317</v>
      </c>
      <c r="AT127" s="24" t="s">
        <v>710</v>
      </c>
      <c r="AU127" s="24" t="s">
        <v>82</v>
      </c>
      <c r="AY127" s="24" t="s">
        <v>173</v>
      </c>
      <c r="BE127" s="204">
        <f t="shared" si="4"/>
        <v>0</v>
      </c>
      <c r="BF127" s="204">
        <f t="shared" si="5"/>
        <v>0</v>
      </c>
      <c r="BG127" s="204">
        <f t="shared" si="6"/>
        <v>0</v>
      </c>
      <c r="BH127" s="204">
        <f t="shared" si="7"/>
        <v>0</v>
      </c>
      <c r="BI127" s="204">
        <f t="shared" si="8"/>
        <v>0</v>
      </c>
      <c r="BJ127" s="24" t="s">
        <v>80</v>
      </c>
      <c r="BK127" s="204">
        <f t="shared" si="9"/>
        <v>0</v>
      </c>
      <c r="BL127" s="24" t="s">
        <v>181</v>
      </c>
      <c r="BM127" s="24" t="s">
        <v>1761</v>
      </c>
    </row>
    <row r="128" spans="2:65" s="1" customFormat="1" ht="22.5" customHeight="1">
      <c r="B128" s="41"/>
      <c r="C128" s="262" t="s">
        <v>621</v>
      </c>
      <c r="D128" s="262" t="s">
        <v>710</v>
      </c>
      <c r="E128" s="263" t="s">
        <v>1762</v>
      </c>
      <c r="F128" s="264" t="s">
        <v>1763</v>
      </c>
      <c r="G128" s="265" t="s">
        <v>970</v>
      </c>
      <c r="H128" s="266">
        <v>1</v>
      </c>
      <c r="I128" s="267"/>
      <c r="J128" s="268">
        <f t="shared" si="0"/>
        <v>0</v>
      </c>
      <c r="K128" s="264" t="s">
        <v>21</v>
      </c>
      <c r="L128" s="269"/>
      <c r="M128" s="270" t="s">
        <v>21</v>
      </c>
      <c r="N128" s="271" t="s">
        <v>43</v>
      </c>
      <c r="O128" s="42"/>
      <c r="P128" s="202">
        <f t="shared" si="1"/>
        <v>0</v>
      </c>
      <c r="Q128" s="202">
        <v>0</v>
      </c>
      <c r="R128" s="202">
        <f t="shared" si="2"/>
        <v>0</v>
      </c>
      <c r="S128" s="202">
        <v>0</v>
      </c>
      <c r="T128" s="203">
        <f t="shared" si="3"/>
        <v>0</v>
      </c>
      <c r="AR128" s="24" t="s">
        <v>317</v>
      </c>
      <c r="AT128" s="24" t="s">
        <v>710</v>
      </c>
      <c r="AU128" s="24" t="s">
        <v>82</v>
      </c>
      <c r="AY128" s="24" t="s">
        <v>173</v>
      </c>
      <c r="BE128" s="204">
        <f t="shared" si="4"/>
        <v>0</v>
      </c>
      <c r="BF128" s="204">
        <f t="shared" si="5"/>
        <v>0</v>
      </c>
      <c r="BG128" s="204">
        <f t="shared" si="6"/>
        <v>0</v>
      </c>
      <c r="BH128" s="204">
        <f t="shared" si="7"/>
        <v>0</v>
      </c>
      <c r="BI128" s="204">
        <f t="shared" si="8"/>
        <v>0</v>
      </c>
      <c r="BJ128" s="24" t="s">
        <v>80</v>
      </c>
      <c r="BK128" s="204">
        <f t="shared" si="9"/>
        <v>0</v>
      </c>
      <c r="BL128" s="24" t="s">
        <v>181</v>
      </c>
      <c r="BM128" s="24" t="s">
        <v>1764</v>
      </c>
    </row>
    <row r="129" spans="2:65" s="1" customFormat="1" ht="22.5" customHeight="1">
      <c r="B129" s="41"/>
      <c r="C129" s="262" t="s">
        <v>629</v>
      </c>
      <c r="D129" s="262" t="s">
        <v>710</v>
      </c>
      <c r="E129" s="263" t="s">
        <v>1765</v>
      </c>
      <c r="F129" s="264" t="s">
        <v>1766</v>
      </c>
      <c r="G129" s="265" t="s">
        <v>970</v>
      </c>
      <c r="H129" s="266">
        <v>1</v>
      </c>
      <c r="I129" s="267"/>
      <c r="J129" s="268">
        <f t="shared" si="0"/>
        <v>0</v>
      </c>
      <c r="K129" s="264" t="s">
        <v>21</v>
      </c>
      <c r="L129" s="269"/>
      <c r="M129" s="270" t="s">
        <v>21</v>
      </c>
      <c r="N129" s="271" t="s">
        <v>43</v>
      </c>
      <c r="O129" s="42"/>
      <c r="P129" s="202">
        <f t="shared" si="1"/>
        <v>0</v>
      </c>
      <c r="Q129" s="202">
        <v>0</v>
      </c>
      <c r="R129" s="202">
        <f t="shared" si="2"/>
        <v>0</v>
      </c>
      <c r="S129" s="202">
        <v>0</v>
      </c>
      <c r="T129" s="203">
        <f t="shared" si="3"/>
        <v>0</v>
      </c>
      <c r="AR129" s="24" t="s">
        <v>317</v>
      </c>
      <c r="AT129" s="24" t="s">
        <v>710</v>
      </c>
      <c r="AU129" s="24" t="s">
        <v>82</v>
      </c>
      <c r="AY129" s="24" t="s">
        <v>173</v>
      </c>
      <c r="BE129" s="204">
        <f t="shared" si="4"/>
        <v>0</v>
      </c>
      <c r="BF129" s="204">
        <f t="shared" si="5"/>
        <v>0</v>
      </c>
      <c r="BG129" s="204">
        <f t="shared" si="6"/>
        <v>0</v>
      </c>
      <c r="BH129" s="204">
        <f t="shared" si="7"/>
        <v>0</v>
      </c>
      <c r="BI129" s="204">
        <f t="shared" si="8"/>
        <v>0</v>
      </c>
      <c r="BJ129" s="24" t="s">
        <v>80</v>
      </c>
      <c r="BK129" s="204">
        <f t="shared" si="9"/>
        <v>0</v>
      </c>
      <c r="BL129" s="24" t="s">
        <v>181</v>
      </c>
      <c r="BM129" s="24" t="s">
        <v>1767</v>
      </c>
    </row>
    <row r="130" spans="2:65" s="1" customFormat="1" ht="22.5" customHeight="1">
      <c r="B130" s="41"/>
      <c r="C130" s="262" t="s">
        <v>665</v>
      </c>
      <c r="D130" s="262" t="s">
        <v>710</v>
      </c>
      <c r="E130" s="263" t="s">
        <v>1768</v>
      </c>
      <c r="F130" s="264" t="s">
        <v>1769</v>
      </c>
      <c r="G130" s="265" t="s">
        <v>970</v>
      </c>
      <c r="H130" s="266">
        <v>1</v>
      </c>
      <c r="I130" s="267"/>
      <c r="J130" s="268">
        <f t="shared" si="0"/>
        <v>0</v>
      </c>
      <c r="K130" s="264" t="s">
        <v>21</v>
      </c>
      <c r="L130" s="269"/>
      <c r="M130" s="270" t="s">
        <v>21</v>
      </c>
      <c r="N130" s="271" t="s">
        <v>43</v>
      </c>
      <c r="O130" s="42"/>
      <c r="P130" s="202">
        <f t="shared" si="1"/>
        <v>0</v>
      </c>
      <c r="Q130" s="202">
        <v>0</v>
      </c>
      <c r="R130" s="202">
        <f t="shared" si="2"/>
        <v>0</v>
      </c>
      <c r="S130" s="202">
        <v>0</v>
      </c>
      <c r="T130" s="203">
        <f t="shared" si="3"/>
        <v>0</v>
      </c>
      <c r="AR130" s="24" t="s">
        <v>317</v>
      </c>
      <c r="AT130" s="24" t="s">
        <v>710</v>
      </c>
      <c r="AU130" s="24" t="s">
        <v>82</v>
      </c>
      <c r="AY130" s="24" t="s">
        <v>173</v>
      </c>
      <c r="BE130" s="204">
        <f t="shared" si="4"/>
        <v>0</v>
      </c>
      <c r="BF130" s="204">
        <f t="shared" si="5"/>
        <v>0</v>
      </c>
      <c r="BG130" s="204">
        <f t="shared" si="6"/>
        <v>0</v>
      </c>
      <c r="BH130" s="204">
        <f t="shared" si="7"/>
        <v>0</v>
      </c>
      <c r="BI130" s="204">
        <f t="shared" si="8"/>
        <v>0</v>
      </c>
      <c r="BJ130" s="24" t="s">
        <v>80</v>
      </c>
      <c r="BK130" s="204">
        <f t="shared" si="9"/>
        <v>0</v>
      </c>
      <c r="BL130" s="24" t="s">
        <v>181</v>
      </c>
      <c r="BM130" s="24" t="s">
        <v>1770</v>
      </c>
    </row>
    <row r="131" spans="2:65" s="1" customFormat="1" ht="22.5" customHeight="1">
      <c r="B131" s="41"/>
      <c r="C131" s="262" t="s">
        <v>675</v>
      </c>
      <c r="D131" s="262" t="s">
        <v>710</v>
      </c>
      <c r="E131" s="263" t="s">
        <v>1771</v>
      </c>
      <c r="F131" s="264" t="s">
        <v>1772</v>
      </c>
      <c r="G131" s="265" t="s">
        <v>970</v>
      </c>
      <c r="H131" s="266">
        <v>1</v>
      </c>
      <c r="I131" s="267"/>
      <c r="J131" s="268">
        <f t="shared" si="0"/>
        <v>0</v>
      </c>
      <c r="K131" s="264" t="s">
        <v>21</v>
      </c>
      <c r="L131" s="269"/>
      <c r="M131" s="270" t="s">
        <v>21</v>
      </c>
      <c r="N131" s="271" t="s">
        <v>43</v>
      </c>
      <c r="O131" s="42"/>
      <c r="P131" s="202">
        <f t="shared" si="1"/>
        <v>0</v>
      </c>
      <c r="Q131" s="202">
        <v>0</v>
      </c>
      <c r="R131" s="202">
        <f t="shared" si="2"/>
        <v>0</v>
      </c>
      <c r="S131" s="202">
        <v>0</v>
      </c>
      <c r="T131" s="203">
        <f t="shared" si="3"/>
        <v>0</v>
      </c>
      <c r="AR131" s="24" t="s">
        <v>317</v>
      </c>
      <c r="AT131" s="24" t="s">
        <v>710</v>
      </c>
      <c r="AU131" s="24" t="s">
        <v>82</v>
      </c>
      <c r="AY131" s="24" t="s">
        <v>173</v>
      </c>
      <c r="BE131" s="204">
        <f t="shared" si="4"/>
        <v>0</v>
      </c>
      <c r="BF131" s="204">
        <f t="shared" si="5"/>
        <v>0</v>
      </c>
      <c r="BG131" s="204">
        <f t="shared" si="6"/>
        <v>0</v>
      </c>
      <c r="BH131" s="204">
        <f t="shared" si="7"/>
        <v>0</v>
      </c>
      <c r="BI131" s="204">
        <f t="shared" si="8"/>
        <v>0</v>
      </c>
      <c r="BJ131" s="24" t="s">
        <v>80</v>
      </c>
      <c r="BK131" s="204">
        <f t="shared" si="9"/>
        <v>0</v>
      </c>
      <c r="BL131" s="24" t="s">
        <v>181</v>
      </c>
      <c r="BM131" s="24" t="s">
        <v>1773</v>
      </c>
    </row>
    <row r="132" spans="2:65" s="1" customFormat="1" ht="22.5" customHeight="1">
      <c r="B132" s="41"/>
      <c r="C132" s="262" t="s">
        <v>682</v>
      </c>
      <c r="D132" s="262" t="s">
        <v>710</v>
      </c>
      <c r="E132" s="263" t="s">
        <v>1774</v>
      </c>
      <c r="F132" s="264" t="s">
        <v>1775</v>
      </c>
      <c r="G132" s="265" t="s">
        <v>970</v>
      </c>
      <c r="H132" s="266">
        <v>1</v>
      </c>
      <c r="I132" s="267"/>
      <c r="J132" s="268">
        <f t="shared" si="0"/>
        <v>0</v>
      </c>
      <c r="K132" s="264" t="s">
        <v>21</v>
      </c>
      <c r="L132" s="269"/>
      <c r="M132" s="270" t="s">
        <v>21</v>
      </c>
      <c r="N132" s="271" t="s">
        <v>43</v>
      </c>
      <c r="O132" s="42"/>
      <c r="P132" s="202">
        <f t="shared" si="1"/>
        <v>0</v>
      </c>
      <c r="Q132" s="202">
        <v>0</v>
      </c>
      <c r="R132" s="202">
        <f t="shared" si="2"/>
        <v>0</v>
      </c>
      <c r="S132" s="202">
        <v>0</v>
      </c>
      <c r="T132" s="203">
        <f t="shared" si="3"/>
        <v>0</v>
      </c>
      <c r="AR132" s="24" t="s">
        <v>317</v>
      </c>
      <c r="AT132" s="24" t="s">
        <v>710</v>
      </c>
      <c r="AU132" s="24" t="s">
        <v>82</v>
      </c>
      <c r="AY132" s="24" t="s">
        <v>173</v>
      </c>
      <c r="BE132" s="204">
        <f t="shared" si="4"/>
        <v>0</v>
      </c>
      <c r="BF132" s="204">
        <f t="shared" si="5"/>
        <v>0</v>
      </c>
      <c r="BG132" s="204">
        <f t="shared" si="6"/>
        <v>0</v>
      </c>
      <c r="BH132" s="204">
        <f t="shared" si="7"/>
        <v>0</v>
      </c>
      <c r="BI132" s="204">
        <f t="shared" si="8"/>
        <v>0</v>
      </c>
      <c r="BJ132" s="24" t="s">
        <v>80</v>
      </c>
      <c r="BK132" s="204">
        <f t="shared" si="9"/>
        <v>0</v>
      </c>
      <c r="BL132" s="24" t="s">
        <v>181</v>
      </c>
      <c r="BM132" s="24" t="s">
        <v>1776</v>
      </c>
    </row>
    <row r="133" spans="2:65" s="1" customFormat="1" ht="22.5" customHeight="1">
      <c r="B133" s="41"/>
      <c r="C133" s="262" t="s">
        <v>1300</v>
      </c>
      <c r="D133" s="262" t="s">
        <v>710</v>
      </c>
      <c r="E133" s="263" t="s">
        <v>1777</v>
      </c>
      <c r="F133" s="264" t="s">
        <v>1742</v>
      </c>
      <c r="G133" s="265" t="s">
        <v>1549</v>
      </c>
      <c r="H133" s="266">
        <v>2</v>
      </c>
      <c r="I133" s="267"/>
      <c r="J133" s="268">
        <f t="shared" si="0"/>
        <v>0</v>
      </c>
      <c r="K133" s="264" t="s">
        <v>21</v>
      </c>
      <c r="L133" s="269"/>
      <c r="M133" s="270" t="s">
        <v>21</v>
      </c>
      <c r="N133" s="271" t="s">
        <v>43</v>
      </c>
      <c r="O133" s="42"/>
      <c r="P133" s="202">
        <f t="shared" si="1"/>
        <v>0</v>
      </c>
      <c r="Q133" s="202">
        <v>0</v>
      </c>
      <c r="R133" s="202">
        <f t="shared" si="2"/>
        <v>0</v>
      </c>
      <c r="S133" s="202">
        <v>0</v>
      </c>
      <c r="T133" s="203">
        <f t="shared" si="3"/>
        <v>0</v>
      </c>
      <c r="AR133" s="24" t="s">
        <v>317</v>
      </c>
      <c r="AT133" s="24" t="s">
        <v>710</v>
      </c>
      <c r="AU133" s="24" t="s">
        <v>82</v>
      </c>
      <c r="AY133" s="24" t="s">
        <v>173</v>
      </c>
      <c r="BE133" s="204">
        <f t="shared" si="4"/>
        <v>0</v>
      </c>
      <c r="BF133" s="204">
        <f t="shared" si="5"/>
        <v>0</v>
      </c>
      <c r="BG133" s="204">
        <f t="shared" si="6"/>
        <v>0</v>
      </c>
      <c r="BH133" s="204">
        <f t="shared" si="7"/>
        <v>0</v>
      </c>
      <c r="BI133" s="204">
        <f t="shared" si="8"/>
        <v>0</v>
      </c>
      <c r="BJ133" s="24" t="s">
        <v>80</v>
      </c>
      <c r="BK133" s="204">
        <f t="shared" si="9"/>
        <v>0</v>
      </c>
      <c r="BL133" s="24" t="s">
        <v>181</v>
      </c>
      <c r="BM133" s="24" t="s">
        <v>1778</v>
      </c>
    </row>
    <row r="134" spans="2:65" s="1" customFormat="1" ht="22.5" customHeight="1">
      <c r="B134" s="41"/>
      <c r="C134" s="262" t="s">
        <v>1304</v>
      </c>
      <c r="D134" s="262" t="s">
        <v>710</v>
      </c>
      <c r="E134" s="263" t="s">
        <v>1779</v>
      </c>
      <c r="F134" s="264" t="s">
        <v>1724</v>
      </c>
      <c r="G134" s="265" t="s">
        <v>1549</v>
      </c>
      <c r="H134" s="266">
        <v>1</v>
      </c>
      <c r="I134" s="267"/>
      <c r="J134" s="268">
        <f t="shared" si="0"/>
        <v>0</v>
      </c>
      <c r="K134" s="264" t="s">
        <v>21</v>
      </c>
      <c r="L134" s="269"/>
      <c r="M134" s="270" t="s">
        <v>21</v>
      </c>
      <c r="N134" s="271" t="s">
        <v>43</v>
      </c>
      <c r="O134" s="42"/>
      <c r="P134" s="202">
        <f t="shared" si="1"/>
        <v>0</v>
      </c>
      <c r="Q134" s="202">
        <v>0</v>
      </c>
      <c r="R134" s="202">
        <f t="shared" si="2"/>
        <v>0</v>
      </c>
      <c r="S134" s="202">
        <v>0</v>
      </c>
      <c r="T134" s="203">
        <f t="shared" si="3"/>
        <v>0</v>
      </c>
      <c r="AR134" s="24" t="s">
        <v>317</v>
      </c>
      <c r="AT134" s="24" t="s">
        <v>710</v>
      </c>
      <c r="AU134" s="24" t="s">
        <v>82</v>
      </c>
      <c r="AY134" s="24" t="s">
        <v>173</v>
      </c>
      <c r="BE134" s="204">
        <f t="shared" si="4"/>
        <v>0</v>
      </c>
      <c r="BF134" s="204">
        <f t="shared" si="5"/>
        <v>0</v>
      </c>
      <c r="BG134" s="204">
        <f t="shared" si="6"/>
        <v>0</v>
      </c>
      <c r="BH134" s="204">
        <f t="shared" si="7"/>
        <v>0</v>
      </c>
      <c r="BI134" s="204">
        <f t="shared" si="8"/>
        <v>0</v>
      </c>
      <c r="BJ134" s="24" t="s">
        <v>80</v>
      </c>
      <c r="BK134" s="204">
        <f t="shared" si="9"/>
        <v>0</v>
      </c>
      <c r="BL134" s="24" t="s">
        <v>181</v>
      </c>
      <c r="BM134" s="24" t="s">
        <v>1780</v>
      </c>
    </row>
    <row r="135" spans="2:65" s="1" customFormat="1" ht="22.5" customHeight="1">
      <c r="B135" s="41"/>
      <c r="C135" s="262" t="s">
        <v>1308</v>
      </c>
      <c r="D135" s="262" t="s">
        <v>710</v>
      </c>
      <c r="E135" s="263" t="s">
        <v>1781</v>
      </c>
      <c r="F135" s="264" t="s">
        <v>1727</v>
      </c>
      <c r="G135" s="265" t="s">
        <v>970</v>
      </c>
      <c r="H135" s="266">
        <v>3</v>
      </c>
      <c r="I135" s="267"/>
      <c r="J135" s="268">
        <f t="shared" si="0"/>
        <v>0</v>
      </c>
      <c r="K135" s="264" t="s">
        <v>21</v>
      </c>
      <c r="L135" s="269"/>
      <c r="M135" s="270" t="s">
        <v>21</v>
      </c>
      <c r="N135" s="271" t="s">
        <v>43</v>
      </c>
      <c r="O135" s="42"/>
      <c r="P135" s="202">
        <f t="shared" si="1"/>
        <v>0</v>
      </c>
      <c r="Q135" s="202">
        <v>0</v>
      </c>
      <c r="R135" s="202">
        <f t="shared" si="2"/>
        <v>0</v>
      </c>
      <c r="S135" s="202">
        <v>0</v>
      </c>
      <c r="T135" s="203">
        <f t="shared" si="3"/>
        <v>0</v>
      </c>
      <c r="AR135" s="24" t="s">
        <v>317</v>
      </c>
      <c r="AT135" s="24" t="s">
        <v>710</v>
      </c>
      <c r="AU135" s="24" t="s">
        <v>82</v>
      </c>
      <c r="AY135" s="24" t="s">
        <v>173</v>
      </c>
      <c r="BE135" s="204">
        <f t="shared" si="4"/>
        <v>0</v>
      </c>
      <c r="BF135" s="204">
        <f t="shared" si="5"/>
        <v>0</v>
      </c>
      <c r="BG135" s="204">
        <f t="shared" si="6"/>
        <v>0</v>
      </c>
      <c r="BH135" s="204">
        <f t="shared" si="7"/>
        <v>0</v>
      </c>
      <c r="BI135" s="204">
        <f t="shared" si="8"/>
        <v>0</v>
      </c>
      <c r="BJ135" s="24" t="s">
        <v>80</v>
      </c>
      <c r="BK135" s="204">
        <f t="shared" si="9"/>
        <v>0</v>
      </c>
      <c r="BL135" s="24" t="s">
        <v>181</v>
      </c>
      <c r="BM135" s="24" t="s">
        <v>1782</v>
      </c>
    </row>
    <row r="136" spans="2:65" s="1" customFormat="1" ht="22.5" customHeight="1">
      <c r="B136" s="41"/>
      <c r="C136" s="262" t="s">
        <v>1553</v>
      </c>
      <c r="D136" s="262" t="s">
        <v>710</v>
      </c>
      <c r="E136" s="263" t="s">
        <v>1783</v>
      </c>
      <c r="F136" s="264" t="s">
        <v>1763</v>
      </c>
      <c r="G136" s="265" t="s">
        <v>970</v>
      </c>
      <c r="H136" s="266">
        <v>1</v>
      </c>
      <c r="I136" s="267"/>
      <c r="J136" s="268">
        <f t="shared" si="0"/>
        <v>0</v>
      </c>
      <c r="K136" s="264" t="s">
        <v>21</v>
      </c>
      <c r="L136" s="269"/>
      <c r="M136" s="270" t="s">
        <v>21</v>
      </c>
      <c r="N136" s="271" t="s">
        <v>43</v>
      </c>
      <c r="O136" s="42"/>
      <c r="P136" s="202">
        <f t="shared" si="1"/>
        <v>0</v>
      </c>
      <c r="Q136" s="202">
        <v>0</v>
      </c>
      <c r="R136" s="202">
        <f t="shared" si="2"/>
        <v>0</v>
      </c>
      <c r="S136" s="202">
        <v>0</v>
      </c>
      <c r="T136" s="203">
        <f t="shared" si="3"/>
        <v>0</v>
      </c>
      <c r="AR136" s="24" t="s">
        <v>317</v>
      </c>
      <c r="AT136" s="24" t="s">
        <v>710</v>
      </c>
      <c r="AU136" s="24" t="s">
        <v>82</v>
      </c>
      <c r="AY136" s="24" t="s">
        <v>173</v>
      </c>
      <c r="BE136" s="204">
        <f t="shared" si="4"/>
        <v>0</v>
      </c>
      <c r="BF136" s="204">
        <f t="shared" si="5"/>
        <v>0</v>
      </c>
      <c r="BG136" s="204">
        <f t="shared" si="6"/>
        <v>0</v>
      </c>
      <c r="BH136" s="204">
        <f t="shared" si="7"/>
        <v>0</v>
      </c>
      <c r="BI136" s="204">
        <f t="shared" si="8"/>
        <v>0</v>
      </c>
      <c r="BJ136" s="24" t="s">
        <v>80</v>
      </c>
      <c r="BK136" s="204">
        <f t="shared" si="9"/>
        <v>0</v>
      </c>
      <c r="BL136" s="24" t="s">
        <v>181</v>
      </c>
      <c r="BM136" s="24" t="s">
        <v>1784</v>
      </c>
    </row>
    <row r="137" spans="2:65" s="1" customFormat="1" ht="22.5" customHeight="1">
      <c r="B137" s="41"/>
      <c r="C137" s="262" t="s">
        <v>1556</v>
      </c>
      <c r="D137" s="262" t="s">
        <v>710</v>
      </c>
      <c r="E137" s="263" t="s">
        <v>1785</v>
      </c>
      <c r="F137" s="264" t="s">
        <v>1786</v>
      </c>
      <c r="G137" s="265" t="s">
        <v>970</v>
      </c>
      <c r="H137" s="266">
        <v>1</v>
      </c>
      <c r="I137" s="267"/>
      <c r="J137" s="268">
        <f t="shared" si="0"/>
        <v>0</v>
      </c>
      <c r="K137" s="264" t="s">
        <v>21</v>
      </c>
      <c r="L137" s="269"/>
      <c r="M137" s="270" t="s">
        <v>21</v>
      </c>
      <c r="N137" s="271" t="s">
        <v>43</v>
      </c>
      <c r="O137" s="42"/>
      <c r="P137" s="202">
        <f t="shared" si="1"/>
        <v>0</v>
      </c>
      <c r="Q137" s="202">
        <v>0</v>
      </c>
      <c r="R137" s="202">
        <f t="shared" si="2"/>
        <v>0</v>
      </c>
      <c r="S137" s="202">
        <v>0</v>
      </c>
      <c r="T137" s="203">
        <f t="shared" si="3"/>
        <v>0</v>
      </c>
      <c r="AR137" s="24" t="s">
        <v>317</v>
      </c>
      <c r="AT137" s="24" t="s">
        <v>710</v>
      </c>
      <c r="AU137" s="24" t="s">
        <v>82</v>
      </c>
      <c r="AY137" s="24" t="s">
        <v>173</v>
      </c>
      <c r="BE137" s="204">
        <f t="shared" si="4"/>
        <v>0</v>
      </c>
      <c r="BF137" s="204">
        <f t="shared" si="5"/>
        <v>0</v>
      </c>
      <c r="BG137" s="204">
        <f t="shared" si="6"/>
        <v>0</v>
      </c>
      <c r="BH137" s="204">
        <f t="shared" si="7"/>
        <v>0</v>
      </c>
      <c r="BI137" s="204">
        <f t="shared" si="8"/>
        <v>0</v>
      </c>
      <c r="BJ137" s="24" t="s">
        <v>80</v>
      </c>
      <c r="BK137" s="204">
        <f t="shared" si="9"/>
        <v>0</v>
      </c>
      <c r="BL137" s="24" t="s">
        <v>181</v>
      </c>
      <c r="BM137" s="24" t="s">
        <v>1787</v>
      </c>
    </row>
    <row r="138" spans="2:65" s="1" customFormat="1" ht="22.5" customHeight="1">
      <c r="B138" s="41"/>
      <c r="C138" s="262" t="s">
        <v>1560</v>
      </c>
      <c r="D138" s="262" t="s">
        <v>710</v>
      </c>
      <c r="E138" s="263" t="s">
        <v>1788</v>
      </c>
      <c r="F138" s="264" t="s">
        <v>1766</v>
      </c>
      <c r="G138" s="265" t="s">
        <v>970</v>
      </c>
      <c r="H138" s="266">
        <v>1</v>
      </c>
      <c r="I138" s="267"/>
      <c r="J138" s="268">
        <f t="shared" si="0"/>
        <v>0</v>
      </c>
      <c r="K138" s="264" t="s">
        <v>21</v>
      </c>
      <c r="L138" s="269"/>
      <c r="M138" s="270" t="s">
        <v>21</v>
      </c>
      <c r="N138" s="271" t="s">
        <v>43</v>
      </c>
      <c r="O138" s="42"/>
      <c r="P138" s="202">
        <f t="shared" si="1"/>
        <v>0</v>
      </c>
      <c r="Q138" s="202">
        <v>0</v>
      </c>
      <c r="R138" s="202">
        <f t="shared" si="2"/>
        <v>0</v>
      </c>
      <c r="S138" s="202">
        <v>0</v>
      </c>
      <c r="T138" s="203">
        <f t="shared" si="3"/>
        <v>0</v>
      </c>
      <c r="AR138" s="24" t="s">
        <v>317</v>
      </c>
      <c r="AT138" s="24" t="s">
        <v>710</v>
      </c>
      <c r="AU138" s="24" t="s">
        <v>82</v>
      </c>
      <c r="AY138" s="24" t="s">
        <v>173</v>
      </c>
      <c r="BE138" s="204">
        <f t="shared" si="4"/>
        <v>0</v>
      </c>
      <c r="BF138" s="204">
        <f t="shared" si="5"/>
        <v>0</v>
      </c>
      <c r="BG138" s="204">
        <f t="shared" si="6"/>
        <v>0</v>
      </c>
      <c r="BH138" s="204">
        <f t="shared" si="7"/>
        <v>0</v>
      </c>
      <c r="BI138" s="204">
        <f t="shared" si="8"/>
        <v>0</v>
      </c>
      <c r="BJ138" s="24" t="s">
        <v>80</v>
      </c>
      <c r="BK138" s="204">
        <f t="shared" si="9"/>
        <v>0</v>
      </c>
      <c r="BL138" s="24" t="s">
        <v>181</v>
      </c>
      <c r="BM138" s="24" t="s">
        <v>1789</v>
      </c>
    </row>
    <row r="139" spans="2:65" s="1" customFormat="1" ht="22.5" customHeight="1">
      <c r="B139" s="41"/>
      <c r="C139" s="262" t="s">
        <v>1564</v>
      </c>
      <c r="D139" s="262" t="s">
        <v>710</v>
      </c>
      <c r="E139" s="263" t="s">
        <v>1790</v>
      </c>
      <c r="F139" s="264" t="s">
        <v>1772</v>
      </c>
      <c r="G139" s="265" t="s">
        <v>970</v>
      </c>
      <c r="H139" s="266">
        <v>1</v>
      </c>
      <c r="I139" s="267"/>
      <c r="J139" s="268">
        <f t="shared" si="0"/>
        <v>0</v>
      </c>
      <c r="K139" s="264" t="s">
        <v>21</v>
      </c>
      <c r="L139" s="269"/>
      <c r="M139" s="270" t="s">
        <v>21</v>
      </c>
      <c r="N139" s="271" t="s">
        <v>43</v>
      </c>
      <c r="O139" s="42"/>
      <c r="P139" s="202">
        <f t="shared" si="1"/>
        <v>0</v>
      </c>
      <c r="Q139" s="202">
        <v>0</v>
      </c>
      <c r="R139" s="202">
        <f t="shared" si="2"/>
        <v>0</v>
      </c>
      <c r="S139" s="202">
        <v>0</v>
      </c>
      <c r="T139" s="203">
        <f t="shared" si="3"/>
        <v>0</v>
      </c>
      <c r="AR139" s="24" t="s">
        <v>317</v>
      </c>
      <c r="AT139" s="24" t="s">
        <v>710</v>
      </c>
      <c r="AU139" s="24" t="s">
        <v>82</v>
      </c>
      <c r="AY139" s="24" t="s">
        <v>173</v>
      </c>
      <c r="BE139" s="204">
        <f t="shared" si="4"/>
        <v>0</v>
      </c>
      <c r="BF139" s="204">
        <f t="shared" si="5"/>
        <v>0</v>
      </c>
      <c r="BG139" s="204">
        <f t="shared" si="6"/>
        <v>0</v>
      </c>
      <c r="BH139" s="204">
        <f t="shared" si="7"/>
        <v>0</v>
      </c>
      <c r="BI139" s="204">
        <f t="shared" si="8"/>
        <v>0</v>
      </c>
      <c r="BJ139" s="24" t="s">
        <v>80</v>
      </c>
      <c r="BK139" s="204">
        <f t="shared" si="9"/>
        <v>0</v>
      </c>
      <c r="BL139" s="24" t="s">
        <v>181</v>
      </c>
      <c r="BM139" s="24" t="s">
        <v>1791</v>
      </c>
    </row>
    <row r="140" spans="2:65" s="1" customFormat="1" ht="22.5" customHeight="1">
      <c r="B140" s="41"/>
      <c r="C140" s="262" t="s">
        <v>1568</v>
      </c>
      <c r="D140" s="262" t="s">
        <v>710</v>
      </c>
      <c r="E140" s="263" t="s">
        <v>1792</v>
      </c>
      <c r="F140" s="264" t="s">
        <v>1793</v>
      </c>
      <c r="G140" s="265" t="s">
        <v>970</v>
      </c>
      <c r="H140" s="266">
        <v>1</v>
      </c>
      <c r="I140" s="267"/>
      <c r="J140" s="268">
        <f t="shared" si="0"/>
        <v>0</v>
      </c>
      <c r="K140" s="264" t="s">
        <v>21</v>
      </c>
      <c r="L140" s="269"/>
      <c r="M140" s="270" t="s">
        <v>21</v>
      </c>
      <c r="N140" s="271" t="s">
        <v>43</v>
      </c>
      <c r="O140" s="42"/>
      <c r="P140" s="202">
        <f t="shared" si="1"/>
        <v>0</v>
      </c>
      <c r="Q140" s="202">
        <v>0</v>
      </c>
      <c r="R140" s="202">
        <f t="shared" si="2"/>
        <v>0</v>
      </c>
      <c r="S140" s="202">
        <v>0</v>
      </c>
      <c r="T140" s="203">
        <f t="shared" si="3"/>
        <v>0</v>
      </c>
      <c r="AR140" s="24" t="s">
        <v>317</v>
      </c>
      <c r="AT140" s="24" t="s">
        <v>710</v>
      </c>
      <c r="AU140" s="24" t="s">
        <v>82</v>
      </c>
      <c r="AY140" s="24" t="s">
        <v>173</v>
      </c>
      <c r="BE140" s="204">
        <f t="shared" si="4"/>
        <v>0</v>
      </c>
      <c r="BF140" s="204">
        <f t="shared" si="5"/>
        <v>0</v>
      </c>
      <c r="BG140" s="204">
        <f t="shared" si="6"/>
        <v>0</v>
      </c>
      <c r="BH140" s="204">
        <f t="shared" si="7"/>
        <v>0</v>
      </c>
      <c r="BI140" s="204">
        <f t="shared" si="8"/>
        <v>0</v>
      </c>
      <c r="BJ140" s="24" t="s">
        <v>80</v>
      </c>
      <c r="BK140" s="204">
        <f t="shared" si="9"/>
        <v>0</v>
      </c>
      <c r="BL140" s="24" t="s">
        <v>181</v>
      </c>
      <c r="BM140" s="24" t="s">
        <v>1794</v>
      </c>
    </row>
    <row r="141" spans="2:65" s="1" customFormat="1" ht="31.5" customHeight="1">
      <c r="B141" s="41"/>
      <c r="C141" s="262" t="s">
        <v>1574</v>
      </c>
      <c r="D141" s="262" t="s">
        <v>710</v>
      </c>
      <c r="E141" s="263" t="s">
        <v>1795</v>
      </c>
      <c r="F141" s="264" t="s">
        <v>1796</v>
      </c>
      <c r="G141" s="265" t="s">
        <v>970</v>
      </c>
      <c r="H141" s="266">
        <v>1</v>
      </c>
      <c r="I141" s="267"/>
      <c r="J141" s="268">
        <f t="shared" si="0"/>
        <v>0</v>
      </c>
      <c r="K141" s="264" t="s">
        <v>21</v>
      </c>
      <c r="L141" s="269"/>
      <c r="M141" s="270" t="s">
        <v>21</v>
      </c>
      <c r="N141" s="271" t="s">
        <v>43</v>
      </c>
      <c r="O141" s="42"/>
      <c r="P141" s="202">
        <f t="shared" si="1"/>
        <v>0</v>
      </c>
      <c r="Q141" s="202">
        <v>0</v>
      </c>
      <c r="R141" s="202">
        <f t="shared" si="2"/>
        <v>0</v>
      </c>
      <c r="S141" s="202">
        <v>0</v>
      </c>
      <c r="T141" s="203">
        <f t="shared" si="3"/>
        <v>0</v>
      </c>
      <c r="AR141" s="24" t="s">
        <v>317</v>
      </c>
      <c r="AT141" s="24" t="s">
        <v>710</v>
      </c>
      <c r="AU141" s="24" t="s">
        <v>82</v>
      </c>
      <c r="AY141" s="24" t="s">
        <v>173</v>
      </c>
      <c r="BE141" s="204">
        <f t="shared" si="4"/>
        <v>0</v>
      </c>
      <c r="BF141" s="204">
        <f t="shared" si="5"/>
        <v>0</v>
      </c>
      <c r="BG141" s="204">
        <f t="shared" si="6"/>
        <v>0</v>
      </c>
      <c r="BH141" s="204">
        <f t="shared" si="7"/>
        <v>0</v>
      </c>
      <c r="BI141" s="204">
        <f t="shared" si="8"/>
        <v>0</v>
      </c>
      <c r="BJ141" s="24" t="s">
        <v>80</v>
      </c>
      <c r="BK141" s="204">
        <f t="shared" si="9"/>
        <v>0</v>
      </c>
      <c r="BL141" s="24" t="s">
        <v>181</v>
      </c>
      <c r="BM141" s="24" t="s">
        <v>1797</v>
      </c>
    </row>
    <row r="142" spans="2:63" s="10" customFormat="1" ht="29.85" customHeight="1">
      <c r="B142" s="176"/>
      <c r="C142" s="177"/>
      <c r="D142" s="190" t="s">
        <v>71</v>
      </c>
      <c r="E142" s="191" t="s">
        <v>1798</v>
      </c>
      <c r="F142" s="191" t="s">
        <v>1799</v>
      </c>
      <c r="G142" s="177"/>
      <c r="H142" s="177"/>
      <c r="I142" s="180"/>
      <c r="J142" s="192">
        <f>BK142</f>
        <v>0</v>
      </c>
      <c r="K142" s="177"/>
      <c r="L142" s="182"/>
      <c r="M142" s="183"/>
      <c r="N142" s="184"/>
      <c r="O142" s="184"/>
      <c r="P142" s="185">
        <f>SUM(P143:P172)</f>
        <v>0</v>
      </c>
      <c r="Q142" s="184"/>
      <c r="R142" s="185">
        <f>SUM(R143:R172)</f>
        <v>0</v>
      </c>
      <c r="S142" s="184"/>
      <c r="T142" s="186">
        <f>SUM(T143:T172)</f>
        <v>0</v>
      </c>
      <c r="AR142" s="187" t="s">
        <v>80</v>
      </c>
      <c r="AT142" s="188" t="s">
        <v>71</v>
      </c>
      <c r="AU142" s="188" t="s">
        <v>80</v>
      </c>
      <c r="AY142" s="187" t="s">
        <v>173</v>
      </c>
      <c r="BK142" s="189">
        <f>SUM(BK143:BK172)</f>
        <v>0</v>
      </c>
    </row>
    <row r="143" spans="2:65" s="1" customFormat="1" ht="22.5" customHeight="1">
      <c r="B143" s="41"/>
      <c r="C143" s="262" t="s">
        <v>1578</v>
      </c>
      <c r="D143" s="262" t="s">
        <v>710</v>
      </c>
      <c r="E143" s="263" t="s">
        <v>1800</v>
      </c>
      <c r="F143" s="264" t="s">
        <v>1801</v>
      </c>
      <c r="G143" s="265" t="s">
        <v>970</v>
      </c>
      <c r="H143" s="266">
        <v>1</v>
      </c>
      <c r="I143" s="267"/>
      <c r="J143" s="268">
        <f aca="true" t="shared" si="10" ref="J143:J172">ROUND(I143*H143,2)</f>
        <v>0</v>
      </c>
      <c r="K143" s="264" t="s">
        <v>21</v>
      </c>
      <c r="L143" s="269"/>
      <c r="M143" s="270" t="s">
        <v>21</v>
      </c>
      <c r="N143" s="271" t="s">
        <v>43</v>
      </c>
      <c r="O143" s="42"/>
      <c r="P143" s="202">
        <f aca="true" t="shared" si="11" ref="P143:P172">O143*H143</f>
        <v>0</v>
      </c>
      <c r="Q143" s="202">
        <v>0</v>
      </c>
      <c r="R143" s="202">
        <f aca="true" t="shared" si="12" ref="R143:R172">Q143*H143</f>
        <v>0</v>
      </c>
      <c r="S143" s="202">
        <v>0</v>
      </c>
      <c r="T143" s="203">
        <f aca="true" t="shared" si="13" ref="T143:T172">S143*H143</f>
        <v>0</v>
      </c>
      <c r="AR143" s="24" t="s">
        <v>317</v>
      </c>
      <c r="AT143" s="24" t="s">
        <v>710</v>
      </c>
      <c r="AU143" s="24" t="s">
        <v>82</v>
      </c>
      <c r="AY143" s="24" t="s">
        <v>173</v>
      </c>
      <c r="BE143" s="204">
        <f aca="true" t="shared" si="14" ref="BE143:BE172">IF(N143="základní",J143,0)</f>
        <v>0</v>
      </c>
      <c r="BF143" s="204">
        <f aca="true" t="shared" si="15" ref="BF143:BF172">IF(N143="snížená",J143,0)</f>
        <v>0</v>
      </c>
      <c r="BG143" s="204">
        <f aca="true" t="shared" si="16" ref="BG143:BG172">IF(N143="zákl. přenesená",J143,0)</f>
        <v>0</v>
      </c>
      <c r="BH143" s="204">
        <f aca="true" t="shared" si="17" ref="BH143:BH172">IF(N143="sníž. přenesená",J143,0)</f>
        <v>0</v>
      </c>
      <c r="BI143" s="204">
        <f aca="true" t="shared" si="18" ref="BI143:BI172">IF(N143="nulová",J143,0)</f>
        <v>0</v>
      </c>
      <c r="BJ143" s="24" t="s">
        <v>80</v>
      </c>
      <c r="BK143" s="204">
        <f aca="true" t="shared" si="19" ref="BK143:BK172">ROUND(I143*H143,2)</f>
        <v>0</v>
      </c>
      <c r="BL143" s="24" t="s">
        <v>181</v>
      </c>
      <c r="BM143" s="24" t="s">
        <v>1802</v>
      </c>
    </row>
    <row r="144" spans="2:65" s="1" customFormat="1" ht="22.5" customHeight="1">
      <c r="B144" s="41"/>
      <c r="C144" s="262" t="s">
        <v>1582</v>
      </c>
      <c r="D144" s="262" t="s">
        <v>710</v>
      </c>
      <c r="E144" s="263" t="s">
        <v>1803</v>
      </c>
      <c r="F144" s="264" t="s">
        <v>1718</v>
      </c>
      <c r="G144" s="265" t="s">
        <v>1549</v>
      </c>
      <c r="H144" s="266">
        <v>4</v>
      </c>
      <c r="I144" s="267"/>
      <c r="J144" s="268">
        <f t="shared" si="10"/>
        <v>0</v>
      </c>
      <c r="K144" s="264" t="s">
        <v>21</v>
      </c>
      <c r="L144" s="269"/>
      <c r="M144" s="270" t="s">
        <v>21</v>
      </c>
      <c r="N144" s="271" t="s">
        <v>43</v>
      </c>
      <c r="O144" s="42"/>
      <c r="P144" s="202">
        <f t="shared" si="11"/>
        <v>0</v>
      </c>
      <c r="Q144" s="202">
        <v>0</v>
      </c>
      <c r="R144" s="202">
        <f t="shared" si="12"/>
        <v>0</v>
      </c>
      <c r="S144" s="202">
        <v>0</v>
      </c>
      <c r="T144" s="203">
        <f t="shared" si="13"/>
        <v>0</v>
      </c>
      <c r="AR144" s="24" t="s">
        <v>317</v>
      </c>
      <c r="AT144" s="24" t="s">
        <v>710</v>
      </c>
      <c r="AU144" s="24" t="s">
        <v>82</v>
      </c>
      <c r="AY144" s="24" t="s">
        <v>173</v>
      </c>
      <c r="BE144" s="204">
        <f t="shared" si="14"/>
        <v>0</v>
      </c>
      <c r="BF144" s="204">
        <f t="shared" si="15"/>
        <v>0</v>
      </c>
      <c r="BG144" s="204">
        <f t="shared" si="16"/>
        <v>0</v>
      </c>
      <c r="BH144" s="204">
        <f t="shared" si="17"/>
        <v>0</v>
      </c>
      <c r="BI144" s="204">
        <f t="shared" si="18"/>
        <v>0</v>
      </c>
      <c r="BJ144" s="24" t="s">
        <v>80</v>
      </c>
      <c r="BK144" s="204">
        <f t="shared" si="19"/>
        <v>0</v>
      </c>
      <c r="BL144" s="24" t="s">
        <v>181</v>
      </c>
      <c r="BM144" s="24" t="s">
        <v>1804</v>
      </c>
    </row>
    <row r="145" spans="2:65" s="1" customFormat="1" ht="22.5" customHeight="1">
      <c r="B145" s="41"/>
      <c r="C145" s="262" t="s">
        <v>1586</v>
      </c>
      <c r="D145" s="262" t="s">
        <v>710</v>
      </c>
      <c r="E145" s="263" t="s">
        <v>1805</v>
      </c>
      <c r="F145" s="264" t="s">
        <v>1721</v>
      </c>
      <c r="G145" s="265" t="s">
        <v>970</v>
      </c>
      <c r="H145" s="266">
        <v>5</v>
      </c>
      <c r="I145" s="267"/>
      <c r="J145" s="268">
        <f t="shared" si="10"/>
        <v>0</v>
      </c>
      <c r="K145" s="264" t="s">
        <v>21</v>
      </c>
      <c r="L145" s="269"/>
      <c r="M145" s="270" t="s">
        <v>21</v>
      </c>
      <c r="N145" s="271" t="s">
        <v>43</v>
      </c>
      <c r="O145" s="42"/>
      <c r="P145" s="202">
        <f t="shared" si="11"/>
        <v>0</v>
      </c>
      <c r="Q145" s="202">
        <v>0</v>
      </c>
      <c r="R145" s="202">
        <f t="shared" si="12"/>
        <v>0</v>
      </c>
      <c r="S145" s="202">
        <v>0</v>
      </c>
      <c r="T145" s="203">
        <f t="shared" si="13"/>
        <v>0</v>
      </c>
      <c r="AR145" s="24" t="s">
        <v>317</v>
      </c>
      <c r="AT145" s="24" t="s">
        <v>710</v>
      </c>
      <c r="AU145" s="24" t="s">
        <v>82</v>
      </c>
      <c r="AY145" s="24" t="s">
        <v>173</v>
      </c>
      <c r="BE145" s="204">
        <f t="shared" si="14"/>
        <v>0</v>
      </c>
      <c r="BF145" s="204">
        <f t="shared" si="15"/>
        <v>0</v>
      </c>
      <c r="BG145" s="204">
        <f t="shared" si="16"/>
        <v>0</v>
      </c>
      <c r="BH145" s="204">
        <f t="shared" si="17"/>
        <v>0</v>
      </c>
      <c r="BI145" s="204">
        <f t="shared" si="18"/>
        <v>0</v>
      </c>
      <c r="BJ145" s="24" t="s">
        <v>80</v>
      </c>
      <c r="BK145" s="204">
        <f t="shared" si="19"/>
        <v>0</v>
      </c>
      <c r="BL145" s="24" t="s">
        <v>181</v>
      </c>
      <c r="BM145" s="24" t="s">
        <v>1806</v>
      </c>
    </row>
    <row r="146" spans="2:65" s="1" customFormat="1" ht="22.5" customHeight="1">
      <c r="B146" s="41"/>
      <c r="C146" s="262" t="s">
        <v>1590</v>
      </c>
      <c r="D146" s="262" t="s">
        <v>710</v>
      </c>
      <c r="E146" s="263" t="s">
        <v>1807</v>
      </c>
      <c r="F146" s="264" t="s">
        <v>1730</v>
      </c>
      <c r="G146" s="265" t="s">
        <v>1549</v>
      </c>
      <c r="H146" s="266">
        <v>2</v>
      </c>
      <c r="I146" s="267"/>
      <c r="J146" s="268">
        <f t="shared" si="10"/>
        <v>0</v>
      </c>
      <c r="K146" s="264" t="s">
        <v>21</v>
      </c>
      <c r="L146" s="269"/>
      <c r="M146" s="270" t="s">
        <v>21</v>
      </c>
      <c r="N146" s="271" t="s">
        <v>43</v>
      </c>
      <c r="O146" s="42"/>
      <c r="P146" s="202">
        <f t="shared" si="11"/>
        <v>0</v>
      </c>
      <c r="Q146" s="202">
        <v>0</v>
      </c>
      <c r="R146" s="202">
        <f t="shared" si="12"/>
        <v>0</v>
      </c>
      <c r="S146" s="202">
        <v>0</v>
      </c>
      <c r="T146" s="203">
        <f t="shared" si="13"/>
        <v>0</v>
      </c>
      <c r="AR146" s="24" t="s">
        <v>317</v>
      </c>
      <c r="AT146" s="24" t="s">
        <v>710</v>
      </c>
      <c r="AU146" s="24" t="s">
        <v>82</v>
      </c>
      <c r="AY146" s="24" t="s">
        <v>173</v>
      </c>
      <c r="BE146" s="204">
        <f t="shared" si="14"/>
        <v>0</v>
      </c>
      <c r="BF146" s="204">
        <f t="shared" si="15"/>
        <v>0</v>
      </c>
      <c r="BG146" s="204">
        <f t="shared" si="16"/>
        <v>0</v>
      </c>
      <c r="BH146" s="204">
        <f t="shared" si="17"/>
        <v>0</v>
      </c>
      <c r="BI146" s="204">
        <f t="shared" si="18"/>
        <v>0</v>
      </c>
      <c r="BJ146" s="24" t="s">
        <v>80</v>
      </c>
      <c r="BK146" s="204">
        <f t="shared" si="19"/>
        <v>0</v>
      </c>
      <c r="BL146" s="24" t="s">
        <v>181</v>
      </c>
      <c r="BM146" s="24" t="s">
        <v>1808</v>
      </c>
    </row>
    <row r="147" spans="2:65" s="1" customFormat="1" ht="22.5" customHeight="1">
      <c r="B147" s="41"/>
      <c r="C147" s="262" t="s">
        <v>1594</v>
      </c>
      <c r="D147" s="262" t="s">
        <v>710</v>
      </c>
      <c r="E147" s="263" t="s">
        <v>1809</v>
      </c>
      <c r="F147" s="264" t="s">
        <v>1733</v>
      </c>
      <c r="G147" s="265" t="s">
        <v>970</v>
      </c>
      <c r="H147" s="266">
        <v>1</v>
      </c>
      <c r="I147" s="267"/>
      <c r="J147" s="268">
        <f t="shared" si="10"/>
        <v>0</v>
      </c>
      <c r="K147" s="264" t="s">
        <v>21</v>
      </c>
      <c r="L147" s="269"/>
      <c r="M147" s="270" t="s">
        <v>21</v>
      </c>
      <c r="N147" s="271" t="s">
        <v>43</v>
      </c>
      <c r="O147" s="42"/>
      <c r="P147" s="202">
        <f t="shared" si="11"/>
        <v>0</v>
      </c>
      <c r="Q147" s="202">
        <v>0</v>
      </c>
      <c r="R147" s="202">
        <f t="shared" si="12"/>
        <v>0</v>
      </c>
      <c r="S147" s="202">
        <v>0</v>
      </c>
      <c r="T147" s="203">
        <f t="shared" si="13"/>
        <v>0</v>
      </c>
      <c r="AR147" s="24" t="s">
        <v>317</v>
      </c>
      <c r="AT147" s="24" t="s">
        <v>710</v>
      </c>
      <c r="AU147" s="24" t="s">
        <v>82</v>
      </c>
      <c r="AY147" s="24" t="s">
        <v>173</v>
      </c>
      <c r="BE147" s="204">
        <f t="shared" si="14"/>
        <v>0</v>
      </c>
      <c r="BF147" s="204">
        <f t="shared" si="15"/>
        <v>0</v>
      </c>
      <c r="BG147" s="204">
        <f t="shared" si="16"/>
        <v>0</v>
      </c>
      <c r="BH147" s="204">
        <f t="shared" si="17"/>
        <v>0</v>
      </c>
      <c r="BI147" s="204">
        <f t="shared" si="18"/>
        <v>0</v>
      </c>
      <c r="BJ147" s="24" t="s">
        <v>80</v>
      </c>
      <c r="BK147" s="204">
        <f t="shared" si="19"/>
        <v>0</v>
      </c>
      <c r="BL147" s="24" t="s">
        <v>181</v>
      </c>
      <c r="BM147" s="24" t="s">
        <v>1810</v>
      </c>
    </row>
    <row r="148" spans="2:65" s="1" customFormat="1" ht="22.5" customHeight="1">
      <c r="B148" s="41"/>
      <c r="C148" s="262" t="s">
        <v>1600</v>
      </c>
      <c r="D148" s="262" t="s">
        <v>710</v>
      </c>
      <c r="E148" s="263" t="s">
        <v>1811</v>
      </c>
      <c r="F148" s="264" t="s">
        <v>1751</v>
      </c>
      <c r="G148" s="265" t="s">
        <v>1549</v>
      </c>
      <c r="H148" s="266">
        <v>3</v>
      </c>
      <c r="I148" s="267"/>
      <c r="J148" s="268">
        <f t="shared" si="10"/>
        <v>0</v>
      </c>
      <c r="K148" s="264" t="s">
        <v>21</v>
      </c>
      <c r="L148" s="269"/>
      <c r="M148" s="270" t="s">
        <v>21</v>
      </c>
      <c r="N148" s="271" t="s">
        <v>43</v>
      </c>
      <c r="O148" s="42"/>
      <c r="P148" s="202">
        <f t="shared" si="11"/>
        <v>0</v>
      </c>
      <c r="Q148" s="202">
        <v>0</v>
      </c>
      <c r="R148" s="202">
        <f t="shared" si="12"/>
        <v>0</v>
      </c>
      <c r="S148" s="202">
        <v>0</v>
      </c>
      <c r="T148" s="203">
        <f t="shared" si="13"/>
        <v>0</v>
      </c>
      <c r="AR148" s="24" t="s">
        <v>317</v>
      </c>
      <c r="AT148" s="24" t="s">
        <v>710</v>
      </c>
      <c r="AU148" s="24" t="s">
        <v>82</v>
      </c>
      <c r="AY148" s="24" t="s">
        <v>173</v>
      </c>
      <c r="BE148" s="204">
        <f t="shared" si="14"/>
        <v>0</v>
      </c>
      <c r="BF148" s="204">
        <f t="shared" si="15"/>
        <v>0</v>
      </c>
      <c r="BG148" s="204">
        <f t="shared" si="16"/>
        <v>0</v>
      </c>
      <c r="BH148" s="204">
        <f t="shared" si="17"/>
        <v>0</v>
      </c>
      <c r="BI148" s="204">
        <f t="shared" si="18"/>
        <v>0</v>
      </c>
      <c r="BJ148" s="24" t="s">
        <v>80</v>
      </c>
      <c r="BK148" s="204">
        <f t="shared" si="19"/>
        <v>0</v>
      </c>
      <c r="BL148" s="24" t="s">
        <v>181</v>
      </c>
      <c r="BM148" s="24" t="s">
        <v>1812</v>
      </c>
    </row>
    <row r="149" spans="2:65" s="1" customFormat="1" ht="22.5" customHeight="1">
      <c r="B149" s="41"/>
      <c r="C149" s="262" t="s">
        <v>1604</v>
      </c>
      <c r="D149" s="262" t="s">
        <v>710</v>
      </c>
      <c r="E149" s="263" t="s">
        <v>1813</v>
      </c>
      <c r="F149" s="264" t="s">
        <v>1814</v>
      </c>
      <c r="G149" s="265" t="s">
        <v>1549</v>
      </c>
      <c r="H149" s="266">
        <v>7</v>
      </c>
      <c r="I149" s="267"/>
      <c r="J149" s="268">
        <f t="shared" si="10"/>
        <v>0</v>
      </c>
      <c r="K149" s="264" t="s">
        <v>21</v>
      </c>
      <c r="L149" s="269"/>
      <c r="M149" s="270" t="s">
        <v>21</v>
      </c>
      <c r="N149" s="271" t="s">
        <v>43</v>
      </c>
      <c r="O149" s="42"/>
      <c r="P149" s="202">
        <f t="shared" si="11"/>
        <v>0</v>
      </c>
      <c r="Q149" s="202">
        <v>0</v>
      </c>
      <c r="R149" s="202">
        <f t="shared" si="12"/>
        <v>0</v>
      </c>
      <c r="S149" s="202">
        <v>0</v>
      </c>
      <c r="T149" s="203">
        <f t="shared" si="13"/>
        <v>0</v>
      </c>
      <c r="AR149" s="24" t="s">
        <v>317</v>
      </c>
      <c r="AT149" s="24" t="s">
        <v>710</v>
      </c>
      <c r="AU149" s="24" t="s">
        <v>82</v>
      </c>
      <c r="AY149" s="24" t="s">
        <v>173</v>
      </c>
      <c r="BE149" s="204">
        <f t="shared" si="14"/>
        <v>0</v>
      </c>
      <c r="BF149" s="204">
        <f t="shared" si="15"/>
        <v>0</v>
      </c>
      <c r="BG149" s="204">
        <f t="shared" si="16"/>
        <v>0</v>
      </c>
      <c r="BH149" s="204">
        <f t="shared" si="17"/>
        <v>0</v>
      </c>
      <c r="BI149" s="204">
        <f t="shared" si="18"/>
        <v>0</v>
      </c>
      <c r="BJ149" s="24" t="s">
        <v>80</v>
      </c>
      <c r="BK149" s="204">
        <f t="shared" si="19"/>
        <v>0</v>
      </c>
      <c r="BL149" s="24" t="s">
        <v>181</v>
      </c>
      <c r="BM149" s="24" t="s">
        <v>1815</v>
      </c>
    </row>
    <row r="150" spans="2:65" s="1" customFormat="1" ht="22.5" customHeight="1">
      <c r="B150" s="41"/>
      <c r="C150" s="262" t="s">
        <v>1608</v>
      </c>
      <c r="D150" s="262" t="s">
        <v>710</v>
      </c>
      <c r="E150" s="263" t="s">
        <v>1816</v>
      </c>
      <c r="F150" s="264" t="s">
        <v>1817</v>
      </c>
      <c r="G150" s="265" t="s">
        <v>970</v>
      </c>
      <c r="H150" s="266">
        <v>1</v>
      </c>
      <c r="I150" s="267"/>
      <c r="J150" s="268">
        <f t="shared" si="10"/>
        <v>0</v>
      </c>
      <c r="K150" s="264" t="s">
        <v>21</v>
      </c>
      <c r="L150" s="269"/>
      <c r="M150" s="270" t="s">
        <v>21</v>
      </c>
      <c r="N150" s="271" t="s">
        <v>43</v>
      </c>
      <c r="O150" s="42"/>
      <c r="P150" s="202">
        <f t="shared" si="11"/>
        <v>0</v>
      </c>
      <c r="Q150" s="202">
        <v>0</v>
      </c>
      <c r="R150" s="202">
        <f t="shared" si="12"/>
        <v>0</v>
      </c>
      <c r="S150" s="202">
        <v>0</v>
      </c>
      <c r="T150" s="203">
        <f t="shared" si="13"/>
        <v>0</v>
      </c>
      <c r="AR150" s="24" t="s">
        <v>317</v>
      </c>
      <c r="AT150" s="24" t="s">
        <v>710</v>
      </c>
      <c r="AU150" s="24" t="s">
        <v>82</v>
      </c>
      <c r="AY150" s="24" t="s">
        <v>173</v>
      </c>
      <c r="BE150" s="204">
        <f t="shared" si="14"/>
        <v>0</v>
      </c>
      <c r="BF150" s="204">
        <f t="shared" si="15"/>
        <v>0</v>
      </c>
      <c r="BG150" s="204">
        <f t="shared" si="16"/>
        <v>0</v>
      </c>
      <c r="BH150" s="204">
        <f t="shared" si="17"/>
        <v>0</v>
      </c>
      <c r="BI150" s="204">
        <f t="shared" si="18"/>
        <v>0</v>
      </c>
      <c r="BJ150" s="24" t="s">
        <v>80</v>
      </c>
      <c r="BK150" s="204">
        <f t="shared" si="19"/>
        <v>0</v>
      </c>
      <c r="BL150" s="24" t="s">
        <v>181</v>
      </c>
      <c r="BM150" s="24" t="s">
        <v>1818</v>
      </c>
    </row>
    <row r="151" spans="2:65" s="1" customFormat="1" ht="22.5" customHeight="1">
      <c r="B151" s="41"/>
      <c r="C151" s="262" t="s">
        <v>1612</v>
      </c>
      <c r="D151" s="262" t="s">
        <v>710</v>
      </c>
      <c r="E151" s="263" t="s">
        <v>1819</v>
      </c>
      <c r="F151" s="264" t="s">
        <v>1820</v>
      </c>
      <c r="G151" s="265" t="s">
        <v>970</v>
      </c>
      <c r="H151" s="266">
        <v>1</v>
      </c>
      <c r="I151" s="267"/>
      <c r="J151" s="268">
        <f t="shared" si="10"/>
        <v>0</v>
      </c>
      <c r="K151" s="264" t="s">
        <v>21</v>
      </c>
      <c r="L151" s="269"/>
      <c r="M151" s="270" t="s">
        <v>21</v>
      </c>
      <c r="N151" s="271" t="s">
        <v>43</v>
      </c>
      <c r="O151" s="42"/>
      <c r="P151" s="202">
        <f t="shared" si="11"/>
        <v>0</v>
      </c>
      <c r="Q151" s="202">
        <v>0</v>
      </c>
      <c r="R151" s="202">
        <f t="shared" si="12"/>
        <v>0</v>
      </c>
      <c r="S151" s="202">
        <v>0</v>
      </c>
      <c r="T151" s="203">
        <f t="shared" si="13"/>
        <v>0</v>
      </c>
      <c r="AR151" s="24" t="s">
        <v>317</v>
      </c>
      <c r="AT151" s="24" t="s">
        <v>710</v>
      </c>
      <c r="AU151" s="24" t="s">
        <v>82</v>
      </c>
      <c r="AY151" s="24" t="s">
        <v>173</v>
      </c>
      <c r="BE151" s="204">
        <f t="shared" si="14"/>
        <v>0</v>
      </c>
      <c r="BF151" s="204">
        <f t="shared" si="15"/>
        <v>0</v>
      </c>
      <c r="BG151" s="204">
        <f t="shared" si="16"/>
        <v>0</v>
      </c>
      <c r="BH151" s="204">
        <f t="shared" si="17"/>
        <v>0</v>
      </c>
      <c r="BI151" s="204">
        <f t="shared" si="18"/>
        <v>0</v>
      </c>
      <c r="BJ151" s="24" t="s">
        <v>80</v>
      </c>
      <c r="BK151" s="204">
        <f t="shared" si="19"/>
        <v>0</v>
      </c>
      <c r="BL151" s="24" t="s">
        <v>181</v>
      </c>
      <c r="BM151" s="24" t="s">
        <v>1821</v>
      </c>
    </row>
    <row r="152" spans="2:65" s="1" customFormat="1" ht="22.5" customHeight="1">
      <c r="B152" s="41"/>
      <c r="C152" s="262" t="s">
        <v>1616</v>
      </c>
      <c r="D152" s="262" t="s">
        <v>710</v>
      </c>
      <c r="E152" s="263" t="s">
        <v>1822</v>
      </c>
      <c r="F152" s="264" t="s">
        <v>1823</v>
      </c>
      <c r="G152" s="265" t="s">
        <v>970</v>
      </c>
      <c r="H152" s="266">
        <v>1</v>
      </c>
      <c r="I152" s="267"/>
      <c r="J152" s="268">
        <f t="shared" si="10"/>
        <v>0</v>
      </c>
      <c r="K152" s="264" t="s">
        <v>21</v>
      </c>
      <c r="L152" s="269"/>
      <c r="M152" s="270" t="s">
        <v>21</v>
      </c>
      <c r="N152" s="271" t="s">
        <v>43</v>
      </c>
      <c r="O152" s="42"/>
      <c r="P152" s="202">
        <f t="shared" si="11"/>
        <v>0</v>
      </c>
      <c r="Q152" s="202">
        <v>0</v>
      </c>
      <c r="R152" s="202">
        <f t="shared" si="12"/>
        <v>0</v>
      </c>
      <c r="S152" s="202">
        <v>0</v>
      </c>
      <c r="T152" s="203">
        <f t="shared" si="13"/>
        <v>0</v>
      </c>
      <c r="AR152" s="24" t="s">
        <v>317</v>
      </c>
      <c r="AT152" s="24" t="s">
        <v>710</v>
      </c>
      <c r="AU152" s="24" t="s">
        <v>82</v>
      </c>
      <c r="AY152" s="24" t="s">
        <v>173</v>
      </c>
      <c r="BE152" s="204">
        <f t="shared" si="14"/>
        <v>0</v>
      </c>
      <c r="BF152" s="204">
        <f t="shared" si="15"/>
        <v>0</v>
      </c>
      <c r="BG152" s="204">
        <f t="shared" si="16"/>
        <v>0</v>
      </c>
      <c r="BH152" s="204">
        <f t="shared" si="17"/>
        <v>0</v>
      </c>
      <c r="BI152" s="204">
        <f t="shared" si="18"/>
        <v>0</v>
      </c>
      <c r="BJ152" s="24" t="s">
        <v>80</v>
      </c>
      <c r="BK152" s="204">
        <f t="shared" si="19"/>
        <v>0</v>
      </c>
      <c r="BL152" s="24" t="s">
        <v>181</v>
      </c>
      <c r="BM152" s="24" t="s">
        <v>1824</v>
      </c>
    </row>
    <row r="153" spans="2:65" s="1" customFormat="1" ht="22.5" customHeight="1">
      <c r="B153" s="41"/>
      <c r="C153" s="262" t="s">
        <v>1620</v>
      </c>
      <c r="D153" s="262" t="s">
        <v>710</v>
      </c>
      <c r="E153" s="263" t="s">
        <v>1825</v>
      </c>
      <c r="F153" s="264" t="s">
        <v>1826</v>
      </c>
      <c r="G153" s="265" t="s">
        <v>970</v>
      </c>
      <c r="H153" s="266">
        <v>1</v>
      </c>
      <c r="I153" s="267"/>
      <c r="J153" s="268">
        <f t="shared" si="10"/>
        <v>0</v>
      </c>
      <c r="K153" s="264" t="s">
        <v>21</v>
      </c>
      <c r="L153" s="269"/>
      <c r="M153" s="270" t="s">
        <v>21</v>
      </c>
      <c r="N153" s="271" t="s">
        <v>43</v>
      </c>
      <c r="O153" s="42"/>
      <c r="P153" s="202">
        <f t="shared" si="11"/>
        <v>0</v>
      </c>
      <c r="Q153" s="202">
        <v>0</v>
      </c>
      <c r="R153" s="202">
        <f t="shared" si="12"/>
        <v>0</v>
      </c>
      <c r="S153" s="202">
        <v>0</v>
      </c>
      <c r="T153" s="203">
        <f t="shared" si="13"/>
        <v>0</v>
      </c>
      <c r="AR153" s="24" t="s">
        <v>317</v>
      </c>
      <c r="AT153" s="24" t="s">
        <v>710</v>
      </c>
      <c r="AU153" s="24" t="s">
        <v>82</v>
      </c>
      <c r="AY153" s="24" t="s">
        <v>173</v>
      </c>
      <c r="BE153" s="204">
        <f t="shared" si="14"/>
        <v>0</v>
      </c>
      <c r="BF153" s="204">
        <f t="shared" si="15"/>
        <v>0</v>
      </c>
      <c r="BG153" s="204">
        <f t="shared" si="16"/>
        <v>0</v>
      </c>
      <c r="BH153" s="204">
        <f t="shared" si="17"/>
        <v>0</v>
      </c>
      <c r="BI153" s="204">
        <f t="shared" si="18"/>
        <v>0</v>
      </c>
      <c r="BJ153" s="24" t="s">
        <v>80</v>
      </c>
      <c r="BK153" s="204">
        <f t="shared" si="19"/>
        <v>0</v>
      </c>
      <c r="BL153" s="24" t="s">
        <v>181</v>
      </c>
      <c r="BM153" s="24" t="s">
        <v>1827</v>
      </c>
    </row>
    <row r="154" spans="2:65" s="1" customFormat="1" ht="31.5" customHeight="1">
      <c r="B154" s="41"/>
      <c r="C154" s="262" t="s">
        <v>1624</v>
      </c>
      <c r="D154" s="262" t="s">
        <v>710</v>
      </c>
      <c r="E154" s="263" t="s">
        <v>1828</v>
      </c>
      <c r="F154" s="264" t="s">
        <v>1829</v>
      </c>
      <c r="G154" s="265" t="s">
        <v>970</v>
      </c>
      <c r="H154" s="266">
        <v>1</v>
      </c>
      <c r="I154" s="267"/>
      <c r="J154" s="268">
        <f t="shared" si="10"/>
        <v>0</v>
      </c>
      <c r="K154" s="264" t="s">
        <v>21</v>
      </c>
      <c r="L154" s="269"/>
      <c r="M154" s="270" t="s">
        <v>21</v>
      </c>
      <c r="N154" s="271" t="s">
        <v>43</v>
      </c>
      <c r="O154" s="42"/>
      <c r="P154" s="202">
        <f t="shared" si="11"/>
        <v>0</v>
      </c>
      <c r="Q154" s="202">
        <v>0</v>
      </c>
      <c r="R154" s="202">
        <f t="shared" si="12"/>
        <v>0</v>
      </c>
      <c r="S154" s="202">
        <v>0</v>
      </c>
      <c r="T154" s="203">
        <f t="shared" si="13"/>
        <v>0</v>
      </c>
      <c r="AR154" s="24" t="s">
        <v>317</v>
      </c>
      <c r="AT154" s="24" t="s">
        <v>710</v>
      </c>
      <c r="AU154" s="24" t="s">
        <v>82</v>
      </c>
      <c r="AY154" s="24" t="s">
        <v>173</v>
      </c>
      <c r="BE154" s="204">
        <f t="shared" si="14"/>
        <v>0</v>
      </c>
      <c r="BF154" s="204">
        <f t="shared" si="15"/>
        <v>0</v>
      </c>
      <c r="BG154" s="204">
        <f t="shared" si="16"/>
        <v>0</v>
      </c>
      <c r="BH154" s="204">
        <f t="shared" si="17"/>
        <v>0</v>
      </c>
      <c r="BI154" s="204">
        <f t="shared" si="18"/>
        <v>0</v>
      </c>
      <c r="BJ154" s="24" t="s">
        <v>80</v>
      </c>
      <c r="BK154" s="204">
        <f t="shared" si="19"/>
        <v>0</v>
      </c>
      <c r="BL154" s="24" t="s">
        <v>181</v>
      </c>
      <c r="BM154" s="24" t="s">
        <v>1830</v>
      </c>
    </row>
    <row r="155" spans="2:65" s="1" customFormat="1" ht="31.5" customHeight="1">
      <c r="B155" s="41"/>
      <c r="C155" s="262" t="s">
        <v>1628</v>
      </c>
      <c r="D155" s="262" t="s">
        <v>710</v>
      </c>
      <c r="E155" s="263" t="s">
        <v>1831</v>
      </c>
      <c r="F155" s="264" t="s">
        <v>1829</v>
      </c>
      <c r="G155" s="265" t="s">
        <v>970</v>
      </c>
      <c r="H155" s="266">
        <v>1</v>
      </c>
      <c r="I155" s="267"/>
      <c r="J155" s="268">
        <f t="shared" si="10"/>
        <v>0</v>
      </c>
      <c r="K155" s="264" t="s">
        <v>21</v>
      </c>
      <c r="L155" s="269"/>
      <c r="M155" s="270" t="s">
        <v>21</v>
      </c>
      <c r="N155" s="271" t="s">
        <v>43</v>
      </c>
      <c r="O155" s="42"/>
      <c r="P155" s="202">
        <f t="shared" si="11"/>
        <v>0</v>
      </c>
      <c r="Q155" s="202">
        <v>0</v>
      </c>
      <c r="R155" s="202">
        <f t="shared" si="12"/>
        <v>0</v>
      </c>
      <c r="S155" s="202">
        <v>0</v>
      </c>
      <c r="T155" s="203">
        <f t="shared" si="13"/>
        <v>0</v>
      </c>
      <c r="AR155" s="24" t="s">
        <v>317</v>
      </c>
      <c r="AT155" s="24" t="s">
        <v>710</v>
      </c>
      <c r="AU155" s="24" t="s">
        <v>82</v>
      </c>
      <c r="AY155" s="24" t="s">
        <v>173</v>
      </c>
      <c r="BE155" s="204">
        <f t="shared" si="14"/>
        <v>0</v>
      </c>
      <c r="BF155" s="204">
        <f t="shared" si="15"/>
        <v>0</v>
      </c>
      <c r="BG155" s="204">
        <f t="shared" si="16"/>
        <v>0</v>
      </c>
      <c r="BH155" s="204">
        <f t="shared" si="17"/>
        <v>0</v>
      </c>
      <c r="BI155" s="204">
        <f t="shared" si="18"/>
        <v>0</v>
      </c>
      <c r="BJ155" s="24" t="s">
        <v>80</v>
      </c>
      <c r="BK155" s="204">
        <f t="shared" si="19"/>
        <v>0</v>
      </c>
      <c r="BL155" s="24" t="s">
        <v>181</v>
      </c>
      <c r="BM155" s="24" t="s">
        <v>1832</v>
      </c>
    </row>
    <row r="156" spans="2:65" s="1" customFormat="1" ht="31.5" customHeight="1">
      <c r="B156" s="41"/>
      <c r="C156" s="262" t="s">
        <v>1118</v>
      </c>
      <c r="D156" s="262" t="s">
        <v>710</v>
      </c>
      <c r="E156" s="263" t="s">
        <v>1833</v>
      </c>
      <c r="F156" s="264" t="s">
        <v>1829</v>
      </c>
      <c r="G156" s="265" t="s">
        <v>970</v>
      </c>
      <c r="H156" s="266">
        <v>1</v>
      </c>
      <c r="I156" s="267"/>
      <c r="J156" s="268">
        <f t="shared" si="10"/>
        <v>0</v>
      </c>
      <c r="K156" s="264" t="s">
        <v>21</v>
      </c>
      <c r="L156" s="269"/>
      <c r="M156" s="270" t="s">
        <v>21</v>
      </c>
      <c r="N156" s="271" t="s">
        <v>43</v>
      </c>
      <c r="O156" s="42"/>
      <c r="P156" s="202">
        <f t="shared" si="11"/>
        <v>0</v>
      </c>
      <c r="Q156" s="202">
        <v>0</v>
      </c>
      <c r="R156" s="202">
        <f t="shared" si="12"/>
        <v>0</v>
      </c>
      <c r="S156" s="202">
        <v>0</v>
      </c>
      <c r="T156" s="203">
        <f t="shared" si="13"/>
        <v>0</v>
      </c>
      <c r="AR156" s="24" t="s">
        <v>317</v>
      </c>
      <c r="AT156" s="24" t="s">
        <v>710</v>
      </c>
      <c r="AU156" s="24" t="s">
        <v>82</v>
      </c>
      <c r="AY156" s="24" t="s">
        <v>173</v>
      </c>
      <c r="BE156" s="204">
        <f t="shared" si="14"/>
        <v>0</v>
      </c>
      <c r="BF156" s="204">
        <f t="shared" si="15"/>
        <v>0</v>
      </c>
      <c r="BG156" s="204">
        <f t="shared" si="16"/>
        <v>0</v>
      </c>
      <c r="BH156" s="204">
        <f t="shared" si="17"/>
        <v>0</v>
      </c>
      <c r="BI156" s="204">
        <f t="shared" si="18"/>
        <v>0</v>
      </c>
      <c r="BJ156" s="24" t="s">
        <v>80</v>
      </c>
      <c r="BK156" s="204">
        <f t="shared" si="19"/>
        <v>0</v>
      </c>
      <c r="BL156" s="24" t="s">
        <v>181</v>
      </c>
      <c r="BM156" s="24" t="s">
        <v>1834</v>
      </c>
    </row>
    <row r="157" spans="2:65" s="1" customFormat="1" ht="31.5" customHeight="1">
      <c r="B157" s="41"/>
      <c r="C157" s="262" t="s">
        <v>1125</v>
      </c>
      <c r="D157" s="262" t="s">
        <v>710</v>
      </c>
      <c r="E157" s="263" t="s">
        <v>1835</v>
      </c>
      <c r="F157" s="264" t="s">
        <v>1829</v>
      </c>
      <c r="G157" s="265" t="s">
        <v>970</v>
      </c>
      <c r="H157" s="266">
        <v>1</v>
      </c>
      <c r="I157" s="267"/>
      <c r="J157" s="268">
        <f t="shared" si="10"/>
        <v>0</v>
      </c>
      <c r="K157" s="264" t="s">
        <v>21</v>
      </c>
      <c r="L157" s="269"/>
      <c r="M157" s="270" t="s">
        <v>21</v>
      </c>
      <c r="N157" s="271" t="s">
        <v>43</v>
      </c>
      <c r="O157" s="42"/>
      <c r="P157" s="202">
        <f t="shared" si="11"/>
        <v>0</v>
      </c>
      <c r="Q157" s="202">
        <v>0</v>
      </c>
      <c r="R157" s="202">
        <f t="shared" si="12"/>
        <v>0</v>
      </c>
      <c r="S157" s="202">
        <v>0</v>
      </c>
      <c r="T157" s="203">
        <f t="shared" si="13"/>
        <v>0</v>
      </c>
      <c r="AR157" s="24" t="s">
        <v>317</v>
      </c>
      <c r="AT157" s="24" t="s">
        <v>710</v>
      </c>
      <c r="AU157" s="24" t="s">
        <v>82</v>
      </c>
      <c r="AY157" s="24" t="s">
        <v>173</v>
      </c>
      <c r="BE157" s="204">
        <f t="shared" si="14"/>
        <v>0</v>
      </c>
      <c r="BF157" s="204">
        <f t="shared" si="15"/>
        <v>0</v>
      </c>
      <c r="BG157" s="204">
        <f t="shared" si="16"/>
        <v>0</v>
      </c>
      <c r="BH157" s="204">
        <f t="shared" si="17"/>
        <v>0</v>
      </c>
      <c r="BI157" s="204">
        <f t="shared" si="18"/>
        <v>0</v>
      </c>
      <c r="BJ157" s="24" t="s">
        <v>80</v>
      </c>
      <c r="BK157" s="204">
        <f t="shared" si="19"/>
        <v>0</v>
      </c>
      <c r="BL157" s="24" t="s">
        <v>181</v>
      </c>
      <c r="BM157" s="24" t="s">
        <v>1836</v>
      </c>
    </row>
    <row r="158" spans="2:65" s="1" customFormat="1" ht="31.5" customHeight="1">
      <c r="B158" s="41"/>
      <c r="C158" s="262" t="s">
        <v>1837</v>
      </c>
      <c r="D158" s="262" t="s">
        <v>710</v>
      </c>
      <c r="E158" s="263" t="s">
        <v>1838</v>
      </c>
      <c r="F158" s="264" t="s">
        <v>1829</v>
      </c>
      <c r="G158" s="265" t="s">
        <v>970</v>
      </c>
      <c r="H158" s="266">
        <v>1</v>
      </c>
      <c r="I158" s="267"/>
      <c r="J158" s="268">
        <f t="shared" si="10"/>
        <v>0</v>
      </c>
      <c r="K158" s="264" t="s">
        <v>21</v>
      </c>
      <c r="L158" s="269"/>
      <c r="M158" s="270" t="s">
        <v>21</v>
      </c>
      <c r="N158" s="271" t="s">
        <v>43</v>
      </c>
      <c r="O158" s="42"/>
      <c r="P158" s="202">
        <f t="shared" si="11"/>
        <v>0</v>
      </c>
      <c r="Q158" s="202">
        <v>0</v>
      </c>
      <c r="R158" s="202">
        <f t="shared" si="12"/>
        <v>0</v>
      </c>
      <c r="S158" s="202">
        <v>0</v>
      </c>
      <c r="T158" s="203">
        <f t="shared" si="13"/>
        <v>0</v>
      </c>
      <c r="AR158" s="24" t="s">
        <v>317</v>
      </c>
      <c r="AT158" s="24" t="s">
        <v>710</v>
      </c>
      <c r="AU158" s="24" t="s">
        <v>82</v>
      </c>
      <c r="AY158" s="24" t="s">
        <v>173</v>
      </c>
      <c r="BE158" s="204">
        <f t="shared" si="14"/>
        <v>0</v>
      </c>
      <c r="BF158" s="204">
        <f t="shared" si="15"/>
        <v>0</v>
      </c>
      <c r="BG158" s="204">
        <f t="shared" si="16"/>
        <v>0</v>
      </c>
      <c r="BH158" s="204">
        <f t="shared" si="17"/>
        <v>0</v>
      </c>
      <c r="BI158" s="204">
        <f t="shared" si="18"/>
        <v>0</v>
      </c>
      <c r="BJ158" s="24" t="s">
        <v>80</v>
      </c>
      <c r="BK158" s="204">
        <f t="shared" si="19"/>
        <v>0</v>
      </c>
      <c r="BL158" s="24" t="s">
        <v>181</v>
      </c>
      <c r="BM158" s="24" t="s">
        <v>1839</v>
      </c>
    </row>
    <row r="159" spans="2:65" s="1" customFormat="1" ht="22.5" customHeight="1">
      <c r="B159" s="41"/>
      <c r="C159" s="262" t="s">
        <v>1638</v>
      </c>
      <c r="D159" s="262" t="s">
        <v>710</v>
      </c>
      <c r="E159" s="263" t="s">
        <v>1840</v>
      </c>
      <c r="F159" s="264" t="s">
        <v>1718</v>
      </c>
      <c r="G159" s="265" t="s">
        <v>1549</v>
      </c>
      <c r="H159" s="266">
        <v>23</v>
      </c>
      <c r="I159" s="267"/>
      <c r="J159" s="268">
        <f t="shared" si="10"/>
        <v>0</v>
      </c>
      <c r="K159" s="264" t="s">
        <v>21</v>
      </c>
      <c r="L159" s="269"/>
      <c r="M159" s="270" t="s">
        <v>21</v>
      </c>
      <c r="N159" s="271" t="s">
        <v>43</v>
      </c>
      <c r="O159" s="42"/>
      <c r="P159" s="202">
        <f t="shared" si="11"/>
        <v>0</v>
      </c>
      <c r="Q159" s="202">
        <v>0</v>
      </c>
      <c r="R159" s="202">
        <f t="shared" si="12"/>
        <v>0</v>
      </c>
      <c r="S159" s="202">
        <v>0</v>
      </c>
      <c r="T159" s="203">
        <f t="shared" si="13"/>
        <v>0</v>
      </c>
      <c r="AR159" s="24" t="s">
        <v>317</v>
      </c>
      <c r="AT159" s="24" t="s">
        <v>710</v>
      </c>
      <c r="AU159" s="24" t="s">
        <v>82</v>
      </c>
      <c r="AY159" s="24" t="s">
        <v>173</v>
      </c>
      <c r="BE159" s="204">
        <f t="shared" si="14"/>
        <v>0</v>
      </c>
      <c r="BF159" s="204">
        <f t="shared" si="15"/>
        <v>0</v>
      </c>
      <c r="BG159" s="204">
        <f t="shared" si="16"/>
        <v>0</v>
      </c>
      <c r="BH159" s="204">
        <f t="shared" si="17"/>
        <v>0</v>
      </c>
      <c r="BI159" s="204">
        <f t="shared" si="18"/>
        <v>0</v>
      </c>
      <c r="BJ159" s="24" t="s">
        <v>80</v>
      </c>
      <c r="BK159" s="204">
        <f t="shared" si="19"/>
        <v>0</v>
      </c>
      <c r="BL159" s="24" t="s">
        <v>181</v>
      </c>
      <c r="BM159" s="24" t="s">
        <v>1841</v>
      </c>
    </row>
    <row r="160" spans="2:65" s="1" customFormat="1" ht="22.5" customHeight="1">
      <c r="B160" s="41"/>
      <c r="C160" s="262" t="s">
        <v>1642</v>
      </c>
      <c r="D160" s="262" t="s">
        <v>710</v>
      </c>
      <c r="E160" s="263" t="s">
        <v>1842</v>
      </c>
      <c r="F160" s="264" t="s">
        <v>1721</v>
      </c>
      <c r="G160" s="265" t="s">
        <v>970</v>
      </c>
      <c r="H160" s="266">
        <v>8</v>
      </c>
      <c r="I160" s="267"/>
      <c r="J160" s="268">
        <f t="shared" si="10"/>
        <v>0</v>
      </c>
      <c r="K160" s="264" t="s">
        <v>21</v>
      </c>
      <c r="L160" s="269"/>
      <c r="M160" s="270" t="s">
        <v>21</v>
      </c>
      <c r="N160" s="271" t="s">
        <v>43</v>
      </c>
      <c r="O160" s="42"/>
      <c r="P160" s="202">
        <f t="shared" si="11"/>
        <v>0</v>
      </c>
      <c r="Q160" s="202">
        <v>0</v>
      </c>
      <c r="R160" s="202">
        <f t="shared" si="12"/>
        <v>0</v>
      </c>
      <c r="S160" s="202">
        <v>0</v>
      </c>
      <c r="T160" s="203">
        <f t="shared" si="13"/>
        <v>0</v>
      </c>
      <c r="AR160" s="24" t="s">
        <v>317</v>
      </c>
      <c r="AT160" s="24" t="s">
        <v>710</v>
      </c>
      <c r="AU160" s="24" t="s">
        <v>82</v>
      </c>
      <c r="AY160" s="24" t="s">
        <v>173</v>
      </c>
      <c r="BE160" s="204">
        <f t="shared" si="14"/>
        <v>0</v>
      </c>
      <c r="BF160" s="204">
        <f t="shared" si="15"/>
        <v>0</v>
      </c>
      <c r="BG160" s="204">
        <f t="shared" si="16"/>
        <v>0</v>
      </c>
      <c r="BH160" s="204">
        <f t="shared" si="17"/>
        <v>0</v>
      </c>
      <c r="BI160" s="204">
        <f t="shared" si="18"/>
        <v>0</v>
      </c>
      <c r="BJ160" s="24" t="s">
        <v>80</v>
      </c>
      <c r="BK160" s="204">
        <f t="shared" si="19"/>
        <v>0</v>
      </c>
      <c r="BL160" s="24" t="s">
        <v>181</v>
      </c>
      <c r="BM160" s="24" t="s">
        <v>1843</v>
      </c>
    </row>
    <row r="161" spans="2:65" s="1" customFormat="1" ht="22.5" customHeight="1">
      <c r="B161" s="41"/>
      <c r="C161" s="262" t="s">
        <v>1646</v>
      </c>
      <c r="D161" s="262" t="s">
        <v>710</v>
      </c>
      <c r="E161" s="263" t="s">
        <v>1844</v>
      </c>
      <c r="F161" s="264" t="s">
        <v>1745</v>
      </c>
      <c r="G161" s="265" t="s">
        <v>1549</v>
      </c>
      <c r="H161" s="266">
        <v>8</v>
      </c>
      <c r="I161" s="267"/>
      <c r="J161" s="268">
        <f t="shared" si="10"/>
        <v>0</v>
      </c>
      <c r="K161" s="264" t="s">
        <v>21</v>
      </c>
      <c r="L161" s="269"/>
      <c r="M161" s="270" t="s">
        <v>21</v>
      </c>
      <c r="N161" s="271" t="s">
        <v>43</v>
      </c>
      <c r="O161" s="42"/>
      <c r="P161" s="202">
        <f t="shared" si="11"/>
        <v>0</v>
      </c>
      <c r="Q161" s="202">
        <v>0</v>
      </c>
      <c r="R161" s="202">
        <f t="shared" si="12"/>
        <v>0</v>
      </c>
      <c r="S161" s="202">
        <v>0</v>
      </c>
      <c r="T161" s="203">
        <f t="shared" si="13"/>
        <v>0</v>
      </c>
      <c r="AR161" s="24" t="s">
        <v>317</v>
      </c>
      <c r="AT161" s="24" t="s">
        <v>710</v>
      </c>
      <c r="AU161" s="24" t="s">
        <v>82</v>
      </c>
      <c r="AY161" s="24" t="s">
        <v>173</v>
      </c>
      <c r="BE161" s="204">
        <f t="shared" si="14"/>
        <v>0</v>
      </c>
      <c r="BF161" s="204">
        <f t="shared" si="15"/>
        <v>0</v>
      </c>
      <c r="BG161" s="204">
        <f t="shared" si="16"/>
        <v>0</v>
      </c>
      <c r="BH161" s="204">
        <f t="shared" si="17"/>
        <v>0</v>
      </c>
      <c r="BI161" s="204">
        <f t="shared" si="18"/>
        <v>0</v>
      </c>
      <c r="BJ161" s="24" t="s">
        <v>80</v>
      </c>
      <c r="BK161" s="204">
        <f t="shared" si="19"/>
        <v>0</v>
      </c>
      <c r="BL161" s="24" t="s">
        <v>181</v>
      </c>
      <c r="BM161" s="24" t="s">
        <v>1845</v>
      </c>
    </row>
    <row r="162" spans="2:65" s="1" customFormat="1" ht="22.5" customHeight="1">
      <c r="B162" s="41"/>
      <c r="C162" s="262" t="s">
        <v>1846</v>
      </c>
      <c r="D162" s="262" t="s">
        <v>710</v>
      </c>
      <c r="E162" s="263" t="s">
        <v>1847</v>
      </c>
      <c r="F162" s="264" t="s">
        <v>1848</v>
      </c>
      <c r="G162" s="265" t="s">
        <v>1549</v>
      </c>
      <c r="H162" s="266">
        <v>7</v>
      </c>
      <c r="I162" s="267"/>
      <c r="J162" s="268">
        <f t="shared" si="10"/>
        <v>0</v>
      </c>
      <c r="K162" s="264" t="s">
        <v>21</v>
      </c>
      <c r="L162" s="269"/>
      <c r="M162" s="270" t="s">
        <v>21</v>
      </c>
      <c r="N162" s="271" t="s">
        <v>43</v>
      </c>
      <c r="O162" s="42"/>
      <c r="P162" s="202">
        <f t="shared" si="11"/>
        <v>0</v>
      </c>
      <c r="Q162" s="202">
        <v>0</v>
      </c>
      <c r="R162" s="202">
        <f t="shared" si="12"/>
        <v>0</v>
      </c>
      <c r="S162" s="202">
        <v>0</v>
      </c>
      <c r="T162" s="203">
        <f t="shared" si="13"/>
        <v>0</v>
      </c>
      <c r="AR162" s="24" t="s">
        <v>317</v>
      </c>
      <c r="AT162" s="24" t="s">
        <v>710</v>
      </c>
      <c r="AU162" s="24" t="s">
        <v>82</v>
      </c>
      <c r="AY162" s="24" t="s">
        <v>173</v>
      </c>
      <c r="BE162" s="204">
        <f t="shared" si="14"/>
        <v>0</v>
      </c>
      <c r="BF162" s="204">
        <f t="shared" si="15"/>
        <v>0</v>
      </c>
      <c r="BG162" s="204">
        <f t="shared" si="16"/>
        <v>0</v>
      </c>
      <c r="BH162" s="204">
        <f t="shared" si="17"/>
        <v>0</v>
      </c>
      <c r="BI162" s="204">
        <f t="shared" si="18"/>
        <v>0</v>
      </c>
      <c r="BJ162" s="24" t="s">
        <v>80</v>
      </c>
      <c r="BK162" s="204">
        <f t="shared" si="19"/>
        <v>0</v>
      </c>
      <c r="BL162" s="24" t="s">
        <v>181</v>
      </c>
      <c r="BM162" s="24" t="s">
        <v>1849</v>
      </c>
    </row>
    <row r="163" spans="2:65" s="1" customFormat="1" ht="22.5" customHeight="1">
      <c r="B163" s="41"/>
      <c r="C163" s="262" t="s">
        <v>1850</v>
      </c>
      <c r="D163" s="262" t="s">
        <v>710</v>
      </c>
      <c r="E163" s="263" t="s">
        <v>1851</v>
      </c>
      <c r="F163" s="264" t="s">
        <v>1852</v>
      </c>
      <c r="G163" s="265" t="s">
        <v>970</v>
      </c>
      <c r="H163" s="266">
        <v>1</v>
      </c>
      <c r="I163" s="267"/>
      <c r="J163" s="268">
        <f t="shared" si="10"/>
        <v>0</v>
      </c>
      <c r="K163" s="264" t="s">
        <v>21</v>
      </c>
      <c r="L163" s="269"/>
      <c r="M163" s="270" t="s">
        <v>21</v>
      </c>
      <c r="N163" s="271" t="s">
        <v>43</v>
      </c>
      <c r="O163" s="42"/>
      <c r="P163" s="202">
        <f t="shared" si="11"/>
        <v>0</v>
      </c>
      <c r="Q163" s="202">
        <v>0</v>
      </c>
      <c r="R163" s="202">
        <f t="shared" si="12"/>
        <v>0</v>
      </c>
      <c r="S163" s="202">
        <v>0</v>
      </c>
      <c r="T163" s="203">
        <f t="shared" si="13"/>
        <v>0</v>
      </c>
      <c r="AR163" s="24" t="s">
        <v>317</v>
      </c>
      <c r="AT163" s="24" t="s">
        <v>710</v>
      </c>
      <c r="AU163" s="24" t="s">
        <v>82</v>
      </c>
      <c r="AY163" s="24" t="s">
        <v>173</v>
      </c>
      <c r="BE163" s="204">
        <f t="shared" si="14"/>
        <v>0</v>
      </c>
      <c r="BF163" s="204">
        <f t="shared" si="15"/>
        <v>0</v>
      </c>
      <c r="BG163" s="204">
        <f t="shared" si="16"/>
        <v>0</v>
      </c>
      <c r="BH163" s="204">
        <f t="shared" si="17"/>
        <v>0</v>
      </c>
      <c r="BI163" s="204">
        <f t="shared" si="18"/>
        <v>0</v>
      </c>
      <c r="BJ163" s="24" t="s">
        <v>80</v>
      </c>
      <c r="BK163" s="204">
        <f t="shared" si="19"/>
        <v>0</v>
      </c>
      <c r="BL163" s="24" t="s">
        <v>181</v>
      </c>
      <c r="BM163" s="24" t="s">
        <v>1853</v>
      </c>
    </row>
    <row r="164" spans="2:65" s="1" customFormat="1" ht="22.5" customHeight="1">
      <c r="B164" s="41"/>
      <c r="C164" s="262" t="s">
        <v>1854</v>
      </c>
      <c r="D164" s="262" t="s">
        <v>710</v>
      </c>
      <c r="E164" s="263" t="s">
        <v>1855</v>
      </c>
      <c r="F164" s="264" t="s">
        <v>1856</v>
      </c>
      <c r="G164" s="265" t="s">
        <v>970</v>
      </c>
      <c r="H164" s="266">
        <v>1</v>
      </c>
      <c r="I164" s="267"/>
      <c r="J164" s="268">
        <f t="shared" si="10"/>
        <v>0</v>
      </c>
      <c r="K164" s="264" t="s">
        <v>21</v>
      </c>
      <c r="L164" s="269"/>
      <c r="M164" s="270" t="s">
        <v>21</v>
      </c>
      <c r="N164" s="271" t="s">
        <v>43</v>
      </c>
      <c r="O164" s="42"/>
      <c r="P164" s="202">
        <f t="shared" si="11"/>
        <v>0</v>
      </c>
      <c r="Q164" s="202">
        <v>0</v>
      </c>
      <c r="R164" s="202">
        <f t="shared" si="12"/>
        <v>0</v>
      </c>
      <c r="S164" s="202">
        <v>0</v>
      </c>
      <c r="T164" s="203">
        <f t="shared" si="13"/>
        <v>0</v>
      </c>
      <c r="AR164" s="24" t="s">
        <v>317</v>
      </c>
      <c r="AT164" s="24" t="s">
        <v>710</v>
      </c>
      <c r="AU164" s="24" t="s">
        <v>82</v>
      </c>
      <c r="AY164" s="24" t="s">
        <v>173</v>
      </c>
      <c r="BE164" s="204">
        <f t="shared" si="14"/>
        <v>0</v>
      </c>
      <c r="BF164" s="204">
        <f t="shared" si="15"/>
        <v>0</v>
      </c>
      <c r="BG164" s="204">
        <f t="shared" si="16"/>
        <v>0</v>
      </c>
      <c r="BH164" s="204">
        <f t="shared" si="17"/>
        <v>0</v>
      </c>
      <c r="BI164" s="204">
        <f t="shared" si="18"/>
        <v>0</v>
      </c>
      <c r="BJ164" s="24" t="s">
        <v>80</v>
      </c>
      <c r="BK164" s="204">
        <f t="shared" si="19"/>
        <v>0</v>
      </c>
      <c r="BL164" s="24" t="s">
        <v>181</v>
      </c>
      <c r="BM164" s="24" t="s">
        <v>1857</v>
      </c>
    </row>
    <row r="165" spans="2:65" s="1" customFormat="1" ht="22.5" customHeight="1">
      <c r="B165" s="41"/>
      <c r="C165" s="262" t="s">
        <v>1858</v>
      </c>
      <c r="D165" s="262" t="s">
        <v>710</v>
      </c>
      <c r="E165" s="263" t="s">
        <v>1859</v>
      </c>
      <c r="F165" s="264" t="s">
        <v>3823</v>
      </c>
      <c r="G165" s="265" t="s">
        <v>970</v>
      </c>
      <c r="H165" s="266">
        <v>1</v>
      </c>
      <c r="I165" s="267"/>
      <c r="J165" s="268">
        <f t="shared" si="10"/>
        <v>0</v>
      </c>
      <c r="K165" s="264" t="s">
        <v>21</v>
      </c>
      <c r="L165" s="269"/>
      <c r="M165" s="270" t="s">
        <v>21</v>
      </c>
      <c r="N165" s="271" t="s">
        <v>43</v>
      </c>
      <c r="O165" s="42"/>
      <c r="P165" s="202">
        <f t="shared" si="11"/>
        <v>0</v>
      </c>
      <c r="Q165" s="202">
        <v>0</v>
      </c>
      <c r="R165" s="202">
        <f t="shared" si="12"/>
        <v>0</v>
      </c>
      <c r="S165" s="202">
        <v>0</v>
      </c>
      <c r="T165" s="203">
        <f t="shared" si="13"/>
        <v>0</v>
      </c>
      <c r="AR165" s="24" t="s">
        <v>317</v>
      </c>
      <c r="AT165" s="24" t="s">
        <v>710</v>
      </c>
      <c r="AU165" s="24" t="s">
        <v>82</v>
      </c>
      <c r="AY165" s="24" t="s">
        <v>173</v>
      </c>
      <c r="BE165" s="204">
        <f t="shared" si="14"/>
        <v>0</v>
      </c>
      <c r="BF165" s="204">
        <f t="shared" si="15"/>
        <v>0</v>
      </c>
      <c r="BG165" s="204">
        <f t="shared" si="16"/>
        <v>0</v>
      </c>
      <c r="BH165" s="204">
        <f t="shared" si="17"/>
        <v>0</v>
      </c>
      <c r="BI165" s="204">
        <f t="shared" si="18"/>
        <v>0</v>
      </c>
      <c r="BJ165" s="24" t="s">
        <v>80</v>
      </c>
      <c r="BK165" s="204">
        <f t="shared" si="19"/>
        <v>0</v>
      </c>
      <c r="BL165" s="24" t="s">
        <v>181</v>
      </c>
      <c r="BM165" s="24" t="s">
        <v>1860</v>
      </c>
    </row>
    <row r="166" spans="2:65" s="1" customFormat="1" ht="22.5" customHeight="1">
      <c r="B166" s="41"/>
      <c r="C166" s="262" t="s">
        <v>1861</v>
      </c>
      <c r="D166" s="262" t="s">
        <v>710</v>
      </c>
      <c r="E166" s="263" t="s">
        <v>1862</v>
      </c>
      <c r="F166" s="264" t="s">
        <v>1863</v>
      </c>
      <c r="G166" s="265" t="s">
        <v>970</v>
      </c>
      <c r="H166" s="266">
        <v>1</v>
      </c>
      <c r="I166" s="267"/>
      <c r="J166" s="268">
        <f t="shared" si="10"/>
        <v>0</v>
      </c>
      <c r="K166" s="264" t="s">
        <v>21</v>
      </c>
      <c r="L166" s="269"/>
      <c r="M166" s="270" t="s">
        <v>21</v>
      </c>
      <c r="N166" s="271" t="s">
        <v>43</v>
      </c>
      <c r="O166" s="42"/>
      <c r="P166" s="202">
        <f t="shared" si="11"/>
        <v>0</v>
      </c>
      <c r="Q166" s="202">
        <v>0</v>
      </c>
      <c r="R166" s="202">
        <f t="shared" si="12"/>
        <v>0</v>
      </c>
      <c r="S166" s="202">
        <v>0</v>
      </c>
      <c r="T166" s="203">
        <f t="shared" si="13"/>
        <v>0</v>
      </c>
      <c r="AR166" s="24" t="s">
        <v>317</v>
      </c>
      <c r="AT166" s="24" t="s">
        <v>710</v>
      </c>
      <c r="AU166" s="24" t="s">
        <v>82</v>
      </c>
      <c r="AY166" s="24" t="s">
        <v>173</v>
      </c>
      <c r="BE166" s="204">
        <f t="shared" si="14"/>
        <v>0</v>
      </c>
      <c r="BF166" s="204">
        <f t="shared" si="15"/>
        <v>0</v>
      </c>
      <c r="BG166" s="204">
        <f t="shared" si="16"/>
        <v>0</v>
      </c>
      <c r="BH166" s="204">
        <f t="shared" si="17"/>
        <v>0</v>
      </c>
      <c r="BI166" s="204">
        <f t="shared" si="18"/>
        <v>0</v>
      </c>
      <c r="BJ166" s="24" t="s">
        <v>80</v>
      </c>
      <c r="BK166" s="204">
        <f t="shared" si="19"/>
        <v>0</v>
      </c>
      <c r="BL166" s="24" t="s">
        <v>181</v>
      </c>
      <c r="BM166" s="24" t="s">
        <v>1864</v>
      </c>
    </row>
    <row r="167" spans="2:65" s="1" customFormat="1" ht="22.5" customHeight="1">
      <c r="B167" s="41"/>
      <c r="C167" s="262" t="s">
        <v>1865</v>
      </c>
      <c r="D167" s="262" t="s">
        <v>710</v>
      </c>
      <c r="E167" s="263" t="s">
        <v>1866</v>
      </c>
      <c r="F167" s="264" t="s">
        <v>1712</v>
      </c>
      <c r="G167" s="265" t="s">
        <v>1549</v>
      </c>
      <c r="H167" s="266">
        <v>15</v>
      </c>
      <c r="I167" s="267"/>
      <c r="J167" s="268">
        <f t="shared" si="10"/>
        <v>0</v>
      </c>
      <c r="K167" s="264" t="s">
        <v>21</v>
      </c>
      <c r="L167" s="269"/>
      <c r="M167" s="270" t="s">
        <v>21</v>
      </c>
      <c r="N167" s="271" t="s">
        <v>43</v>
      </c>
      <c r="O167" s="42"/>
      <c r="P167" s="202">
        <f t="shared" si="11"/>
        <v>0</v>
      </c>
      <c r="Q167" s="202">
        <v>0</v>
      </c>
      <c r="R167" s="202">
        <f t="shared" si="12"/>
        <v>0</v>
      </c>
      <c r="S167" s="202">
        <v>0</v>
      </c>
      <c r="T167" s="203">
        <f t="shared" si="13"/>
        <v>0</v>
      </c>
      <c r="AR167" s="24" t="s">
        <v>317</v>
      </c>
      <c r="AT167" s="24" t="s">
        <v>710</v>
      </c>
      <c r="AU167" s="24" t="s">
        <v>82</v>
      </c>
      <c r="AY167" s="24" t="s">
        <v>173</v>
      </c>
      <c r="BE167" s="204">
        <f t="shared" si="14"/>
        <v>0</v>
      </c>
      <c r="BF167" s="204">
        <f t="shared" si="15"/>
        <v>0</v>
      </c>
      <c r="BG167" s="204">
        <f t="shared" si="16"/>
        <v>0</v>
      </c>
      <c r="BH167" s="204">
        <f t="shared" si="17"/>
        <v>0</v>
      </c>
      <c r="BI167" s="204">
        <f t="shared" si="18"/>
        <v>0</v>
      </c>
      <c r="BJ167" s="24" t="s">
        <v>80</v>
      </c>
      <c r="BK167" s="204">
        <f t="shared" si="19"/>
        <v>0</v>
      </c>
      <c r="BL167" s="24" t="s">
        <v>181</v>
      </c>
      <c r="BM167" s="24" t="s">
        <v>1867</v>
      </c>
    </row>
    <row r="168" spans="2:65" s="1" customFormat="1" ht="22.5" customHeight="1">
      <c r="B168" s="41"/>
      <c r="C168" s="262" t="s">
        <v>1868</v>
      </c>
      <c r="D168" s="262" t="s">
        <v>710</v>
      </c>
      <c r="E168" s="263" t="s">
        <v>1869</v>
      </c>
      <c r="F168" s="264" t="s">
        <v>1721</v>
      </c>
      <c r="G168" s="265" t="s">
        <v>970</v>
      </c>
      <c r="H168" s="266">
        <v>7</v>
      </c>
      <c r="I168" s="267"/>
      <c r="J168" s="268">
        <f t="shared" si="10"/>
        <v>0</v>
      </c>
      <c r="K168" s="264" t="s">
        <v>21</v>
      </c>
      <c r="L168" s="269"/>
      <c r="M168" s="270" t="s">
        <v>21</v>
      </c>
      <c r="N168" s="271" t="s">
        <v>43</v>
      </c>
      <c r="O168" s="42"/>
      <c r="P168" s="202">
        <f t="shared" si="11"/>
        <v>0</v>
      </c>
      <c r="Q168" s="202">
        <v>0</v>
      </c>
      <c r="R168" s="202">
        <f t="shared" si="12"/>
        <v>0</v>
      </c>
      <c r="S168" s="202">
        <v>0</v>
      </c>
      <c r="T168" s="203">
        <f t="shared" si="13"/>
        <v>0</v>
      </c>
      <c r="AR168" s="24" t="s">
        <v>317</v>
      </c>
      <c r="AT168" s="24" t="s">
        <v>710</v>
      </c>
      <c r="AU168" s="24" t="s">
        <v>82</v>
      </c>
      <c r="AY168" s="24" t="s">
        <v>173</v>
      </c>
      <c r="BE168" s="204">
        <f t="shared" si="14"/>
        <v>0</v>
      </c>
      <c r="BF168" s="204">
        <f t="shared" si="15"/>
        <v>0</v>
      </c>
      <c r="BG168" s="204">
        <f t="shared" si="16"/>
        <v>0</v>
      </c>
      <c r="BH168" s="204">
        <f t="shared" si="17"/>
        <v>0</v>
      </c>
      <c r="BI168" s="204">
        <f t="shared" si="18"/>
        <v>0</v>
      </c>
      <c r="BJ168" s="24" t="s">
        <v>80</v>
      </c>
      <c r="BK168" s="204">
        <f t="shared" si="19"/>
        <v>0</v>
      </c>
      <c r="BL168" s="24" t="s">
        <v>181</v>
      </c>
      <c r="BM168" s="24" t="s">
        <v>1870</v>
      </c>
    </row>
    <row r="169" spans="2:65" s="1" customFormat="1" ht="22.5" customHeight="1">
      <c r="B169" s="41"/>
      <c r="C169" s="262" t="s">
        <v>1871</v>
      </c>
      <c r="D169" s="262" t="s">
        <v>710</v>
      </c>
      <c r="E169" s="263" t="s">
        <v>1872</v>
      </c>
      <c r="F169" s="264" t="s">
        <v>1742</v>
      </c>
      <c r="G169" s="265" t="s">
        <v>1549</v>
      </c>
      <c r="H169" s="266">
        <v>2</v>
      </c>
      <c r="I169" s="267"/>
      <c r="J169" s="268">
        <f t="shared" si="10"/>
        <v>0</v>
      </c>
      <c r="K169" s="264" t="s">
        <v>21</v>
      </c>
      <c r="L169" s="269"/>
      <c r="M169" s="270" t="s">
        <v>21</v>
      </c>
      <c r="N169" s="271" t="s">
        <v>43</v>
      </c>
      <c r="O169" s="42"/>
      <c r="P169" s="202">
        <f t="shared" si="11"/>
        <v>0</v>
      </c>
      <c r="Q169" s="202">
        <v>0</v>
      </c>
      <c r="R169" s="202">
        <f t="shared" si="12"/>
        <v>0</v>
      </c>
      <c r="S169" s="202">
        <v>0</v>
      </c>
      <c r="T169" s="203">
        <f t="shared" si="13"/>
        <v>0</v>
      </c>
      <c r="AR169" s="24" t="s">
        <v>317</v>
      </c>
      <c r="AT169" s="24" t="s">
        <v>710</v>
      </c>
      <c r="AU169" s="24" t="s">
        <v>82</v>
      </c>
      <c r="AY169" s="24" t="s">
        <v>173</v>
      </c>
      <c r="BE169" s="204">
        <f t="shared" si="14"/>
        <v>0</v>
      </c>
      <c r="BF169" s="204">
        <f t="shared" si="15"/>
        <v>0</v>
      </c>
      <c r="BG169" s="204">
        <f t="shared" si="16"/>
        <v>0</v>
      </c>
      <c r="BH169" s="204">
        <f t="shared" si="17"/>
        <v>0</v>
      </c>
      <c r="BI169" s="204">
        <f t="shared" si="18"/>
        <v>0</v>
      </c>
      <c r="BJ169" s="24" t="s">
        <v>80</v>
      </c>
      <c r="BK169" s="204">
        <f t="shared" si="19"/>
        <v>0</v>
      </c>
      <c r="BL169" s="24" t="s">
        <v>181</v>
      </c>
      <c r="BM169" s="24" t="s">
        <v>1873</v>
      </c>
    </row>
    <row r="170" spans="2:65" s="1" customFormat="1" ht="22.5" customHeight="1">
      <c r="B170" s="41"/>
      <c r="C170" s="262" t="s">
        <v>1874</v>
      </c>
      <c r="D170" s="262" t="s">
        <v>710</v>
      </c>
      <c r="E170" s="263" t="s">
        <v>1875</v>
      </c>
      <c r="F170" s="264" t="s">
        <v>1876</v>
      </c>
      <c r="G170" s="265" t="s">
        <v>1549</v>
      </c>
      <c r="H170" s="266">
        <v>7</v>
      </c>
      <c r="I170" s="267"/>
      <c r="J170" s="268">
        <f t="shared" si="10"/>
        <v>0</v>
      </c>
      <c r="K170" s="264" t="s">
        <v>21</v>
      </c>
      <c r="L170" s="269"/>
      <c r="M170" s="270" t="s">
        <v>21</v>
      </c>
      <c r="N170" s="271" t="s">
        <v>43</v>
      </c>
      <c r="O170" s="42"/>
      <c r="P170" s="202">
        <f t="shared" si="11"/>
        <v>0</v>
      </c>
      <c r="Q170" s="202">
        <v>0</v>
      </c>
      <c r="R170" s="202">
        <f t="shared" si="12"/>
        <v>0</v>
      </c>
      <c r="S170" s="202">
        <v>0</v>
      </c>
      <c r="T170" s="203">
        <f t="shared" si="13"/>
        <v>0</v>
      </c>
      <c r="AR170" s="24" t="s">
        <v>317</v>
      </c>
      <c r="AT170" s="24" t="s">
        <v>710</v>
      </c>
      <c r="AU170" s="24" t="s">
        <v>82</v>
      </c>
      <c r="AY170" s="24" t="s">
        <v>173</v>
      </c>
      <c r="BE170" s="204">
        <f t="shared" si="14"/>
        <v>0</v>
      </c>
      <c r="BF170" s="204">
        <f t="shared" si="15"/>
        <v>0</v>
      </c>
      <c r="BG170" s="204">
        <f t="shared" si="16"/>
        <v>0</v>
      </c>
      <c r="BH170" s="204">
        <f t="shared" si="17"/>
        <v>0</v>
      </c>
      <c r="BI170" s="204">
        <f t="shared" si="18"/>
        <v>0</v>
      </c>
      <c r="BJ170" s="24" t="s">
        <v>80</v>
      </c>
      <c r="BK170" s="204">
        <f t="shared" si="19"/>
        <v>0</v>
      </c>
      <c r="BL170" s="24" t="s">
        <v>181</v>
      </c>
      <c r="BM170" s="24" t="s">
        <v>1877</v>
      </c>
    </row>
    <row r="171" spans="2:65" s="1" customFormat="1" ht="22.5" customHeight="1">
      <c r="B171" s="41"/>
      <c r="C171" s="262" t="s">
        <v>1878</v>
      </c>
      <c r="D171" s="262" t="s">
        <v>710</v>
      </c>
      <c r="E171" s="263" t="s">
        <v>1879</v>
      </c>
      <c r="F171" s="264" t="s">
        <v>1880</v>
      </c>
      <c r="G171" s="265" t="s">
        <v>970</v>
      </c>
      <c r="H171" s="266">
        <v>1</v>
      </c>
      <c r="I171" s="267"/>
      <c r="J171" s="268">
        <f t="shared" si="10"/>
        <v>0</v>
      </c>
      <c r="K171" s="264" t="s">
        <v>21</v>
      </c>
      <c r="L171" s="269"/>
      <c r="M171" s="270" t="s">
        <v>21</v>
      </c>
      <c r="N171" s="271" t="s">
        <v>43</v>
      </c>
      <c r="O171" s="42"/>
      <c r="P171" s="202">
        <f t="shared" si="11"/>
        <v>0</v>
      </c>
      <c r="Q171" s="202">
        <v>0</v>
      </c>
      <c r="R171" s="202">
        <f t="shared" si="12"/>
        <v>0</v>
      </c>
      <c r="S171" s="202">
        <v>0</v>
      </c>
      <c r="T171" s="203">
        <f t="shared" si="13"/>
        <v>0</v>
      </c>
      <c r="AR171" s="24" t="s">
        <v>317</v>
      </c>
      <c r="AT171" s="24" t="s">
        <v>710</v>
      </c>
      <c r="AU171" s="24" t="s">
        <v>82</v>
      </c>
      <c r="AY171" s="24" t="s">
        <v>173</v>
      </c>
      <c r="BE171" s="204">
        <f t="shared" si="14"/>
        <v>0</v>
      </c>
      <c r="BF171" s="204">
        <f t="shared" si="15"/>
        <v>0</v>
      </c>
      <c r="BG171" s="204">
        <f t="shared" si="16"/>
        <v>0</v>
      </c>
      <c r="BH171" s="204">
        <f t="shared" si="17"/>
        <v>0</v>
      </c>
      <c r="BI171" s="204">
        <f t="shared" si="18"/>
        <v>0</v>
      </c>
      <c r="BJ171" s="24" t="s">
        <v>80</v>
      </c>
      <c r="BK171" s="204">
        <f t="shared" si="19"/>
        <v>0</v>
      </c>
      <c r="BL171" s="24" t="s">
        <v>181</v>
      </c>
      <c r="BM171" s="24" t="s">
        <v>1881</v>
      </c>
    </row>
    <row r="172" spans="2:65" s="1" customFormat="1" ht="22.5" customHeight="1">
      <c r="B172" s="41"/>
      <c r="C172" s="262" t="s">
        <v>1882</v>
      </c>
      <c r="D172" s="262" t="s">
        <v>710</v>
      </c>
      <c r="E172" s="263" t="s">
        <v>1883</v>
      </c>
      <c r="F172" s="264" t="s">
        <v>1884</v>
      </c>
      <c r="G172" s="265" t="s">
        <v>970</v>
      </c>
      <c r="H172" s="266">
        <v>1</v>
      </c>
      <c r="I172" s="267"/>
      <c r="J172" s="268">
        <f t="shared" si="10"/>
        <v>0</v>
      </c>
      <c r="K172" s="264" t="s">
        <v>21</v>
      </c>
      <c r="L172" s="269"/>
      <c r="M172" s="270" t="s">
        <v>21</v>
      </c>
      <c r="N172" s="271" t="s">
        <v>43</v>
      </c>
      <c r="O172" s="42"/>
      <c r="P172" s="202">
        <f t="shared" si="11"/>
        <v>0</v>
      </c>
      <c r="Q172" s="202">
        <v>0</v>
      </c>
      <c r="R172" s="202">
        <f t="shared" si="12"/>
        <v>0</v>
      </c>
      <c r="S172" s="202">
        <v>0</v>
      </c>
      <c r="T172" s="203">
        <f t="shared" si="13"/>
        <v>0</v>
      </c>
      <c r="AR172" s="24" t="s">
        <v>317</v>
      </c>
      <c r="AT172" s="24" t="s">
        <v>710</v>
      </c>
      <c r="AU172" s="24" t="s">
        <v>82</v>
      </c>
      <c r="AY172" s="24" t="s">
        <v>173</v>
      </c>
      <c r="BE172" s="204">
        <f t="shared" si="14"/>
        <v>0</v>
      </c>
      <c r="BF172" s="204">
        <f t="shared" si="15"/>
        <v>0</v>
      </c>
      <c r="BG172" s="204">
        <f t="shared" si="16"/>
        <v>0</v>
      </c>
      <c r="BH172" s="204">
        <f t="shared" si="17"/>
        <v>0</v>
      </c>
      <c r="BI172" s="204">
        <f t="shared" si="18"/>
        <v>0</v>
      </c>
      <c r="BJ172" s="24" t="s">
        <v>80</v>
      </c>
      <c r="BK172" s="204">
        <f t="shared" si="19"/>
        <v>0</v>
      </c>
      <c r="BL172" s="24" t="s">
        <v>181</v>
      </c>
      <c r="BM172" s="24" t="s">
        <v>1885</v>
      </c>
    </row>
    <row r="173" spans="2:63" s="10" customFormat="1" ht="29.85" customHeight="1">
      <c r="B173" s="176"/>
      <c r="C173" s="177"/>
      <c r="D173" s="190" t="s">
        <v>71</v>
      </c>
      <c r="E173" s="191" t="s">
        <v>1886</v>
      </c>
      <c r="F173" s="191" t="s">
        <v>1887</v>
      </c>
      <c r="G173" s="177"/>
      <c r="H173" s="177"/>
      <c r="I173" s="180"/>
      <c r="J173" s="192">
        <f>BK173</f>
        <v>0</v>
      </c>
      <c r="K173" s="177"/>
      <c r="L173" s="182"/>
      <c r="M173" s="183"/>
      <c r="N173" s="184"/>
      <c r="O173" s="184"/>
      <c r="P173" s="185">
        <f>SUM(P174:P184)</f>
        <v>0</v>
      </c>
      <c r="Q173" s="184"/>
      <c r="R173" s="185">
        <f>SUM(R174:R184)</f>
        <v>0</v>
      </c>
      <c r="S173" s="184"/>
      <c r="T173" s="186">
        <f>SUM(T174:T184)</f>
        <v>0</v>
      </c>
      <c r="AR173" s="187" t="s">
        <v>80</v>
      </c>
      <c r="AT173" s="188" t="s">
        <v>71</v>
      </c>
      <c r="AU173" s="188" t="s">
        <v>80</v>
      </c>
      <c r="AY173" s="187" t="s">
        <v>173</v>
      </c>
      <c r="BK173" s="189">
        <f>SUM(BK174:BK184)</f>
        <v>0</v>
      </c>
    </row>
    <row r="174" spans="2:65" s="1" customFormat="1" ht="44.25" customHeight="1">
      <c r="B174" s="41"/>
      <c r="C174" s="262" t="s">
        <v>1888</v>
      </c>
      <c r="D174" s="262" t="s">
        <v>710</v>
      </c>
      <c r="E174" s="263" t="s">
        <v>1889</v>
      </c>
      <c r="F174" s="264" t="s">
        <v>1890</v>
      </c>
      <c r="G174" s="265" t="s">
        <v>970</v>
      </c>
      <c r="H174" s="266">
        <v>1</v>
      </c>
      <c r="I174" s="267"/>
      <c r="J174" s="268">
        <f aca="true" t="shared" si="20" ref="J174:J184">ROUND(I174*H174,2)</f>
        <v>0</v>
      </c>
      <c r="K174" s="264" t="s">
        <v>21</v>
      </c>
      <c r="L174" s="269"/>
      <c r="M174" s="270" t="s">
        <v>21</v>
      </c>
      <c r="N174" s="271" t="s">
        <v>43</v>
      </c>
      <c r="O174" s="42"/>
      <c r="P174" s="202">
        <f aca="true" t="shared" si="21" ref="P174:P184">O174*H174</f>
        <v>0</v>
      </c>
      <c r="Q174" s="202">
        <v>0</v>
      </c>
      <c r="R174" s="202">
        <f aca="true" t="shared" si="22" ref="R174:R184">Q174*H174</f>
        <v>0</v>
      </c>
      <c r="S174" s="202">
        <v>0</v>
      </c>
      <c r="T174" s="203">
        <f aca="true" t="shared" si="23" ref="T174:T184">S174*H174</f>
        <v>0</v>
      </c>
      <c r="AR174" s="24" t="s">
        <v>317</v>
      </c>
      <c r="AT174" s="24" t="s">
        <v>710</v>
      </c>
      <c r="AU174" s="24" t="s">
        <v>82</v>
      </c>
      <c r="AY174" s="24" t="s">
        <v>173</v>
      </c>
      <c r="BE174" s="204">
        <f aca="true" t="shared" si="24" ref="BE174:BE184">IF(N174="základní",J174,0)</f>
        <v>0</v>
      </c>
      <c r="BF174" s="204">
        <f aca="true" t="shared" si="25" ref="BF174:BF184">IF(N174="snížená",J174,0)</f>
        <v>0</v>
      </c>
      <c r="BG174" s="204">
        <f aca="true" t="shared" si="26" ref="BG174:BG184">IF(N174="zákl. přenesená",J174,0)</f>
        <v>0</v>
      </c>
      <c r="BH174" s="204">
        <f aca="true" t="shared" si="27" ref="BH174:BH184">IF(N174="sníž. přenesená",J174,0)</f>
        <v>0</v>
      </c>
      <c r="BI174" s="204">
        <f aca="true" t="shared" si="28" ref="BI174:BI184">IF(N174="nulová",J174,0)</f>
        <v>0</v>
      </c>
      <c r="BJ174" s="24" t="s">
        <v>80</v>
      </c>
      <c r="BK174" s="204">
        <f aca="true" t="shared" si="29" ref="BK174:BK184">ROUND(I174*H174,2)</f>
        <v>0</v>
      </c>
      <c r="BL174" s="24" t="s">
        <v>181</v>
      </c>
      <c r="BM174" s="24" t="s">
        <v>1891</v>
      </c>
    </row>
    <row r="175" spans="2:65" s="1" customFormat="1" ht="44.25" customHeight="1">
      <c r="B175" s="41"/>
      <c r="C175" s="262" t="s">
        <v>1892</v>
      </c>
      <c r="D175" s="262" t="s">
        <v>710</v>
      </c>
      <c r="E175" s="263" t="s">
        <v>1893</v>
      </c>
      <c r="F175" s="264" t="s">
        <v>1890</v>
      </c>
      <c r="G175" s="265" t="s">
        <v>970</v>
      </c>
      <c r="H175" s="266">
        <v>1</v>
      </c>
      <c r="I175" s="267"/>
      <c r="J175" s="268">
        <f t="shared" si="20"/>
        <v>0</v>
      </c>
      <c r="K175" s="264" t="s">
        <v>21</v>
      </c>
      <c r="L175" s="269"/>
      <c r="M175" s="270" t="s">
        <v>21</v>
      </c>
      <c r="N175" s="271" t="s">
        <v>43</v>
      </c>
      <c r="O175" s="42"/>
      <c r="P175" s="202">
        <f t="shared" si="21"/>
        <v>0</v>
      </c>
      <c r="Q175" s="202">
        <v>0</v>
      </c>
      <c r="R175" s="202">
        <f t="shared" si="22"/>
        <v>0</v>
      </c>
      <c r="S175" s="202">
        <v>0</v>
      </c>
      <c r="T175" s="203">
        <f t="shared" si="23"/>
        <v>0</v>
      </c>
      <c r="AR175" s="24" t="s">
        <v>317</v>
      </c>
      <c r="AT175" s="24" t="s">
        <v>710</v>
      </c>
      <c r="AU175" s="24" t="s">
        <v>82</v>
      </c>
      <c r="AY175" s="24" t="s">
        <v>173</v>
      </c>
      <c r="BE175" s="204">
        <f t="shared" si="24"/>
        <v>0</v>
      </c>
      <c r="BF175" s="204">
        <f t="shared" si="25"/>
        <v>0</v>
      </c>
      <c r="BG175" s="204">
        <f t="shared" si="26"/>
        <v>0</v>
      </c>
      <c r="BH175" s="204">
        <f t="shared" si="27"/>
        <v>0</v>
      </c>
      <c r="BI175" s="204">
        <f t="shared" si="28"/>
        <v>0</v>
      </c>
      <c r="BJ175" s="24" t="s">
        <v>80</v>
      </c>
      <c r="BK175" s="204">
        <f t="shared" si="29"/>
        <v>0</v>
      </c>
      <c r="BL175" s="24" t="s">
        <v>181</v>
      </c>
      <c r="BM175" s="24" t="s">
        <v>1894</v>
      </c>
    </row>
    <row r="176" spans="2:65" s="1" customFormat="1" ht="44.25" customHeight="1">
      <c r="B176" s="41"/>
      <c r="C176" s="262" t="s">
        <v>1895</v>
      </c>
      <c r="D176" s="262" t="s">
        <v>710</v>
      </c>
      <c r="E176" s="263" t="s">
        <v>1896</v>
      </c>
      <c r="F176" s="264" t="s">
        <v>1890</v>
      </c>
      <c r="G176" s="265" t="s">
        <v>970</v>
      </c>
      <c r="H176" s="266">
        <v>1</v>
      </c>
      <c r="I176" s="267"/>
      <c r="J176" s="268">
        <f t="shared" si="20"/>
        <v>0</v>
      </c>
      <c r="K176" s="264" t="s">
        <v>21</v>
      </c>
      <c r="L176" s="269"/>
      <c r="M176" s="270" t="s">
        <v>21</v>
      </c>
      <c r="N176" s="271" t="s">
        <v>43</v>
      </c>
      <c r="O176" s="42"/>
      <c r="P176" s="202">
        <f t="shared" si="21"/>
        <v>0</v>
      </c>
      <c r="Q176" s="202">
        <v>0</v>
      </c>
      <c r="R176" s="202">
        <f t="shared" si="22"/>
        <v>0</v>
      </c>
      <c r="S176" s="202">
        <v>0</v>
      </c>
      <c r="T176" s="203">
        <f t="shared" si="23"/>
        <v>0</v>
      </c>
      <c r="AR176" s="24" t="s">
        <v>317</v>
      </c>
      <c r="AT176" s="24" t="s">
        <v>710</v>
      </c>
      <c r="AU176" s="24" t="s">
        <v>82</v>
      </c>
      <c r="AY176" s="24" t="s">
        <v>173</v>
      </c>
      <c r="BE176" s="204">
        <f t="shared" si="24"/>
        <v>0</v>
      </c>
      <c r="BF176" s="204">
        <f t="shared" si="25"/>
        <v>0</v>
      </c>
      <c r="BG176" s="204">
        <f t="shared" si="26"/>
        <v>0</v>
      </c>
      <c r="BH176" s="204">
        <f t="shared" si="27"/>
        <v>0</v>
      </c>
      <c r="BI176" s="204">
        <f t="shared" si="28"/>
        <v>0</v>
      </c>
      <c r="BJ176" s="24" t="s">
        <v>80</v>
      </c>
      <c r="BK176" s="204">
        <f t="shared" si="29"/>
        <v>0</v>
      </c>
      <c r="BL176" s="24" t="s">
        <v>181</v>
      </c>
      <c r="BM176" s="24" t="s">
        <v>1897</v>
      </c>
    </row>
    <row r="177" spans="2:65" s="1" customFormat="1" ht="44.25" customHeight="1">
      <c r="B177" s="41"/>
      <c r="C177" s="262" t="s">
        <v>1898</v>
      </c>
      <c r="D177" s="262" t="s">
        <v>710</v>
      </c>
      <c r="E177" s="263" t="s">
        <v>1899</v>
      </c>
      <c r="F177" s="264" t="s">
        <v>1890</v>
      </c>
      <c r="G177" s="265" t="s">
        <v>970</v>
      </c>
      <c r="H177" s="266">
        <v>1</v>
      </c>
      <c r="I177" s="267"/>
      <c r="J177" s="268">
        <f t="shared" si="20"/>
        <v>0</v>
      </c>
      <c r="K177" s="264" t="s">
        <v>21</v>
      </c>
      <c r="L177" s="269"/>
      <c r="M177" s="270" t="s">
        <v>21</v>
      </c>
      <c r="N177" s="271" t="s">
        <v>43</v>
      </c>
      <c r="O177" s="42"/>
      <c r="P177" s="202">
        <f t="shared" si="21"/>
        <v>0</v>
      </c>
      <c r="Q177" s="202">
        <v>0</v>
      </c>
      <c r="R177" s="202">
        <f t="shared" si="22"/>
        <v>0</v>
      </c>
      <c r="S177" s="202">
        <v>0</v>
      </c>
      <c r="T177" s="203">
        <f t="shared" si="23"/>
        <v>0</v>
      </c>
      <c r="AR177" s="24" t="s">
        <v>317</v>
      </c>
      <c r="AT177" s="24" t="s">
        <v>710</v>
      </c>
      <c r="AU177" s="24" t="s">
        <v>82</v>
      </c>
      <c r="AY177" s="24" t="s">
        <v>173</v>
      </c>
      <c r="BE177" s="204">
        <f t="shared" si="24"/>
        <v>0</v>
      </c>
      <c r="BF177" s="204">
        <f t="shared" si="25"/>
        <v>0</v>
      </c>
      <c r="BG177" s="204">
        <f t="shared" si="26"/>
        <v>0</v>
      </c>
      <c r="BH177" s="204">
        <f t="shared" si="27"/>
        <v>0</v>
      </c>
      <c r="BI177" s="204">
        <f t="shared" si="28"/>
        <v>0</v>
      </c>
      <c r="BJ177" s="24" t="s">
        <v>80</v>
      </c>
      <c r="BK177" s="204">
        <f t="shared" si="29"/>
        <v>0</v>
      </c>
      <c r="BL177" s="24" t="s">
        <v>181</v>
      </c>
      <c r="BM177" s="24" t="s">
        <v>1900</v>
      </c>
    </row>
    <row r="178" spans="2:65" s="1" customFormat="1" ht="44.25" customHeight="1">
      <c r="B178" s="41"/>
      <c r="C178" s="262" t="s">
        <v>1901</v>
      </c>
      <c r="D178" s="262" t="s">
        <v>710</v>
      </c>
      <c r="E178" s="263" t="s">
        <v>1902</v>
      </c>
      <c r="F178" s="264" t="s">
        <v>1890</v>
      </c>
      <c r="G178" s="265" t="s">
        <v>970</v>
      </c>
      <c r="H178" s="266">
        <v>1</v>
      </c>
      <c r="I178" s="267"/>
      <c r="J178" s="268">
        <f t="shared" si="20"/>
        <v>0</v>
      </c>
      <c r="K178" s="264" t="s">
        <v>21</v>
      </c>
      <c r="L178" s="269"/>
      <c r="M178" s="270" t="s">
        <v>21</v>
      </c>
      <c r="N178" s="271" t="s">
        <v>43</v>
      </c>
      <c r="O178" s="42"/>
      <c r="P178" s="202">
        <f t="shared" si="21"/>
        <v>0</v>
      </c>
      <c r="Q178" s="202">
        <v>0</v>
      </c>
      <c r="R178" s="202">
        <f t="shared" si="22"/>
        <v>0</v>
      </c>
      <c r="S178" s="202">
        <v>0</v>
      </c>
      <c r="T178" s="203">
        <f t="shared" si="23"/>
        <v>0</v>
      </c>
      <c r="AR178" s="24" t="s">
        <v>317</v>
      </c>
      <c r="AT178" s="24" t="s">
        <v>710</v>
      </c>
      <c r="AU178" s="24" t="s">
        <v>82</v>
      </c>
      <c r="AY178" s="24" t="s">
        <v>173</v>
      </c>
      <c r="BE178" s="204">
        <f t="shared" si="24"/>
        <v>0</v>
      </c>
      <c r="BF178" s="204">
        <f t="shared" si="25"/>
        <v>0</v>
      </c>
      <c r="BG178" s="204">
        <f t="shared" si="26"/>
        <v>0</v>
      </c>
      <c r="BH178" s="204">
        <f t="shared" si="27"/>
        <v>0</v>
      </c>
      <c r="BI178" s="204">
        <f t="shared" si="28"/>
        <v>0</v>
      </c>
      <c r="BJ178" s="24" t="s">
        <v>80</v>
      </c>
      <c r="BK178" s="204">
        <f t="shared" si="29"/>
        <v>0</v>
      </c>
      <c r="BL178" s="24" t="s">
        <v>181</v>
      </c>
      <c r="BM178" s="24" t="s">
        <v>1903</v>
      </c>
    </row>
    <row r="179" spans="2:65" s="1" customFormat="1" ht="44.25" customHeight="1">
      <c r="B179" s="41"/>
      <c r="C179" s="262" t="s">
        <v>1904</v>
      </c>
      <c r="D179" s="262" t="s">
        <v>710</v>
      </c>
      <c r="E179" s="263" t="s">
        <v>1905</v>
      </c>
      <c r="F179" s="264" t="s">
        <v>1906</v>
      </c>
      <c r="G179" s="265" t="s">
        <v>970</v>
      </c>
      <c r="H179" s="266">
        <v>1</v>
      </c>
      <c r="I179" s="267"/>
      <c r="J179" s="268">
        <f t="shared" si="20"/>
        <v>0</v>
      </c>
      <c r="K179" s="264" t="s">
        <v>21</v>
      </c>
      <c r="L179" s="269"/>
      <c r="M179" s="270" t="s">
        <v>21</v>
      </c>
      <c r="N179" s="271" t="s">
        <v>43</v>
      </c>
      <c r="O179" s="42"/>
      <c r="P179" s="202">
        <f t="shared" si="21"/>
        <v>0</v>
      </c>
      <c r="Q179" s="202">
        <v>0</v>
      </c>
      <c r="R179" s="202">
        <f t="shared" si="22"/>
        <v>0</v>
      </c>
      <c r="S179" s="202">
        <v>0</v>
      </c>
      <c r="T179" s="203">
        <f t="shared" si="23"/>
        <v>0</v>
      </c>
      <c r="AR179" s="24" t="s">
        <v>317</v>
      </c>
      <c r="AT179" s="24" t="s">
        <v>710</v>
      </c>
      <c r="AU179" s="24" t="s">
        <v>82</v>
      </c>
      <c r="AY179" s="24" t="s">
        <v>173</v>
      </c>
      <c r="BE179" s="204">
        <f t="shared" si="24"/>
        <v>0</v>
      </c>
      <c r="BF179" s="204">
        <f t="shared" si="25"/>
        <v>0</v>
      </c>
      <c r="BG179" s="204">
        <f t="shared" si="26"/>
        <v>0</v>
      </c>
      <c r="BH179" s="204">
        <f t="shared" si="27"/>
        <v>0</v>
      </c>
      <c r="BI179" s="204">
        <f t="shared" si="28"/>
        <v>0</v>
      </c>
      <c r="BJ179" s="24" t="s">
        <v>80</v>
      </c>
      <c r="BK179" s="204">
        <f t="shared" si="29"/>
        <v>0</v>
      </c>
      <c r="BL179" s="24" t="s">
        <v>181</v>
      </c>
      <c r="BM179" s="24" t="s">
        <v>1907</v>
      </c>
    </row>
    <row r="180" spans="2:65" s="1" customFormat="1" ht="44.25" customHeight="1">
      <c r="B180" s="41"/>
      <c r="C180" s="262" t="s">
        <v>1908</v>
      </c>
      <c r="D180" s="262" t="s">
        <v>710</v>
      </c>
      <c r="E180" s="263" t="s">
        <v>1909</v>
      </c>
      <c r="F180" s="264" t="s">
        <v>1906</v>
      </c>
      <c r="G180" s="265" t="s">
        <v>970</v>
      </c>
      <c r="H180" s="266">
        <v>1</v>
      </c>
      <c r="I180" s="267"/>
      <c r="J180" s="268">
        <f t="shared" si="20"/>
        <v>0</v>
      </c>
      <c r="K180" s="264" t="s">
        <v>21</v>
      </c>
      <c r="L180" s="269"/>
      <c r="M180" s="270" t="s">
        <v>21</v>
      </c>
      <c r="N180" s="271" t="s">
        <v>43</v>
      </c>
      <c r="O180" s="42"/>
      <c r="P180" s="202">
        <f t="shared" si="21"/>
        <v>0</v>
      </c>
      <c r="Q180" s="202">
        <v>0</v>
      </c>
      <c r="R180" s="202">
        <f t="shared" si="22"/>
        <v>0</v>
      </c>
      <c r="S180" s="202">
        <v>0</v>
      </c>
      <c r="T180" s="203">
        <f t="shared" si="23"/>
        <v>0</v>
      </c>
      <c r="AR180" s="24" t="s">
        <v>317</v>
      </c>
      <c r="AT180" s="24" t="s">
        <v>710</v>
      </c>
      <c r="AU180" s="24" t="s">
        <v>82</v>
      </c>
      <c r="AY180" s="24" t="s">
        <v>173</v>
      </c>
      <c r="BE180" s="204">
        <f t="shared" si="24"/>
        <v>0</v>
      </c>
      <c r="BF180" s="204">
        <f t="shared" si="25"/>
        <v>0</v>
      </c>
      <c r="BG180" s="204">
        <f t="shared" si="26"/>
        <v>0</v>
      </c>
      <c r="BH180" s="204">
        <f t="shared" si="27"/>
        <v>0</v>
      </c>
      <c r="BI180" s="204">
        <f t="shared" si="28"/>
        <v>0</v>
      </c>
      <c r="BJ180" s="24" t="s">
        <v>80</v>
      </c>
      <c r="BK180" s="204">
        <f t="shared" si="29"/>
        <v>0</v>
      </c>
      <c r="BL180" s="24" t="s">
        <v>181</v>
      </c>
      <c r="BM180" s="24" t="s">
        <v>1910</v>
      </c>
    </row>
    <row r="181" spans="2:65" s="1" customFormat="1" ht="44.25" customHeight="1">
      <c r="B181" s="41"/>
      <c r="C181" s="262" t="s">
        <v>1911</v>
      </c>
      <c r="D181" s="262" t="s">
        <v>710</v>
      </c>
      <c r="E181" s="263" t="s">
        <v>1912</v>
      </c>
      <c r="F181" s="264" t="s">
        <v>1906</v>
      </c>
      <c r="G181" s="265" t="s">
        <v>970</v>
      </c>
      <c r="H181" s="266">
        <v>1</v>
      </c>
      <c r="I181" s="267"/>
      <c r="J181" s="268">
        <f t="shared" si="20"/>
        <v>0</v>
      </c>
      <c r="K181" s="264" t="s">
        <v>21</v>
      </c>
      <c r="L181" s="269"/>
      <c r="M181" s="270" t="s">
        <v>21</v>
      </c>
      <c r="N181" s="271" t="s">
        <v>43</v>
      </c>
      <c r="O181" s="42"/>
      <c r="P181" s="202">
        <f t="shared" si="21"/>
        <v>0</v>
      </c>
      <c r="Q181" s="202">
        <v>0</v>
      </c>
      <c r="R181" s="202">
        <f t="shared" si="22"/>
        <v>0</v>
      </c>
      <c r="S181" s="202">
        <v>0</v>
      </c>
      <c r="T181" s="203">
        <f t="shared" si="23"/>
        <v>0</v>
      </c>
      <c r="AR181" s="24" t="s">
        <v>317</v>
      </c>
      <c r="AT181" s="24" t="s">
        <v>710</v>
      </c>
      <c r="AU181" s="24" t="s">
        <v>82</v>
      </c>
      <c r="AY181" s="24" t="s">
        <v>173</v>
      </c>
      <c r="BE181" s="204">
        <f t="shared" si="24"/>
        <v>0</v>
      </c>
      <c r="BF181" s="204">
        <f t="shared" si="25"/>
        <v>0</v>
      </c>
      <c r="BG181" s="204">
        <f t="shared" si="26"/>
        <v>0</v>
      </c>
      <c r="BH181" s="204">
        <f t="shared" si="27"/>
        <v>0</v>
      </c>
      <c r="BI181" s="204">
        <f t="shared" si="28"/>
        <v>0</v>
      </c>
      <c r="BJ181" s="24" t="s">
        <v>80</v>
      </c>
      <c r="BK181" s="204">
        <f t="shared" si="29"/>
        <v>0</v>
      </c>
      <c r="BL181" s="24" t="s">
        <v>181</v>
      </c>
      <c r="BM181" s="24" t="s">
        <v>1913</v>
      </c>
    </row>
    <row r="182" spans="2:65" s="1" customFormat="1" ht="44.25" customHeight="1">
      <c r="B182" s="41"/>
      <c r="C182" s="262" t="s">
        <v>1914</v>
      </c>
      <c r="D182" s="262" t="s">
        <v>710</v>
      </c>
      <c r="E182" s="263" t="s">
        <v>1915</v>
      </c>
      <c r="F182" s="264" t="s">
        <v>1906</v>
      </c>
      <c r="G182" s="265" t="s">
        <v>970</v>
      </c>
      <c r="H182" s="266">
        <v>1</v>
      </c>
      <c r="I182" s="267"/>
      <c r="J182" s="268">
        <f t="shared" si="20"/>
        <v>0</v>
      </c>
      <c r="K182" s="264" t="s">
        <v>21</v>
      </c>
      <c r="L182" s="269"/>
      <c r="M182" s="270" t="s">
        <v>21</v>
      </c>
      <c r="N182" s="271" t="s">
        <v>43</v>
      </c>
      <c r="O182" s="42"/>
      <c r="P182" s="202">
        <f t="shared" si="21"/>
        <v>0</v>
      </c>
      <c r="Q182" s="202">
        <v>0</v>
      </c>
      <c r="R182" s="202">
        <f t="shared" si="22"/>
        <v>0</v>
      </c>
      <c r="S182" s="202">
        <v>0</v>
      </c>
      <c r="T182" s="203">
        <f t="shared" si="23"/>
        <v>0</v>
      </c>
      <c r="AR182" s="24" t="s">
        <v>317</v>
      </c>
      <c r="AT182" s="24" t="s">
        <v>710</v>
      </c>
      <c r="AU182" s="24" t="s">
        <v>82</v>
      </c>
      <c r="AY182" s="24" t="s">
        <v>173</v>
      </c>
      <c r="BE182" s="204">
        <f t="shared" si="24"/>
        <v>0</v>
      </c>
      <c r="BF182" s="204">
        <f t="shared" si="25"/>
        <v>0</v>
      </c>
      <c r="BG182" s="204">
        <f t="shared" si="26"/>
        <v>0</v>
      </c>
      <c r="BH182" s="204">
        <f t="shared" si="27"/>
        <v>0</v>
      </c>
      <c r="BI182" s="204">
        <f t="shared" si="28"/>
        <v>0</v>
      </c>
      <c r="BJ182" s="24" t="s">
        <v>80</v>
      </c>
      <c r="BK182" s="204">
        <f t="shared" si="29"/>
        <v>0</v>
      </c>
      <c r="BL182" s="24" t="s">
        <v>181</v>
      </c>
      <c r="BM182" s="24" t="s">
        <v>1916</v>
      </c>
    </row>
    <row r="183" spans="2:65" s="1" customFormat="1" ht="22.5" customHeight="1">
      <c r="B183" s="41"/>
      <c r="C183" s="262" t="s">
        <v>1917</v>
      </c>
      <c r="D183" s="262" t="s">
        <v>710</v>
      </c>
      <c r="E183" s="263" t="s">
        <v>1918</v>
      </c>
      <c r="F183" s="264" t="s">
        <v>1919</v>
      </c>
      <c r="G183" s="265" t="s">
        <v>970</v>
      </c>
      <c r="H183" s="266">
        <v>5</v>
      </c>
      <c r="I183" s="267"/>
      <c r="J183" s="268">
        <f t="shared" si="20"/>
        <v>0</v>
      </c>
      <c r="K183" s="264" t="s">
        <v>21</v>
      </c>
      <c r="L183" s="269"/>
      <c r="M183" s="270" t="s">
        <v>21</v>
      </c>
      <c r="N183" s="271" t="s">
        <v>43</v>
      </c>
      <c r="O183" s="42"/>
      <c r="P183" s="202">
        <f t="shared" si="21"/>
        <v>0</v>
      </c>
      <c r="Q183" s="202">
        <v>0</v>
      </c>
      <c r="R183" s="202">
        <f t="shared" si="22"/>
        <v>0</v>
      </c>
      <c r="S183" s="202">
        <v>0</v>
      </c>
      <c r="T183" s="203">
        <f t="shared" si="23"/>
        <v>0</v>
      </c>
      <c r="AR183" s="24" t="s">
        <v>317</v>
      </c>
      <c r="AT183" s="24" t="s">
        <v>710</v>
      </c>
      <c r="AU183" s="24" t="s">
        <v>82</v>
      </c>
      <c r="AY183" s="24" t="s">
        <v>173</v>
      </c>
      <c r="BE183" s="204">
        <f t="shared" si="24"/>
        <v>0</v>
      </c>
      <c r="BF183" s="204">
        <f t="shared" si="25"/>
        <v>0</v>
      </c>
      <c r="BG183" s="204">
        <f t="shared" si="26"/>
        <v>0</v>
      </c>
      <c r="BH183" s="204">
        <f t="shared" si="27"/>
        <v>0</v>
      </c>
      <c r="BI183" s="204">
        <f t="shared" si="28"/>
        <v>0</v>
      </c>
      <c r="BJ183" s="24" t="s">
        <v>80</v>
      </c>
      <c r="BK183" s="204">
        <f t="shared" si="29"/>
        <v>0</v>
      </c>
      <c r="BL183" s="24" t="s">
        <v>181</v>
      </c>
      <c r="BM183" s="24" t="s">
        <v>1920</v>
      </c>
    </row>
    <row r="184" spans="2:65" s="1" customFormat="1" ht="22.5" customHeight="1">
      <c r="B184" s="41"/>
      <c r="C184" s="262" t="s">
        <v>1921</v>
      </c>
      <c r="D184" s="262" t="s">
        <v>710</v>
      </c>
      <c r="E184" s="263" t="s">
        <v>1922</v>
      </c>
      <c r="F184" s="264" t="s">
        <v>1923</v>
      </c>
      <c r="G184" s="265" t="s">
        <v>970</v>
      </c>
      <c r="H184" s="266">
        <v>2</v>
      </c>
      <c r="I184" s="267"/>
      <c r="J184" s="268">
        <f t="shared" si="20"/>
        <v>0</v>
      </c>
      <c r="K184" s="264" t="s">
        <v>21</v>
      </c>
      <c r="L184" s="269"/>
      <c r="M184" s="270" t="s">
        <v>21</v>
      </c>
      <c r="N184" s="271" t="s">
        <v>43</v>
      </c>
      <c r="O184" s="42"/>
      <c r="P184" s="202">
        <f t="shared" si="21"/>
        <v>0</v>
      </c>
      <c r="Q184" s="202">
        <v>0</v>
      </c>
      <c r="R184" s="202">
        <f t="shared" si="22"/>
        <v>0</v>
      </c>
      <c r="S184" s="202">
        <v>0</v>
      </c>
      <c r="T184" s="203">
        <f t="shared" si="23"/>
        <v>0</v>
      </c>
      <c r="AR184" s="24" t="s">
        <v>317</v>
      </c>
      <c r="AT184" s="24" t="s">
        <v>710</v>
      </c>
      <c r="AU184" s="24" t="s">
        <v>82</v>
      </c>
      <c r="AY184" s="24" t="s">
        <v>173</v>
      </c>
      <c r="BE184" s="204">
        <f t="shared" si="24"/>
        <v>0</v>
      </c>
      <c r="BF184" s="204">
        <f t="shared" si="25"/>
        <v>0</v>
      </c>
      <c r="BG184" s="204">
        <f t="shared" si="26"/>
        <v>0</v>
      </c>
      <c r="BH184" s="204">
        <f t="shared" si="27"/>
        <v>0</v>
      </c>
      <c r="BI184" s="204">
        <f t="shared" si="28"/>
        <v>0</v>
      </c>
      <c r="BJ184" s="24" t="s">
        <v>80</v>
      </c>
      <c r="BK184" s="204">
        <f t="shared" si="29"/>
        <v>0</v>
      </c>
      <c r="BL184" s="24" t="s">
        <v>181</v>
      </c>
      <c r="BM184" s="24" t="s">
        <v>1924</v>
      </c>
    </row>
    <row r="185" spans="2:63" s="10" customFormat="1" ht="29.85" customHeight="1">
      <c r="B185" s="176"/>
      <c r="C185" s="177"/>
      <c r="D185" s="190" t="s">
        <v>71</v>
      </c>
      <c r="E185" s="191" t="s">
        <v>1925</v>
      </c>
      <c r="F185" s="191" t="s">
        <v>1926</v>
      </c>
      <c r="G185" s="177"/>
      <c r="H185" s="177"/>
      <c r="I185" s="180"/>
      <c r="J185" s="192">
        <f>BK185</f>
        <v>0</v>
      </c>
      <c r="K185" s="177"/>
      <c r="L185" s="182"/>
      <c r="M185" s="183"/>
      <c r="N185" s="184"/>
      <c r="O185" s="184"/>
      <c r="P185" s="185">
        <f>SUM(P186:P192)</f>
        <v>0</v>
      </c>
      <c r="Q185" s="184"/>
      <c r="R185" s="185">
        <f>SUM(R186:R192)</f>
        <v>0</v>
      </c>
      <c r="S185" s="184"/>
      <c r="T185" s="186">
        <f>SUM(T186:T192)</f>
        <v>0</v>
      </c>
      <c r="AR185" s="187" t="s">
        <v>80</v>
      </c>
      <c r="AT185" s="188" t="s">
        <v>71</v>
      </c>
      <c r="AU185" s="188" t="s">
        <v>80</v>
      </c>
      <c r="AY185" s="187" t="s">
        <v>173</v>
      </c>
      <c r="BK185" s="189">
        <f>SUM(BK186:BK192)</f>
        <v>0</v>
      </c>
    </row>
    <row r="186" spans="2:65" s="1" customFormat="1" ht="22.5" customHeight="1">
      <c r="B186" s="41"/>
      <c r="C186" s="262" t="s">
        <v>1927</v>
      </c>
      <c r="D186" s="262" t="s">
        <v>710</v>
      </c>
      <c r="E186" s="263" t="s">
        <v>1928</v>
      </c>
      <c r="F186" s="264" t="s">
        <v>1929</v>
      </c>
      <c r="G186" s="265" t="s">
        <v>970</v>
      </c>
      <c r="H186" s="266">
        <v>4</v>
      </c>
      <c r="I186" s="267"/>
      <c r="J186" s="268">
        <f aca="true" t="shared" si="30" ref="J186:J192">ROUND(I186*H186,2)</f>
        <v>0</v>
      </c>
      <c r="K186" s="264" t="s">
        <v>21</v>
      </c>
      <c r="L186" s="269"/>
      <c r="M186" s="270" t="s">
        <v>21</v>
      </c>
      <c r="N186" s="271" t="s">
        <v>43</v>
      </c>
      <c r="O186" s="42"/>
      <c r="P186" s="202">
        <f aca="true" t="shared" si="31" ref="P186:P192">O186*H186</f>
        <v>0</v>
      </c>
      <c r="Q186" s="202">
        <v>0</v>
      </c>
      <c r="R186" s="202">
        <f aca="true" t="shared" si="32" ref="R186:R192">Q186*H186</f>
        <v>0</v>
      </c>
      <c r="S186" s="202">
        <v>0</v>
      </c>
      <c r="T186" s="203">
        <f aca="true" t="shared" si="33" ref="T186:T192">S186*H186</f>
        <v>0</v>
      </c>
      <c r="AR186" s="24" t="s">
        <v>317</v>
      </c>
      <c r="AT186" s="24" t="s">
        <v>710</v>
      </c>
      <c r="AU186" s="24" t="s">
        <v>82</v>
      </c>
      <c r="AY186" s="24" t="s">
        <v>173</v>
      </c>
      <c r="BE186" s="204">
        <f aca="true" t="shared" si="34" ref="BE186:BE192">IF(N186="základní",J186,0)</f>
        <v>0</v>
      </c>
      <c r="BF186" s="204">
        <f aca="true" t="shared" si="35" ref="BF186:BF192">IF(N186="snížená",J186,0)</f>
        <v>0</v>
      </c>
      <c r="BG186" s="204">
        <f aca="true" t="shared" si="36" ref="BG186:BG192">IF(N186="zákl. přenesená",J186,0)</f>
        <v>0</v>
      </c>
      <c r="BH186" s="204">
        <f aca="true" t="shared" si="37" ref="BH186:BH192">IF(N186="sníž. přenesená",J186,0)</f>
        <v>0</v>
      </c>
      <c r="BI186" s="204">
        <f aca="true" t="shared" si="38" ref="BI186:BI192">IF(N186="nulová",J186,0)</f>
        <v>0</v>
      </c>
      <c r="BJ186" s="24" t="s">
        <v>80</v>
      </c>
      <c r="BK186" s="204">
        <f aca="true" t="shared" si="39" ref="BK186:BK192">ROUND(I186*H186,2)</f>
        <v>0</v>
      </c>
      <c r="BL186" s="24" t="s">
        <v>181</v>
      </c>
      <c r="BM186" s="24" t="s">
        <v>1930</v>
      </c>
    </row>
    <row r="187" spans="2:65" s="1" customFormat="1" ht="22.5" customHeight="1">
      <c r="B187" s="41"/>
      <c r="C187" s="262" t="s">
        <v>1931</v>
      </c>
      <c r="D187" s="262" t="s">
        <v>710</v>
      </c>
      <c r="E187" s="263" t="s">
        <v>1932</v>
      </c>
      <c r="F187" s="264" t="s">
        <v>1929</v>
      </c>
      <c r="G187" s="265" t="s">
        <v>970</v>
      </c>
      <c r="H187" s="266">
        <v>4</v>
      </c>
      <c r="I187" s="267"/>
      <c r="J187" s="268">
        <f t="shared" si="30"/>
        <v>0</v>
      </c>
      <c r="K187" s="264" t="s">
        <v>21</v>
      </c>
      <c r="L187" s="269"/>
      <c r="M187" s="270" t="s">
        <v>21</v>
      </c>
      <c r="N187" s="271" t="s">
        <v>43</v>
      </c>
      <c r="O187" s="42"/>
      <c r="P187" s="202">
        <f t="shared" si="31"/>
        <v>0</v>
      </c>
      <c r="Q187" s="202">
        <v>0</v>
      </c>
      <c r="R187" s="202">
        <f t="shared" si="32"/>
        <v>0</v>
      </c>
      <c r="S187" s="202">
        <v>0</v>
      </c>
      <c r="T187" s="203">
        <f t="shared" si="33"/>
        <v>0</v>
      </c>
      <c r="AR187" s="24" t="s">
        <v>317</v>
      </c>
      <c r="AT187" s="24" t="s">
        <v>710</v>
      </c>
      <c r="AU187" s="24" t="s">
        <v>82</v>
      </c>
      <c r="AY187" s="24" t="s">
        <v>173</v>
      </c>
      <c r="BE187" s="204">
        <f t="shared" si="34"/>
        <v>0</v>
      </c>
      <c r="BF187" s="204">
        <f t="shared" si="35"/>
        <v>0</v>
      </c>
      <c r="BG187" s="204">
        <f t="shared" si="36"/>
        <v>0</v>
      </c>
      <c r="BH187" s="204">
        <f t="shared" si="37"/>
        <v>0</v>
      </c>
      <c r="BI187" s="204">
        <f t="shared" si="38"/>
        <v>0</v>
      </c>
      <c r="BJ187" s="24" t="s">
        <v>80</v>
      </c>
      <c r="BK187" s="204">
        <f t="shared" si="39"/>
        <v>0</v>
      </c>
      <c r="BL187" s="24" t="s">
        <v>181</v>
      </c>
      <c r="BM187" s="24" t="s">
        <v>1933</v>
      </c>
    </row>
    <row r="188" spans="2:65" s="1" customFormat="1" ht="22.5" customHeight="1">
      <c r="B188" s="41"/>
      <c r="C188" s="262" t="s">
        <v>1934</v>
      </c>
      <c r="D188" s="262" t="s">
        <v>710</v>
      </c>
      <c r="E188" s="263" t="s">
        <v>1935</v>
      </c>
      <c r="F188" s="264" t="s">
        <v>1929</v>
      </c>
      <c r="G188" s="265" t="s">
        <v>970</v>
      </c>
      <c r="H188" s="266">
        <v>4</v>
      </c>
      <c r="I188" s="267"/>
      <c r="J188" s="268">
        <f t="shared" si="30"/>
        <v>0</v>
      </c>
      <c r="K188" s="264" t="s">
        <v>21</v>
      </c>
      <c r="L188" s="269"/>
      <c r="M188" s="270" t="s">
        <v>21</v>
      </c>
      <c r="N188" s="271" t="s">
        <v>43</v>
      </c>
      <c r="O188" s="42"/>
      <c r="P188" s="202">
        <f t="shared" si="31"/>
        <v>0</v>
      </c>
      <c r="Q188" s="202">
        <v>0</v>
      </c>
      <c r="R188" s="202">
        <f t="shared" si="32"/>
        <v>0</v>
      </c>
      <c r="S188" s="202">
        <v>0</v>
      </c>
      <c r="T188" s="203">
        <f t="shared" si="33"/>
        <v>0</v>
      </c>
      <c r="AR188" s="24" t="s">
        <v>317</v>
      </c>
      <c r="AT188" s="24" t="s">
        <v>710</v>
      </c>
      <c r="AU188" s="24" t="s">
        <v>82</v>
      </c>
      <c r="AY188" s="24" t="s">
        <v>173</v>
      </c>
      <c r="BE188" s="204">
        <f t="shared" si="34"/>
        <v>0</v>
      </c>
      <c r="BF188" s="204">
        <f t="shared" si="35"/>
        <v>0</v>
      </c>
      <c r="BG188" s="204">
        <f t="shared" si="36"/>
        <v>0</v>
      </c>
      <c r="BH188" s="204">
        <f t="shared" si="37"/>
        <v>0</v>
      </c>
      <c r="BI188" s="204">
        <f t="shared" si="38"/>
        <v>0</v>
      </c>
      <c r="BJ188" s="24" t="s">
        <v>80</v>
      </c>
      <c r="BK188" s="204">
        <f t="shared" si="39"/>
        <v>0</v>
      </c>
      <c r="BL188" s="24" t="s">
        <v>181</v>
      </c>
      <c r="BM188" s="24" t="s">
        <v>1936</v>
      </c>
    </row>
    <row r="189" spans="2:65" s="1" customFormat="1" ht="22.5" customHeight="1">
      <c r="B189" s="41"/>
      <c r="C189" s="262" t="s">
        <v>1937</v>
      </c>
      <c r="D189" s="262" t="s">
        <v>710</v>
      </c>
      <c r="E189" s="263" t="s">
        <v>1938</v>
      </c>
      <c r="F189" s="264" t="s">
        <v>1929</v>
      </c>
      <c r="G189" s="265" t="s">
        <v>970</v>
      </c>
      <c r="H189" s="266">
        <v>4</v>
      </c>
      <c r="I189" s="267"/>
      <c r="J189" s="268">
        <f t="shared" si="30"/>
        <v>0</v>
      </c>
      <c r="K189" s="264" t="s">
        <v>21</v>
      </c>
      <c r="L189" s="269"/>
      <c r="M189" s="270" t="s">
        <v>21</v>
      </c>
      <c r="N189" s="271" t="s">
        <v>43</v>
      </c>
      <c r="O189" s="42"/>
      <c r="P189" s="202">
        <f t="shared" si="31"/>
        <v>0</v>
      </c>
      <c r="Q189" s="202">
        <v>0</v>
      </c>
      <c r="R189" s="202">
        <f t="shared" si="32"/>
        <v>0</v>
      </c>
      <c r="S189" s="202">
        <v>0</v>
      </c>
      <c r="T189" s="203">
        <f t="shared" si="33"/>
        <v>0</v>
      </c>
      <c r="AR189" s="24" t="s">
        <v>317</v>
      </c>
      <c r="AT189" s="24" t="s">
        <v>710</v>
      </c>
      <c r="AU189" s="24" t="s">
        <v>82</v>
      </c>
      <c r="AY189" s="24" t="s">
        <v>173</v>
      </c>
      <c r="BE189" s="204">
        <f t="shared" si="34"/>
        <v>0</v>
      </c>
      <c r="BF189" s="204">
        <f t="shared" si="35"/>
        <v>0</v>
      </c>
      <c r="BG189" s="204">
        <f t="shared" si="36"/>
        <v>0</v>
      </c>
      <c r="BH189" s="204">
        <f t="shared" si="37"/>
        <v>0</v>
      </c>
      <c r="BI189" s="204">
        <f t="shared" si="38"/>
        <v>0</v>
      </c>
      <c r="BJ189" s="24" t="s">
        <v>80</v>
      </c>
      <c r="BK189" s="204">
        <f t="shared" si="39"/>
        <v>0</v>
      </c>
      <c r="BL189" s="24" t="s">
        <v>181</v>
      </c>
      <c r="BM189" s="24" t="s">
        <v>1939</v>
      </c>
    </row>
    <row r="190" spans="2:65" s="1" customFormat="1" ht="22.5" customHeight="1">
      <c r="B190" s="41"/>
      <c r="C190" s="262" t="s">
        <v>1940</v>
      </c>
      <c r="D190" s="262" t="s">
        <v>710</v>
      </c>
      <c r="E190" s="263" t="s">
        <v>1941</v>
      </c>
      <c r="F190" s="264" t="s">
        <v>1929</v>
      </c>
      <c r="G190" s="265" t="s">
        <v>970</v>
      </c>
      <c r="H190" s="266">
        <v>4</v>
      </c>
      <c r="I190" s="267"/>
      <c r="J190" s="268">
        <f t="shared" si="30"/>
        <v>0</v>
      </c>
      <c r="K190" s="264" t="s">
        <v>21</v>
      </c>
      <c r="L190" s="269"/>
      <c r="M190" s="270" t="s">
        <v>21</v>
      </c>
      <c r="N190" s="271" t="s">
        <v>43</v>
      </c>
      <c r="O190" s="42"/>
      <c r="P190" s="202">
        <f t="shared" si="31"/>
        <v>0</v>
      </c>
      <c r="Q190" s="202">
        <v>0</v>
      </c>
      <c r="R190" s="202">
        <f t="shared" si="32"/>
        <v>0</v>
      </c>
      <c r="S190" s="202">
        <v>0</v>
      </c>
      <c r="T190" s="203">
        <f t="shared" si="33"/>
        <v>0</v>
      </c>
      <c r="AR190" s="24" t="s">
        <v>317</v>
      </c>
      <c r="AT190" s="24" t="s">
        <v>710</v>
      </c>
      <c r="AU190" s="24" t="s">
        <v>82</v>
      </c>
      <c r="AY190" s="24" t="s">
        <v>173</v>
      </c>
      <c r="BE190" s="204">
        <f t="shared" si="34"/>
        <v>0</v>
      </c>
      <c r="BF190" s="204">
        <f t="shared" si="35"/>
        <v>0</v>
      </c>
      <c r="BG190" s="204">
        <f t="shared" si="36"/>
        <v>0</v>
      </c>
      <c r="BH190" s="204">
        <f t="shared" si="37"/>
        <v>0</v>
      </c>
      <c r="BI190" s="204">
        <f t="shared" si="38"/>
        <v>0</v>
      </c>
      <c r="BJ190" s="24" t="s">
        <v>80</v>
      </c>
      <c r="BK190" s="204">
        <f t="shared" si="39"/>
        <v>0</v>
      </c>
      <c r="BL190" s="24" t="s">
        <v>181</v>
      </c>
      <c r="BM190" s="24" t="s">
        <v>1942</v>
      </c>
    </row>
    <row r="191" spans="2:65" s="1" customFormat="1" ht="22.5" customHeight="1">
      <c r="B191" s="41"/>
      <c r="C191" s="262" t="s">
        <v>1943</v>
      </c>
      <c r="D191" s="262" t="s">
        <v>710</v>
      </c>
      <c r="E191" s="263" t="s">
        <v>1944</v>
      </c>
      <c r="F191" s="264" t="s">
        <v>1929</v>
      </c>
      <c r="G191" s="265" t="s">
        <v>970</v>
      </c>
      <c r="H191" s="266">
        <v>5</v>
      </c>
      <c r="I191" s="267"/>
      <c r="J191" s="268">
        <f t="shared" si="30"/>
        <v>0</v>
      </c>
      <c r="K191" s="264" t="s">
        <v>21</v>
      </c>
      <c r="L191" s="269"/>
      <c r="M191" s="270" t="s">
        <v>21</v>
      </c>
      <c r="N191" s="271" t="s">
        <v>43</v>
      </c>
      <c r="O191" s="42"/>
      <c r="P191" s="202">
        <f t="shared" si="31"/>
        <v>0</v>
      </c>
      <c r="Q191" s="202">
        <v>0</v>
      </c>
      <c r="R191" s="202">
        <f t="shared" si="32"/>
        <v>0</v>
      </c>
      <c r="S191" s="202">
        <v>0</v>
      </c>
      <c r="T191" s="203">
        <f t="shared" si="33"/>
        <v>0</v>
      </c>
      <c r="AR191" s="24" t="s">
        <v>317</v>
      </c>
      <c r="AT191" s="24" t="s">
        <v>710</v>
      </c>
      <c r="AU191" s="24" t="s">
        <v>82</v>
      </c>
      <c r="AY191" s="24" t="s">
        <v>173</v>
      </c>
      <c r="BE191" s="204">
        <f t="shared" si="34"/>
        <v>0</v>
      </c>
      <c r="BF191" s="204">
        <f t="shared" si="35"/>
        <v>0</v>
      </c>
      <c r="BG191" s="204">
        <f t="shared" si="36"/>
        <v>0</v>
      </c>
      <c r="BH191" s="204">
        <f t="shared" si="37"/>
        <v>0</v>
      </c>
      <c r="BI191" s="204">
        <f t="shared" si="38"/>
        <v>0</v>
      </c>
      <c r="BJ191" s="24" t="s">
        <v>80</v>
      </c>
      <c r="BK191" s="204">
        <f t="shared" si="39"/>
        <v>0</v>
      </c>
      <c r="BL191" s="24" t="s">
        <v>181</v>
      </c>
      <c r="BM191" s="24" t="s">
        <v>1945</v>
      </c>
    </row>
    <row r="192" spans="2:65" s="1" customFormat="1" ht="22.5" customHeight="1">
      <c r="B192" s="41"/>
      <c r="C192" s="262" t="s">
        <v>1145</v>
      </c>
      <c r="D192" s="262" t="s">
        <v>710</v>
      </c>
      <c r="E192" s="263" t="s">
        <v>1946</v>
      </c>
      <c r="F192" s="264" t="s">
        <v>1929</v>
      </c>
      <c r="G192" s="265" t="s">
        <v>970</v>
      </c>
      <c r="H192" s="266">
        <v>5</v>
      </c>
      <c r="I192" s="267"/>
      <c r="J192" s="268">
        <f t="shared" si="30"/>
        <v>0</v>
      </c>
      <c r="K192" s="264" t="s">
        <v>21</v>
      </c>
      <c r="L192" s="269"/>
      <c r="M192" s="270" t="s">
        <v>21</v>
      </c>
      <c r="N192" s="271" t="s">
        <v>43</v>
      </c>
      <c r="O192" s="42"/>
      <c r="P192" s="202">
        <f t="shared" si="31"/>
        <v>0</v>
      </c>
      <c r="Q192" s="202">
        <v>0</v>
      </c>
      <c r="R192" s="202">
        <f t="shared" si="32"/>
        <v>0</v>
      </c>
      <c r="S192" s="202">
        <v>0</v>
      </c>
      <c r="T192" s="203">
        <f t="shared" si="33"/>
        <v>0</v>
      </c>
      <c r="AR192" s="24" t="s">
        <v>317</v>
      </c>
      <c r="AT192" s="24" t="s">
        <v>710</v>
      </c>
      <c r="AU192" s="24" t="s">
        <v>82</v>
      </c>
      <c r="AY192" s="24" t="s">
        <v>173</v>
      </c>
      <c r="BE192" s="204">
        <f t="shared" si="34"/>
        <v>0</v>
      </c>
      <c r="BF192" s="204">
        <f t="shared" si="35"/>
        <v>0</v>
      </c>
      <c r="BG192" s="204">
        <f t="shared" si="36"/>
        <v>0</v>
      </c>
      <c r="BH192" s="204">
        <f t="shared" si="37"/>
        <v>0</v>
      </c>
      <c r="BI192" s="204">
        <f t="shared" si="38"/>
        <v>0</v>
      </c>
      <c r="BJ192" s="24" t="s">
        <v>80</v>
      </c>
      <c r="BK192" s="204">
        <f t="shared" si="39"/>
        <v>0</v>
      </c>
      <c r="BL192" s="24" t="s">
        <v>181</v>
      </c>
      <c r="BM192" s="24" t="s">
        <v>1947</v>
      </c>
    </row>
    <row r="193" spans="2:63" s="10" customFormat="1" ht="29.85" customHeight="1">
      <c r="B193" s="176"/>
      <c r="C193" s="177"/>
      <c r="D193" s="190" t="s">
        <v>71</v>
      </c>
      <c r="E193" s="191" t="s">
        <v>1948</v>
      </c>
      <c r="F193" s="191" t="s">
        <v>1949</v>
      </c>
      <c r="G193" s="177"/>
      <c r="H193" s="177"/>
      <c r="I193" s="180"/>
      <c r="J193" s="192">
        <f>BK193</f>
        <v>0</v>
      </c>
      <c r="K193" s="177"/>
      <c r="L193" s="182"/>
      <c r="M193" s="183"/>
      <c r="N193" s="184"/>
      <c r="O193" s="184"/>
      <c r="P193" s="185">
        <f>SUM(P194:P198)</f>
        <v>0</v>
      </c>
      <c r="Q193" s="184"/>
      <c r="R193" s="185">
        <f>SUM(R194:R198)</f>
        <v>0</v>
      </c>
      <c r="S193" s="184"/>
      <c r="T193" s="186">
        <f>SUM(T194:T198)</f>
        <v>0</v>
      </c>
      <c r="AR193" s="187" t="s">
        <v>80</v>
      </c>
      <c r="AT193" s="188" t="s">
        <v>71</v>
      </c>
      <c r="AU193" s="188" t="s">
        <v>80</v>
      </c>
      <c r="AY193" s="187" t="s">
        <v>173</v>
      </c>
      <c r="BK193" s="189">
        <f>SUM(BK194:BK198)</f>
        <v>0</v>
      </c>
    </row>
    <row r="194" spans="2:65" s="1" customFormat="1" ht="22.5" customHeight="1">
      <c r="B194" s="41"/>
      <c r="C194" s="262" t="s">
        <v>174</v>
      </c>
      <c r="D194" s="262" t="s">
        <v>710</v>
      </c>
      <c r="E194" s="263" t="s">
        <v>1950</v>
      </c>
      <c r="F194" s="264" t="s">
        <v>1951</v>
      </c>
      <c r="G194" s="265" t="s">
        <v>970</v>
      </c>
      <c r="H194" s="266">
        <v>2</v>
      </c>
      <c r="I194" s="267"/>
      <c r="J194" s="268">
        <f>ROUND(I194*H194,2)</f>
        <v>0</v>
      </c>
      <c r="K194" s="264" t="s">
        <v>21</v>
      </c>
      <c r="L194" s="269"/>
      <c r="M194" s="270" t="s">
        <v>21</v>
      </c>
      <c r="N194" s="271" t="s">
        <v>43</v>
      </c>
      <c r="O194" s="42"/>
      <c r="P194" s="202">
        <f>O194*H194</f>
        <v>0</v>
      </c>
      <c r="Q194" s="202">
        <v>0</v>
      </c>
      <c r="R194" s="202">
        <f>Q194*H194</f>
        <v>0</v>
      </c>
      <c r="S194" s="202">
        <v>0</v>
      </c>
      <c r="T194" s="203">
        <f>S194*H194</f>
        <v>0</v>
      </c>
      <c r="AR194" s="24" t="s">
        <v>317</v>
      </c>
      <c r="AT194" s="24" t="s">
        <v>710</v>
      </c>
      <c r="AU194" s="24" t="s">
        <v>82</v>
      </c>
      <c r="AY194" s="24" t="s">
        <v>173</v>
      </c>
      <c r="BE194" s="204">
        <f>IF(N194="základní",J194,0)</f>
        <v>0</v>
      </c>
      <c r="BF194" s="204">
        <f>IF(N194="snížená",J194,0)</f>
        <v>0</v>
      </c>
      <c r="BG194" s="204">
        <f>IF(N194="zákl. přenesená",J194,0)</f>
        <v>0</v>
      </c>
      <c r="BH194" s="204">
        <f>IF(N194="sníž. přenesená",J194,0)</f>
        <v>0</v>
      </c>
      <c r="BI194" s="204">
        <f>IF(N194="nulová",J194,0)</f>
        <v>0</v>
      </c>
      <c r="BJ194" s="24" t="s">
        <v>80</v>
      </c>
      <c r="BK194" s="204">
        <f>ROUND(I194*H194,2)</f>
        <v>0</v>
      </c>
      <c r="BL194" s="24" t="s">
        <v>181</v>
      </c>
      <c r="BM194" s="24" t="s">
        <v>1952</v>
      </c>
    </row>
    <row r="195" spans="2:65" s="1" customFormat="1" ht="22.5" customHeight="1">
      <c r="B195" s="41"/>
      <c r="C195" s="262" t="s">
        <v>205</v>
      </c>
      <c r="D195" s="262" t="s">
        <v>710</v>
      </c>
      <c r="E195" s="263" t="s">
        <v>1953</v>
      </c>
      <c r="F195" s="264" t="s">
        <v>1951</v>
      </c>
      <c r="G195" s="265" t="s">
        <v>970</v>
      </c>
      <c r="H195" s="266">
        <v>2</v>
      </c>
      <c r="I195" s="267"/>
      <c r="J195" s="268">
        <f>ROUND(I195*H195,2)</f>
        <v>0</v>
      </c>
      <c r="K195" s="264" t="s">
        <v>21</v>
      </c>
      <c r="L195" s="269"/>
      <c r="M195" s="270" t="s">
        <v>21</v>
      </c>
      <c r="N195" s="271" t="s">
        <v>43</v>
      </c>
      <c r="O195" s="42"/>
      <c r="P195" s="202">
        <f>O195*H195</f>
        <v>0</v>
      </c>
      <c r="Q195" s="202">
        <v>0</v>
      </c>
      <c r="R195" s="202">
        <f>Q195*H195</f>
        <v>0</v>
      </c>
      <c r="S195" s="202">
        <v>0</v>
      </c>
      <c r="T195" s="203">
        <f>S195*H195</f>
        <v>0</v>
      </c>
      <c r="AR195" s="24" t="s">
        <v>317</v>
      </c>
      <c r="AT195" s="24" t="s">
        <v>710</v>
      </c>
      <c r="AU195" s="24" t="s">
        <v>82</v>
      </c>
      <c r="AY195" s="24" t="s">
        <v>173</v>
      </c>
      <c r="BE195" s="204">
        <f>IF(N195="základní",J195,0)</f>
        <v>0</v>
      </c>
      <c r="BF195" s="204">
        <f>IF(N195="snížená",J195,0)</f>
        <v>0</v>
      </c>
      <c r="BG195" s="204">
        <f>IF(N195="zákl. přenesená",J195,0)</f>
        <v>0</v>
      </c>
      <c r="BH195" s="204">
        <f>IF(N195="sníž. přenesená",J195,0)</f>
        <v>0</v>
      </c>
      <c r="BI195" s="204">
        <f>IF(N195="nulová",J195,0)</f>
        <v>0</v>
      </c>
      <c r="BJ195" s="24" t="s">
        <v>80</v>
      </c>
      <c r="BK195" s="204">
        <f>ROUND(I195*H195,2)</f>
        <v>0</v>
      </c>
      <c r="BL195" s="24" t="s">
        <v>181</v>
      </c>
      <c r="BM195" s="24" t="s">
        <v>1954</v>
      </c>
    </row>
    <row r="196" spans="2:65" s="1" customFormat="1" ht="22.5" customHeight="1">
      <c r="B196" s="41"/>
      <c r="C196" s="262" t="s">
        <v>441</v>
      </c>
      <c r="D196" s="262" t="s">
        <v>710</v>
      </c>
      <c r="E196" s="263" t="s">
        <v>1955</v>
      </c>
      <c r="F196" s="264" t="s">
        <v>1951</v>
      </c>
      <c r="G196" s="265" t="s">
        <v>970</v>
      </c>
      <c r="H196" s="266">
        <v>1</v>
      </c>
      <c r="I196" s="267"/>
      <c r="J196" s="268">
        <f>ROUND(I196*H196,2)</f>
        <v>0</v>
      </c>
      <c r="K196" s="264" t="s">
        <v>21</v>
      </c>
      <c r="L196" s="269"/>
      <c r="M196" s="270" t="s">
        <v>21</v>
      </c>
      <c r="N196" s="271" t="s">
        <v>43</v>
      </c>
      <c r="O196" s="42"/>
      <c r="P196" s="202">
        <f>O196*H196</f>
        <v>0</v>
      </c>
      <c r="Q196" s="202">
        <v>0</v>
      </c>
      <c r="R196" s="202">
        <f>Q196*H196</f>
        <v>0</v>
      </c>
      <c r="S196" s="202">
        <v>0</v>
      </c>
      <c r="T196" s="203">
        <f>S196*H196</f>
        <v>0</v>
      </c>
      <c r="AR196" s="24" t="s">
        <v>317</v>
      </c>
      <c r="AT196" s="24" t="s">
        <v>710</v>
      </c>
      <c r="AU196" s="24" t="s">
        <v>82</v>
      </c>
      <c r="AY196" s="24" t="s">
        <v>173</v>
      </c>
      <c r="BE196" s="204">
        <f>IF(N196="základní",J196,0)</f>
        <v>0</v>
      </c>
      <c r="BF196" s="204">
        <f>IF(N196="snížená",J196,0)</f>
        <v>0</v>
      </c>
      <c r="BG196" s="204">
        <f>IF(N196="zákl. přenesená",J196,0)</f>
        <v>0</v>
      </c>
      <c r="BH196" s="204">
        <f>IF(N196="sníž. přenesená",J196,0)</f>
        <v>0</v>
      </c>
      <c r="BI196" s="204">
        <f>IF(N196="nulová",J196,0)</f>
        <v>0</v>
      </c>
      <c r="BJ196" s="24" t="s">
        <v>80</v>
      </c>
      <c r="BK196" s="204">
        <f>ROUND(I196*H196,2)</f>
        <v>0</v>
      </c>
      <c r="BL196" s="24" t="s">
        <v>181</v>
      </c>
      <c r="BM196" s="24" t="s">
        <v>1956</v>
      </c>
    </row>
    <row r="197" spans="2:65" s="1" customFormat="1" ht="22.5" customHeight="1">
      <c r="B197" s="41"/>
      <c r="C197" s="262" t="s">
        <v>1957</v>
      </c>
      <c r="D197" s="262" t="s">
        <v>710</v>
      </c>
      <c r="E197" s="263" t="s">
        <v>1958</v>
      </c>
      <c r="F197" s="264" t="s">
        <v>1951</v>
      </c>
      <c r="G197" s="265" t="s">
        <v>970</v>
      </c>
      <c r="H197" s="266">
        <v>2</v>
      </c>
      <c r="I197" s="267"/>
      <c r="J197" s="268">
        <f>ROUND(I197*H197,2)</f>
        <v>0</v>
      </c>
      <c r="K197" s="264" t="s">
        <v>21</v>
      </c>
      <c r="L197" s="269"/>
      <c r="M197" s="270" t="s">
        <v>21</v>
      </c>
      <c r="N197" s="271" t="s">
        <v>43</v>
      </c>
      <c r="O197" s="42"/>
      <c r="P197" s="202">
        <f>O197*H197</f>
        <v>0</v>
      </c>
      <c r="Q197" s="202">
        <v>0</v>
      </c>
      <c r="R197" s="202">
        <f>Q197*H197</f>
        <v>0</v>
      </c>
      <c r="S197" s="202">
        <v>0</v>
      </c>
      <c r="T197" s="203">
        <f>S197*H197</f>
        <v>0</v>
      </c>
      <c r="AR197" s="24" t="s">
        <v>317</v>
      </c>
      <c r="AT197" s="24" t="s">
        <v>710</v>
      </c>
      <c r="AU197" s="24" t="s">
        <v>82</v>
      </c>
      <c r="AY197" s="24" t="s">
        <v>173</v>
      </c>
      <c r="BE197" s="204">
        <f>IF(N197="základní",J197,0)</f>
        <v>0</v>
      </c>
      <c r="BF197" s="204">
        <f>IF(N197="snížená",J197,0)</f>
        <v>0</v>
      </c>
      <c r="BG197" s="204">
        <f>IF(N197="zákl. přenesená",J197,0)</f>
        <v>0</v>
      </c>
      <c r="BH197" s="204">
        <f>IF(N197="sníž. přenesená",J197,0)</f>
        <v>0</v>
      </c>
      <c r="BI197" s="204">
        <f>IF(N197="nulová",J197,0)</f>
        <v>0</v>
      </c>
      <c r="BJ197" s="24" t="s">
        <v>80</v>
      </c>
      <c r="BK197" s="204">
        <f>ROUND(I197*H197,2)</f>
        <v>0</v>
      </c>
      <c r="BL197" s="24" t="s">
        <v>181</v>
      </c>
      <c r="BM197" s="24" t="s">
        <v>1959</v>
      </c>
    </row>
    <row r="198" spans="2:65" s="1" customFormat="1" ht="22.5" customHeight="1">
      <c r="B198" s="41"/>
      <c r="C198" s="262" t="s">
        <v>1960</v>
      </c>
      <c r="D198" s="262" t="s">
        <v>710</v>
      </c>
      <c r="E198" s="263" t="s">
        <v>1961</v>
      </c>
      <c r="F198" s="264" t="s">
        <v>1951</v>
      </c>
      <c r="G198" s="265" t="s">
        <v>970</v>
      </c>
      <c r="H198" s="266">
        <v>2</v>
      </c>
      <c r="I198" s="267"/>
      <c r="J198" s="268">
        <f>ROUND(I198*H198,2)</f>
        <v>0</v>
      </c>
      <c r="K198" s="264" t="s">
        <v>21</v>
      </c>
      <c r="L198" s="269"/>
      <c r="M198" s="270" t="s">
        <v>21</v>
      </c>
      <c r="N198" s="271" t="s">
        <v>43</v>
      </c>
      <c r="O198" s="42"/>
      <c r="P198" s="202">
        <f>O198*H198</f>
        <v>0</v>
      </c>
      <c r="Q198" s="202">
        <v>0</v>
      </c>
      <c r="R198" s="202">
        <f>Q198*H198</f>
        <v>0</v>
      </c>
      <c r="S198" s="202">
        <v>0</v>
      </c>
      <c r="T198" s="203">
        <f>S198*H198</f>
        <v>0</v>
      </c>
      <c r="AR198" s="24" t="s">
        <v>317</v>
      </c>
      <c r="AT198" s="24" t="s">
        <v>710</v>
      </c>
      <c r="AU198" s="24" t="s">
        <v>82</v>
      </c>
      <c r="AY198" s="24" t="s">
        <v>173</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181</v>
      </c>
      <c r="BM198" s="24" t="s">
        <v>1962</v>
      </c>
    </row>
    <row r="199" spans="2:63" s="10" customFormat="1" ht="29.85" customHeight="1">
      <c r="B199" s="176"/>
      <c r="C199" s="177"/>
      <c r="D199" s="190" t="s">
        <v>71</v>
      </c>
      <c r="E199" s="191" t="s">
        <v>1963</v>
      </c>
      <c r="F199" s="191" t="s">
        <v>1964</v>
      </c>
      <c r="G199" s="177"/>
      <c r="H199" s="177"/>
      <c r="I199" s="180"/>
      <c r="J199" s="192">
        <f>BK199</f>
        <v>0</v>
      </c>
      <c r="K199" s="177"/>
      <c r="L199" s="182"/>
      <c r="M199" s="183"/>
      <c r="N199" s="184"/>
      <c r="O199" s="184"/>
      <c r="P199" s="185">
        <f>SUM(P200:P208)</f>
        <v>0</v>
      </c>
      <c r="Q199" s="184"/>
      <c r="R199" s="185">
        <f>SUM(R200:R208)</f>
        <v>0</v>
      </c>
      <c r="S199" s="184"/>
      <c r="T199" s="186">
        <f>SUM(T200:T208)</f>
        <v>0</v>
      </c>
      <c r="AR199" s="187" t="s">
        <v>80</v>
      </c>
      <c r="AT199" s="188" t="s">
        <v>71</v>
      </c>
      <c r="AU199" s="188" t="s">
        <v>80</v>
      </c>
      <c r="AY199" s="187" t="s">
        <v>173</v>
      </c>
      <c r="BK199" s="189">
        <f>SUM(BK200:BK208)</f>
        <v>0</v>
      </c>
    </row>
    <row r="200" spans="2:65" s="1" customFormat="1" ht="22.5" customHeight="1">
      <c r="B200" s="41"/>
      <c r="C200" s="262" t="s">
        <v>1965</v>
      </c>
      <c r="D200" s="262" t="s">
        <v>710</v>
      </c>
      <c r="E200" s="263" t="s">
        <v>1966</v>
      </c>
      <c r="F200" s="264" t="s">
        <v>1967</v>
      </c>
      <c r="G200" s="265" t="s">
        <v>970</v>
      </c>
      <c r="H200" s="266">
        <v>1</v>
      </c>
      <c r="I200" s="267"/>
      <c r="J200" s="268">
        <f aca="true" t="shared" si="40" ref="J200:J208">ROUND(I200*H200,2)</f>
        <v>0</v>
      </c>
      <c r="K200" s="264" t="s">
        <v>21</v>
      </c>
      <c r="L200" s="269"/>
      <c r="M200" s="270" t="s">
        <v>21</v>
      </c>
      <c r="N200" s="271" t="s">
        <v>43</v>
      </c>
      <c r="O200" s="42"/>
      <c r="P200" s="202">
        <f aca="true" t="shared" si="41" ref="P200:P208">O200*H200</f>
        <v>0</v>
      </c>
      <c r="Q200" s="202">
        <v>0</v>
      </c>
      <c r="R200" s="202">
        <f aca="true" t="shared" si="42" ref="R200:R208">Q200*H200</f>
        <v>0</v>
      </c>
      <c r="S200" s="202">
        <v>0</v>
      </c>
      <c r="T200" s="203">
        <f aca="true" t="shared" si="43" ref="T200:T208">S200*H200</f>
        <v>0</v>
      </c>
      <c r="AR200" s="24" t="s">
        <v>317</v>
      </c>
      <c r="AT200" s="24" t="s">
        <v>710</v>
      </c>
      <c r="AU200" s="24" t="s">
        <v>82</v>
      </c>
      <c r="AY200" s="24" t="s">
        <v>173</v>
      </c>
      <c r="BE200" s="204">
        <f aca="true" t="shared" si="44" ref="BE200:BE208">IF(N200="základní",J200,0)</f>
        <v>0</v>
      </c>
      <c r="BF200" s="204">
        <f aca="true" t="shared" si="45" ref="BF200:BF208">IF(N200="snížená",J200,0)</f>
        <v>0</v>
      </c>
      <c r="BG200" s="204">
        <f aca="true" t="shared" si="46" ref="BG200:BG208">IF(N200="zákl. přenesená",J200,0)</f>
        <v>0</v>
      </c>
      <c r="BH200" s="204">
        <f aca="true" t="shared" si="47" ref="BH200:BH208">IF(N200="sníž. přenesená",J200,0)</f>
        <v>0</v>
      </c>
      <c r="BI200" s="204">
        <f aca="true" t="shared" si="48" ref="BI200:BI208">IF(N200="nulová",J200,0)</f>
        <v>0</v>
      </c>
      <c r="BJ200" s="24" t="s">
        <v>80</v>
      </c>
      <c r="BK200" s="204">
        <f aca="true" t="shared" si="49" ref="BK200:BK208">ROUND(I200*H200,2)</f>
        <v>0</v>
      </c>
      <c r="BL200" s="24" t="s">
        <v>181</v>
      </c>
      <c r="BM200" s="24" t="s">
        <v>1968</v>
      </c>
    </row>
    <row r="201" spans="2:65" s="1" customFormat="1" ht="22.5" customHeight="1">
      <c r="B201" s="41"/>
      <c r="C201" s="262" t="s">
        <v>1969</v>
      </c>
      <c r="D201" s="262" t="s">
        <v>710</v>
      </c>
      <c r="E201" s="263" t="s">
        <v>1970</v>
      </c>
      <c r="F201" s="264" t="s">
        <v>1967</v>
      </c>
      <c r="G201" s="265" t="s">
        <v>970</v>
      </c>
      <c r="H201" s="266">
        <v>1</v>
      </c>
      <c r="I201" s="267"/>
      <c r="J201" s="268">
        <f t="shared" si="40"/>
        <v>0</v>
      </c>
      <c r="K201" s="264" t="s">
        <v>21</v>
      </c>
      <c r="L201" s="269"/>
      <c r="M201" s="270" t="s">
        <v>21</v>
      </c>
      <c r="N201" s="271" t="s">
        <v>43</v>
      </c>
      <c r="O201" s="42"/>
      <c r="P201" s="202">
        <f t="shared" si="41"/>
        <v>0</v>
      </c>
      <c r="Q201" s="202">
        <v>0</v>
      </c>
      <c r="R201" s="202">
        <f t="shared" si="42"/>
        <v>0</v>
      </c>
      <c r="S201" s="202">
        <v>0</v>
      </c>
      <c r="T201" s="203">
        <f t="shared" si="43"/>
        <v>0</v>
      </c>
      <c r="AR201" s="24" t="s">
        <v>317</v>
      </c>
      <c r="AT201" s="24" t="s">
        <v>710</v>
      </c>
      <c r="AU201" s="24" t="s">
        <v>82</v>
      </c>
      <c r="AY201" s="24" t="s">
        <v>173</v>
      </c>
      <c r="BE201" s="204">
        <f t="shared" si="44"/>
        <v>0</v>
      </c>
      <c r="BF201" s="204">
        <f t="shared" si="45"/>
        <v>0</v>
      </c>
      <c r="BG201" s="204">
        <f t="shared" si="46"/>
        <v>0</v>
      </c>
      <c r="BH201" s="204">
        <f t="shared" si="47"/>
        <v>0</v>
      </c>
      <c r="BI201" s="204">
        <f t="shared" si="48"/>
        <v>0</v>
      </c>
      <c r="BJ201" s="24" t="s">
        <v>80</v>
      </c>
      <c r="BK201" s="204">
        <f t="shared" si="49"/>
        <v>0</v>
      </c>
      <c r="BL201" s="24" t="s">
        <v>181</v>
      </c>
      <c r="BM201" s="24" t="s">
        <v>1971</v>
      </c>
    </row>
    <row r="202" spans="2:65" s="1" customFormat="1" ht="22.5" customHeight="1">
      <c r="B202" s="41"/>
      <c r="C202" s="262" t="s">
        <v>1972</v>
      </c>
      <c r="D202" s="262" t="s">
        <v>710</v>
      </c>
      <c r="E202" s="263" t="s">
        <v>1973</v>
      </c>
      <c r="F202" s="264" t="s">
        <v>1967</v>
      </c>
      <c r="G202" s="265" t="s">
        <v>970</v>
      </c>
      <c r="H202" s="266">
        <v>1</v>
      </c>
      <c r="I202" s="267"/>
      <c r="J202" s="268">
        <f t="shared" si="40"/>
        <v>0</v>
      </c>
      <c r="K202" s="264" t="s">
        <v>21</v>
      </c>
      <c r="L202" s="269"/>
      <c r="M202" s="270" t="s">
        <v>21</v>
      </c>
      <c r="N202" s="271" t="s">
        <v>43</v>
      </c>
      <c r="O202" s="42"/>
      <c r="P202" s="202">
        <f t="shared" si="41"/>
        <v>0</v>
      </c>
      <c r="Q202" s="202">
        <v>0</v>
      </c>
      <c r="R202" s="202">
        <f t="shared" si="42"/>
        <v>0</v>
      </c>
      <c r="S202" s="202">
        <v>0</v>
      </c>
      <c r="T202" s="203">
        <f t="shared" si="43"/>
        <v>0</v>
      </c>
      <c r="AR202" s="24" t="s">
        <v>317</v>
      </c>
      <c r="AT202" s="24" t="s">
        <v>710</v>
      </c>
      <c r="AU202" s="24" t="s">
        <v>82</v>
      </c>
      <c r="AY202" s="24" t="s">
        <v>173</v>
      </c>
      <c r="BE202" s="204">
        <f t="shared" si="44"/>
        <v>0</v>
      </c>
      <c r="BF202" s="204">
        <f t="shared" si="45"/>
        <v>0</v>
      </c>
      <c r="BG202" s="204">
        <f t="shared" si="46"/>
        <v>0</v>
      </c>
      <c r="BH202" s="204">
        <f t="shared" si="47"/>
        <v>0</v>
      </c>
      <c r="BI202" s="204">
        <f t="shared" si="48"/>
        <v>0</v>
      </c>
      <c r="BJ202" s="24" t="s">
        <v>80</v>
      </c>
      <c r="BK202" s="204">
        <f t="shared" si="49"/>
        <v>0</v>
      </c>
      <c r="BL202" s="24" t="s">
        <v>181</v>
      </c>
      <c r="BM202" s="24" t="s">
        <v>1974</v>
      </c>
    </row>
    <row r="203" spans="2:65" s="1" customFormat="1" ht="22.5" customHeight="1">
      <c r="B203" s="41"/>
      <c r="C203" s="262" t="s">
        <v>1975</v>
      </c>
      <c r="D203" s="262" t="s">
        <v>710</v>
      </c>
      <c r="E203" s="263" t="s">
        <v>1976</v>
      </c>
      <c r="F203" s="264" t="s">
        <v>1967</v>
      </c>
      <c r="G203" s="265" t="s">
        <v>970</v>
      </c>
      <c r="H203" s="266">
        <v>1</v>
      </c>
      <c r="I203" s="267"/>
      <c r="J203" s="268">
        <f t="shared" si="40"/>
        <v>0</v>
      </c>
      <c r="K203" s="264" t="s">
        <v>21</v>
      </c>
      <c r="L203" s="269"/>
      <c r="M203" s="270" t="s">
        <v>21</v>
      </c>
      <c r="N203" s="271" t="s">
        <v>43</v>
      </c>
      <c r="O203" s="42"/>
      <c r="P203" s="202">
        <f t="shared" si="41"/>
        <v>0</v>
      </c>
      <c r="Q203" s="202">
        <v>0</v>
      </c>
      <c r="R203" s="202">
        <f t="shared" si="42"/>
        <v>0</v>
      </c>
      <c r="S203" s="202">
        <v>0</v>
      </c>
      <c r="T203" s="203">
        <f t="shared" si="43"/>
        <v>0</v>
      </c>
      <c r="AR203" s="24" t="s">
        <v>317</v>
      </c>
      <c r="AT203" s="24" t="s">
        <v>710</v>
      </c>
      <c r="AU203" s="24" t="s">
        <v>82</v>
      </c>
      <c r="AY203" s="24" t="s">
        <v>173</v>
      </c>
      <c r="BE203" s="204">
        <f t="shared" si="44"/>
        <v>0</v>
      </c>
      <c r="BF203" s="204">
        <f t="shared" si="45"/>
        <v>0</v>
      </c>
      <c r="BG203" s="204">
        <f t="shared" si="46"/>
        <v>0</v>
      </c>
      <c r="BH203" s="204">
        <f t="shared" si="47"/>
        <v>0</v>
      </c>
      <c r="BI203" s="204">
        <f t="shared" si="48"/>
        <v>0</v>
      </c>
      <c r="BJ203" s="24" t="s">
        <v>80</v>
      </c>
      <c r="BK203" s="204">
        <f t="shared" si="49"/>
        <v>0</v>
      </c>
      <c r="BL203" s="24" t="s">
        <v>181</v>
      </c>
      <c r="BM203" s="24" t="s">
        <v>1977</v>
      </c>
    </row>
    <row r="204" spans="2:65" s="1" customFormat="1" ht="22.5" customHeight="1">
      <c r="B204" s="41"/>
      <c r="C204" s="262" t="s">
        <v>1978</v>
      </c>
      <c r="D204" s="262" t="s">
        <v>710</v>
      </c>
      <c r="E204" s="263" t="s">
        <v>1979</v>
      </c>
      <c r="F204" s="264" t="s">
        <v>1980</v>
      </c>
      <c r="G204" s="265" t="s">
        <v>970</v>
      </c>
      <c r="H204" s="266">
        <v>1</v>
      </c>
      <c r="I204" s="267"/>
      <c r="J204" s="268">
        <f t="shared" si="40"/>
        <v>0</v>
      </c>
      <c r="K204" s="264" t="s">
        <v>21</v>
      </c>
      <c r="L204" s="269"/>
      <c r="M204" s="270" t="s">
        <v>21</v>
      </c>
      <c r="N204" s="271" t="s">
        <v>43</v>
      </c>
      <c r="O204" s="42"/>
      <c r="P204" s="202">
        <f t="shared" si="41"/>
        <v>0</v>
      </c>
      <c r="Q204" s="202">
        <v>0</v>
      </c>
      <c r="R204" s="202">
        <f t="shared" si="42"/>
        <v>0</v>
      </c>
      <c r="S204" s="202">
        <v>0</v>
      </c>
      <c r="T204" s="203">
        <f t="shared" si="43"/>
        <v>0</v>
      </c>
      <c r="AR204" s="24" t="s">
        <v>317</v>
      </c>
      <c r="AT204" s="24" t="s">
        <v>710</v>
      </c>
      <c r="AU204" s="24" t="s">
        <v>82</v>
      </c>
      <c r="AY204" s="24" t="s">
        <v>173</v>
      </c>
      <c r="BE204" s="204">
        <f t="shared" si="44"/>
        <v>0</v>
      </c>
      <c r="BF204" s="204">
        <f t="shared" si="45"/>
        <v>0</v>
      </c>
      <c r="BG204" s="204">
        <f t="shared" si="46"/>
        <v>0</v>
      </c>
      <c r="BH204" s="204">
        <f t="shared" si="47"/>
        <v>0</v>
      </c>
      <c r="BI204" s="204">
        <f t="shared" si="48"/>
        <v>0</v>
      </c>
      <c r="BJ204" s="24" t="s">
        <v>80</v>
      </c>
      <c r="BK204" s="204">
        <f t="shared" si="49"/>
        <v>0</v>
      </c>
      <c r="BL204" s="24" t="s">
        <v>181</v>
      </c>
      <c r="BM204" s="24" t="s">
        <v>1981</v>
      </c>
    </row>
    <row r="205" spans="2:65" s="1" customFormat="1" ht="22.5" customHeight="1">
      <c r="B205" s="41"/>
      <c r="C205" s="262" t="s">
        <v>1982</v>
      </c>
      <c r="D205" s="262" t="s">
        <v>710</v>
      </c>
      <c r="E205" s="263" t="s">
        <v>1983</v>
      </c>
      <c r="F205" s="264" t="s">
        <v>1980</v>
      </c>
      <c r="G205" s="265" t="s">
        <v>970</v>
      </c>
      <c r="H205" s="266">
        <v>1</v>
      </c>
      <c r="I205" s="267"/>
      <c r="J205" s="268">
        <f t="shared" si="40"/>
        <v>0</v>
      </c>
      <c r="K205" s="264" t="s">
        <v>21</v>
      </c>
      <c r="L205" s="269"/>
      <c r="M205" s="270" t="s">
        <v>21</v>
      </c>
      <c r="N205" s="271" t="s">
        <v>43</v>
      </c>
      <c r="O205" s="42"/>
      <c r="P205" s="202">
        <f t="shared" si="41"/>
        <v>0</v>
      </c>
      <c r="Q205" s="202">
        <v>0</v>
      </c>
      <c r="R205" s="202">
        <f t="shared" si="42"/>
        <v>0</v>
      </c>
      <c r="S205" s="202">
        <v>0</v>
      </c>
      <c r="T205" s="203">
        <f t="shared" si="43"/>
        <v>0</v>
      </c>
      <c r="AR205" s="24" t="s">
        <v>317</v>
      </c>
      <c r="AT205" s="24" t="s">
        <v>710</v>
      </c>
      <c r="AU205" s="24" t="s">
        <v>82</v>
      </c>
      <c r="AY205" s="24" t="s">
        <v>173</v>
      </c>
      <c r="BE205" s="204">
        <f t="shared" si="44"/>
        <v>0</v>
      </c>
      <c r="BF205" s="204">
        <f t="shared" si="45"/>
        <v>0</v>
      </c>
      <c r="BG205" s="204">
        <f t="shared" si="46"/>
        <v>0</v>
      </c>
      <c r="BH205" s="204">
        <f t="shared" si="47"/>
        <v>0</v>
      </c>
      <c r="BI205" s="204">
        <f t="shared" si="48"/>
        <v>0</v>
      </c>
      <c r="BJ205" s="24" t="s">
        <v>80</v>
      </c>
      <c r="BK205" s="204">
        <f t="shared" si="49"/>
        <v>0</v>
      </c>
      <c r="BL205" s="24" t="s">
        <v>181</v>
      </c>
      <c r="BM205" s="24" t="s">
        <v>1984</v>
      </c>
    </row>
    <row r="206" spans="2:65" s="1" customFormat="1" ht="22.5" customHeight="1">
      <c r="B206" s="41"/>
      <c r="C206" s="262" t="s">
        <v>1985</v>
      </c>
      <c r="D206" s="262" t="s">
        <v>710</v>
      </c>
      <c r="E206" s="263" t="s">
        <v>1986</v>
      </c>
      <c r="F206" s="264" t="s">
        <v>1980</v>
      </c>
      <c r="G206" s="265" t="s">
        <v>970</v>
      </c>
      <c r="H206" s="266">
        <v>1</v>
      </c>
      <c r="I206" s="267"/>
      <c r="J206" s="268">
        <f t="shared" si="40"/>
        <v>0</v>
      </c>
      <c r="K206" s="264" t="s">
        <v>21</v>
      </c>
      <c r="L206" s="269"/>
      <c r="M206" s="270" t="s">
        <v>21</v>
      </c>
      <c r="N206" s="271" t="s">
        <v>43</v>
      </c>
      <c r="O206" s="42"/>
      <c r="P206" s="202">
        <f t="shared" si="41"/>
        <v>0</v>
      </c>
      <c r="Q206" s="202">
        <v>0</v>
      </c>
      <c r="R206" s="202">
        <f t="shared" si="42"/>
        <v>0</v>
      </c>
      <c r="S206" s="202">
        <v>0</v>
      </c>
      <c r="T206" s="203">
        <f t="shared" si="43"/>
        <v>0</v>
      </c>
      <c r="AR206" s="24" t="s">
        <v>317</v>
      </c>
      <c r="AT206" s="24" t="s">
        <v>710</v>
      </c>
      <c r="AU206" s="24" t="s">
        <v>82</v>
      </c>
      <c r="AY206" s="24" t="s">
        <v>173</v>
      </c>
      <c r="BE206" s="204">
        <f t="shared" si="44"/>
        <v>0</v>
      </c>
      <c r="BF206" s="204">
        <f t="shared" si="45"/>
        <v>0</v>
      </c>
      <c r="BG206" s="204">
        <f t="shared" si="46"/>
        <v>0</v>
      </c>
      <c r="BH206" s="204">
        <f t="shared" si="47"/>
        <v>0</v>
      </c>
      <c r="BI206" s="204">
        <f t="shared" si="48"/>
        <v>0</v>
      </c>
      <c r="BJ206" s="24" t="s">
        <v>80</v>
      </c>
      <c r="BK206" s="204">
        <f t="shared" si="49"/>
        <v>0</v>
      </c>
      <c r="BL206" s="24" t="s">
        <v>181</v>
      </c>
      <c r="BM206" s="24" t="s">
        <v>1987</v>
      </c>
    </row>
    <row r="207" spans="2:65" s="1" customFormat="1" ht="22.5" customHeight="1">
      <c r="B207" s="41"/>
      <c r="C207" s="262" t="s">
        <v>1988</v>
      </c>
      <c r="D207" s="262" t="s">
        <v>710</v>
      </c>
      <c r="E207" s="263" t="s">
        <v>1989</v>
      </c>
      <c r="F207" s="264" t="s">
        <v>1980</v>
      </c>
      <c r="G207" s="265" t="s">
        <v>970</v>
      </c>
      <c r="H207" s="266">
        <v>1</v>
      </c>
      <c r="I207" s="267"/>
      <c r="J207" s="268">
        <f t="shared" si="40"/>
        <v>0</v>
      </c>
      <c r="K207" s="264" t="s">
        <v>21</v>
      </c>
      <c r="L207" s="269"/>
      <c r="M207" s="270" t="s">
        <v>21</v>
      </c>
      <c r="N207" s="271" t="s">
        <v>43</v>
      </c>
      <c r="O207" s="42"/>
      <c r="P207" s="202">
        <f t="shared" si="41"/>
        <v>0</v>
      </c>
      <c r="Q207" s="202">
        <v>0</v>
      </c>
      <c r="R207" s="202">
        <f t="shared" si="42"/>
        <v>0</v>
      </c>
      <c r="S207" s="202">
        <v>0</v>
      </c>
      <c r="T207" s="203">
        <f t="shared" si="43"/>
        <v>0</v>
      </c>
      <c r="AR207" s="24" t="s">
        <v>317</v>
      </c>
      <c r="AT207" s="24" t="s">
        <v>710</v>
      </c>
      <c r="AU207" s="24" t="s">
        <v>82</v>
      </c>
      <c r="AY207" s="24" t="s">
        <v>173</v>
      </c>
      <c r="BE207" s="204">
        <f t="shared" si="44"/>
        <v>0</v>
      </c>
      <c r="BF207" s="204">
        <f t="shared" si="45"/>
        <v>0</v>
      </c>
      <c r="BG207" s="204">
        <f t="shared" si="46"/>
        <v>0</v>
      </c>
      <c r="BH207" s="204">
        <f t="shared" si="47"/>
        <v>0</v>
      </c>
      <c r="BI207" s="204">
        <f t="shared" si="48"/>
        <v>0</v>
      </c>
      <c r="BJ207" s="24" t="s">
        <v>80</v>
      </c>
      <c r="BK207" s="204">
        <f t="shared" si="49"/>
        <v>0</v>
      </c>
      <c r="BL207" s="24" t="s">
        <v>181</v>
      </c>
      <c r="BM207" s="24" t="s">
        <v>1990</v>
      </c>
    </row>
    <row r="208" spans="2:65" s="1" customFormat="1" ht="22.5" customHeight="1">
      <c r="B208" s="41"/>
      <c r="C208" s="262" t="s">
        <v>1991</v>
      </c>
      <c r="D208" s="262" t="s">
        <v>710</v>
      </c>
      <c r="E208" s="263" t="s">
        <v>1992</v>
      </c>
      <c r="F208" s="264" t="s">
        <v>1951</v>
      </c>
      <c r="G208" s="265" t="s">
        <v>970</v>
      </c>
      <c r="H208" s="266">
        <v>2</v>
      </c>
      <c r="I208" s="267"/>
      <c r="J208" s="268">
        <f t="shared" si="40"/>
        <v>0</v>
      </c>
      <c r="K208" s="264" t="s">
        <v>21</v>
      </c>
      <c r="L208" s="269"/>
      <c r="M208" s="270" t="s">
        <v>21</v>
      </c>
      <c r="N208" s="271" t="s">
        <v>43</v>
      </c>
      <c r="O208" s="42"/>
      <c r="P208" s="202">
        <f t="shared" si="41"/>
        <v>0</v>
      </c>
      <c r="Q208" s="202">
        <v>0</v>
      </c>
      <c r="R208" s="202">
        <f t="shared" si="42"/>
        <v>0</v>
      </c>
      <c r="S208" s="202">
        <v>0</v>
      </c>
      <c r="T208" s="203">
        <f t="shared" si="43"/>
        <v>0</v>
      </c>
      <c r="AR208" s="24" t="s">
        <v>317</v>
      </c>
      <c r="AT208" s="24" t="s">
        <v>710</v>
      </c>
      <c r="AU208" s="24" t="s">
        <v>82</v>
      </c>
      <c r="AY208" s="24" t="s">
        <v>173</v>
      </c>
      <c r="BE208" s="204">
        <f t="shared" si="44"/>
        <v>0</v>
      </c>
      <c r="BF208" s="204">
        <f t="shared" si="45"/>
        <v>0</v>
      </c>
      <c r="BG208" s="204">
        <f t="shared" si="46"/>
        <v>0</v>
      </c>
      <c r="BH208" s="204">
        <f t="shared" si="47"/>
        <v>0</v>
      </c>
      <c r="BI208" s="204">
        <f t="shared" si="48"/>
        <v>0</v>
      </c>
      <c r="BJ208" s="24" t="s">
        <v>80</v>
      </c>
      <c r="BK208" s="204">
        <f t="shared" si="49"/>
        <v>0</v>
      </c>
      <c r="BL208" s="24" t="s">
        <v>181</v>
      </c>
      <c r="BM208" s="24" t="s">
        <v>1993</v>
      </c>
    </row>
    <row r="209" spans="2:63" s="10" customFormat="1" ht="29.85" customHeight="1">
      <c r="B209" s="176"/>
      <c r="C209" s="177"/>
      <c r="D209" s="190" t="s">
        <v>71</v>
      </c>
      <c r="E209" s="191" t="s">
        <v>1994</v>
      </c>
      <c r="F209" s="191" t="s">
        <v>1995</v>
      </c>
      <c r="G209" s="177"/>
      <c r="H209" s="177"/>
      <c r="I209" s="180"/>
      <c r="J209" s="192">
        <f>BK209</f>
        <v>0</v>
      </c>
      <c r="K209" s="177"/>
      <c r="L209" s="182"/>
      <c r="M209" s="183"/>
      <c r="N209" s="184"/>
      <c r="O209" s="184"/>
      <c r="P209" s="185">
        <f>SUM(P210:P212)</f>
        <v>0</v>
      </c>
      <c r="Q209" s="184"/>
      <c r="R209" s="185">
        <f>SUM(R210:R212)</f>
        <v>0</v>
      </c>
      <c r="S209" s="184"/>
      <c r="T209" s="186">
        <f>SUM(T210:T212)</f>
        <v>0</v>
      </c>
      <c r="AR209" s="187" t="s">
        <v>80</v>
      </c>
      <c r="AT209" s="188" t="s">
        <v>71</v>
      </c>
      <c r="AU209" s="188" t="s">
        <v>80</v>
      </c>
      <c r="AY209" s="187" t="s">
        <v>173</v>
      </c>
      <c r="BK209" s="189">
        <f>SUM(BK210:BK212)</f>
        <v>0</v>
      </c>
    </row>
    <row r="210" spans="2:65" s="1" customFormat="1" ht="22.5" customHeight="1">
      <c r="B210" s="41"/>
      <c r="C210" s="262" t="s">
        <v>1996</v>
      </c>
      <c r="D210" s="262" t="s">
        <v>710</v>
      </c>
      <c r="E210" s="263" t="s">
        <v>1997</v>
      </c>
      <c r="F210" s="264" t="s">
        <v>1998</v>
      </c>
      <c r="G210" s="265" t="s">
        <v>970</v>
      </c>
      <c r="H210" s="266">
        <v>1</v>
      </c>
      <c r="I210" s="267"/>
      <c r="J210" s="268">
        <f>ROUND(I210*H210,2)</f>
        <v>0</v>
      </c>
      <c r="K210" s="264" t="s">
        <v>21</v>
      </c>
      <c r="L210" s="269"/>
      <c r="M210" s="270" t="s">
        <v>21</v>
      </c>
      <c r="N210" s="271" t="s">
        <v>43</v>
      </c>
      <c r="O210" s="42"/>
      <c r="P210" s="202">
        <f>O210*H210</f>
        <v>0</v>
      </c>
      <c r="Q210" s="202">
        <v>0</v>
      </c>
      <c r="R210" s="202">
        <f>Q210*H210</f>
        <v>0</v>
      </c>
      <c r="S210" s="202">
        <v>0</v>
      </c>
      <c r="T210" s="203">
        <f>S210*H210</f>
        <v>0</v>
      </c>
      <c r="AR210" s="24" t="s">
        <v>317</v>
      </c>
      <c r="AT210" s="24" t="s">
        <v>710</v>
      </c>
      <c r="AU210" s="24" t="s">
        <v>82</v>
      </c>
      <c r="AY210" s="24" t="s">
        <v>173</v>
      </c>
      <c r="BE210" s="204">
        <f>IF(N210="základní",J210,0)</f>
        <v>0</v>
      </c>
      <c r="BF210" s="204">
        <f>IF(N210="snížená",J210,0)</f>
        <v>0</v>
      </c>
      <c r="BG210" s="204">
        <f>IF(N210="zákl. přenesená",J210,0)</f>
        <v>0</v>
      </c>
      <c r="BH210" s="204">
        <f>IF(N210="sníž. přenesená",J210,0)</f>
        <v>0</v>
      </c>
      <c r="BI210" s="204">
        <f>IF(N210="nulová",J210,0)</f>
        <v>0</v>
      </c>
      <c r="BJ210" s="24" t="s">
        <v>80</v>
      </c>
      <c r="BK210" s="204">
        <f>ROUND(I210*H210,2)</f>
        <v>0</v>
      </c>
      <c r="BL210" s="24" t="s">
        <v>181</v>
      </c>
      <c r="BM210" s="24" t="s">
        <v>1999</v>
      </c>
    </row>
    <row r="211" spans="2:65" s="1" customFormat="1" ht="22.5" customHeight="1">
      <c r="B211" s="41"/>
      <c r="C211" s="262" t="s">
        <v>2000</v>
      </c>
      <c r="D211" s="262" t="s">
        <v>710</v>
      </c>
      <c r="E211" s="263" t="s">
        <v>2001</v>
      </c>
      <c r="F211" s="264" t="s">
        <v>1998</v>
      </c>
      <c r="G211" s="265" t="s">
        <v>970</v>
      </c>
      <c r="H211" s="266">
        <v>1</v>
      </c>
      <c r="I211" s="267"/>
      <c r="J211" s="268">
        <f>ROUND(I211*H211,2)</f>
        <v>0</v>
      </c>
      <c r="K211" s="264" t="s">
        <v>21</v>
      </c>
      <c r="L211" s="269"/>
      <c r="M211" s="270" t="s">
        <v>21</v>
      </c>
      <c r="N211" s="271" t="s">
        <v>43</v>
      </c>
      <c r="O211" s="42"/>
      <c r="P211" s="202">
        <f>O211*H211</f>
        <v>0</v>
      </c>
      <c r="Q211" s="202">
        <v>0</v>
      </c>
      <c r="R211" s="202">
        <f>Q211*H211</f>
        <v>0</v>
      </c>
      <c r="S211" s="202">
        <v>0</v>
      </c>
      <c r="T211" s="203">
        <f>S211*H211</f>
        <v>0</v>
      </c>
      <c r="AR211" s="24" t="s">
        <v>317</v>
      </c>
      <c r="AT211" s="24" t="s">
        <v>710</v>
      </c>
      <c r="AU211" s="24" t="s">
        <v>82</v>
      </c>
      <c r="AY211" s="24" t="s">
        <v>173</v>
      </c>
      <c r="BE211" s="204">
        <f>IF(N211="základní",J211,0)</f>
        <v>0</v>
      </c>
      <c r="BF211" s="204">
        <f>IF(N211="snížená",J211,0)</f>
        <v>0</v>
      </c>
      <c r="BG211" s="204">
        <f>IF(N211="zákl. přenesená",J211,0)</f>
        <v>0</v>
      </c>
      <c r="BH211" s="204">
        <f>IF(N211="sníž. přenesená",J211,0)</f>
        <v>0</v>
      </c>
      <c r="BI211" s="204">
        <f>IF(N211="nulová",J211,0)</f>
        <v>0</v>
      </c>
      <c r="BJ211" s="24" t="s">
        <v>80</v>
      </c>
      <c r="BK211" s="204">
        <f>ROUND(I211*H211,2)</f>
        <v>0</v>
      </c>
      <c r="BL211" s="24" t="s">
        <v>181</v>
      </c>
      <c r="BM211" s="24" t="s">
        <v>2002</v>
      </c>
    </row>
    <row r="212" spans="2:65" s="1" customFormat="1" ht="22.5" customHeight="1">
      <c r="B212" s="41"/>
      <c r="C212" s="262" t="s">
        <v>2003</v>
      </c>
      <c r="D212" s="262" t="s">
        <v>710</v>
      </c>
      <c r="E212" s="263" t="s">
        <v>2004</v>
      </c>
      <c r="F212" s="264" t="s">
        <v>2005</v>
      </c>
      <c r="G212" s="265" t="s">
        <v>970</v>
      </c>
      <c r="H212" s="266">
        <v>1</v>
      </c>
      <c r="I212" s="267"/>
      <c r="J212" s="268">
        <f>ROUND(I212*H212,2)</f>
        <v>0</v>
      </c>
      <c r="K212" s="264" t="s">
        <v>21</v>
      </c>
      <c r="L212" s="269"/>
      <c r="M212" s="270" t="s">
        <v>21</v>
      </c>
      <c r="N212" s="271" t="s">
        <v>43</v>
      </c>
      <c r="O212" s="42"/>
      <c r="P212" s="202">
        <f>O212*H212</f>
        <v>0</v>
      </c>
      <c r="Q212" s="202">
        <v>0</v>
      </c>
      <c r="R212" s="202">
        <f>Q212*H212</f>
        <v>0</v>
      </c>
      <c r="S212" s="202">
        <v>0</v>
      </c>
      <c r="T212" s="203">
        <f>S212*H212</f>
        <v>0</v>
      </c>
      <c r="AR212" s="24" t="s">
        <v>317</v>
      </c>
      <c r="AT212" s="24" t="s">
        <v>710</v>
      </c>
      <c r="AU212" s="24" t="s">
        <v>82</v>
      </c>
      <c r="AY212" s="24" t="s">
        <v>173</v>
      </c>
      <c r="BE212" s="204">
        <f>IF(N212="základní",J212,0)</f>
        <v>0</v>
      </c>
      <c r="BF212" s="204">
        <f>IF(N212="snížená",J212,0)</f>
        <v>0</v>
      </c>
      <c r="BG212" s="204">
        <f>IF(N212="zákl. přenesená",J212,0)</f>
        <v>0</v>
      </c>
      <c r="BH212" s="204">
        <f>IF(N212="sníž. přenesená",J212,0)</f>
        <v>0</v>
      </c>
      <c r="BI212" s="204">
        <f>IF(N212="nulová",J212,0)</f>
        <v>0</v>
      </c>
      <c r="BJ212" s="24" t="s">
        <v>80</v>
      </c>
      <c r="BK212" s="204">
        <f>ROUND(I212*H212,2)</f>
        <v>0</v>
      </c>
      <c r="BL212" s="24" t="s">
        <v>181</v>
      </c>
      <c r="BM212" s="24" t="s">
        <v>2006</v>
      </c>
    </row>
    <row r="213" spans="2:63" s="10" customFormat="1" ht="29.85" customHeight="1">
      <c r="B213" s="176"/>
      <c r="C213" s="177"/>
      <c r="D213" s="190" t="s">
        <v>71</v>
      </c>
      <c r="E213" s="191" t="s">
        <v>2007</v>
      </c>
      <c r="F213" s="191" t="s">
        <v>2008</v>
      </c>
      <c r="G213" s="177"/>
      <c r="H213" s="177"/>
      <c r="I213" s="180"/>
      <c r="J213" s="192">
        <f>BK213</f>
        <v>0</v>
      </c>
      <c r="K213" s="177"/>
      <c r="L213" s="182"/>
      <c r="M213" s="183"/>
      <c r="N213" s="184"/>
      <c r="O213" s="184"/>
      <c r="P213" s="185">
        <f>SUM(P214:P219)</f>
        <v>0</v>
      </c>
      <c r="Q213" s="184"/>
      <c r="R213" s="185">
        <f>SUM(R214:R219)</f>
        <v>0</v>
      </c>
      <c r="S213" s="184"/>
      <c r="T213" s="186">
        <f>SUM(T214:T219)</f>
        <v>0</v>
      </c>
      <c r="AR213" s="187" t="s">
        <v>80</v>
      </c>
      <c r="AT213" s="188" t="s">
        <v>71</v>
      </c>
      <c r="AU213" s="188" t="s">
        <v>80</v>
      </c>
      <c r="AY213" s="187" t="s">
        <v>173</v>
      </c>
      <c r="BK213" s="189">
        <f>SUM(BK214:BK219)</f>
        <v>0</v>
      </c>
    </row>
    <row r="214" spans="2:65" s="1" customFormat="1" ht="22.5" customHeight="1">
      <c r="B214" s="41"/>
      <c r="C214" s="262" t="s">
        <v>2009</v>
      </c>
      <c r="D214" s="262" t="s">
        <v>710</v>
      </c>
      <c r="E214" s="263" t="s">
        <v>2010</v>
      </c>
      <c r="F214" s="264" t="s">
        <v>2011</v>
      </c>
      <c r="G214" s="265" t="s">
        <v>970</v>
      </c>
      <c r="H214" s="266">
        <v>1</v>
      </c>
      <c r="I214" s="267"/>
      <c r="J214" s="268">
        <f aca="true" t="shared" si="50" ref="J214:J219">ROUND(I214*H214,2)</f>
        <v>0</v>
      </c>
      <c r="K214" s="264" t="s">
        <v>21</v>
      </c>
      <c r="L214" s="269"/>
      <c r="M214" s="270" t="s">
        <v>21</v>
      </c>
      <c r="N214" s="271" t="s">
        <v>43</v>
      </c>
      <c r="O214" s="42"/>
      <c r="P214" s="202">
        <f aca="true" t="shared" si="51" ref="P214:P219">O214*H214</f>
        <v>0</v>
      </c>
      <c r="Q214" s="202">
        <v>0</v>
      </c>
      <c r="R214" s="202">
        <f aca="true" t="shared" si="52" ref="R214:R219">Q214*H214</f>
        <v>0</v>
      </c>
      <c r="S214" s="202">
        <v>0</v>
      </c>
      <c r="T214" s="203">
        <f aca="true" t="shared" si="53" ref="T214:T219">S214*H214</f>
        <v>0</v>
      </c>
      <c r="AR214" s="24" t="s">
        <v>317</v>
      </c>
      <c r="AT214" s="24" t="s">
        <v>710</v>
      </c>
      <c r="AU214" s="24" t="s">
        <v>82</v>
      </c>
      <c r="AY214" s="24" t="s">
        <v>173</v>
      </c>
      <c r="BE214" s="204">
        <f aca="true" t="shared" si="54" ref="BE214:BE219">IF(N214="základní",J214,0)</f>
        <v>0</v>
      </c>
      <c r="BF214" s="204">
        <f aca="true" t="shared" si="55" ref="BF214:BF219">IF(N214="snížená",J214,0)</f>
        <v>0</v>
      </c>
      <c r="BG214" s="204">
        <f aca="true" t="shared" si="56" ref="BG214:BG219">IF(N214="zákl. přenesená",J214,0)</f>
        <v>0</v>
      </c>
      <c r="BH214" s="204">
        <f aca="true" t="shared" si="57" ref="BH214:BH219">IF(N214="sníž. přenesená",J214,0)</f>
        <v>0</v>
      </c>
      <c r="BI214" s="204">
        <f aca="true" t="shared" si="58" ref="BI214:BI219">IF(N214="nulová",J214,0)</f>
        <v>0</v>
      </c>
      <c r="BJ214" s="24" t="s">
        <v>80</v>
      </c>
      <c r="BK214" s="204">
        <f aca="true" t="shared" si="59" ref="BK214:BK219">ROUND(I214*H214,2)</f>
        <v>0</v>
      </c>
      <c r="BL214" s="24" t="s">
        <v>181</v>
      </c>
      <c r="BM214" s="24" t="s">
        <v>2012</v>
      </c>
    </row>
    <row r="215" spans="2:65" s="1" customFormat="1" ht="22.5" customHeight="1">
      <c r="B215" s="41"/>
      <c r="C215" s="262" t="s">
        <v>2013</v>
      </c>
      <c r="D215" s="262" t="s">
        <v>710</v>
      </c>
      <c r="E215" s="263" t="s">
        <v>2014</v>
      </c>
      <c r="F215" s="264" t="s">
        <v>2015</v>
      </c>
      <c r="G215" s="265" t="s">
        <v>970</v>
      </c>
      <c r="H215" s="266">
        <v>1</v>
      </c>
      <c r="I215" s="267"/>
      <c r="J215" s="268">
        <f t="shared" si="50"/>
        <v>0</v>
      </c>
      <c r="K215" s="264" t="s">
        <v>21</v>
      </c>
      <c r="L215" s="269"/>
      <c r="M215" s="270" t="s">
        <v>21</v>
      </c>
      <c r="N215" s="271" t="s">
        <v>43</v>
      </c>
      <c r="O215" s="42"/>
      <c r="P215" s="202">
        <f t="shared" si="51"/>
        <v>0</v>
      </c>
      <c r="Q215" s="202">
        <v>0</v>
      </c>
      <c r="R215" s="202">
        <f t="shared" si="52"/>
        <v>0</v>
      </c>
      <c r="S215" s="202">
        <v>0</v>
      </c>
      <c r="T215" s="203">
        <f t="shared" si="53"/>
        <v>0</v>
      </c>
      <c r="AR215" s="24" t="s">
        <v>317</v>
      </c>
      <c r="AT215" s="24" t="s">
        <v>710</v>
      </c>
      <c r="AU215" s="24" t="s">
        <v>82</v>
      </c>
      <c r="AY215" s="24" t="s">
        <v>173</v>
      </c>
      <c r="BE215" s="204">
        <f t="shared" si="54"/>
        <v>0</v>
      </c>
      <c r="BF215" s="204">
        <f t="shared" si="55"/>
        <v>0</v>
      </c>
      <c r="BG215" s="204">
        <f t="shared" si="56"/>
        <v>0</v>
      </c>
      <c r="BH215" s="204">
        <f t="shared" si="57"/>
        <v>0</v>
      </c>
      <c r="BI215" s="204">
        <f t="shared" si="58"/>
        <v>0</v>
      </c>
      <c r="BJ215" s="24" t="s">
        <v>80</v>
      </c>
      <c r="BK215" s="204">
        <f t="shared" si="59"/>
        <v>0</v>
      </c>
      <c r="BL215" s="24" t="s">
        <v>181</v>
      </c>
      <c r="BM215" s="24" t="s">
        <v>2016</v>
      </c>
    </row>
    <row r="216" spans="2:65" s="1" customFormat="1" ht="22.5" customHeight="1">
      <c r="B216" s="41"/>
      <c r="C216" s="262" t="s">
        <v>2017</v>
      </c>
      <c r="D216" s="262" t="s">
        <v>710</v>
      </c>
      <c r="E216" s="263" t="s">
        <v>2018</v>
      </c>
      <c r="F216" s="264" t="s">
        <v>2019</v>
      </c>
      <c r="G216" s="265" t="s">
        <v>970</v>
      </c>
      <c r="H216" s="266">
        <v>1</v>
      </c>
      <c r="I216" s="267"/>
      <c r="J216" s="268">
        <f t="shared" si="50"/>
        <v>0</v>
      </c>
      <c r="K216" s="264" t="s">
        <v>21</v>
      </c>
      <c r="L216" s="269"/>
      <c r="M216" s="270" t="s">
        <v>21</v>
      </c>
      <c r="N216" s="271" t="s">
        <v>43</v>
      </c>
      <c r="O216" s="42"/>
      <c r="P216" s="202">
        <f t="shared" si="51"/>
        <v>0</v>
      </c>
      <c r="Q216" s="202">
        <v>0</v>
      </c>
      <c r="R216" s="202">
        <f t="shared" si="52"/>
        <v>0</v>
      </c>
      <c r="S216" s="202">
        <v>0</v>
      </c>
      <c r="T216" s="203">
        <f t="shared" si="53"/>
        <v>0</v>
      </c>
      <c r="AR216" s="24" t="s">
        <v>317</v>
      </c>
      <c r="AT216" s="24" t="s">
        <v>710</v>
      </c>
      <c r="AU216" s="24" t="s">
        <v>82</v>
      </c>
      <c r="AY216" s="24" t="s">
        <v>173</v>
      </c>
      <c r="BE216" s="204">
        <f t="shared" si="54"/>
        <v>0</v>
      </c>
      <c r="BF216" s="204">
        <f t="shared" si="55"/>
        <v>0</v>
      </c>
      <c r="BG216" s="204">
        <f t="shared" si="56"/>
        <v>0</v>
      </c>
      <c r="BH216" s="204">
        <f t="shared" si="57"/>
        <v>0</v>
      </c>
      <c r="BI216" s="204">
        <f t="shared" si="58"/>
        <v>0</v>
      </c>
      <c r="BJ216" s="24" t="s">
        <v>80</v>
      </c>
      <c r="BK216" s="204">
        <f t="shared" si="59"/>
        <v>0</v>
      </c>
      <c r="BL216" s="24" t="s">
        <v>181</v>
      </c>
      <c r="BM216" s="24" t="s">
        <v>2020</v>
      </c>
    </row>
    <row r="217" spans="2:65" s="1" customFormat="1" ht="22.5" customHeight="1">
      <c r="B217" s="41"/>
      <c r="C217" s="262" t="s">
        <v>2021</v>
      </c>
      <c r="D217" s="262" t="s">
        <v>710</v>
      </c>
      <c r="E217" s="263" t="s">
        <v>2022</v>
      </c>
      <c r="F217" s="264" t="s">
        <v>2023</v>
      </c>
      <c r="G217" s="265" t="s">
        <v>970</v>
      </c>
      <c r="H217" s="266">
        <v>1</v>
      </c>
      <c r="I217" s="267"/>
      <c r="J217" s="268">
        <f t="shared" si="50"/>
        <v>0</v>
      </c>
      <c r="K217" s="264" t="s">
        <v>21</v>
      </c>
      <c r="L217" s="269"/>
      <c r="M217" s="270" t="s">
        <v>21</v>
      </c>
      <c r="N217" s="271" t="s">
        <v>43</v>
      </c>
      <c r="O217" s="42"/>
      <c r="P217" s="202">
        <f t="shared" si="51"/>
        <v>0</v>
      </c>
      <c r="Q217" s="202">
        <v>0</v>
      </c>
      <c r="R217" s="202">
        <f t="shared" si="52"/>
        <v>0</v>
      </c>
      <c r="S217" s="202">
        <v>0</v>
      </c>
      <c r="T217" s="203">
        <f t="shared" si="53"/>
        <v>0</v>
      </c>
      <c r="AR217" s="24" t="s">
        <v>317</v>
      </c>
      <c r="AT217" s="24" t="s">
        <v>710</v>
      </c>
      <c r="AU217" s="24" t="s">
        <v>82</v>
      </c>
      <c r="AY217" s="24" t="s">
        <v>173</v>
      </c>
      <c r="BE217" s="204">
        <f t="shared" si="54"/>
        <v>0</v>
      </c>
      <c r="BF217" s="204">
        <f t="shared" si="55"/>
        <v>0</v>
      </c>
      <c r="BG217" s="204">
        <f t="shared" si="56"/>
        <v>0</v>
      </c>
      <c r="BH217" s="204">
        <f t="shared" si="57"/>
        <v>0</v>
      </c>
      <c r="BI217" s="204">
        <f t="shared" si="58"/>
        <v>0</v>
      </c>
      <c r="BJ217" s="24" t="s">
        <v>80</v>
      </c>
      <c r="BK217" s="204">
        <f t="shared" si="59"/>
        <v>0</v>
      </c>
      <c r="BL217" s="24" t="s">
        <v>181</v>
      </c>
      <c r="BM217" s="24" t="s">
        <v>2024</v>
      </c>
    </row>
    <row r="218" spans="2:65" s="1" customFormat="1" ht="22.5" customHeight="1">
      <c r="B218" s="41"/>
      <c r="C218" s="262" t="s">
        <v>2025</v>
      </c>
      <c r="D218" s="262" t="s">
        <v>710</v>
      </c>
      <c r="E218" s="263" t="s">
        <v>2026</v>
      </c>
      <c r="F218" s="264" t="s">
        <v>2027</v>
      </c>
      <c r="G218" s="265" t="s">
        <v>970</v>
      </c>
      <c r="H218" s="266">
        <v>1</v>
      </c>
      <c r="I218" s="267"/>
      <c r="J218" s="268">
        <f t="shared" si="50"/>
        <v>0</v>
      </c>
      <c r="K218" s="264" t="s">
        <v>21</v>
      </c>
      <c r="L218" s="269"/>
      <c r="M218" s="270" t="s">
        <v>21</v>
      </c>
      <c r="N218" s="271" t="s">
        <v>43</v>
      </c>
      <c r="O218" s="42"/>
      <c r="P218" s="202">
        <f t="shared" si="51"/>
        <v>0</v>
      </c>
      <c r="Q218" s="202">
        <v>0</v>
      </c>
      <c r="R218" s="202">
        <f t="shared" si="52"/>
        <v>0</v>
      </c>
      <c r="S218" s="202">
        <v>0</v>
      </c>
      <c r="T218" s="203">
        <f t="shared" si="53"/>
        <v>0</v>
      </c>
      <c r="AR218" s="24" t="s">
        <v>317</v>
      </c>
      <c r="AT218" s="24" t="s">
        <v>710</v>
      </c>
      <c r="AU218" s="24" t="s">
        <v>82</v>
      </c>
      <c r="AY218" s="24" t="s">
        <v>173</v>
      </c>
      <c r="BE218" s="204">
        <f t="shared" si="54"/>
        <v>0</v>
      </c>
      <c r="BF218" s="204">
        <f t="shared" si="55"/>
        <v>0</v>
      </c>
      <c r="BG218" s="204">
        <f t="shared" si="56"/>
        <v>0</v>
      </c>
      <c r="BH218" s="204">
        <f t="shared" si="57"/>
        <v>0</v>
      </c>
      <c r="BI218" s="204">
        <f t="shared" si="58"/>
        <v>0</v>
      </c>
      <c r="BJ218" s="24" t="s">
        <v>80</v>
      </c>
      <c r="BK218" s="204">
        <f t="shared" si="59"/>
        <v>0</v>
      </c>
      <c r="BL218" s="24" t="s">
        <v>181</v>
      </c>
      <c r="BM218" s="24" t="s">
        <v>2028</v>
      </c>
    </row>
    <row r="219" spans="2:65" s="1" customFormat="1" ht="22.5" customHeight="1">
      <c r="B219" s="41"/>
      <c r="C219" s="262" t="s">
        <v>2029</v>
      </c>
      <c r="D219" s="262" t="s">
        <v>710</v>
      </c>
      <c r="E219" s="263" t="s">
        <v>2030</v>
      </c>
      <c r="F219" s="264" t="s">
        <v>2015</v>
      </c>
      <c r="G219" s="265" t="s">
        <v>970</v>
      </c>
      <c r="H219" s="266">
        <v>1</v>
      </c>
      <c r="I219" s="267"/>
      <c r="J219" s="268">
        <f t="shared" si="50"/>
        <v>0</v>
      </c>
      <c r="K219" s="264" t="s">
        <v>21</v>
      </c>
      <c r="L219" s="269"/>
      <c r="M219" s="270" t="s">
        <v>21</v>
      </c>
      <c r="N219" s="271" t="s">
        <v>43</v>
      </c>
      <c r="O219" s="42"/>
      <c r="P219" s="202">
        <f t="shared" si="51"/>
        <v>0</v>
      </c>
      <c r="Q219" s="202">
        <v>0</v>
      </c>
      <c r="R219" s="202">
        <f t="shared" si="52"/>
        <v>0</v>
      </c>
      <c r="S219" s="202">
        <v>0</v>
      </c>
      <c r="T219" s="203">
        <f t="shared" si="53"/>
        <v>0</v>
      </c>
      <c r="AR219" s="24" t="s">
        <v>317</v>
      </c>
      <c r="AT219" s="24" t="s">
        <v>710</v>
      </c>
      <c r="AU219" s="24" t="s">
        <v>82</v>
      </c>
      <c r="AY219" s="24" t="s">
        <v>173</v>
      </c>
      <c r="BE219" s="204">
        <f t="shared" si="54"/>
        <v>0</v>
      </c>
      <c r="BF219" s="204">
        <f t="shared" si="55"/>
        <v>0</v>
      </c>
      <c r="BG219" s="204">
        <f t="shared" si="56"/>
        <v>0</v>
      </c>
      <c r="BH219" s="204">
        <f t="shared" si="57"/>
        <v>0</v>
      </c>
      <c r="BI219" s="204">
        <f t="shared" si="58"/>
        <v>0</v>
      </c>
      <c r="BJ219" s="24" t="s">
        <v>80</v>
      </c>
      <c r="BK219" s="204">
        <f t="shared" si="59"/>
        <v>0</v>
      </c>
      <c r="BL219" s="24" t="s">
        <v>181</v>
      </c>
      <c r="BM219" s="24" t="s">
        <v>2031</v>
      </c>
    </row>
    <row r="220" spans="2:63" s="10" customFormat="1" ht="29.85" customHeight="1">
      <c r="B220" s="176"/>
      <c r="C220" s="177"/>
      <c r="D220" s="190" t="s">
        <v>71</v>
      </c>
      <c r="E220" s="191" t="s">
        <v>2032</v>
      </c>
      <c r="F220" s="191" t="s">
        <v>2033</v>
      </c>
      <c r="G220" s="177"/>
      <c r="H220" s="177"/>
      <c r="I220" s="180"/>
      <c r="J220" s="192">
        <f>BK220</f>
        <v>0</v>
      </c>
      <c r="K220" s="177"/>
      <c r="L220" s="182"/>
      <c r="M220" s="183"/>
      <c r="N220" s="184"/>
      <c r="O220" s="184"/>
      <c r="P220" s="185">
        <f>SUM(P221:P224)</f>
        <v>0</v>
      </c>
      <c r="Q220" s="184"/>
      <c r="R220" s="185">
        <f>SUM(R221:R224)</f>
        <v>0</v>
      </c>
      <c r="S220" s="184"/>
      <c r="T220" s="186">
        <f>SUM(T221:T224)</f>
        <v>0</v>
      </c>
      <c r="AR220" s="187" t="s">
        <v>80</v>
      </c>
      <c r="AT220" s="188" t="s">
        <v>71</v>
      </c>
      <c r="AU220" s="188" t="s">
        <v>80</v>
      </c>
      <c r="AY220" s="187" t="s">
        <v>173</v>
      </c>
      <c r="BK220" s="189">
        <f>SUM(BK221:BK224)</f>
        <v>0</v>
      </c>
    </row>
    <row r="221" spans="2:65" s="1" customFormat="1" ht="22.5" customHeight="1">
      <c r="B221" s="41"/>
      <c r="C221" s="262" t="s">
        <v>2034</v>
      </c>
      <c r="D221" s="262" t="s">
        <v>710</v>
      </c>
      <c r="E221" s="263" t="s">
        <v>2035</v>
      </c>
      <c r="F221" s="264" t="s">
        <v>2036</v>
      </c>
      <c r="G221" s="265" t="s">
        <v>970</v>
      </c>
      <c r="H221" s="266">
        <v>1</v>
      </c>
      <c r="I221" s="267"/>
      <c r="J221" s="268">
        <f>ROUND(I221*H221,2)</f>
        <v>0</v>
      </c>
      <c r="K221" s="264" t="s">
        <v>21</v>
      </c>
      <c r="L221" s="269"/>
      <c r="M221" s="270" t="s">
        <v>21</v>
      </c>
      <c r="N221" s="271" t="s">
        <v>43</v>
      </c>
      <c r="O221" s="42"/>
      <c r="P221" s="202">
        <f>O221*H221</f>
        <v>0</v>
      </c>
      <c r="Q221" s="202">
        <v>0</v>
      </c>
      <c r="R221" s="202">
        <f>Q221*H221</f>
        <v>0</v>
      </c>
      <c r="S221" s="202">
        <v>0</v>
      </c>
      <c r="T221" s="203">
        <f>S221*H221</f>
        <v>0</v>
      </c>
      <c r="AR221" s="24" t="s">
        <v>317</v>
      </c>
      <c r="AT221" s="24" t="s">
        <v>710</v>
      </c>
      <c r="AU221" s="24" t="s">
        <v>82</v>
      </c>
      <c r="AY221" s="24" t="s">
        <v>173</v>
      </c>
      <c r="BE221" s="204">
        <f>IF(N221="základní",J221,0)</f>
        <v>0</v>
      </c>
      <c r="BF221" s="204">
        <f>IF(N221="snížená",J221,0)</f>
        <v>0</v>
      </c>
      <c r="BG221" s="204">
        <f>IF(N221="zákl. přenesená",J221,0)</f>
        <v>0</v>
      </c>
      <c r="BH221" s="204">
        <f>IF(N221="sníž. přenesená",J221,0)</f>
        <v>0</v>
      </c>
      <c r="BI221" s="204">
        <f>IF(N221="nulová",J221,0)</f>
        <v>0</v>
      </c>
      <c r="BJ221" s="24" t="s">
        <v>80</v>
      </c>
      <c r="BK221" s="204">
        <f>ROUND(I221*H221,2)</f>
        <v>0</v>
      </c>
      <c r="BL221" s="24" t="s">
        <v>181</v>
      </c>
      <c r="BM221" s="24" t="s">
        <v>2037</v>
      </c>
    </row>
    <row r="222" spans="2:65" s="1" customFormat="1" ht="22.5" customHeight="1">
      <c r="B222" s="41"/>
      <c r="C222" s="262" t="s">
        <v>2038</v>
      </c>
      <c r="D222" s="262" t="s">
        <v>710</v>
      </c>
      <c r="E222" s="263" t="s">
        <v>2039</v>
      </c>
      <c r="F222" s="264" t="s">
        <v>2036</v>
      </c>
      <c r="G222" s="265" t="s">
        <v>970</v>
      </c>
      <c r="H222" s="266">
        <v>1</v>
      </c>
      <c r="I222" s="267"/>
      <c r="J222" s="268">
        <f>ROUND(I222*H222,2)</f>
        <v>0</v>
      </c>
      <c r="K222" s="264" t="s">
        <v>21</v>
      </c>
      <c r="L222" s="269"/>
      <c r="M222" s="270" t="s">
        <v>21</v>
      </c>
      <c r="N222" s="271" t="s">
        <v>43</v>
      </c>
      <c r="O222" s="42"/>
      <c r="P222" s="202">
        <f>O222*H222</f>
        <v>0</v>
      </c>
      <c r="Q222" s="202">
        <v>0</v>
      </c>
      <c r="R222" s="202">
        <f>Q222*H222</f>
        <v>0</v>
      </c>
      <c r="S222" s="202">
        <v>0</v>
      </c>
      <c r="T222" s="203">
        <f>S222*H222</f>
        <v>0</v>
      </c>
      <c r="AR222" s="24" t="s">
        <v>317</v>
      </c>
      <c r="AT222" s="24" t="s">
        <v>710</v>
      </c>
      <c r="AU222" s="24" t="s">
        <v>82</v>
      </c>
      <c r="AY222" s="24" t="s">
        <v>173</v>
      </c>
      <c r="BE222" s="204">
        <f>IF(N222="základní",J222,0)</f>
        <v>0</v>
      </c>
      <c r="BF222" s="204">
        <f>IF(N222="snížená",J222,0)</f>
        <v>0</v>
      </c>
      <c r="BG222" s="204">
        <f>IF(N222="zákl. přenesená",J222,0)</f>
        <v>0</v>
      </c>
      <c r="BH222" s="204">
        <f>IF(N222="sníž. přenesená",J222,0)</f>
        <v>0</v>
      </c>
      <c r="BI222" s="204">
        <f>IF(N222="nulová",J222,0)</f>
        <v>0</v>
      </c>
      <c r="BJ222" s="24" t="s">
        <v>80</v>
      </c>
      <c r="BK222" s="204">
        <f>ROUND(I222*H222,2)</f>
        <v>0</v>
      </c>
      <c r="BL222" s="24" t="s">
        <v>181</v>
      </c>
      <c r="BM222" s="24" t="s">
        <v>2040</v>
      </c>
    </row>
    <row r="223" spans="2:65" s="1" customFormat="1" ht="22.5" customHeight="1">
      <c r="B223" s="41"/>
      <c r="C223" s="262" t="s">
        <v>2041</v>
      </c>
      <c r="D223" s="262" t="s">
        <v>710</v>
      </c>
      <c r="E223" s="263" t="s">
        <v>2042</v>
      </c>
      <c r="F223" s="264" t="s">
        <v>2043</v>
      </c>
      <c r="G223" s="265" t="s">
        <v>970</v>
      </c>
      <c r="H223" s="266">
        <v>1</v>
      </c>
      <c r="I223" s="267"/>
      <c r="J223" s="268">
        <f>ROUND(I223*H223,2)</f>
        <v>0</v>
      </c>
      <c r="K223" s="264" t="s">
        <v>21</v>
      </c>
      <c r="L223" s="269"/>
      <c r="M223" s="270" t="s">
        <v>21</v>
      </c>
      <c r="N223" s="271" t="s">
        <v>43</v>
      </c>
      <c r="O223" s="42"/>
      <c r="P223" s="202">
        <f>O223*H223</f>
        <v>0</v>
      </c>
      <c r="Q223" s="202">
        <v>0</v>
      </c>
      <c r="R223" s="202">
        <f>Q223*H223</f>
        <v>0</v>
      </c>
      <c r="S223" s="202">
        <v>0</v>
      </c>
      <c r="T223" s="203">
        <f>S223*H223</f>
        <v>0</v>
      </c>
      <c r="AR223" s="24" t="s">
        <v>317</v>
      </c>
      <c r="AT223" s="24" t="s">
        <v>710</v>
      </c>
      <c r="AU223" s="24" t="s">
        <v>82</v>
      </c>
      <c r="AY223" s="24" t="s">
        <v>173</v>
      </c>
      <c r="BE223" s="204">
        <f>IF(N223="základní",J223,0)</f>
        <v>0</v>
      </c>
      <c r="BF223" s="204">
        <f>IF(N223="snížená",J223,0)</f>
        <v>0</v>
      </c>
      <c r="BG223" s="204">
        <f>IF(N223="zákl. přenesená",J223,0)</f>
        <v>0</v>
      </c>
      <c r="BH223" s="204">
        <f>IF(N223="sníž. přenesená",J223,0)</f>
        <v>0</v>
      </c>
      <c r="BI223" s="204">
        <f>IF(N223="nulová",J223,0)</f>
        <v>0</v>
      </c>
      <c r="BJ223" s="24" t="s">
        <v>80</v>
      </c>
      <c r="BK223" s="204">
        <f>ROUND(I223*H223,2)</f>
        <v>0</v>
      </c>
      <c r="BL223" s="24" t="s">
        <v>181</v>
      </c>
      <c r="BM223" s="24" t="s">
        <v>2044</v>
      </c>
    </row>
    <row r="224" spans="2:65" s="1" customFormat="1" ht="22.5" customHeight="1">
      <c r="B224" s="41"/>
      <c r="C224" s="262" t="s">
        <v>2045</v>
      </c>
      <c r="D224" s="262" t="s">
        <v>710</v>
      </c>
      <c r="E224" s="263" t="s">
        <v>2046</v>
      </c>
      <c r="F224" s="264" t="s">
        <v>2047</v>
      </c>
      <c r="G224" s="265" t="s">
        <v>970</v>
      </c>
      <c r="H224" s="266">
        <v>1</v>
      </c>
      <c r="I224" s="267"/>
      <c r="J224" s="268">
        <f>ROUND(I224*H224,2)</f>
        <v>0</v>
      </c>
      <c r="K224" s="264" t="s">
        <v>21</v>
      </c>
      <c r="L224" s="269"/>
      <c r="M224" s="270" t="s">
        <v>21</v>
      </c>
      <c r="N224" s="271" t="s">
        <v>43</v>
      </c>
      <c r="O224" s="42"/>
      <c r="P224" s="202">
        <f>O224*H224</f>
        <v>0</v>
      </c>
      <c r="Q224" s="202">
        <v>0</v>
      </c>
      <c r="R224" s="202">
        <f>Q224*H224</f>
        <v>0</v>
      </c>
      <c r="S224" s="202">
        <v>0</v>
      </c>
      <c r="T224" s="203">
        <f>S224*H224</f>
        <v>0</v>
      </c>
      <c r="AR224" s="24" t="s">
        <v>317</v>
      </c>
      <c r="AT224" s="24" t="s">
        <v>710</v>
      </c>
      <c r="AU224" s="24" t="s">
        <v>82</v>
      </c>
      <c r="AY224" s="24" t="s">
        <v>173</v>
      </c>
      <c r="BE224" s="204">
        <f>IF(N224="základní",J224,0)</f>
        <v>0</v>
      </c>
      <c r="BF224" s="204">
        <f>IF(N224="snížená",J224,0)</f>
        <v>0</v>
      </c>
      <c r="BG224" s="204">
        <f>IF(N224="zákl. přenesená",J224,0)</f>
        <v>0</v>
      </c>
      <c r="BH224" s="204">
        <f>IF(N224="sníž. přenesená",J224,0)</f>
        <v>0</v>
      </c>
      <c r="BI224" s="204">
        <f>IF(N224="nulová",J224,0)</f>
        <v>0</v>
      </c>
      <c r="BJ224" s="24" t="s">
        <v>80</v>
      </c>
      <c r="BK224" s="204">
        <f>ROUND(I224*H224,2)</f>
        <v>0</v>
      </c>
      <c r="BL224" s="24" t="s">
        <v>181</v>
      </c>
      <c r="BM224" s="24" t="s">
        <v>2048</v>
      </c>
    </row>
    <row r="225" spans="2:63" s="10" customFormat="1" ht="29.85" customHeight="1">
      <c r="B225" s="176"/>
      <c r="C225" s="177"/>
      <c r="D225" s="190" t="s">
        <v>71</v>
      </c>
      <c r="E225" s="191" t="s">
        <v>2049</v>
      </c>
      <c r="F225" s="191" t="s">
        <v>2050</v>
      </c>
      <c r="G225" s="177"/>
      <c r="H225" s="177"/>
      <c r="I225" s="180"/>
      <c r="J225" s="192">
        <f>BK225</f>
        <v>0</v>
      </c>
      <c r="K225" s="177"/>
      <c r="L225" s="182"/>
      <c r="M225" s="183"/>
      <c r="N225" s="184"/>
      <c r="O225" s="184"/>
      <c r="P225" s="185">
        <f>SUM(P226:P244)</f>
        <v>0</v>
      </c>
      <c r="Q225" s="184"/>
      <c r="R225" s="185">
        <f>SUM(R226:R244)</f>
        <v>0</v>
      </c>
      <c r="S225" s="184"/>
      <c r="T225" s="186">
        <f>SUM(T226:T244)</f>
        <v>0</v>
      </c>
      <c r="AR225" s="187" t="s">
        <v>80</v>
      </c>
      <c r="AT225" s="188" t="s">
        <v>71</v>
      </c>
      <c r="AU225" s="188" t="s">
        <v>80</v>
      </c>
      <c r="AY225" s="187" t="s">
        <v>173</v>
      </c>
      <c r="BK225" s="189">
        <f>SUM(BK226:BK244)</f>
        <v>0</v>
      </c>
    </row>
    <row r="226" spans="2:65" s="1" customFormat="1" ht="44.25" customHeight="1">
      <c r="B226" s="41"/>
      <c r="C226" s="262" t="s">
        <v>2051</v>
      </c>
      <c r="D226" s="262" t="s">
        <v>710</v>
      </c>
      <c r="E226" s="263" t="s">
        <v>2052</v>
      </c>
      <c r="F226" s="264" t="s">
        <v>2053</v>
      </c>
      <c r="G226" s="265" t="s">
        <v>970</v>
      </c>
      <c r="H226" s="266">
        <v>1</v>
      </c>
      <c r="I226" s="267"/>
      <c r="J226" s="268">
        <f aca="true" t="shared" si="60" ref="J226:J244">ROUND(I226*H226,2)</f>
        <v>0</v>
      </c>
      <c r="K226" s="264" t="s">
        <v>21</v>
      </c>
      <c r="L226" s="269"/>
      <c r="M226" s="270" t="s">
        <v>21</v>
      </c>
      <c r="N226" s="271" t="s">
        <v>43</v>
      </c>
      <c r="O226" s="42"/>
      <c r="P226" s="202">
        <f aca="true" t="shared" si="61" ref="P226:P244">O226*H226</f>
        <v>0</v>
      </c>
      <c r="Q226" s="202">
        <v>0</v>
      </c>
      <c r="R226" s="202">
        <f aca="true" t="shared" si="62" ref="R226:R244">Q226*H226</f>
        <v>0</v>
      </c>
      <c r="S226" s="202">
        <v>0</v>
      </c>
      <c r="T226" s="203">
        <f aca="true" t="shared" si="63" ref="T226:T244">S226*H226</f>
        <v>0</v>
      </c>
      <c r="AR226" s="24" t="s">
        <v>317</v>
      </c>
      <c r="AT226" s="24" t="s">
        <v>710</v>
      </c>
      <c r="AU226" s="24" t="s">
        <v>82</v>
      </c>
      <c r="AY226" s="24" t="s">
        <v>173</v>
      </c>
      <c r="BE226" s="204">
        <f aca="true" t="shared" si="64" ref="BE226:BE244">IF(N226="základní",J226,0)</f>
        <v>0</v>
      </c>
      <c r="BF226" s="204">
        <f aca="true" t="shared" si="65" ref="BF226:BF244">IF(N226="snížená",J226,0)</f>
        <v>0</v>
      </c>
      <c r="BG226" s="204">
        <f aca="true" t="shared" si="66" ref="BG226:BG244">IF(N226="zákl. přenesená",J226,0)</f>
        <v>0</v>
      </c>
      <c r="BH226" s="204">
        <f aca="true" t="shared" si="67" ref="BH226:BH244">IF(N226="sníž. přenesená",J226,0)</f>
        <v>0</v>
      </c>
      <c r="BI226" s="204">
        <f aca="true" t="shared" si="68" ref="BI226:BI244">IF(N226="nulová",J226,0)</f>
        <v>0</v>
      </c>
      <c r="BJ226" s="24" t="s">
        <v>80</v>
      </c>
      <c r="BK226" s="204">
        <f aca="true" t="shared" si="69" ref="BK226:BK244">ROUND(I226*H226,2)</f>
        <v>0</v>
      </c>
      <c r="BL226" s="24" t="s">
        <v>181</v>
      </c>
      <c r="BM226" s="24" t="s">
        <v>2054</v>
      </c>
    </row>
    <row r="227" spans="2:65" s="1" customFormat="1" ht="44.25" customHeight="1">
      <c r="B227" s="41"/>
      <c r="C227" s="262" t="s">
        <v>2055</v>
      </c>
      <c r="D227" s="262" t="s">
        <v>710</v>
      </c>
      <c r="E227" s="263" t="s">
        <v>2056</v>
      </c>
      <c r="F227" s="264" t="s">
        <v>2053</v>
      </c>
      <c r="G227" s="265" t="s">
        <v>970</v>
      </c>
      <c r="H227" s="266">
        <v>1</v>
      </c>
      <c r="I227" s="267"/>
      <c r="J227" s="268">
        <f t="shared" si="60"/>
        <v>0</v>
      </c>
      <c r="K227" s="264" t="s">
        <v>21</v>
      </c>
      <c r="L227" s="269"/>
      <c r="M227" s="270" t="s">
        <v>21</v>
      </c>
      <c r="N227" s="271" t="s">
        <v>43</v>
      </c>
      <c r="O227" s="42"/>
      <c r="P227" s="202">
        <f t="shared" si="61"/>
        <v>0</v>
      </c>
      <c r="Q227" s="202">
        <v>0</v>
      </c>
      <c r="R227" s="202">
        <f t="shared" si="62"/>
        <v>0</v>
      </c>
      <c r="S227" s="202">
        <v>0</v>
      </c>
      <c r="T227" s="203">
        <f t="shared" si="63"/>
        <v>0</v>
      </c>
      <c r="AR227" s="24" t="s">
        <v>317</v>
      </c>
      <c r="AT227" s="24" t="s">
        <v>710</v>
      </c>
      <c r="AU227" s="24" t="s">
        <v>82</v>
      </c>
      <c r="AY227" s="24" t="s">
        <v>173</v>
      </c>
      <c r="BE227" s="204">
        <f t="shared" si="64"/>
        <v>0</v>
      </c>
      <c r="BF227" s="204">
        <f t="shared" si="65"/>
        <v>0</v>
      </c>
      <c r="BG227" s="204">
        <f t="shared" si="66"/>
        <v>0</v>
      </c>
      <c r="BH227" s="204">
        <f t="shared" si="67"/>
        <v>0</v>
      </c>
      <c r="BI227" s="204">
        <f t="shared" si="68"/>
        <v>0</v>
      </c>
      <c r="BJ227" s="24" t="s">
        <v>80</v>
      </c>
      <c r="BK227" s="204">
        <f t="shared" si="69"/>
        <v>0</v>
      </c>
      <c r="BL227" s="24" t="s">
        <v>181</v>
      </c>
      <c r="BM227" s="24" t="s">
        <v>2057</v>
      </c>
    </row>
    <row r="228" spans="2:65" s="1" customFormat="1" ht="44.25" customHeight="1">
      <c r="B228" s="41"/>
      <c r="C228" s="262" t="s">
        <v>2058</v>
      </c>
      <c r="D228" s="262" t="s">
        <v>710</v>
      </c>
      <c r="E228" s="263" t="s">
        <v>2059</v>
      </c>
      <c r="F228" s="264" t="s">
        <v>2053</v>
      </c>
      <c r="G228" s="265" t="s">
        <v>970</v>
      </c>
      <c r="H228" s="266">
        <v>1</v>
      </c>
      <c r="I228" s="267"/>
      <c r="J228" s="268">
        <f t="shared" si="60"/>
        <v>0</v>
      </c>
      <c r="K228" s="264" t="s">
        <v>21</v>
      </c>
      <c r="L228" s="269"/>
      <c r="M228" s="270" t="s">
        <v>21</v>
      </c>
      <c r="N228" s="271" t="s">
        <v>43</v>
      </c>
      <c r="O228" s="42"/>
      <c r="P228" s="202">
        <f t="shared" si="61"/>
        <v>0</v>
      </c>
      <c r="Q228" s="202">
        <v>0</v>
      </c>
      <c r="R228" s="202">
        <f t="shared" si="62"/>
        <v>0</v>
      </c>
      <c r="S228" s="202">
        <v>0</v>
      </c>
      <c r="T228" s="203">
        <f t="shared" si="63"/>
        <v>0</v>
      </c>
      <c r="AR228" s="24" t="s">
        <v>317</v>
      </c>
      <c r="AT228" s="24" t="s">
        <v>710</v>
      </c>
      <c r="AU228" s="24" t="s">
        <v>82</v>
      </c>
      <c r="AY228" s="24" t="s">
        <v>173</v>
      </c>
      <c r="BE228" s="204">
        <f t="shared" si="64"/>
        <v>0</v>
      </c>
      <c r="BF228" s="204">
        <f t="shared" si="65"/>
        <v>0</v>
      </c>
      <c r="BG228" s="204">
        <f t="shared" si="66"/>
        <v>0</v>
      </c>
      <c r="BH228" s="204">
        <f t="shared" si="67"/>
        <v>0</v>
      </c>
      <c r="BI228" s="204">
        <f t="shared" si="68"/>
        <v>0</v>
      </c>
      <c r="BJ228" s="24" t="s">
        <v>80</v>
      </c>
      <c r="BK228" s="204">
        <f t="shared" si="69"/>
        <v>0</v>
      </c>
      <c r="BL228" s="24" t="s">
        <v>181</v>
      </c>
      <c r="BM228" s="24" t="s">
        <v>2060</v>
      </c>
    </row>
    <row r="229" spans="2:65" s="1" customFormat="1" ht="44.25" customHeight="1">
      <c r="B229" s="41"/>
      <c r="C229" s="262" t="s">
        <v>2061</v>
      </c>
      <c r="D229" s="262" t="s">
        <v>710</v>
      </c>
      <c r="E229" s="263" t="s">
        <v>2062</v>
      </c>
      <c r="F229" s="264" t="s">
        <v>2053</v>
      </c>
      <c r="G229" s="265" t="s">
        <v>970</v>
      </c>
      <c r="H229" s="266">
        <v>1</v>
      </c>
      <c r="I229" s="267"/>
      <c r="J229" s="268">
        <f t="shared" si="60"/>
        <v>0</v>
      </c>
      <c r="K229" s="264" t="s">
        <v>21</v>
      </c>
      <c r="L229" s="269"/>
      <c r="M229" s="270" t="s">
        <v>21</v>
      </c>
      <c r="N229" s="271" t="s">
        <v>43</v>
      </c>
      <c r="O229" s="42"/>
      <c r="P229" s="202">
        <f t="shared" si="61"/>
        <v>0</v>
      </c>
      <c r="Q229" s="202">
        <v>0</v>
      </c>
      <c r="R229" s="202">
        <f t="shared" si="62"/>
        <v>0</v>
      </c>
      <c r="S229" s="202">
        <v>0</v>
      </c>
      <c r="T229" s="203">
        <f t="shared" si="63"/>
        <v>0</v>
      </c>
      <c r="AR229" s="24" t="s">
        <v>317</v>
      </c>
      <c r="AT229" s="24" t="s">
        <v>710</v>
      </c>
      <c r="AU229" s="24" t="s">
        <v>82</v>
      </c>
      <c r="AY229" s="24" t="s">
        <v>173</v>
      </c>
      <c r="BE229" s="204">
        <f t="shared" si="64"/>
        <v>0</v>
      </c>
      <c r="BF229" s="204">
        <f t="shared" si="65"/>
        <v>0</v>
      </c>
      <c r="BG229" s="204">
        <f t="shared" si="66"/>
        <v>0</v>
      </c>
      <c r="BH229" s="204">
        <f t="shared" si="67"/>
        <v>0</v>
      </c>
      <c r="BI229" s="204">
        <f t="shared" si="68"/>
        <v>0</v>
      </c>
      <c r="BJ229" s="24" t="s">
        <v>80</v>
      </c>
      <c r="BK229" s="204">
        <f t="shared" si="69"/>
        <v>0</v>
      </c>
      <c r="BL229" s="24" t="s">
        <v>181</v>
      </c>
      <c r="BM229" s="24" t="s">
        <v>2063</v>
      </c>
    </row>
    <row r="230" spans="2:65" s="1" customFormat="1" ht="22.5" customHeight="1">
      <c r="B230" s="41"/>
      <c r="C230" s="262" t="s">
        <v>2064</v>
      </c>
      <c r="D230" s="262" t="s">
        <v>710</v>
      </c>
      <c r="E230" s="263" t="s">
        <v>2065</v>
      </c>
      <c r="F230" s="264" t="s">
        <v>2066</v>
      </c>
      <c r="G230" s="265" t="s">
        <v>970</v>
      </c>
      <c r="H230" s="266">
        <v>1</v>
      </c>
      <c r="I230" s="267"/>
      <c r="J230" s="268">
        <f t="shared" si="60"/>
        <v>0</v>
      </c>
      <c r="K230" s="264" t="s">
        <v>21</v>
      </c>
      <c r="L230" s="269"/>
      <c r="M230" s="270" t="s">
        <v>21</v>
      </c>
      <c r="N230" s="271" t="s">
        <v>43</v>
      </c>
      <c r="O230" s="42"/>
      <c r="P230" s="202">
        <f t="shared" si="61"/>
        <v>0</v>
      </c>
      <c r="Q230" s="202">
        <v>0</v>
      </c>
      <c r="R230" s="202">
        <f t="shared" si="62"/>
        <v>0</v>
      </c>
      <c r="S230" s="202">
        <v>0</v>
      </c>
      <c r="T230" s="203">
        <f t="shared" si="63"/>
        <v>0</v>
      </c>
      <c r="AR230" s="24" t="s">
        <v>317</v>
      </c>
      <c r="AT230" s="24" t="s">
        <v>710</v>
      </c>
      <c r="AU230" s="24" t="s">
        <v>82</v>
      </c>
      <c r="AY230" s="24" t="s">
        <v>173</v>
      </c>
      <c r="BE230" s="204">
        <f t="shared" si="64"/>
        <v>0</v>
      </c>
      <c r="BF230" s="204">
        <f t="shared" si="65"/>
        <v>0</v>
      </c>
      <c r="BG230" s="204">
        <f t="shared" si="66"/>
        <v>0</v>
      </c>
      <c r="BH230" s="204">
        <f t="shared" si="67"/>
        <v>0</v>
      </c>
      <c r="BI230" s="204">
        <f t="shared" si="68"/>
        <v>0</v>
      </c>
      <c r="BJ230" s="24" t="s">
        <v>80</v>
      </c>
      <c r="BK230" s="204">
        <f t="shared" si="69"/>
        <v>0</v>
      </c>
      <c r="BL230" s="24" t="s">
        <v>181</v>
      </c>
      <c r="BM230" s="24" t="s">
        <v>2067</v>
      </c>
    </row>
    <row r="231" spans="2:65" s="1" customFormat="1" ht="22.5" customHeight="1">
      <c r="B231" s="41"/>
      <c r="C231" s="262" t="s">
        <v>2068</v>
      </c>
      <c r="D231" s="262" t="s">
        <v>710</v>
      </c>
      <c r="E231" s="263" t="s">
        <v>2069</v>
      </c>
      <c r="F231" s="264" t="s">
        <v>2070</v>
      </c>
      <c r="G231" s="265" t="s">
        <v>970</v>
      </c>
      <c r="H231" s="266">
        <v>1</v>
      </c>
      <c r="I231" s="267"/>
      <c r="J231" s="268">
        <f t="shared" si="60"/>
        <v>0</v>
      </c>
      <c r="K231" s="264" t="s">
        <v>21</v>
      </c>
      <c r="L231" s="269"/>
      <c r="M231" s="270" t="s">
        <v>21</v>
      </c>
      <c r="N231" s="271" t="s">
        <v>43</v>
      </c>
      <c r="O231" s="42"/>
      <c r="P231" s="202">
        <f t="shared" si="61"/>
        <v>0</v>
      </c>
      <c r="Q231" s="202">
        <v>0</v>
      </c>
      <c r="R231" s="202">
        <f t="shared" si="62"/>
        <v>0</v>
      </c>
      <c r="S231" s="202">
        <v>0</v>
      </c>
      <c r="T231" s="203">
        <f t="shared" si="63"/>
        <v>0</v>
      </c>
      <c r="AR231" s="24" t="s">
        <v>317</v>
      </c>
      <c r="AT231" s="24" t="s">
        <v>710</v>
      </c>
      <c r="AU231" s="24" t="s">
        <v>82</v>
      </c>
      <c r="AY231" s="24" t="s">
        <v>173</v>
      </c>
      <c r="BE231" s="204">
        <f t="shared" si="64"/>
        <v>0</v>
      </c>
      <c r="BF231" s="204">
        <f t="shared" si="65"/>
        <v>0</v>
      </c>
      <c r="BG231" s="204">
        <f t="shared" si="66"/>
        <v>0</v>
      </c>
      <c r="BH231" s="204">
        <f t="shared" si="67"/>
        <v>0</v>
      </c>
      <c r="BI231" s="204">
        <f t="shared" si="68"/>
        <v>0</v>
      </c>
      <c r="BJ231" s="24" t="s">
        <v>80</v>
      </c>
      <c r="BK231" s="204">
        <f t="shared" si="69"/>
        <v>0</v>
      </c>
      <c r="BL231" s="24" t="s">
        <v>181</v>
      </c>
      <c r="BM231" s="24" t="s">
        <v>2071</v>
      </c>
    </row>
    <row r="232" spans="2:65" s="1" customFormat="1" ht="22.5" customHeight="1">
      <c r="B232" s="41"/>
      <c r="C232" s="262" t="s">
        <v>2072</v>
      </c>
      <c r="D232" s="262" t="s">
        <v>710</v>
      </c>
      <c r="E232" s="263" t="s">
        <v>2073</v>
      </c>
      <c r="F232" s="264" t="s">
        <v>2074</v>
      </c>
      <c r="G232" s="265" t="s">
        <v>970</v>
      </c>
      <c r="H232" s="266">
        <v>1</v>
      </c>
      <c r="I232" s="267"/>
      <c r="J232" s="268">
        <f t="shared" si="60"/>
        <v>0</v>
      </c>
      <c r="K232" s="264" t="s">
        <v>21</v>
      </c>
      <c r="L232" s="269"/>
      <c r="M232" s="270" t="s">
        <v>21</v>
      </c>
      <c r="N232" s="271" t="s">
        <v>43</v>
      </c>
      <c r="O232" s="42"/>
      <c r="P232" s="202">
        <f t="shared" si="61"/>
        <v>0</v>
      </c>
      <c r="Q232" s="202">
        <v>0</v>
      </c>
      <c r="R232" s="202">
        <f t="shared" si="62"/>
        <v>0</v>
      </c>
      <c r="S232" s="202">
        <v>0</v>
      </c>
      <c r="T232" s="203">
        <f t="shared" si="63"/>
        <v>0</v>
      </c>
      <c r="AR232" s="24" t="s">
        <v>317</v>
      </c>
      <c r="AT232" s="24" t="s">
        <v>710</v>
      </c>
      <c r="AU232" s="24" t="s">
        <v>82</v>
      </c>
      <c r="AY232" s="24" t="s">
        <v>173</v>
      </c>
      <c r="BE232" s="204">
        <f t="shared" si="64"/>
        <v>0</v>
      </c>
      <c r="BF232" s="204">
        <f t="shared" si="65"/>
        <v>0</v>
      </c>
      <c r="BG232" s="204">
        <f t="shared" si="66"/>
        <v>0</v>
      </c>
      <c r="BH232" s="204">
        <f t="shared" si="67"/>
        <v>0</v>
      </c>
      <c r="BI232" s="204">
        <f t="shared" si="68"/>
        <v>0</v>
      </c>
      <c r="BJ232" s="24" t="s">
        <v>80</v>
      </c>
      <c r="BK232" s="204">
        <f t="shared" si="69"/>
        <v>0</v>
      </c>
      <c r="BL232" s="24" t="s">
        <v>181</v>
      </c>
      <c r="BM232" s="24" t="s">
        <v>2075</v>
      </c>
    </row>
    <row r="233" spans="2:65" s="1" customFormat="1" ht="22.5" customHeight="1">
      <c r="B233" s="41"/>
      <c r="C233" s="262" t="s">
        <v>2076</v>
      </c>
      <c r="D233" s="262" t="s">
        <v>710</v>
      </c>
      <c r="E233" s="263" t="s">
        <v>2077</v>
      </c>
      <c r="F233" s="264" t="s">
        <v>2074</v>
      </c>
      <c r="G233" s="265" t="s">
        <v>970</v>
      </c>
      <c r="H233" s="266">
        <v>1</v>
      </c>
      <c r="I233" s="267"/>
      <c r="J233" s="268">
        <f t="shared" si="60"/>
        <v>0</v>
      </c>
      <c r="K233" s="264" t="s">
        <v>21</v>
      </c>
      <c r="L233" s="269"/>
      <c r="M233" s="270" t="s">
        <v>21</v>
      </c>
      <c r="N233" s="271" t="s">
        <v>43</v>
      </c>
      <c r="O233" s="42"/>
      <c r="P233" s="202">
        <f t="shared" si="61"/>
        <v>0</v>
      </c>
      <c r="Q233" s="202">
        <v>0</v>
      </c>
      <c r="R233" s="202">
        <f t="shared" si="62"/>
        <v>0</v>
      </c>
      <c r="S233" s="202">
        <v>0</v>
      </c>
      <c r="T233" s="203">
        <f t="shared" si="63"/>
        <v>0</v>
      </c>
      <c r="AR233" s="24" t="s">
        <v>317</v>
      </c>
      <c r="AT233" s="24" t="s">
        <v>710</v>
      </c>
      <c r="AU233" s="24" t="s">
        <v>82</v>
      </c>
      <c r="AY233" s="24" t="s">
        <v>173</v>
      </c>
      <c r="BE233" s="204">
        <f t="shared" si="64"/>
        <v>0</v>
      </c>
      <c r="BF233" s="204">
        <f t="shared" si="65"/>
        <v>0</v>
      </c>
      <c r="BG233" s="204">
        <f t="shared" si="66"/>
        <v>0</v>
      </c>
      <c r="BH233" s="204">
        <f t="shared" si="67"/>
        <v>0</v>
      </c>
      <c r="BI233" s="204">
        <f t="shared" si="68"/>
        <v>0</v>
      </c>
      <c r="BJ233" s="24" t="s">
        <v>80</v>
      </c>
      <c r="BK233" s="204">
        <f t="shared" si="69"/>
        <v>0</v>
      </c>
      <c r="BL233" s="24" t="s">
        <v>181</v>
      </c>
      <c r="BM233" s="24" t="s">
        <v>2078</v>
      </c>
    </row>
    <row r="234" spans="2:65" s="1" customFormat="1" ht="44.25" customHeight="1">
      <c r="B234" s="41"/>
      <c r="C234" s="262" t="s">
        <v>2079</v>
      </c>
      <c r="D234" s="262" t="s">
        <v>710</v>
      </c>
      <c r="E234" s="263" t="s">
        <v>2080</v>
      </c>
      <c r="F234" s="264" t="s">
        <v>2081</v>
      </c>
      <c r="G234" s="265" t="s">
        <v>970</v>
      </c>
      <c r="H234" s="266">
        <v>1</v>
      </c>
      <c r="I234" s="267"/>
      <c r="J234" s="268">
        <f t="shared" si="60"/>
        <v>0</v>
      </c>
      <c r="K234" s="264" t="s">
        <v>21</v>
      </c>
      <c r="L234" s="269"/>
      <c r="M234" s="270" t="s">
        <v>21</v>
      </c>
      <c r="N234" s="271" t="s">
        <v>43</v>
      </c>
      <c r="O234" s="42"/>
      <c r="P234" s="202">
        <f t="shared" si="61"/>
        <v>0</v>
      </c>
      <c r="Q234" s="202">
        <v>0</v>
      </c>
      <c r="R234" s="202">
        <f t="shared" si="62"/>
        <v>0</v>
      </c>
      <c r="S234" s="202">
        <v>0</v>
      </c>
      <c r="T234" s="203">
        <f t="shared" si="63"/>
        <v>0</v>
      </c>
      <c r="AR234" s="24" t="s">
        <v>317</v>
      </c>
      <c r="AT234" s="24" t="s">
        <v>710</v>
      </c>
      <c r="AU234" s="24" t="s">
        <v>82</v>
      </c>
      <c r="AY234" s="24" t="s">
        <v>173</v>
      </c>
      <c r="BE234" s="204">
        <f t="shared" si="64"/>
        <v>0</v>
      </c>
      <c r="BF234" s="204">
        <f t="shared" si="65"/>
        <v>0</v>
      </c>
      <c r="BG234" s="204">
        <f t="shared" si="66"/>
        <v>0</v>
      </c>
      <c r="BH234" s="204">
        <f t="shared" si="67"/>
        <v>0</v>
      </c>
      <c r="BI234" s="204">
        <f t="shared" si="68"/>
        <v>0</v>
      </c>
      <c r="BJ234" s="24" t="s">
        <v>80</v>
      </c>
      <c r="BK234" s="204">
        <f t="shared" si="69"/>
        <v>0</v>
      </c>
      <c r="BL234" s="24" t="s">
        <v>181</v>
      </c>
      <c r="BM234" s="24" t="s">
        <v>2082</v>
      </c>
    </row>
    <row r="235" spans="2:65" s="1" customFormat="1" ht="44.25" customHeight="1">
      <c r="B235" s="41"/>
      <c r="C235" s="262" t="s">
        <v>2083</v>
      </c>
      <c r="D235" s="262" t="s">
        <v>710</v>
      </c>
      <c r="E235" s="263" t="s">
        <v>2084</v>
      </c>
      <c r="F235" s="264" t="s">
        <v>2053</v>
      </c>
      <c r="G235" s="265" t="s">
        <v>970</v>
      </c>
      <c r="H235" s="266">
        <v>1</v>
      </c>
      <c r="I235" s="267"/>
      <c r="J235" s="268">
        <f t="shared" si="60"/>
        <v>0</v>
      </c>
      <c r="K235" s="264" t="s">
        <v>21</v>
      </c>
      <c r="L235" s="269"/>
      <c r="M235" s="270" t="s">
        <v>21</v>
      </c>
      <c r="N235" s="271" t="s">
        <v>43</v>
      </c>
      <c r="O235" s="42"/>
      <c r="P235" s="202">
        <f t="shared" si="61"/>
        <v>0</v>
      </c>
      <c r="Q235" s="202">
        <v>0</v>
      </c>
      <c r="R235" s="202">
        <f t="shared" si="62"/>
        <v>0</v>
      </c>
      <c r="S235" s="202">
        <v>0</v>
      </c>
      <c r="T235" s="203">
        <f t="shared" si="63"/>
        <v>0</v>
      </c>
      <c r="AR235" s="24" t="s">
        <v>317</v>
      </c>
      <c r="AT235" s="24" t="s">
        <v>710</v>
      </c>
      <c r="AU235" s="24" t="s">
        <v>82</v>
      </c>
      <c r="AY235" s="24" t="s">
        <v>173</v>
      </c>
      <c r="BE235" s="204">
        <f t="shared" si="64"/>
        <v>0</v>
      </c>
      <c r="BF235" s="204">
        <f t="shared" si="65"/>
        <v>0</v>
      </c>
      <c r="BG235" s="204">
        <f t="shared" si="66"/>
        <v>0</v>
      </c>
      <c r="BH235" s="204">
        <f t="shared" si="67"/>
        <v>0</v>
      </c>
      <c r="BI235" s="204">
        <f t="shared" si="68"/>
        <v>0</v>
      </c>
      <c r="BJ235" s="24" t="s">
        <v>80</v>
      </c>
      <c r="BK235" s="204">
        <f t="shared" si="69"/>
        <v>0</v>
      </c>
      <c r="BL235" s="24" t="s">
        <v>181</v>
      </c>
      <c r="BM235" s="24" t="s">
        <v>2085</v>
      </c>
    </row>
    <row r="236" spans="2:65" s="1" customFormat="1" ht="22.5" customHeight="1">
      <c r="B236" s="41"/>
      <c r="C236" s="262" t="s">
        <v>2086</v>
      </c>
      <c r="D236" s="262" t="s">
        <v>710</v>
      </c>
      <c r="E236" s="263" t="s">
        <v>2087</v>
      </c>
      <c r="F236" s="264" t="s">
        <v>2070</v>
      </c>
      <c r="G236" s="265" t="s">
        <v>970</v>
      </c>
      <c r="H236" s="266">
        <v>1</v>
      </c>
      <c r="I236" s="267"/>
      <c r="J236" s="268">
        <f t="shared" si="60"/>
        <v>0</v>
      </c>
      <c r="K236" s="264" t="s">
        <v>21</v>
      </c>
      <c r="L236" s="269"/>
      <c r="M236" s="270" t="s">
        <v>21</v>
      </c>
      <c r="N236" s="271" t="s">
        <v>43</v>
      </c>
      <c r="O236" s="42"/>
      <c r="P236" s="202">
        <f t="shared" si="61"/>
        <v>0</v>
      </c>
      <c r="Q236" s="202">
        <v>0</v>
      </c>
      <c r="R236" s="202">
        <f t="shared" si="62"/>
        <v>0</v>
      </c>
      <c r="S236" s="202">
        <v>0</v>
      </c>
      <c r="T236" s="203">
        <f t="shared" si="63"/>
        <v>0</v>
      </c>
      <c r="AR236" s="24" t="s">
        <v>317</v>
      </c>
      <c r="AT236" s="24" t="s">
        <v>710</v>
      </c>
      <c r="AU236" s="24" t="s">
        <v>82</v>
      </c>
      <c r="AY236" s="24" t="s">
        <v>173</v>
      </c>
      <c r="BE236" s="204">
        <f t="shared" si="64"/>
        <v>0</v>
      </c>
      <c r="BF236" s="204">
        <f t="shared" si="65"/>
        <v>0</v>
      </c>
      <c r="BG236" s="204">
        <f t="shared" si="66"/>
        <v>0</v>
      </c>
      <c r="BH236" s="204">
        <f t="shared" si="67"/>
        <v>0</v>
      </c>
      <c r="BI236" s="204">
        <f t="shared" si="68"/>
        <v>0</v>
      </c>
      <c r="BJ236" s="24" t="s">
        <v>80</v>
      </c>
      <c r="BK236" s="204">
        <f t="shared" si="69"/>
        <v>0</v>
      </c>
      <c r="BL236" s="24" t="s">
        <v>181</v>
      </c>
      <c r="BM236" s="24" t="s">
        <v>2088</v>
      </c>
    </row>
    <row r="237" spans="2:65" s="1" customFormat="1" ht="22.5" customHeight="1">
      <c r="B237" s="41"/>
      <c r="C237" s="262" t="s">
        <v>2089</v>
      </c>
      <c r="D237" s="262" t="s">
        <v>710</v>
      </c>
      <c r="E237" s="263" t="s">
        <v>2090</v>
      </c>
      <c r="F237" s="264" t="s">
        <v>2070</v>
      </c>
      <c r="G237" s="265" t="s">
        <v>970</v>
      </c>
      <c r="H237" s="266">
        <v>1</v>
      </c>
      <c r="I237" s="267"/>
      <c r="J237" s="268">
        <f t="shared" si="60"/>
        <v>0</v>
      </c>
      <c r="K237" s="264" t="s">
        <v>21</v>
      </c>
      <c r="L237" s="269"/>
      <c r="M237" s="270" t="s">
        <v>21</v>
      </c>
      <c r="N237" s="271" t="s">
        <v>43</v>
      </c>
      <c r="O237" s="42"/>
      <c r="P237" s="202">
        <f t="shared" si="61"/>
        <v>0</v>
      </c>
      <c r="Q237" s="202">
        <v>0</v>
      </c>
      <c r="R237" s="202">
        <f t="shared" si="62"/>
        <v>0</v>
      </c>
      <c r="S237" s="202">
        <v>0</v>
      </c>
      <c r="T237" s="203">
        <f t="shared" si="63"/>
        <v>0</v>
      </c>
      <c r="AR237" s="24" t="s">
        <v>317</v>
      </c>
      <c r="AT237" s="24" t="s">
        <v>710</v>
      </c>
      <c r="AU237" s="24" t="s">
        <v>82</v>
      </c>
      <c r="AY237" s="24" t="s">
        <v>173</v>
      </c>
      <c r="BE237" s="204">
        <f t="shared" si="64"/>
        <v>0</v>
      </c>
      <c r="BF237" s="204">
        <f t="shared" si="65"/>
        <v>0</v>
      </c>
      <c r="BG237" s="204">
        <f t="shared" si="66"/>
        <v>0</v>
      </c>
      <c r="BH237" s="204">
        <f t="shared" si="67"/>
        <v>0</v>
      </c>
      <c r="BI237" s="204">
        <f t="shared" si="68"/>
        <v>0</v>
      </c>
      <c r="BJ237" s="24" t="s">
        <v>80</v>
      </c>
      <c r="BK237" s="204">
        <f t="shared" si="69"/>
        <v>0</v>
      </c>
      <c r="BL237" s="24" t="s">
        <v>181</v>
      </c>
      <c r="BM237" s="24" t="s">
        <v>2091</v>
      </c>
    </row>
    <row r="238" spans="2:65" s="1" customFormat="1" ht="22.5" customHeight="1">
      <c r="B238" s="41"/>
      <c r="C238" s="262" t="s">
        <v>2092</v>
      </c>
      <c r="D238" s="262" t="s">
        <v>710</v>
      </c>
      <c r="E238" s="263" t="s">
        <v>2093</v>
      </c>
      <c r="F238" s="264" t="s">
        <v>2074</v>
      </c>
      <c r="G238" s="265" t="s">
        <v>970</v>
      </c>
      <c r="H238" s="266">
        <v>1</v>
      </c>
      <c r="I238" s="267"/>
      <c r="J238" s="268">
        <f t="shared" si="60"/>
        <v>0</v>
      </c>
      <c r="K238" s="264" t="s">
        <v>21</v>
      </c>
      <c r="L238" s="269"/>
      <c r="M238" s="270" t="s">
        <v>21</v>
      </c>
      <c r="N238" s="271" t="s">
        <v>43</v>
      </c>
      <c r="O238" s="42"/>
      <c r="P238" s="202">
        <f t="shared" si="61"/>
        <v>0</v>
      </c>
      <c r="Q238" s="202">
        <v>0</v>
      </c>
      <c r="R238" s="202">
        <f t="shared" si="62"/>
        <v>0</v>
      </c>
      <c r="S238" s="202">
        <v>0</v>
      </c>
      <c r="T238" s="203">
        <f t="shared" si="63"/>
        <v>0</v>
      </c>
      <c r="AR238" s="24" t="s">
        <v>317</v>
      </c>
      <c r="AT238" s="24" t="s">
        <v>710</v>
      </c>
      <c r="AU238" s="24" t="s">
        <v>82</v>
      </c>
      <c r="AY238" s="24" t="s">
        <v>173</v>
      </c>
      <c r="BE238" s="204">
        <f t="shared" si="64"/>
        <v>0</v>
      </c>
      <c r="BF238" s="204">
        <f t="shared" si="65"/>
        <v>0</v>
      </c>
      <c r="BG238" s="204">
        <f t="shared" si="66"/>
        <v>0</v>
      </c>
      <c r="BH238" s="204">
        <f t="shared" si="67"/>
        <v>0</v>
      </c>
      <c r="BI238" s="204">
        <f t="shared" si="68"/>
        <v>0</v>
      </c>
      <c r="BJ238" s="24" t="s">
        <v>80</v>
      </c>
      <c r="BK238" s="204">
        <f t="shared" si="69"/>
        <v>0</v>
      </c>
      <c r="BL238" s="24" t="s">
        <v>181</v>
      </c>
      <c r="BM238" s="24" t="s">
        <v>2094</v>
      </c>
    </row>
    <row r="239" spans="2:65" s="1" customFormat="1" ht="22.5" customHeight="1">
      <c r="B239" s="41"/>
      <c r="C239" s="262" t="s">
        <v>2095</v>
      </c>
      <c r="D239" s="262" t="s">
        <v>710</v>
      </c>
      <c r="E239" s="263" t="s">
        <v>2096</v>
      </c>
      <c r="F239" s="264" t="s">
        <v>2066</v>
      </c>
      <c r="G239" s="265" t="s">
        <v>970</v>
      </c>
      <c r="H239" s="266">
        <v>1</v>
      </c>
      <c r="I239" s="267"/>
      <c r="J239" s="268">
        <f t="shared" si="60"/>
        <v>0</v>
      </c>
      <c r="K239" s="264" t="s">
        <v>21</v>
      </c>
      <c r="L239" s="269"/>
      <c r="M239" s="270" t="s">
        <v>21</v>
      </c>
      <c r="N239" s="271" t="s">
        <v>43</v>
      </c>
      <c r="O239" s="42"/>
      <c r="P239" s="202">
        <f t="shared" si="61"/>
        <v>0</v>
      </c>
      <c r="Q239" s="202">
        <v>0</v>
      </c>
      <c r="R239" s="202">
        <f t="shared" si="62"/>
        <v>0</v>
      </c>
      <c r="S239" s="202">
        <v>0</v>
      </c>
      <c r="T239" s="203">
        <f t="shared" si="63"/>
        <v>0</v>
      </c>
      <c r="AR239" s="24" t="s">
        <v>317</v>
      </c>
      <c r="AT239" s="24" t="s">
        <v>710</v>
      </c>
      <c r="AU239" s="24" t="s">
        <v>82</v>
      </c>
      <c r="AY239" s="24" t="s">
        <v>173</v>
      </c>
      <c r="BE239" s="204">
        <f t="shared" si="64"/>
        <v>0</v>
      </c>
      <c r="BF239" s="204">
        <f t="shared" si="65"/>
        <v>0</v>
      </c>
      <c r="BG239" s="204">
        <f t="shared" si="66"/>
        <v>0</v>
      </c>
      <c r="BH239" s="204">
        <f t="shared" si="67"/>
        <v>0</v>
      </c>
      <c r="BI239" s="204">
        <f t="shared" si="68"/>
        <v>0</v>
      </c>
      <c r="BJ239" s="24" t="s">
        <v>80</v>
      </c>
      <c r="BK239" s="204">
        <f t="shared" si="69"/>
        <v>0</v>
      </c>
      <c r="BL239" s="24" t="s">
        <v>181</v>
      </c>
      <c r="BM239" s="24" t="s">
        <v>2097</v>
      </c>
    </row>
    <row r="240" spans="2:65" s="1" customFormat="1" ht="22.5" customHeight="1">
      <c r="B240" s="41"/>
      <c r="C240" s="262" t="s">
        <v>2098</v>
      </c>
      <c r="D240" s="262" t="s">
        <v>710</v>
      </c>
      <c r="E240" s="263" t="s">
        <v>2099</v>
      </c>
      <c r="F240" s="264" t="s">
        <v>2066</v>
      </c>
      <c r="G240" s="265" t="s">
        <v>970</v>
      </c>
      <c r="H240" s="266">
        <v>1</v>
      </c>
      <c r="I240" s="267"/>
      <c r="J240" s="268">
        <f t="shared" si="60"/>
        <v>0</v>
      </c>
      <c r="K240" s="264" t="s">
        <v>21</v>
      </c>
      <c r="L240" s="269"/>
      <c r="M240" s="270" t="s">
        <v>21</v>
      </c>
      <c r="N240" s="271" t="s">
        <v>43</v>
      </c>
      <c r="O240" s="42"/>
      <c r="P240" s="202">
        <f t="shared" si="61"/>
        <v>0</v>
      </c>
      <c r="Q240" s="202">
        <v>0</v>
      </c>
      <c r="R240" s="202">
        <f t="shared" si="62"/>
        <v>0</v>
      </c>
      <c r="S240" s="202">
        <v>0</v>
      </c>
      <c r="T240" s="203">
        <f t="shared" si="63"/>
        <v>0</v>
      </c>
      <c r="AR240" s="24" t="s">
        <v>317</v>
      </c>
      <c r="AT240" s="24" t="s">
        <v>710</v>
      </c>
      <c r="AU240" s="24" t="s">
        <v>82</v>
      </c>
      <c r="AY240" s="24" t="s">
        <v>173</v>
      </c>
      <c r="BE240" s="204">
        <f t="shared" si="64"/>
        <v>0</v>
      </c>
      <c r="BF240" s="204">
        <f t="shared" si="65"/>
        <v>0</v>
      </c>
      <c r="BG240" s="204">
        <f t="shared" si="66"/>
        <v>0</v>
      </c>
      <c r="BH240" s="204">
        <f t="shared" si="67"/>
        <v>0</v>
      </c>
      <c r="BI240" s="204">
        <f t="shared" si="68"/>
        <v>0</v>
      </c>
      <c r="BJ240" s="24" t="s">
        <v>80</v>
      </c>
      <c r="BK240" s="204">
        <f t="shared" si="69"/>
        <v>0</v>
      </c>
      <c r="BL240" s="24" t="s">
        <v>181</v>
      </c>
      <c r="BM240" s="24" t="s">
        <v>2100</v>
      </c>
    </row>
    <row r="241" spans="2:65" s="1" customFormat="1" ht="22.5" customHeight="1">
      <c r="B241" s="41"/>
      <c r="C241" s="262" t="s">
        <v>2101</v>
      </c>
      <c r="D241" s="262" t="s">
        <v>710</v>
      </c>
      <c r="E241" s="263" t="s">
        <v>2102</v>
      </c>
      <c r="F241" s="264" t="s">
        <v>2070</v>
      </c>
      <c r="G241" s="265" t="s">
        <v>970</v>
      </c>
      <c r="H241" s="266">
        <v>1</v>
      </c>
      <c r="I241" s="267"/>
      <c r="J241" s="268">
        <f t="shared" si="60"/>
        <v>0</v>
      </c>
      <c r="K241" s="264" t="s">
        <v>21</v>
      </c>
      <c r="L241" s="269"/>
      <c r="M241" s="270" t="s">
        <v>21</v>
      </c>
      <c r="N241" s="271" t="s">
        <v>43</v>
      </c>
      <c r="O241" s="42"/>
      <c r="P241" s="202">
        <f t="shared" si="61"/>
        <v>0</v>
      </c>
      <c r="Q241" s="202">
        <v>0</v>
      </c>
      <c r="R241" s="202">
        <f t="shared" si="62"/>
        <v>0</v>
      </c>
      <c r="S241" s="202">
        <v>0</v>
      </c>
      <c r="T241" s="203">
        <f t="shared" si="63"/>
        <v>0</v>
      </c>
      <c r="AR241" s="24" t="s">
        <v>317</v>
      </c>
      <c r="AT241" s="24" t="s">
        <v>710</v>
      </c>
      <c r="AU241" s="24" t="s">
        <v>82</v>
      </c>
      <c r="AY241" s="24" t="s">
        <v>173</v>
      </c>
      <c r="BE241" s="204">
        <f t="shared" si="64"/>
        <v>0</v>
      </c>
      <c r="BF241" s="204">
        <f t="shared" si="65"/>
        <v>0</v>
      </c>
      <c r="BG241" s="204">
        <f t="shared" si="66"/>
        <v>0</v>
      </c>
      <c r="BH241" s="204">
        <f t="shared" si="67"/>
        <v>0</v>
      </c>
      <c r="BI241" s="204">
        <f t="shared" si="68"/>
        <v>0</v>
      </c>
      <c r="BJ241" s="24" t="s">
        <v>80</v>
      </c>
      <c r="BK241" s="204">
        <f t="shared" si="69"/>
        <v>0</v>
      </c>
      <c r="BL241" s="24" t="s">
        <v>181</v>
      </c>
      <c r="BM241" s="24" t="s">
        <v>2103</v>
      </c>
    </row>
    <row r="242" spans="2:65" s="1" customFormat="1" ht="22.5" customHeight="1">
      <c r="B242" s="41"/>
      <c r="C242" s="262" t="s">
        <v>2104</v>
      </c>
      <c r="D242" s="262" t="s">
        <v>710</v>
      </c>
      <c r="E242" s="263" t="s">
        <v>2105</v>
      </c>
      <c r="F242" s="264" t="s">
        <v>2074</v>
      </c>
      <c r="G242" s="265" t="s">
        <v>970</v>
      </c>
      <c r="H242" s="266">
        <v>1</v>
      </c>
      <c r="I242" s="267"/>
      <c r="J242" s="268">
        <f t="shared" si="60"/>
        <v>0</v>
      </c>
      <c r="K242" s="264" t="s">
        <v>21</v>
      </c>
      <c r="L242" s="269"/>
      <c r="M242" s="270" t="s">
        <v>21</v>
      </c>
      <c r="N242" s="271" t="s">
        <v>43</v>
      </c>
      <c r="O242" s="42"/>
      <c r="P242" s="202">
        <f t="shared" si="61"/>
        <v>0</v>
      </c>
      <c r="Q242" s="202">
        <v>0</v>
      </c>
      <c r="R242" s="202">
        <f t="shared" si="62"/>
        <v>0</v>
      </c>
      <c r="S242" s="202">
        <v>0</v>
      </c>
      <c r="T242" s="203">
        <f t="shared" si="63"/>
        <v>0</v>
      </c>
      <c r="AR242" s="24" t="s">
        <v>317</v>
      </c>
      <c r="AT242" s="24" t="s">
        <v>710</v>
      </c>
      <c r="AU242" s="24" t="s">
        <v>82</v>
      </c>
      <c r="AY242" s="24" t="s">
        <v>173</v>
      </c>
      <c r="BE242" s="204">
        <f t="shared" si="64"/>
        <v>0</v>
      </c>
      <c r="BF242" s="204">
        <f t="shared" si="65"/>
        <v>0</v>
      </c>
      <c r="BG242" s="204">
        <f t="shared" si="66"/>
        <v>0</v>
      </c>
      <c r="BH242" s="204">
        <f t="shared" si="67"/>
        <v>0</v>
      </c>
      <c r="BI242" s="204">
        <f t="shared" si="68"/>
        <v>0</v>
      </c>
      <c r="BJ242" s="24" t="s">
        <v>80</v>
      </c>
      <c r="BK242" s="204">
        <f t="shared" si="69"/>
        <v>0</v>
      </c>
      <c r="BL242" s="24" t="s">
        <v>181</v>
      </c>
      <c r="BM242" s="24" t="s">
        <v>2106</v>
      </c>
    </row>
    <row r="243" spans="2:65" s="1" customFormat="1" ht="22.5" customHeight="1">
      <c r="B243" s="41"/>
      <c r="C243" s="262" t="s">
        <v>2107</v>
      </c>
      <c r="D243" s="262" t="s">
        <v>710</v>
      </c>
      <c r="E243" s="263" t="s">
        <v>2108</v>
      </c>
      <c r="F243" s="264" t="s">
        <v>2074</v>
      </c>
      <c r="G243" s="265" t="s">
        <v>970</v>
      </c>
      <c r="H243" s="266">
        <v>1</v>
      </c>
      <c r="I243" s="267"/>
      <c r="J243" s="268">
        <f t="shared" si="60"/>
        <v>0</v>
      </c>
      <c r="K243" s="264" t="s">
        <v>21</v>
      </c>
      <c r="L243" s="269"/>
      <c r="M243" s="270" t="s">
        <v>21</v>
      </c>
      <c r="N243" s="271" t="s">
        <v>43</v>
      </c>
      <c r="O243" s="42"/>
      <c r="P243" s="202">
        <f t="shared" si="61"/>
        <v>0</v>
      </c>
      <c r="Q243" s="202">
        <v>0</v>
      </c>
      <c r="R243" s="202">
        <f t="shared" si="62"/>
        <v>0</v>
      </c>
      <c r="S243" s="202">
        <v>0</v>
      </c>
      <c r="T243" s="203">
        <f t="shared" si="63"/>
        <v>0</v>
      </c>
      <c r="AR243" s="24" t="s">
        <v>317</v>
      </c>
      <c r="AT243" s="24" t="s">
        <v>710</v>
      </c>
      <c r="AU243" s="24" t="s">
        <v>82</v>
      </c>
      <c r="AY243" s="24" t="s">
        <v>173</v>
      </c>
      <c r="BE243" s="204">
        <f t="shared" si="64"/>
        <v>0</v>
      </c>
      <c r="BF243" s="204">
        <f t="shared" si="65"/>
        <v>0</v>
      </c>
      <c r="BG243" s="204">
        <f t="shared" si="66"/>
        <v>0</v>
      </c>
      <c r="BH243" s="204">
        <f t="shared" si="67"/>
        <v>0</v>
      </c>
      <c r="BI243" s="204">
        <f t="shared" si="68"/>
        <v>0</v>
      </c>
      <c r="BJ243" s="24" t="s">
        <v>80</v>
      </c>
      <c r="BK243" s="204">
        <f t="shared" si="69"/>
        <v>0</v>
      </c>
      <c r="BL243" s="24" t="s">
        <v>181</v>
      </c>
      <c r="BM243" s="24" t="s">
        <v>2109</v>
      </c>
    </row>
    <row r="244" spans="2:65" s="1" customFormat="1" ht="22.5" customHeight="1">
      <c r="B244" s="41"/>
      <c r="C244" s="262" t="s">
        <v>2110</v>
      </c>
      <c r="D244" s="262" t="s">
        <v>710</v>
      </c>
      <c r="E244" s="263" t="s">
        <v>2111</v>
      </c>
      <c r="F244" s="264" t="s">
        <v>2112</v>
      </c>
      <c r="G244" s="265" t="s">
        <v>179</v>
      </c>
      <c r="H244" s="266">
        <v>25</v>
      </c>
      <c r="I244" s="267"/>
      <c r="J244" s="268">
        <f t="shared" si="60"/>
        <v>0</v>
      </c>
      <c r="K244" s="264" t="s">
        <v>21</v>
      </c>
      <c r="L244" s="269"/>
      <c r="M244" s="270" t="s">
        <v>21</v>
      </c>
      <c r="N244" s="271" t="s">
        <v>43</v>
      </c>
      <c r="O244" s="42"/>
      <c r="P244" s="202">
        <f t="shared" si="61"/>
        <v>0</v>
      </c>
      <c r="Q244" s="202">
        <v>0</v>
      </c>
      <c r="R244" s="202">
        <f t="shared" si="62"/>
        <v>0</v>
      </c>
      <c r="S244" s="202">
        <v>0</v>
      </c>
      <c r="T244" s="203">
        <f t="shared" si="63"/>
        <v>0</v>
      </c>
      <c r="AR244" s="24" t="s">
        <v>317</v>
      </c>
      <c r="AT244" s="24" t="s">
        <v>710</v>
      </c>
      <c r="AU244" s="24" t="s">
        <v>82</v>
      </c>
      <c r="AY244" s="24" t="s">
        <v>173</v>
      </c>
      <c r="BE244" s="204">
        <f t="shared" si="64"/>
        <v>0</v>
      </c>
      <c r="BF244" s="204">
        <f t="shared" si="65"/>
        <v>0</v>
      </c>
      <c r="BG244" s="204">
        <f t="shared" si="66"/>
        <v>0</v>
      </c>
      <c r="BH244" s="204">
        <f t="shared" si="67"/>
        <v>0</v>
      </c>
      <c r="BI244" s="204">
        <f t="shared" si="68"/>
        <v>0</v>
      </c>
      <c r="BJ244" s="24" t="s">
        <v>80</v>
      </c>
      <c r="BK244" s="204">
        <f t="shared" si="69"/>
        <v>0</v>
      </c>
      <c r="BL244" s="24" t="s">
        <v>181</v>
      </c>
      <c r="BM244" s="24" t="s">
        <v>2113</v>
      </c>
    </row>
    <row r="245" spans="2:63" s="10" customFormat="1" ht="29.85" customHeight="1">
      <c r="B245" s="176"/>
      <c r="C245" s="177"/>
      <c r="D245" s="190" t="s">
        <v>71</v>
      </c>
      <c r="E245" s="191" t="s">
        <v>2114</v>
      </c>
      <c r="F245" s="191" t="s">
        <v>2115</v>
      </c>
      <c r="G245" s="177"/>
      <c r="H245" s="177"/>
      <c r="I245" s="180"/>
      <c r="J245" s="192">
        <f>BK245</f>
        <v>0</v>
      </c>
      <c r="K245" s="177"/>
      <c r="L245" s="182"/>
      <c r="M245" s="183"/>
      <c r="N245" s="184"/>
      <c r="O245" s="184"/>
      <c r="P245" s="185">
        <f>SUM(P246:P250)</f>
        <v>0</v>
      </c>
      <c r="Q245" s="184"/>
      <c r="R245" s="185">
        <f>SUM(R246:R250)</f>
        <v>0</v>
      </c>
      <c r="S245" s="184"/>
      <c r="T245" s="186">
        <f>SUM(T246:T250)</f>
        <v>0</v>
      </c>
      <c r="AR245" s="187" t="s">
        <v>80</v>
      </c>
      <c r="AT245" s="188" t="s">
        <v>71</v>
      </c>
      <c r="AU245" s="188" t="s">
        <v>80</v>
      </c>
      <c r="AY245" s="187" t="s">
        <v>173</v>
      </c>
      <c r="BK245" s="189">
        <f>SUM(BK246:BK250)</f>
        <v>0</v>
      </c>
    </row>
    <row r="246" spans="2:65" s="1" customFormat="1" ht="22.5" customHeight="1">
      <c r="B246" s="41"/>
      <c r="C246" s="193" t="s">
        <v>2116</v>
      </c>
      <c r="D246" s="193" t="s">
        <v>176</v>
      </c>
      <c r="E246" s="194" t="s">
        <v>2117</v>
      </c>
      <c r="F246" s="195" t="s">
        <v>2118</v>
      </c>
      <c r="G246" s="196" t="s">
        <v>1543</v>
      </c>
      <c r="H246" s="197">
        <v>1</v>
      </c>
      <c r="I246" s="198"/>
      <c r="J246" s="199">
        <f>ROUND(I246*H246,2)</f>
        <v>0</v>
      </c>
      <c r="K246" s="195" t="s">
        <v>21</v>
      </c>
      <c r="L246" s="61"/>
      <c r="M246" s="200" t="s">
        <v>21</v>
      </c>
      <c r="N246" s="201" t="s">
        <v>43</v>
      </c>
      <c r="O246" s="42"/>
      <c r="P246" s="202">
        <f>O246*H246</f>
        <v>0</v>
      </c>
      <c r="Q246" s="202">
        <v>0</v>
      </c>
      <c r="R246" s="202">
        <f>Q246*H246</f>
        <v>0</v>
      </c>
      <c r="S246" s="202">
        <v>0</v>
      </c>
      <c r="T246" s="203">
        <f>S246*H246</f>
        <v>0</v>
      </c>
      <c r="AR246" s="24" t="s">
        <v>181</v>
      </c>
      <c r="AT246" s="24" t="s">
        <v>176</v>
      </c>
      <c r="AU246" s="24" t="s">
        <v>82</v>
      </c>
      <c r="AY246" s="24" t="s">
        <v>173</v>
      </c>
      <c r="BE246" s="204">
        <f>IF(N246="základní",J246,0)</f>
        <v>0</v>
      </c>
      <c r="BF246" s="204">
        <f>IF(N246="snížená",J246,0)</f>
        <v>0</v>
      </c>
      <c r="BG246" s="204">
        <f>IF(N246="zákl. přenesená",J246,0)</f>
        <v>0</v>
      </c>
      <c r="BH246" s="204">
        <f>IF(N246="sníž. přenesená",J246,0)</f>
        <v>0</v>
      </c>
      <c r="BI246" s="204">
        <f>IF(N246="nulová",J246,0)</f>
        <v>0</v>
      </c>
      <c r="BJ246" s="24" t="s">
        <v>80</v>
      </c>
      <c r="BK246" s="204">
        <f>ROUND(I246*H246,2)</f>
        <v>0</v>
      </c>
      <c r="BL246" s="24" t="s">
        <v>181</v>
      </c>
      <c r="BM246" s="24" t="s">
        <v>2119</v>
      </c>
    </row>
    <row r="247" spans="2:65" s="1" customFormat="1" ht="22.5" customHeight="1">
      <c r="B247" s="41"/>
      <c r="C247" s="262" t="s">
        <v>2120</v>
      </c>
      <c r="D247" s="262" t="s">
        <v>710</v>
      </c>
      <c r="E247" s="263" t="s">
        <v>2121</v>
      </c>
      <c r="F247" s="264" t="s">
        <v>2122</v>
      </c>
      <c r="G247" s="265" t="s">
        <v>1036</v>
      </c>
      <c r="H247" s="266">
        <v>400</v>
      </c>
      <c r="I247" s="267"/>
      <c r="J247" s="268">
        <f>ROUND(I247*H247,2)</f>
        <v>0</v>
      </c>
      <c r="K247" s="264" t="s">
        <v>21</v>
      </c>
      <c r="L247" s="269"/>
      <c r="M247" s="270" t="s">
        <v>21</v>
      </c>
      <c r="N247" s="271" t="s">
        <v>43</v>
      </c>
      <c r="O247" s="42"/>
      <c r="P247" s="202">
        <f>O247*H247</f>
        <v>0</v>
      </c>
      <c r="Q247" s="202">
        <v>0</v>
      </c>
      <c r="R247" s="202">
        <f>Q247*H247</f>
        <v>0</v>
      </c>
      <c r="S247" s="202">
        <v>0</v>
      </c>
      <c r="T247" s="203">
        <f>S247*H247</f>
        <v>0</v>
      </c>
      <c r="AR247" s="24" t="s">
        <v>317</v>
      </c>
      <c r="AT247" s="24" t="s">
        <v>710</v>
      </c>
      <c r="AU247" s="24" t="s">
        <v>82</v>
      </c>
      <c r="AY247" s="24" t="s">
        <v>173</v>
      </c>
      <c r="BE247" s="204">
        <f>IF(N247="základní",J247,0)</f>
        <v>0</v>
      </c>
      <c r="BF247" s="204">
        <f>IF(N247="snížená",J247,0)</f>
        <v>0</v>
      </c>
      <c r="BG247" s="204">
        <f>IF(N247="zákl. přenesená",J247,0)</f>
        <v>0</v>
      </c>
      <c r="BH247" s="204">
        <f>IF(N247="sníž. přenesená",J247,0)</f>
        <v>0</v>
      </c>
      <c r="BI247" s="204">
        <f>IF(N247="nulová",J247,0)</f>
        <v>0</v>
      </c>
      <c r="BJ247" s="24" t="s">
        <v>80</v>
      </c>
      <c r="BK247" s="204">
        <f>ROUND(I247*H247,2)</f>
        <v>0</v>
      </c>
      <c r="BL247" s="24" t="s">
        <v>181</v>
      </c>
      <c r="BM247" s="24" t="s">
        <v>2123</v>
      </c>
    </row>
    <row r="248" spans="2:65" s="1" customFormat="1" ht="22.5" customHeight="1">
      <c r="B248" s="41"/>
      <c r="C248" s="193" t="s">
        <v>2124</v>
      </c>
      <c r="D248" s="193" t="s">
        <v>176</v>
      </c>
      <c r="E248" s="194" t="s">
        <v>2125</v>
      </c>
      <c r="F248" s="195" t="s">
        <v>2126</v>
      </c>
      <c r="G248" s="196" t="s">
        <v>1543</v>
      </c>
      <c r="H248" s="197">
        <v>1</v>
      </c>
      <c r="I248" s="198"/>
      <c r="J248" s="199">
        <f>ROUND(I248*H248,2)</f>
        <v>0</v>
      </c>
      <c r="K248" s="195" t="s">
        <v>21</v>
      </c>
      <c r="L248" s="61"/>
      <c r="M248" s="200" t="s">
        <v>21</v>
      </c>
      <c r="N248" s="201" t="s">
        <v>43</v>
      </c>
      <c r="O248" s="42"/>
      <c r="P248" s="202">
        <f>O248*H248</f>
        <v>0</v>
      </c>
      <c r="Q248" s="202">
        <v>0</v>
      </c>
      <c r="R248" s="202">
        <f>Q248*H248</f>
        <v>0</v>
      </c>
      <c r="S248" s="202">
        <v>0</v>
      </c>
      <c r="T248" s="203">
        <f>S248*H248</f>
        <v>0</v>
      </c>
      <c r="AR248" s="24" t="s">
        <v>181</v>
      </c>
      <c r="AT248" s="24" t="s">
        <v>176</v>
      </c>
      <c r="AU248" s="24" t="s">
        <v>82</v>
      </c>
      <c r="AY248" s="24" t="s">
        <v>173</v>
      </c>
      <c r="BE248" s="204">
        <f>IF(N248="základní",J248,0)</f>
        <v>0</v>
      </c>
      <c r="BF248" s="204">
        <f>IF(N248="snížená",J248,0)</f>
        <v>0</v>
      </c>
      <c r="BG248" s="204">
        <f>IF(N248="zákl. přenesená",J248,0)</f>
        <v>0</v>
      </c>
      <c r="BH248" s="204">
        <f>IF(N248="sníž. přenesená",J248,0)</f>
        <v>0</v>
      </c>
      <c r="BI248" s="204">
        <f>IF(N248="nulová",J248,0)</f>
        <v>0</v>
      </c>
      <c r="BJ248" s="24" t="s">
        <v>80</v>
      </c>
      <c r="BK248" s="204">
        <f>ROUND(I248*H248,2)</f>
        <v>0</v>
      </c>
      <c r="BL248" s="24" t="s">
        <v>181</v>
      </c>
      <c r="BM248" s="24" t="s">
        <v>2127</v>
      </c>
    </row>
    <row r="249" spans="2:65" s="1" customFormat="1" ht="22.5" customHeight="1">
      <c r="B249" s="41"/>
      <c r="C249" s="193" t="s">
        <v>2128</v>
      </c>
      <c r="D249" s="193" t="s">
        <v>176</v>
      </c>
      <c r="E249" s="194" t="s">
        <v>2129</v>
      </c>
      <c r="F249" s="195" t="s">
        <v>2130</v>
      </c>
      <c r="G249" s="196" t="s">
        <v>1543</v>
      </c>
      <c r="H249" s="197">
        <v>1</v>
      </c>
      <c r="I249" s="198"/>
      <c r="J249" s="199">
        <f>ROUND(I249*H249,2)</f>
        <v>0</v>
      </c>
      <c r="K249" s="195" t="s">
        <v>21</v>
      </c>
      <c r="L249" s="61"/>
      <c r="M249" s="200" t="s">
        <v>21</v>
      </c>
      <c r="N249" s="201" t="s">
        <v>43</v>
      </c>
      <c r="O249" s="42"/>
      <c r="P249" s="202">
        <f>O249*H249</f>
        <v>0</v>
      </c>
      <c r="Q249" s="202">
        <v>0</v>
      </c>
      <c r="R249" s="202">
        <f>Q249*H249</f>
        <v>0</v>
      </c>
      <c r="S249" s="202">
        <v>0</v>
      </c>
      <c r="T249" s="203">
        <f>S249*H249</f>
        <v>0</v>
      </c>
      <c r="AR249" s="24" t="s">
        <v>181</v>
      </c>
      <c r="AT249" s="24" t="s">
        <v>176</v>
      </c>
      <c r="AU249" s="24" t="s">
        <v>82</v>
      </c>
      <c r="AY249" s="24" t="s">
        <v>173</v>
      </c>
      <c r="BE249" s="204">
        <f>IF(N249="základní",J249,0)</f>
        <v>0</v>
      </c>
      <c r="BF249" s="204">
        <f>IF(N249="snížená",J249,0)</f>
        <v>0</v>
      </c>
      <c r="BG249" s="204">
        <f>IF(N249="zákl. přenesená",J249,0)</f>
        <v>0</v>
      </c>
      <c r="BH249" s="204">
        <f>IF(N249="sníž. přenesená",J249,0)</f>
        <v>0</v>
      </c>
      <c r="BI249" s="204">
        <f>IF(N249="nulová",J249,0)</f>
        <v>0</v>
      </c>
      <c r="BJ249" s="24" t="s">
        <v>80</v>
      </c>
      <c r="BK249" s="204">
        <f>ROUND(I249*H249,2)</f>
        <v>0</v>
      </c>
      <c r="BL249" s="24" t="s">
        <v>181</v>
      </c>
      <c r="BM249" s="24" t="s">
        <v>2131</v>
      </c>
    </row>
    <row r="250" spans="2:65" s="1" customFormat="1" ht="22.5" customHeight="1">
      <c r="B250" s="41"/>
      <c r="C250" s="193" t="s">
        <v>2132</v>
      </c>
      <c r="D250" s="193" t="s">
        <v>176</v>
      </c>
      <c r="E250" s="194" t="s">
        <v>2133</v>
      </c>
      <c r="F250" s="195" t="s">
        <v>2134</v>
      </c>
      <c r="G250" s="196" t="s">
        <v>1543</v>
      </c>
      <c r="H250" s="197">
        <v>1</v>
      </c>
      <c r="I250" s="198"/>
      <c r="J250" s="199">
        <f>ROUND(I250*H250,2)</f>
        <v>0</v>
      </c>
      <c r="K250" s="195" t="s">
        <v>21</v>
      </c>
      <c r="L250" s="61"/>
      <c r="M250" s="200" t="s">
        <v>21</v>
      </c>
      <c r="N250" s="272" t="s">
        <v>43</v>
      </c>
      <c r="O250" s="273"/>
      <c r="P250" s="274">
        <f>O250*H250</f>
        <v>0</v>
      </c>
      <c r="Q250" s="274">
        <v>0</v>
      </c>
      <c r="R250" s="274">
        <f>Q250*H250</f>
        <v>0</v>
      </c>
      <c r="S250" s="274">
        <v>0</v>
      </c>
      <c r="T250" s="275">
        <f>S250*H250</f>
        <v>0</v>
      </c>
      <c r="AR250" s="24" t="s">
        <v>181</v>
      </c>
      <c r="AT250" s="24" t="s">
        <v>176</v>
      </c>
      <c r="AU250" s="24" t="s">
        <v>82</v>
      </c>
      <c r="AY250" s="24" t="s">
        <v>173</v>
      </c>
      <c r="BE250" s="204">
        <f>IF(N250="základní",J250,0)</f>
        <v>0</v>
      </c>
      <c r="BF250" s="204">
        <f>IF(N250="snížená",J250,0)</f>
        <v>0</v>
      </c>
      <c r="BG250" s="204">
        <f>IF(N250="zákl. přenesená",J250,0)</f>
        <v>0</v>
      </c>
      <c r="BH250" s="204">
        <f>IF(N250="sníž. přenesená",J250,0)</f>
        <v>0</v>
      </c>
      <c r="BI250" s="204">
        <f>IF(N250="nulová",J250,0)</f>
        <v>0</v>
      </c>
      <c r="BJ250" s="24" t="s">
        <v>80</v>
      </c>
      <c r="BK250" s="204">
        <f>ROUND(I250*H250,2)</f>
        <v>0</v>
      </c>
      <c r="BL250" s="24" t="s">
        <v>181</v>
      </c>
      <c r="BM250" s="24" t="s">
        <v>2135</v>
      </c>
    </row>
    <row r="251" spans="2:12" s="1" customFormat="1" ht="6.95" customHeight="1">
      <c r="B251" s="56"/>
      <c r="C251" s="57"/>
      <c r="D251" s="57"/>
      <c r="E251" s="57"/>
      <c r="F251" s="57"/>
      <c r="G251" s="57"/>
      <c r="H251" s="57"/>
      <c r="I251" s="139"/>
      <c r="J251" s="57"/>
      <c r="K251" s="57"/>
      <c r="L251" s="61"/>
    </row>
  </sheetData>
  <sheetProtection algorithmName="SHA-512" hashValue="K83pC/X61or0r1jTMcUuJptgI2ziITXainNG4oURxtPkHamLZnFXAr6ji3tDTG6lpLJIqgKpHV9ApN3wV8OGrw==" saltValue="r/XndJ8Qd9s31ZZ4Rpf8GA==" spinCount="100000" sheet="1" objects="1" scenarios="1" formatCells="0" formatColumns="0" formatRows="0" sort="0" autoFilter="0"/>
  <autoFilter ref="C89:K250"/>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5"/>
  <sheetViews>
    <sheetView showGridLines="0" workbookViewId="0" topLeftCell="A1">
      <pane ySplit="1" topLeftCell="A167" activePane="bottomLeft" state="frozen"/>
      <selection pane="bottomLeft" activeCell="F115" sqref="F11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109</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2136</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ROUND(SUM(BE80:BE184),2)</f>
        <v>0</v>
      </c>
      <c r="G30" s="42"/>
      <c r="H30" s="42"/>
      <c r="I30" s="131">
        <v>0.21</v>
      </c>
      <c r="J30" s="130">
        <f>ROUND(ROUND((SUM(BE80:BE184)),2)*I30,2)</f>
        <v>0</v>
      </c>
      <c r="K30" s="45"/>
    </row>
    <row r="31" spans="2:11" s="1" customFormat="1" ht="14.45" customHeight="1">
      <c r="B31" s="41"/>
      <c r="C31" s="42"/>
      <c r="D31" s="42"/>
      <c r="E31" s="49" t="s">
        <v>44</v>
      </c>
      <c r="F31" s="130">
        <f>ROUND(SUM(BF80:BF184),2)</f>
        <v>0</v>
      </c>
      <c r="G31" s="42"/>
      <c r="H31" s="42"/>
      <c r="I31" s="131">
        <v>0.15</v>
      </c>
      <c r="J31" s="130">
        <f>ROUND(ROUND((SUM(BF80:BF184)),2)*I31,2)</f>
        <v>0</v>
      </c>
      <c r="K31" s="45"/>
    </row>
    <row r="32" spans="2:11" s="1" customFormat="1" ht="14.45" customHeight="1" hidden="1">
      <c r="B32" s="41"/>
      <c r="C32" s="42"/>
      <c r="D32" s="42"/>
      <c r="E32" s="49" t="s">
        <v>45</v>
      </c>
      <c r="F32" s="130">
        <f>ROUND(SUM(BG80:BG184),2)</f>
        <v>0</v>
      </c>
      <c r="G32" s="42"/>
      <c r="H32" s="42"/>
      <c r="I32" s="131">
        <v>0.21</v>
      </c>
      <c r="J32" s="130">
        <v>0</v>
      </c>
      <c r="K32" s="45"/>
    </row>
    <row r="33" spans="2:11" s="1" customFormat="1" ht="14.45" customHeight="1" hidden="1">
      <c r="B33" s="41"/>
      <c r="C33" s="42"/>
      <c r="D33" s="42"/>
      <c r="E33" s="49" t="s">
        <v>46</v>
      </c>
      <c r="F33" s="130">
        <f>ROUND(SUM(BH80:BH184),2)</f>
        <v>0</v>
      </c>
      <c r="G33" s="42"/>
      <c r="H33" s="42"/>
      <c r="I33" s="131">
        <v>0.15</v>
      </c>
      <c r="J33" s="130">
        <v>0</v>
      </c>
      <c r="K33" s="45"/>
    </row>
    <row r="34" spans="2:11" s="1" customFormat="1" ht="14.45" customHeight="1" hidden="1">
      <c r="B34" s="41"/>
      <c r="C34" s="42"/>
      <c r="D34" s="42"/>
      <c r="E34" s="49" t="s">
        <v>47</v>
      </c>
      <c r="F34" s="130">
        <f>ROUND(SUM(BI80:BI184),2)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2017-087-10 - Elektro - silnoproud</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J80</f>
        <v>0</v>
      </c>
      <c r="K56" s="45"/>
      <c r="AU56" s="24" t="s">
        <v>144</v>
      </c>
    </row>
    <row r="57" spans="2:11" s="7" customFormat="1" ht="24.95" customHeight="1">
      <c r="B57" s="149"/>
      <c r="C57" s="150"/>
      <c r="D57" s="151" t="s">
        <v>150</v>
      </c>
      <c r="E57" s="152"/>
      <c r="F57" s="152"/>
      <c r="G57" s="152"/>
      <c r="H57" s="152"/>
      <c r="I57" s="153"/>
      <c r="J57" s="154">
        <f>J81</f>
        <v>0</v>
      </c>
      <c r="K57" s="155"/>
    </row>
    <row r="58" spans="2:11" s="8" customFormat="1" ht="19.9" customHeight="1">
      <c r="B58" s="156"/>
      <c r="C58" s="157"/>
      <c r="D58" s="158" t="s">
        <v>2137</v>
      </c>
      <c r="E58" s="159"/>
      <c r="F58" s="159"/>
      <c r="G58" s="159"/>
      <c r="H58" s="159"/>
      <c r="I58" s="160"/>
      <c r="J58" s="161">
        <f>J82</f>
        <v>0</v>
      </c>
      <c r="K58" s="162"/>
    </row>
    <row r="59" spans="2:11" s="8" customFormat="1" ht="19.9" customHeight="1">
      <c r="B59" s="156"/>
      <c r="C59" s="157"/>
      <c r="D59" s="158" t="s">
        <v>2138</v>
      </c>
      <c r="E59" s="159"/>
      <c r="F59" s="159"/>
      <c r="G59" s="159"/>
      <c r="H59" s="159"/>
      <c r="I59" s="160"/>
      <c r="J59" s="161">
        <f>J173</f>
        <v>0</v>
      </c>
      <c r="K59" s="162"/>
    </row>
    <row r="60" spans="2:11" s="8" customFormat="1" ht="19.9" customHeight="1">
      <c r="B60" s="156"/>
      <c r="C60" s="157"/>
      <c r="D60" s="158" t="s">
        <v>2139</v>
      </c>
      <c r="E60" s="159"/>
      <c r="F60" s="159"/>
      <c r="G60" s="159"/>
      <c r="H60" s="159"/>
      <c r="I60" s="160"/>
      <c r="J60" s="161">
        <f>J180</f>
        <v>0</v>
      </c>
      <c r="K60" s="162"/>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157</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22.5" customHeight="1">
      <c r="B70" s="41"/>
      <c r="C70" s="63"/>
      <c r="D70" s="63"/>
      <c r="E70" s="399" t="str">
        <f>E7</f>
        <v>Suterén I. stavba</v>
      </c>
      <c r="F70" s="400"/>
      <c r="G70" s="400"/>
      <c r="H70" s="400"/>
      <c r="I70" s="163"/>
      <c r="J70" s="63"/>
      <c r="K70" s="63"/>
      <c r="L70" s="61"/>
    </row>
    <row r="71" spans="2:12" s="1" customFormat="1" ht="14.45" customHeight="1">
      <c r="B71" s="41"/>
      <c r="C71" s="65" t="s">
        <v>137</v>
      </c>
      <c r="D71" s="63"/>
      <c r="E71" s="63"/>
      <c r="F71" s="63"/>
      <c r="G71" s="63"/>
      <c r="H71" s="63"/>
      <c r="I71" s="163"/>
      <c r="J71" s="63"/>
      <c r="K71" s="63"/>
      <c r="L71" s="61"/>
    </row>
    <row r="72" spans="2:12" s="1" customFormat="1" ht="23.25" customHeight="1">
      <c r="B72" s="41"/>
      <c r="C72" s="63"/>
      <c r="D72" s="63"/>
      <c r="E72" s="379" t="str">
        <f>E9</f>
        <v>2017-087-10 - Elektro - silnoproud</v>
      </c>
      <c r="F72" s="401"/>
      <c r="G72" s="401"/>
      <c r="H72" s="401"/>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23</v>
      </c>
      <c r="D74" s="63"/>
      <c r="E74" s="63"/>
      <c r="F74" s="164" t="str">
        <f>F12</f>
        <v>Kamýcká 1176, Praha 6</v>
      </c>
      <c r="G74" s="63"/>
      <c r="H74" s="63"/>
      <c r="I74" s="165" t="s">
        <v>25</v>
      </c>
      <c r="J74" s="73" t="str">
        <f>IF(J12="","",J12)</f>
        <v>28. 4. 2017</v>
      </c>
      <c r="K74" s="63"/>
      <c r="L74" s="61"/>
    </row>
    <row r="75" spans="2:12" s="1" customFormat="1" ht="6.95" customHeight="1">
      <c r="B75" s="41"/>
      <c r="C75" s="63"/>
      <c r="D75" s="63"/>
      <c r="E75" s="63"/>
      <c r="F75" s="63"/>
      <c r="G75" s="63"/>
      <c r="H75" s="63"/>
      <c r="I75" s="163"/>
      <c r="J75" s="63"/>
      <c r="K75" s="63"/>
      <c r="L75" s="61"/>
    </row>
    <row r="76" spans="2:12" s="1" customFormat="1" ht="15">
      <c r="B76" s="41"/>
      <c r="C76" s="65" t="s">
        <v>27</v>
      </c>
      <c r="D76" s="63"/>
      <c r="E76" s="63"/>
      <c r="F76" s="164" t="str">
        <f>E15</f>
        <v>ČZU v Praze Kamýcká 129, Praha 6</v>
      </c>
      <c r="G76" s="63"/>
      <c r="H76" s="63"/>
      <c r="I76" s="165" t="s">
        <v>33</v>
      </c>
      <c r="J76" s="164" t="str">
        <f>E21</f>
        <v>Ing. Vladimír Čapka Gestnerova 5/658, Praha 7</v>
      </c>
      <c r="K76" s="63"/>
      <c r="L76" s="61"/>
    </row>
    <row r="77" spans="2:12" s="1" customFormat="1" ht="14.45" customHeight="1">
      <c r="B77" s="41"/>
      <c r="C77" s="65" t="s">
        <v>31</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158</v>
      </c>
      <c r="D79" s="168" t="s">
        <v>57</v>
      </c>
      <c r="E79" s="168" t="s">
        <v>53</v>
      </c>
      <c r="F79" s="168" t="s">
        <v>159</v>
      </c>
      <c r="G79" s="168" t="s">
        <v>160</v>
      </c>
      <c r="H79" s="168" t="s">
        <v>161</v>
      </c>
      <c r="I79" s="169" t="s">
        <v>162</v>
      </c>
      <c r="J79" s="168" t="s">
        <v>142</v>
      </c>
      <c r="K79" s="170" t="s">
        <v>163</v>
      </c>
      <c r="L79" s="171"/>
      <c r="M79" s="81" t="s">
        <v>164</v>
      </c>
      <c r="N79" s="82" t="s">
        <v>42</v>
      </c>
      <c r="O79" s="82" t="s">
        <v>165</v>
      </c>
      <c r="P79" s="82" t="s">
        <v>166</v>
      </c>
      <c r="Q79" s="82" t="s">
        <v>167</v>
      </c>
      <c r="R79" s="82" t="s">
        <v>168</v>
      </c>
      <c r="S79" s="82" t="s">
        <v>169</v>
      </c>
      <c r="T79" s="83" t="s">
        <v>170</v>
      </c>
    </row>
    <row r="80" spans="2:63" s="1" customFormat="1" ht="29.25" customHeight="1">
      <c r="B80" s="41"/>
      <c r="C80" s="87" t="s">
        <v>143</v>
      </c>
      <c r="D80" s="63"/>
      <c r="E80" s="63"/>
      <c r="F80" s="63"/>
      <c r="G80" s="63"/>
      <c r="H80" s="63"/>
      <c r="I80" s="163"/>
      <c r="J80" s="172">
        <f>BK80</f>
        <v>0</v>
      </c>
      <c r="K80" s="63"/>
      <c r="L80" s="61"/>
      <c r="M80" s="84"/>
      <c r="N80" s="85"/>
      <c r="O80" s="85"/>
      <c r="P80" s="173">
        <f>P81</f>
        <v>0</v>
      </c>
      <c r="Q80" s="85"/>
      <c r="R80" s="173">
        <f>R81</f>
        <v>0</v>
      </c>
      <c r="S80" s="85"/>
      <c r="T80" s="174">
        <f>T81</f>
        <v>0</v>
      </c>
      <c r="AT80" s="24" t="s">
        <v>71</v>
      </c>
      <c r="AU80" s="24" t="s">
        <v>144</v>
      </c>
      <c r="BK80" s="175">
        <f>BK81</f>
        <v>0</v>
      </c>
    </row>
    <row r="81" spans="2:63" s="10" customFormat="1" ht="37.35" customHeight="1">
      <c r="B81" s="176"/>
      <c r="C81" s="177"/>
      <c r="D81" s="178" t="s">
        <v>71</v>
      </c>
      <c r="E81" s="179" t="s">
        <v>544</v>
      </c>
      <c r="F81" s="179" t="s">
        <v>545</v>
      </c>
      <c r="G81" s="177"/>
      <c r="H81" s="177"/>
      <c r="I81" s="180"/>
      <c r="J81" s="181">
        <f>BK81</f>
        <v>0</v>
      </c>
      <c r="K81" s="177"/>
      <c r="L81" s="182"/>
      <c r="M81" s="183"/>
      <c r="N81" s="184"/>
      <c r="O81" s="184"/>
      <c r="P81" s="185">
        <f>P82+P173+P180</f>
        <v>0</v>
      </c>
      <c r="Q81" s="184"/>
      <c r="R81" s="185">
        <f>R82+R173+R180</f>
        <v>0</v>
      </c>
      <c r="S81" s="184"/>
      <c r="T81" s="186">
        <f>T82+T173+T180</f>
        <v>0</v>
      </c>
      <c r="AR81" s="187" t="s">
        <v>82</v>
      </c>
      <c r="AT81" s="188" t="s">
        <v>71</v>
      </c>
      <c r="AU81" s="188" t="s">
        <v>72</v>
      </c>
      <c r="AY81" s="187" t="s">
        <v>173</v>
      </c>
      <c r="BK81" s="189">
        <f>BK82+BK173+BK180</f>
        <v>0</v>
      </c>
    </row>
    <row r="82" spans="2:63" s="10" customFormat="1" ht="19.9" customHeight="1">
      <c r="B82" s="176"/>
      <c r="C82" s="177"/>
      <c r="D82" s="190" t="s">
        <v>71</v>
      </c>
      <c r="E82" s="191" t="s">
        <v>2140</v>
      </c>
      <c r="F82" s="191" t="s">
        <v>2141</v>
      </c>
      <c r="G82" s="177"/>
      <c r="H82" s="177"/>
      <c r="I82" s="180"/>
      <c r="J82" s="192">
        <f>BK82</f>
        <v>0</v>
      </c>
      <c r="K82" s="177"/>
      <c r="L82" s="182"/>
      <c r="M82" s="183"/>
      <c r="N82" s="184"/>
      <c r="O82" s="184"/>
      <c r="P82" s="185">
        <f>SUM(P83:P172)</f>
        <v>0</v>
      </c>
      <c r="Q82" s="184"/>
      <c r="R82" s="185">
        <f>SUM(R83:R172)</f>
        <v>0</v>
      </c>
      <c r="S82" s="184"/>
      <c r="T82" s="186">
        <f>SUM(T83:T172)</f>
        <v>0</v>
      </c>
      <c r="AR82" s="187" t="s">
        <v>80</v>
      </c>
      <c r="AT82" s="188" t="s">
        <v>71</v>
      </c>
      <c r="AU82" s="188" t="s">
        <v>80</v>
      </c>
      <c r="AY82" s="187" t="s">
        <v>173</v>
      </c>
      <c r="BK82" s="189">
        <f>SUM(BK83:BK172)</f>
        <v>0</v>
      </c>
    </row>
    <row r="83" spans="2:65" s="1" customFormat="1" ht="22.5" customHeight="1">
      <c r="B83" s="41"/>
      <c r="C83" s="262" t="s">
        <v>80</v>
      </c>
      <c r="D83" s="262" t="s">
        <v>710</v>
      </c>
      <c r="E83" s="263" t="s">
        <v>2142</v>
      </c>
      <c r="F83" s="264" t="s">
        <v>2143</v>
      </c>
      <c r="G83" s="265" t="s">
        <v>611</v>
      </c>
      <c r="H83" s="266">
        <v>70</v>
      </c>
      <c r="I83" s="267"/>
      <c r="J83" s="268">
        <f aca="true" t="shared" si="0" ref="J83:J114">ROUND(I83*H83,2)</f>
        <v>0</v>
      </c>
      <c r="K83" s="264" t="s">
        <v>21</v>
      </c>
      <c r="L83" s="269"/>
      <c r="M83" s="270" t="s">
        <v>21</v>
      </c>
      <c r="N83" s="271" t="s">
        <v>43</v>
      </c>
      <c r="O83" s="42"/>
      <c r="P83" s="202">
        <f aca="true" t="shared" si="1" ref="P83:P114">O83*H83</f>
        <v>0</v>
      </c>
      <c r="Q83" s="202">
        <v>0</v>
      </c>
      <c r="R83" s="202">
        <f aca="true" t="shared" si="2" ref="R83:R114">Q83*H83</f>
        <v>0</v>
      </c>
      <c r="S83" s="202">
        <v>0</v>
      </c>
      <c r="T83" s="203">
        <f aca="true" t="shared" si="3" ref="T83:T114">S83*H83</f>
        <v>0</v>
      </c>
      <c r="AR83" s="24" t="s">
        <v>317</v>
      </c>
      <c r="AT83" s="24" t="s">
        <v>710</v>
      </c>
      <c r="AU83" s="24" t="s">
        <v>82</v>
      </c>
      <c r="AY83" s="24" t="s">
        <v>173</v>
      </c>
      <c r="BE83" s="204">
        <f aca="true" t="shared" si="4" ref="BE83:BE114">IF(N83="základní",J83,0)</f>
        <v>0</v>
      </c>
      <c r="BF83" s="204">
        <f aca="true" t="shared" si="5" ref="BF83:BF114">IF(N83="snížená",J83,0)</f>
        <v>0</v>
      </c>
      <c r="BG83" s="204">
        <f aca="true" t="shared" si="6" ref="BG83:BG114">IF(N83="zákl. přenesená",J83,0)</f>
        <v>0</v>
      </c>
      <c r="BH83" s="204">
        <f aca="true" t="shared" si="7" ref="BH83:BH114">IF(N83="sníž. přenesená",J83,0)</f>
        <v>0</v>
      </c>
      <c r="BI83" s="204">
        <f aca="true" t="shared" si="8" ref="BI83:BI114">IF(N83="nulová",J83,0)</f>
        <v>0</v>
      </c>
      <c r="BJ83" s="24" t="s">
        <v>80</v>
      </c>
      <c r="BK83" s="204">
        <f aca="true" t="shared" si="9" ref="BK83:BK114">ROUND(I83*H83,2)</f>
        <v>0</v>
      </c>
      <c r="BL83" s="24" t="s">
        <v>181</v>
      </c>
      <c r="BM83" s="24" t="s">
        <v>2144</v>
      </c>
    </row>
    <row r="84" spans="2:65" s="1" customFormat="1" ht="22.5" customHeight="1">
      <c r="B84" s="41"/>
      <c r="C84" s="262" t="s">
        <v>82</v>
      </c>
      <c r="D84" s="262" t="s">
        <v>710</v>
      </c>
      <c r="E84" s="263" t="s">
        <v>2145</v>
      </c>
      <c r="F84" s="264" t="s">
        <v>2146</v>
      </c>
      <c r="G84" s="265" t="s">
        <v>611</v>
      </c>
      <c r="H84" s="266">
        <v>50</v>
      </c>
      <c r="I84" s="267"/>
      <c r="J84" s="268">
        <f t="shared" si="0"/>
        <v>0</v>
      </c>
      <c r="K84" s="264" t="s">
        <v>21</v>
      </c>
      <c r="L84" s="269"/>
      <c r="M84" s="270" t="s">
        <v>21</v>
      </c>
      <c r="N84" s="271" t="s">
        <v>43</v>
      </c>
      <c r="O84" s="42"/>
      <c r="P84" s="202">
        <f t="shared" si="1"/>
        <v>0</v>
      </c>
      <c r="Q84" s="202">
        <v>0</v>
      </c>
      <c r="R84" s="202">
        <f t="shared" si="2"/>
        <v>0</v>
      </c>
      <c r="S84" s="202">
        <v>0</v>
      </c>
      <c r="T84" s="203">
        <f t="shared" si="3"/>
        <v>0</v>
      </c>
      <c r="AR84" s="24" t="s">
        <v>317</v>
      </c>
      <c r="AT84" s="24" t="s">
        <v>710</v>
      </c>
      <c r="AU84" s="24" t="s">
        <v>82</v>
      </c>
      <c r="AY84" s="24" t="s">
        <v>173</v>
      </c>
      <c r="BE84" s="204">
        <f t="shared" si="4"/>
        <v>0</v>
      </c>
      <c r="BF84" s="204">
        <f t="shared" si="5"/>
        <v>0</v>
      </c>
      <c r="BG84" s="204">
        <f t="shared" si="6"/>
        <v>0</v>
      </c>
      <c r="BH84" s="204">
        <f t="shared" si="7"/>
        <v>0</v>
      </c>
      <c r="BI84" s="204">
        <f t="shared" si="8"/>
        <v>0</v>
      </c>
      <c r="BJ84" s="24" t="s">
        <v>80</v>
      </c>
      <c r="BK84" s="204">
        <f t="shared" si="9"/>
        <v>0</v>
      </c>
      <c r="BL84" s="24" t="s">
        <v>181</v>
      </c>
      <c r="BM84" s="24" t="s">
        <v>2147</v>
      </c>
    </row>
    <row r="85" spans="2:65" s="1" customFormat="1" ht="31.5" customHeight="1">
      <c r="B85" s="41"/>
      <c r="C85" s="262" t="s">
        <v>189</v>
      </c>
      <c r="D85" s="262" t="s">
        <v>710</v>
      </c>
      <c r="E85" s="263" t="s">
        <v>2148</v>
      </c>
      <c r="F85" s="264" t="s">
        <v>2149</v>
      </c>
      <c r="G85" s="265" t="s">
        <v>611</v>
      </c>
      <c r="H85" s="266">
        <v>40</v>
      </c>
      <c r="I85" s="267"/>
      <c r="J85" s="268">
        <f t="shared" si="0"/>
        <v>0</v>
      </c>
      <c r="K85" s="264" t="s">
        <v>21</v>
      </c>
      <c r="L85" s="269"/>
      <c r="M85" s="270" t="s">
        <v>21</v>
      </c>
      <c r="N85" s="271" t="s">
        <v>43</v>
      </c>
      <c r="O85" s="42"/>
      <c r="P85" s="202">
        <f t="shared" si="1"/>
        <v>0</v>
      </c>
      <c r="Q85" s="202">
        <v>0</v>
      </c>
      <c r="R85" s="202">
        <f t="shared" si="2"/>
        <v>0</v>
      </c>
      <c r="S85" s="202">
        <v>0</v>
      </c>
      <c r="T85" s="203">
        <f t="shared" si="3"/>
        <v>0</v>
      </c>
      <c r="AR85" s="24" t="s">
        <v>317</v>
      </c>
      <c r="AT85" s="24" t="s">
        <v>710</v>
      </c>
      <c r="AU85" s="24" t="s">
        <v>82</v>
      </c>
      <c r="AY85" s="24" t="s">
        <v>173</v>
      </c>
      <c r="BE85" s="204">
        <f t="shared" si="4"/>
        <v>0</v>
      </c>
      <c r="BF85" s="204">
        <f t="shared" si="5"/>
        <v>0</v>
      </c>
      <c r="BG85" s="204">
        <f t="shared" si="6"/>
        <v>0</v>
      </c>
      <c r="BH85" s="204">
        <f t="shared" si="7"/>
        <v>0</v>
      </c>
      <c r="BI85" s="204">
        <f t="shared" si="8"/>
        <v>0</v>
      </c>
      <c r="BJ85" s="24" t="s">
        <v>80</v>
      </c>
      <c r="BK85" s="204">
        <f t="shared" si="9"/>
        <v>0</v>
      </c>
      <c r="BL85" s="24" t="s">
        <v>181</v>
      </c>
      <c r="BM85" s="24" t="s">
        <v>2150</v>
      </c>
    </row>
    <row r="86" spans="2:65" s="1" customFormat="1" ht="31.5" customHeight="1">
      <c r="B86" s="41"/>
      <c r="C86" s="262" t="s">
        <v>181</v>
      </c>
      <c r="D86" s="262" t="s">
        <v>710</v>
      </c>
      <c r="E86" s="263" t="s">
        <v>2151</v>
      </c>
      <c r="F86" s="264" t="s">
        <v>2152</v>
      </c>
      <c r="G86" s="265" t="s">
        <v>611</v>
      </c>
      <c r="H86" s="266">
        <v>50</v>
      </c>
      <c r="I86" s="267"/>
      <c r="J86" s="268">
        <f t="shared" si="0"/>
        <v>0</v>
      </c>
      <c r="K86" s="264" t="s">
        <v>21</v>
      </c>
      <c r="L86" s="269"/>
      <c r="M86" s="270" t="s">
        <v>21</v>
      </c>
      <c r="N86" s="271" t="s">
        <v>43</v>
      </c>
      <c r="O86" s="42"/>
      <c r="P86" s="202">
        <f t="shared" si="1"/>
        <v>0</v>
      </c>
      <c r="Q86" s="202">
        <v>0</v>
      </c>
      <c r="R86" s="202">
        <f t="shared" si="2"/>
        <v>0</v>
      </c>
      <c r="S86" s="202">
        <v>0</v>
      </c>
      <c r="T86" s="203">
        <f t="shared" si="3"/>
        <v>0</v>
      </c>
      <c r="AR86" s="24" t="s">
        <v>317</v>
      </c>
      <c r="AT86" s="24" t="s">
        <v>710</v>
      </c>
      <c r="AU86" s="24" t="s">
        <v>82</v>
      </c>
      <c r="AY86" s="24" t="s">
        <v>173</v>
      </c>
      <c r="BE86" s="204">
        <f t="shared" si="4"/>
        <v>0</v>
      </c>
      <c r="BF86" s="204">
        <f t="shared" si="5"/>
        <v>0</v>
      </c>
      <c r="BG86" s="204">
        <f t="shared" si="6"/>
        <v>0</v>
      </c>
      <c r="BH86" s="204">
        <f t="shared" si="7"/>
        <v>0</v>
      </c>
      <c r="BI86" s="204">
        <f t="shared" si="8"/>
        <v>0</v>
      </c>
      <c r="BJ86" s="24" t="s">
        <v>80</v>
      </c>
      <c r="BK86" s="204">
        <f t="shared" si="9"/>
        <v>0</v>
      </c>
      <c r="BL86" s="24" t="s">
        <v>181</v>
      </c>
      <c r="BM86" s="24" t="s">
        <v>2153</v>
      </c>
    </row>
    <row r="87" spans="2:65" s="1" customFormat="1" ht="22.5" customHeight="1">
      <c r="B87" s="41"/>
      <c r="C87" s="262" t="s">
        <v>207</v>
      </c>
      <c r="D87" s="262" t="s">
        <v>710</v>
      </c>
      <c r="E87" s="263" t="s">
        <v>2154</v>
      </c>
      <c r="F87" s="264" t="s">
        <v>2155</v>
      </c>
      <c r="G87" s="265" t="s">
        <v>611</v>
      </c>
      <c r="H87" s="266">
        <v>26</v>
      </c>
      <c r="I87" s="267"/>
      <c r="J87" s="268">
        <f t="shared" si="0"/>
        <v>0</v>
      </c>
      <c r="K87" s="264" t="s">
        <v>21</v>
      </c>
      <c r="L87" s="269"/>
      <c r="M87" s="270" t="s">
        <v>21</v>
      </c>
      <c r="N87" s="271" t="s">
        <v>43</v>
      </c>
      <c r="O87" s="42"/>
      <c r="P87" s="202">
        <f t="shared" si="1"/>
        <v>0</v>
      </c>
      <c r="Q87" s="202">
        <v>0</v>
      </c>
      <c r="R87" s="202">
        <f t="shared" si="2"/>
        <v>0</v>
      </c>
      <c r="S87" s="202">
        <v>0</v>
      </c>
      <c r="T87" s="203">
        <f t="shared" si="3"/>
        <v>0</v>
      </c>
      <c r="AR87" s="24" t="s">
        <v>317</v>
      </c>
      <c r="AT87" s="24" t="s">
        <v>710</v>
      </c>
      <c r="AU87" s="24" t="s">
        <v>82</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2156</v>
      </c>
    </row>
    <row r="88" spans="2:65" s="1" customFormat="1" ht="22.5" customHeight="1">
      <c r="B88" s="41"/>
      <c r="C88" s="262" t="s">
        <v>237</v>
      </c>
      <c r="D88" s="262" t="s">
        <v>710</v>
      </c>
      <c r="E88" s="263" t="s">
        <v>2157</v>
      </c>
      <c r="F88" s="264" t="s">
        <v>2158</v>
      </c>
      <c r="G88" s="265" t="s">
        <v>611</v>
      </c>
      <c r="H88" s="266">
        <v>12</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82</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2159</v>
      </c>
    </row>
    <row r="89" spans="2:65" s="1" customFormat="1" ht="31.5" customHeight="1">
      <c r="B89" s="41"/>
      <c r="C89" s="262" t="s">
        <v>304</v>
      </c>
      <c r="D89" s="262" t="s">
        <v>710</v>
      </c>
      <c r="E89" s="263" t="s">
        <v>2160</v>
      </c>
      <c r="F89" s="264" t="s">
        <v>2161</v>
      </c>
      <c r="G89" s="265" t="s">
        <v>199</v>
      </c>
      <c r="H89" s="266">
        <v>4</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82</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2162</v>
      </c>
    </row>
    <row r="90" spans="2:65" s="1" customFormat="1" ht="31.5" customHeight="1">
      <c r="B90" s="41"/>
      <c r="C90" s="262" t="s">
        <v>317</v>
      </c>
      <c r="D90" s="262" t="s">
        <v>710</v>
      </c>
      <c r="E90" s="263" t="s">
        <v>2163</v>
      </c>
      <c r="F90" s="264" t="s">
        <v>2164</v>
      </c>
      <c r="G90" s="265" t="s">
        <v>199</v>
      </c>
      <c r="H90" s="266">
        <v>38</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82</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2165</v>
      </c>
    </row>
    <row r="91" spans="2:65" s="1" customFormat="1" ht="22.5" customHeight="1">
      <c r="B91" s="41"/>
      <c r="C91" s="262" t="s">
        <v>328</v>
      </c>
      <c r="D91" s="262" t="s">
        <v>710</v>
      </c>
      <c r="E91" s="263" t="s">
        <v>2166</v>
      </c>
      <c r="F91" s="264" t="s">
        <v>2167</v>
      </c>
      <c r="G91" s="265" t="s">
        <v>611</v>
      </c>
      <c r="H91" s="266">
        <v>8</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82</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2168</v>
      </c>
    </row>
    <row r="92" spans="2:65" s="1" customFormat="1" ht="22.5" customHeight="1">
      <c r="B92" s="41"/>
      <c r="C92" s="262" t="s">
        <v>344</v>
      </c>
      <c r="D92" s="262" t="s">
        <v>710</v>
      </c>
      <c r="E92" s="263" t="s">
        <v>2169</v>
      </c>
      <c r="F92" s="264" t="s">
        <v>2170</v>
      </c>
      <c r="G92" s="265" t="s">
        <v>611</v>
      </c>
      <c r="H92" s="266">
        <v>6</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2171</v>
      </c>
    </row>
    <row r="93" spans="2:65" s="1" customFormat="1" ht="22.5" customHeight="1">
      <c r="B93" s="41"/>
      <c r="C93" s="262" t="s">
        <v>348</v>
      </c>
      <c r="D93" s="262" t="s">
        <v>710</v>
      </c>
      <c r="E93" s="263" t="s">
        <v>2172</v>
      </c>
      <c r="F93" s="264" t="s">
        <v>2173</v>
      </c>
      <c r="G93" s="265" t="s">
        <v>611</v>
      </c>
      <c r="H93" s="266">
        <v>18</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2174</v>
      </c>
    </row>
    <row r="94" spans="2:65" s="1" customFormat="1" ht="22.5" customHeight="1">
      <c r="B94" s="41"/>
      <c r="C94" s="262" t="s">
        <v>376</v>
      </c>
      <c r="D94" s="262" t="s">
        <v>710</v>
      </c>
      <c r="E94" s="263" t="s">
        <v>2175</v>
      </c>
      <c r="F94" s="264" t="s">
        <v>2176</v>
      </c>
      <c r="G94" s="265" t="s">
        <v>1036</v>
      </c>
      <c r="H94" s="266">
        <v>10</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2177</v>
      </c>
    </row>
    <row r="95" spans="2:65" s="1" customFormat="1" ht="22.5" customHeight="1">
      <c r="B95" s="41"/>
      <c r="C95" s="262" t="s">
        <v>430</v>
      </c>
      <c r="D95" s="262" t="s">
        <v>710</v>
      </c>
      <c r="E95" s="263" t="s">
        <v>2178</v>
      </c>
      <c r="F95" s="264" t="s">
        <v>2179</v>
      </c>
      <c r="G95" s="265" t="s">
        <v>199</v>
      </c>
      <c r="H95" s="266">
        <v>156</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2180</v>
      </c>
    </row>
    <row r="96" spans="2:65" s="1" customFormat="1" ht="22.5" customHeight="1">
      <c r="B96" s="41"/>
      <c r="C96" s="262" t="s">
        <v>443</v>
      </c>
      <c r="D96" s="262" t="s">
        <v>710</v>
      </c>
      <c r="E96" s="263" t="s">
        <v>2181</v>
      </c>
      <c r="F96" s="264" t="s">
        <v>2182</v>
      </c>
      <c r="G96" s="265" t="s">
        <v>199</v>
      </c>
      <c r="H96" s="266">
        <v>10</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2183</v>
      </c>
    </row>
    <row r="97" spans="2:65" s="1" customFormat="1" ht="22.5" customHeight="1">
      <c r="B97" s="41"/>
      <c r="C97" s="262" t="s">
        <v>10</v>
      </c>
      <c r="D97" s="262" t="s">
        <v>710</v>
      </c>
      <c r="E97" s="263" t="s">
        <v>2184</v>
      </c>
      <c r="F97" s="264" t="s">
        <v>2185</v>
      </c>
      <c r="G97" s="265" t="s">
        <v>199</v>
      </c>
      <c r="H97" s="266">
        <v>32</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2186</v>
      </c>
    </row>
    <row r="98" spans="2:65" s="1" customFormat="1" ht="22.5" customHeight="1">
      <c r="B98" s="41"/>
      <c r="C98" s="262" t="s">
        <v>465</v>
      </c>
      <c r="D98" s="262" t="s">
        <v>710</v>
      </c>
      <c r="E98" s="263" t="s">
        <v>2187</v>
      </c>
      <c r="F98" s="264" t="s">
        <v>2188</v>
      </c>
      <c r="G98" s="265" t="s">
        <v>199</v>
      </c>
      <c r="H98" s="266">
        <v>42</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2189</v>
      </c>
    </row>
    <row r="99" spans="2:65" s="1" customFormat="1" ht="22.5" customHeight="1">
      <c r="B99" s="41"/>
      <c r="C99" s="262" t="s">
        <v>469</v>
      </c>
      <c r="D99" s="262" t="s">
        <v>710</v>
      </c>
      <c r="E99" s="263" t="s">
        <v>2190</v>
      </c>
      <c r="F99" s="264" t="s">
        <v>2191</v>
      </c>
      <c r="G99" s="265" t="s">
        <v>199</v>
      </c>
      <c r="H99" s="266">
        <v>14</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2192</v>
      </c>
    </row>
    <row r="100" spans="2:65" s="1" customFormat="1" ht="22.5" customHeight="1">
      <c r="B100" s="41"/>
      <c r="C100" s="262" t="s">
        <v>474</v>
      </c>
      <c r="D100" s="262" t="s">
        <v>710</v>
      </c>
      <c r="E100" s="263" t="s">
        <v>2193</v>
      </c>
      <c r="F100" s="264" t="s">
        <v>2194</v>
      </c>
      <c r="G100" s="265" t="s">
        <v>611</v>
      </c>
      <c r="H100" s="266">
        <v>48</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2195</v>
      </c>
    </row>
    <row r="101" spans="2:65" s="1" customFormat="1" ht="22.5" customHeight="1">
      <c r="B101" s="41"/>
      <c r="C101" s="262" t="s">
        <v>481</v>
      </c>
      <c r="D101" s="262" t="s">
        <v>710</v>
      </c>
      <c r="E101" s="263" t="s">
        <v>2196</v>
      </c>
      <c r="F101" s="264" t="s">
        <v>2197</v>
      </c>
      <c r="G101" s="265" t="s">
        <v>611</v>
      </c>
      <c r="H101" s="266">
        <v>60</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2198</v>
      </c>
    </row>
    <row r="102" spans="2:65" s="1" customFormat="1" ht="22.5" customHeight="1">
      <c r="B102" s="41"/>
      <c r="C102" s="262" t="s">
        <v>494</v>
      </c>
      <c r="D102" s="262" t="s">
        <v>710</v>
      </c>
      <c r="E102" s="263" t="s">
        <v>2199</v>
      </c>
      <c r="F102" s="264" t="s">
        <v>2200</v>
      </c>
      <c r="G102" s="265" t="s">
        <v>611</v>
      </c>
      <c r="H102" s="266">
        <v>8</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2201</v>
      </c>
    </row>
    <row r="103" spans="2:65" s="1" customFormat="1" ht="22.5" customHeight="1">
      <c r="B103" s="41"/>
      <c r="C103" s="262" t="s">
        <v>9</v>
      </c>
      <c r="D103" s="262" t="s">
        <v>710</v>
      </c>
      <c r="E103" s="263" t="s">
        <v>2202</v>
      </c>
      <c r="F103" s="264" t="s">
        <v>2203</v>
      </c>
      <c r="G103" s="265" t="s">
        <v>611</v>
      </c>
      <c r="H103" s="266">
        <v>1050</v>
      </c>
      <c r="I103" s="267"/>
      <c r="J103" s="268">
        <f t="shared" si="0"/>
        <v>0</v>
      </c>
      <c r="K103" s="264" t="s">
        <v>21</v>
      </c>
      <c r="L103" s="269"/>
      <c r="M103" s="270" t="s">
        <v>21</v>
      </c>
      <c r="N103" s="271" t="s">
        <v>43</v>
      </c>
      <c r="O103" s="42"/>
      <c r="P103" s="202">
        <f t="shared" si="1"/>
        <v>0</v>
      </c>
      <c r="Q103" s="202">
        <v>0</v>
      </c>
      <c r="R103" s="202">
        <f t="shared" si="2"/>
        <v>0</v>
      </c>
      <c r="S103" s="202">
        <v>0</v>
      </c>
      <c r="T103" s="203">
        <f t="shared" si="3"/>
        <v>0</v>
      </c>
      <c r="AR103" s="24" t="s">
        <v>317</v>
      </c>
      <c r="AT103" s="24" t="s">
        <v>710</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2204</v>
      </c>
    </row>
    <row r="104" spans="2:65" s="1" customFormat="1" ht="22.5" customHeight="1">
      <c r="B104" s="41"/>
      <c r="C104" s="262" t="s">
        <v>510</v>
      </c>
      <c r="D104" s="262" t="s">
        <v>710</v>
      </c>
      <c r="E104" s="263" t="s">
        <v>2205</v>
      </c>
      <c r="F104" s="264" t="s">
        <v>2206</v>
      </c>
      <c r="G104" s="265" t="s">
        <v>611</v>
      </c>
      <c r="H104" s="266">
        <v>150</v>
      </c>
      <c r="I104" s="267"/>
      <c r="J104" s="268">
        <f t="shared" si="0"/>
        <v>0</v>
      </c>
      <c r="K104" s="264" t="s">
        <v>21</v>
      </c>
      <c r="L104" s="269"/>
      <c r="M104" s="270" t="s">
        <v>21</v>
      </c>
      <c r="N104" s="271" t="s">
        <v>43</v>
      </c>
      <c r="O104" s="42"/>
      <c r="P104" s="202">
        <f t="shared" si="1"/>
        <v>0</v>
      </c>
      <c r="Q104" s="202">
        <v>0</v>
      </c>
      <c r="R104" s="202">
        <f t="shared" si="2"/>
        <v>0</v>
      </c>
      <c r="S104" s="202">
        <v>0</v>
      </c>
      <c r="T104" s="203">
        <f t="shared" si="3"/>
        <v>0</v>
      </c>
      <c r="AR104" s="24" t="s">
        <v>317</v>
      </c>
      <c r="AT104" s="24" t="s">
        <v>710</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2207</v>
      </c>
    </row>
    <row r="105" spans="2:65" s="1" customFormat="1" ht="22.5" customHeight="1">
      <c r="B105" s="41"/>
      <c r="C105" s="262" t="s">
        <v>516</v>
      </c>
      <c r="D105" s="262" t="s">
        <v>710</v>
      </c>
      <c r="E105" s="263" t="s">
        <v>2208</v>
      </c>
      <c r="F105" s="264" t="s">
        <v>2209</v>
      </c>
      <c r="G105" s="265" t="s">
        <v>611</v>
      </c>
      <c r="H105" s="266">
        <v>1320</v>
      </c>
      <c r="I105" s="267"/>
      <c r="J105" s="268">
        <f t="shared" si="0"/>
        <v>0</v>
      </c>
      <c r="K105" s="264" t="s">
        <v>21</v>
      </c>
      <c r="L105" s="269"/>
      <c r="M105" s="270" t="s">
        <v>21</v>
      </c>
      <c r="N105" s="271" t="s">
        <v>43</v>
      </c>
      <c r="O105" s="42"/>
      <c r="P105" s="202">
        <f t="shared" si="1"/>
        <v>0</v>
      </c>
      <c r="Q105" s="202">
        <v>0</v>
      </c>
      <c r="R105" s="202">
        <f t="shared" si="2"/>
        <v>0</v>
      </c>
      <c r="S105" s="202">
        <v>0</v>
      </c>
      <c r="T105" s="203">
        <f t="shared" si="3"/>
        <v>0</v>
      </c>
      <c r="AR105" s="24" t="s">
        <v>317</v>
      </c>
      <c r="AT105" s="24" t="s">
        <v>710</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2210</v>
      </c>
    </row>
    <row r="106" spans="2:65" s="1" customFormat="1" ht="22.5" customHeight="1">
      <c r="B106" s="41"/>
      <c r="C106" s="262" t="s">
        <v>522</v>
      </c>
      <c r="D106" s="262" t="s">
        <v>710</v>
      </c>
      <c r="E106" s="263" t="s">
        <v>2211</v>
      </c>
      <c r="F106" s="264" t="s">
        <v>2212</v>
      </c>
      <c r="G106" s="265" t="s">
        <v>611</v>
      </c>
      <c r="H106" s="266">
        <v>95</v>
      </c>
      <c r="I106" s="267"/>
      <c r="J106" s="268">
        <f t="shared" si="0"/>
        <v>0</v>
      </c>
      <c r="K106" s="264" t="s">
        <v>21</v>
      </c>
      <c r="L106" s="269"/>
      <c r="M106" s="270" t="s">
        <v>21</v>
      </c>
      <c r="N106" s="271" t="s">
        <v>43</v>
      </c>
      <c r="O106" s="42"/>
      <c r="P106" s="202">
        <f t="shared" si="1"/>
        <v>0</v>
      </c>
      <c r="Q106" s="202">
        <v>0</v>
      </c>
      <c r="R106" s="202">
        <f t="shared" si="2"/>
        <v>0</v>
      </c>
      <c r="S106" s="202">
        <v>0</v>
      </c>
      <c r="T106" s="203">
        <f t="shared" si="3"/>
        <v>0</v>
      </c>
      <c r="AR106" s="24" t="s">
        <v>317</v>
      </c>
      <c r="AT106" s="24" t="s">
        <v>710</v>
      </c>
      <c r="AU106" s="24" t="s">
        <v>82</v>
      </c>
      <c r="AY106" s="24" t="s">
        <v>173</v>
      </c>
      <c r="BE106" s="204">
        <f t="shared" si="4"/>
        <v>0</v>
      </c>
      <c r="BF106" s="204">
        <f t="shared" si="5"/>
        <v>0</v>
      </c>
      <c r="BG106" s="204">
        <f t="shared" si="6"/>
        <v>0</v>
      </c>
      <c r="BH106" s="204">
        <f t="shared" si="7"/>
        <v>0</v>
      </c>
      <c r="BI106" s="204">
        <f t="shared" si="8"/>
        <v>0</v>
      </c>
      <c r="BJ106" s="24" t="s">
        <v>80</v>
      </c>
      <c r="BK106" s="204">
        <f t="shared" si="9"/>
        <v>0</v>
      </c>
      <c r="BL106" s="24" t="s">
        <v>181</v>
      </c>
      <c r="BM106" s="24" t="s">
        <v>2213</v>
      </c>
    </row>
    <row r="107" spans="2:65" s="1" customFormat="1" ht="22.5" customHeight="1">
      <c r="B107" s="41"/>
      <c r="C107" s="262" t="s">
        <v>548</v>
      </c>
      <c r="D107" s="262" t="s">
        <v>710</v>
      </c>
      <c r="E107" s="263" t="s">
        <v>2214</v>
      </c>
      <c r="F107" s="264" t="s">
        <v>2215</v>
      </c>
      <c r="G107" s="265" t="s">
        <v>611</v>
      </c>
      <c r="H107" s="266">
        <v>36</v>
      </c>
      <c r="I107" s="267"/>
      <c r="J107" s="268">
        <f t="shared" si="0"/>
        <v>0</v>
      </c>
      <c r="K107" s="264" t="s">
        <v>21</v>
      </c>
      <c r="L107" s="269"/>
      <c r="M107" s="270" t="s">
        <v>21</v>
      </c>
      <c r="N107" s="271" t="s">
        <v>43</v>
      </c>
      <c r="O107" s="42"/>
      <c r="P107" s="202">
        <f t="shared" si="1"/>
        <v>0</v>
      </c>
      <c r="Q107" s="202">
        <v>0</v>
      </c>
      <c r="R107" s="202">
        <f t="shared" si="2"/>
        <v>0</v>
      </c>
      <c r="S107" s="202">
        <v>0</v>
      </c>
      <c r="T107" s="203">
        <f t="shared" si="3"/>
        <v>0</v>
      </c>
      <c r="AR107" s="24" t="s">
        <v>317</v>
      </c>
      <c r="AT107" s="24" t="s">
        <v>710</v>
      </c>
      <c r="AU107" s="24" t="s">
        <v>82</v>
      </c>
      <c r="AY107" s="24" t="s">
        <v>173</v>
      </c>
      <c r="BE107" s="204">
        <f t="shared" si="4"/>
        <v>0</v>
      </c>
      <c r="BF107" s="204">
        <f t="shared" si="5"/>
        <v>0</v>
      </c>
      <c r="BG107" s="204">
        <f t="shared" si="6"/>
        <v>0</v>
      </c>
      <c r="BH107" s="204">
        <f t="shared" si="7"/>
        <v>0</v>
      </c>
      <c r="BI107" s="204">
        <f t="shared" si="8"/>
        <v>0</v>
      </c>
      <c r="BJ107" s="24" t="s">
        <v>80</v>
      </c>
      <c r="BK107" s="204">
        <f t="shared" si="9"/>
        <v>0</v>
      </c>
      <c r="BL107" s="24" t="s">
        <v>181</v>
      </c>
      <c r="BM107" s="24" t="s">
        <v>2216</v>
      </c>
    </row>
    <row r="108" spans="2:65" s="1" customFormat="1" ht="22.5" customHeight="1">
      <c r="B108" s="41"/>
      <c r="C108" s="262" t="s">
        <v>558</v>
      </c>
      <c r="D108" s="262" t="s">
        <v>710</v>
      </c>
      <c r="E108" s="263" t="s">
        <v>2217</v>
      </c>
      <c r="F108" s="264" t="s">
        <v>2218</v>
      </c>
      <c r="G108" s="265" t="s">
        <v>611</v>
      </c>
      <c r="H108" s="266">
        <v>40</v>
      </c>
      <c r="I108" s="267"/>
      <c r="J108" s="268">
        <f t="shared" si="0"/>
        <v>0</v>
      </c>
      <c r="K108" s="264" t="s">
        <v>21</v>
      </c>
      <c r="L108" s="269"/>
      <c r="M108" s="270" t="s">
        <v>21</v>
      </c>
      <c r="N108" s="271" t="s">
        <v>43</v>
      </c>
      <c r="O108" s="42"/>
      <c r="P108" s="202">
        <f t="shared" si="1"/>
        <v>0</v>
      </c>
      <c r="Q108" s="202">
        <v>0</v>
      </c>
      <c r="R108" s="202">
        <f t="shared" si="2"/>
        <v>0</v>
      </c>
      <c r="S108" s="202">
        <v>0</v>
      </c>
      <c r="T108" s="203">
        <f t="shared" si="3"/>
        <v>0</v>
      </c>
      <c r="AR108" s="24" t="s">
        <v>317</v>
      </c>
      <c r="AT108" s="24" t="s">
        <v>710</v>
      </c>
      <c r="AU108" s="24" t="s">
        <v>82</v>
      </c>
      <c r="AY108" s="24" t="s">
        <v>173</v>
      </c>
      <c r="BE108" s="204">
        <f t="shared" si="4"/>
        <v>0</v>
      </c>
      <c r="BF108" s="204">
        <f t="shared" si="5"/>
        <v>0</v>
      </c>
      <c r="BG108" s="204">
        <f t="shared" si="6"/>
        <v>0</v>
      </c>
      <c r="BH108" s="204">
        <f t="shared" si="7"/>
        <v>0</v>
      </c>
      <c r="BI108" s="204">
        <f t="shared" si="8"/>
        <v>0</v>
      </c>
      <c r="BJ108" s="24" t="s">
        <v>80</v>
      </c>
      <c r="BK108" s="204">
        <f t="shared" si="9"/>
        <v>0</v>
      </c>
      <c r="BL108" s="24" t="s">
        <v>181</v>
      </c>
      <c r="BM108" s="24" t="s">
        <v>2219</v>
      </c>
    </row>
    <row r="109" spans="2:65" s="1" customFormat="1" ht="22.5" customHeight="1">
      <c r="B109" s="41"/>
      <c r="C109" s="262" t="s">
        <v>568</v>
      </c>
      <c r="D109" s="262" t="s">
        <v>710</v>
      </c>
      <c r="E109" s="263" t="s">
        <v>2220</v>
      </c>
      <c r="F109" s="264" t="s">
        <v>2221</v>
      </c>
      <c r="G109" s="265" t="s">
        <v>611</v>
      </c>
      <c r="H109" s="266">
        <v>6</v>
      </c>
      <c r="I109" s="267"/>
      <c r="J109" s="268">
        <f t="shared" si="0"/>
        <v>0</v>
      </c>
      <c r="K109" s="264" t="s">
        <v>21</v>
      </c>
      <c r="L109" s="269"/>
      <c r="M109" s="270" t="s">
        <v>21</v>
      </c>
      <c r="N109" s="271" t="s">
        <v>43</v>
      </c>
      <c r="O109" s="42"/>
      <c r="P109" s="202">
        <f t="shared" si="1"/>
        <v>0</v>
      </c>
      <c r="Q109" s="202">
        <v>0</v>
      </c>
      <c r="R109" s="202">
        <f t="shared" si="2"/>
        <v>0</v>
      </c>
      <c r="S109" s="202">
        <v>0</v>
      </c>
      <c r="T109" s="203">
        <f t="shared" si="3"/>
        <v>0</v>
      </c>
      <c r="AR109" s="24" t="s">
        <v>317</v>
      </c>
      <c r="AT109" s="24" t="s">
        <v>710</v>
      </c>
      <c r="AU109" s="24" t="s">
        <v>82</v>
      </c>
      <c r="AY109" s="24" t="s">
        <v>173</v>
      </c>
      <c r="BE109" s="204">
        <f t="shared" si="4"/>
        <v>0</v>
      </c>
      <c r="BF109" s="204">
        <f t="shared" si="5"/>
        <v>0</v>
      </c>
      <c r="BG109" s="204">
        <f t="shared" si="6"/>
        <v>0</v>
      </c>
      <c r="BH109" s="204">
        <f t="shared" si="7"/>
        <v>0</v>
      </c>
      <c r="BI109" s="204">
        <f t="shared" si="8"/>
        <v>0</v>
      </c>
      <c r="BJ109" s="24" t="s">
        <v>80</v>
      </c>
      <c r="BK109" s="204">
        <f t="shared" si="9"/>
        <v>0</v>
      </c>
      <c r="BL109" s="24" t="s">
        <v>181</v>
      </c>
      <c r="BM109" s="24" t="s">
        <v>2222</v>
      </c>
    </row>
    <row r="110" spans="2:65" s="1" customFormat="1" ht="22.5" customHeight="1">
      <c r="B110" s="41"/>
      <c r="C110" s="262" t="s">
        <v>574</v>
      </c>
      <c r="D110" s="262" t="s">
        <v>710</v>
      </c>
      <c r="E110" s="263" t="s">
        <v>2223</v>
      </c>
      <c r="F110" s="264" t="s">
        <v>2224</v>
      </c>
      <c r="G110" s="265" t="s">
        <v>611</v>
      </c>
      <c r="H110" s="266">
        <v>0</v>
      </c>
      <c r="I110" s="267"/>
      <c r="J110" s="268">
        <f t="shared" si="0"/>
        <v>0</v>
      </c>
      <c r="K110" s="264" t="s">
        <v>21</v>
      </c>
      <c r="L110" s="269"/>
      <c r="M110" s="270" t="s">
        <v>21</v>
      </c>
      <c r="N110" s="271" t="s">
        <v>43</v>
      </c>
      <c r="O110" s="42"/>
      <c r="P110" s="202">
        <f t="shared" si="1"/>
        <v>0</v>
      </c>
      <c r="Q110" s="202">
        <v>0</v>
      </c>
      <c r="R110" s="202">
        <f t="shared" si="2"/>
        <v>0</v>
      </c>
      <c r="S110" s="202">
        <v>0</v>
      </c>
      <c r="T110" s="203">
        <f t="shared" si="3"/>
        <v>0</v>
      </c>
      <c r="AR110" s="24" t="s">
        <v>317</v>
      </c>
      <c r="AT110" s="24" t="s">
        <v>710</v>
      </c>
      <c r="AU110" s="24" t="s">
        <v>82</v>
      </c>
      <c r="AY110" s="24" t="s">
        <v>173</v>
      </c>
      <c r="BE110" s="204">
        <f t="shared" si="4"/>
        <v>0</v>
      </c>
      <c r="BF110" s="204">
        <f t="shared" si="5"/>
        <v>0</v>
      </c>
      <c r="BG110" s="204">
        <f t="shared" si="6"/>
        <v>0</v>
      </c>
      <c r="BH110" s="204">
        <f t="shared" si="7"/>
        <v>0</v>
      </c>
      <c r="BI110" s="204">
        <f t="shared" si="8"/>
        <v>0</v>
      </c>
      <c r="BJ110" s="24" t="s">
        <v>80</v>
      </c>
      <c r="BK110" s="204">
        <f t="shared" si="9"/>
        <v>0</v>
      </c>
      <c r="BL110" s="24" t="s">
        <v>181</v>
      </c>
      <c r="BM110" s="24" t="s">
        <v>2225</v>
      </c>
    </row>
    <row r="111" spans="2:65" s="1" customFormat="1" ht="22.5" customHeight="1">
      <c r="B111" s="41"/>
      <c r="C111" s="262" t="s">
        <v>577</v>
      </c>
      <c r="D111" s="262" t="s">
        <v>710</v>
      </c>
      <c r="E111" s="263" t="s">
        <v>2226</v>
      </c>
      <c r="F111" s="264" t="s">
        <v>2227</v>
      </c>
      <c r="G111" s="265" t="s">
        <v>611</v>
      </c>
      <c r="H111" s="266">
        <v>0</v>
      </c>
      <c r="I111" s="267"/>
      <c r="J111" s="268">
        <f t="shared" si="0"/>
        <v>0</v>
      </c>
      <c r="K111" s="264" t="s">
        <v>21</v>
      </c>
      <c r="L111" s="269"/>
      <c r="M111" s="270" t="s">
        <v>21</v>
      </c>
      <c r="N111" s="271" t="s">
        <v>43</v>
      </c>
      <c r="O111" s="42"/>
      <c r="P111" s="202">
        <f t="shared" si="1"/>
        <v>0</v>
      </c>
      <c r="Q111" s="202">
        <v>0</v>
      </c>
      <c r="R111" s="202">
        <f t="shared" si="2"/>
        <v>0</v>
      </c>
      <c r="S111" s="202">
        <v>0</v>
      </c>
      <c r="T111" s="203">
        <f t="shared" si="3"/>
        <v>0</v>
      </c>
      <c r="AR111" s="24" t="s">
        <v>317</v>
      </c>
      <c r="AT111" s="24" t="s">
        <v>710</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2228</v>
      </c>
    </row>
    <row r="112" spans="2:65" s="1" customFormat="1" ht="22.5" customHeight="1">
      <c r="B112" s="41"/>
      <c r="C112" s="262" t="s">
        <v>583</v>
      </c>
      <c r="D112" s="262" t="s">
        <v>710</v>
      </c>
      <c r="E112" s="263" t="s">
        <v>2229</v>
      </c>
      <c r="F112" s="264" t="s">
        <v>2230</v>
      </c>
      <c r="G112" s="265" t="s">
        <v>611</v>
      </c>
      <c r="H112" s="266">
        <v>0</v>
      </c>
      <c r="I112" s="267"/>
      <c r="J112" s="268">
        <f t="shared" si="0"/>
        <v>0</v>
      </c>
      <c r="K112" s="264" t="s">
        <v>21</v>
      </c>
      <c r="L112" s="269"/>
      <c r="M112" s="270" t="s">
        <v>21</v>
      </c>
      <c r="N112" s="271" t="s">
        <v>43</v>
      </c>
      <c r="O112" s="42"/>
      <c r="P112" s="202">
        <f t="shared" si="1"/>
        <v>0</v>
      </c>
      <c r="Q112" s="202">
        <v>0</v>
      </c>
      <c r="R112" s="202">
        <f t="shared" si="2"/>
        <v>0</v>
      </c>
      <c r="S112" s="202">
        <v>0</v>
      </c>
      <c r="T112" s="203">
        <f t="shared" si="3"/>
        <v>0</v>
      </c>
      <c r="AR112" s="24" t="s">
        <v>317</v>
      </c>
      <c r="AT112" s="24" t="s">
        <v>710</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2231</v>
      </c>
    </row>
    <row r="113" spans="2:65" s="1" customFormat="1" ht="22.5" customHeight="1">
      <c r="B113" s="41"/>
      <c r="C113" s="262" t="s">
        <v>593</v>
      </c>
      <c r="D113" s="262" t="s">
        <v>710</v>
      </c>
      <c r="E113" s="263" t="s">
        <v>2232</v>
      </c>
      <c r="F113" s="264" t="s">
        <v>2233</v>
      </c>
      <c r="G113" s="265" t="s">
        <v>611</v>
      </c>
      <c r="H113" s="266">
        <v>20</v>
      </c>
      <c r="I113" s="267"/>
      <c r="J113" s="268">
        <f t="shared" si="0"/>
        <v>0</v>
      </c>
      <c r="K113" s="264" t="s">
        <v>21</v>
      </c>
      <c r="L113" s="269"/>
      <c r="M113" s="270" t="s">
        <v>21</v>
      </c>
      <c r="N113" s="271" t="s">
        <v>43</v>
      </c>
      <c r="O113" s="42"/>
      <c r="P113" s="202">
        <f t="shared" si="1"/>
        <v>0</v>
      </c>
      <c r="Q113" s="202">
        <v>0</v>
      </c>
      <c r="R113" s="202">
        <f t="shared" si="2"/>
        <v>0</v>
      </c>
      <c r="S113" s="202">
        <v>0</v>
      </c>
      <c r="T113" s="203">
        <f t="shared" si="3"/>
        <v>0</v>
      </c>
      <c r="AR113" s="24" t="s">
        <v>317</v>
      </c>
      <c r="AT113" s="24" t="s">
        <v>710</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2234</v>
      </c>
    </row>
    <row r="114" spans="2:65" s="1" customFormat="1" ht="22.5" customHeight="1">
      <c r="B114" s="41"/>
      <c r="C114" s="262" t="s">
        <v>600</v>
      </c>
      <c r="D114" s="262" t="s">
        <v>710</v>
      </c>
      <c r="E114" s="263" t="s">
        <v>2235</v>
      </c>
      <c r="F114" s="264" t="s">
        <v>2236</v>
      </c>
      <c r="G114" s="265" t="s">
        <v>611</v>
      </c>
      <c r="H114" s="266">
        <v>10</v>
      </c>
      <c r="I114" s="267"/>
      <c r="J114" s="268">
        <f t="shared" si="0"/>
        <v>0</v>
      </c>
      <c r="K114" s="264" t="s">
        <v>21</v>
      </c>
      <c r="L114" s="269"/>
      <c r="M114" s="270" t="s">
        <v>21</v>
      </c>
      <c r="N114" s="271" t="s">
        <v>43</v>
      </c>
      <c r="O114" s="42"/>
      <c r="P114" s="202">
        <f t="shared" si="1"/>
        <v>0</v>
      </c>
      <c r="Q114" s="202">
        <v>0</v>
      </c>
      <c r="R114" s="202">
        <f t="shared" si="2"/>
        <v>0</v>
      </c>
      <c r="S114" s="202">
        <v>0</v>
      </c>
      <c r="T114" s="203">
        <f t="shared" si="3"/>
        <v>0</v>
      </c>
      <c r="AR114" s="24" t="s">
        <v>317</v>
      </c>
      <c r="AT114" s="24" t="s">
        <v>710</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2237</v>
      </c>
    </row>
    <row r="115" spans="2:65" s="1" customFormat="1" ht="22.5" customHeight="1">
      <c r="B115" s="41"/>
      <c r="C115" s="262" t="s">
        <v>609</v>
      </c>
      <c r="D115" s="262" t="s">
        <v>710</v>
      </c>
      <c r="E115" s="263" t="s">
        <v>2238</v>
      </c>
      <c r="F115" s="264" t="s">
        <v>2239</v>
      </c>
      <c r="G115" s="265" t="s">
        <v>611</v>
      </c>
      <c r="H115" s="266">
        <v>30</v>
      </c>
      <c r="I115" s="267"/>
      <c r="J115" s="268">
        <f aca="true" t="shared" si="10" ref="J115:J146">ROUND(I115*H115,2)</f>
        <v>0</v>
      </c>
      <c r="K115" s="264" t="s">
        <v>21</v>
      </c>
      <c r="L115" s="269"/>
      <c r="M115" s="270" t="s">
        <v>21</v>
      </c>
      <c r="N115" s="271" t="s">
        <v>43</v>
      </c>
      <c r="O115" s="42"/>
      <c r="P115" s="202">
        <f aca="true" t="shared" si="11" ref="P115:P146">O115*H115</f>
        <v>0</v>
      </c>
      <c r="Q115" s="202">
        <v>0</v>
      </c>
      <c r="R115" s="202">
        <f aca="true" t="shared" si="12" ref="R115:R146">Q115*H115</f>
        <v>0</v>
      </c>
      <c r="S115" s="202">
        <v>0</v>
      </c>
      <c r="T115" s="203">
        <f aca="true" t="shared" si="13" ref="T115:T146">S115*H115</f>
        <v>0</v>
      </c>
      <c r="AR115" s="24" t="s">
        <v>317</v>
      </c>
      <c r="AT115" s="24" t="s">
        <v>710</v>
      </c>
      <c r="AU115" s="24" t="s">
        <v>82</v>
      </c>
      <c r="AY115" s="24" t="s">
        <v>173</v>
      </c>
      <c r="BE115" s="204">
        <f aca="true" t="shared" si="14" ref="BE115:BE146">IF(N115="základní",J115,0)</f>
        <v>0</v>
      </c>
      <c r="BF115" s="204">
        <f aca="true" t="shared" si="15" ref="BF115:BF146">IF(N115="snížená",J115,0)</f>
        <v>0</v>
      </c>
      <c r="BG115" s="204">
        <f aca="true" t="shared" si="16" ref="BG115:BG146">IF(N115="zákl. přenesená",J115,0)</f>
        <v>0</v>
      </c>
      <c r="BH115" s="204">
        <f aca="true" t="shared" si="17" ref="BH115:BH146">IF(N115="sníž. přenesená",J115,0)</f>
        <v>0</v>
      </c>
      <c r="BI115" s="204">
        <f aca="true" t="shared" si="18" ref="BI115:BI146">IF(N115="nulová",J115,0)</f>
        <v>0</v>
      </c>
      <c r="BJ115" s="24" t="s">
        <v>80</v>
      </c>
      <c r="BK115" s="204">
        <f aca="true" t="shared" si="19" ref="BK115:BK146">ROUND(I115*H115,2)</f>
        <v>0</v>
      </c>
      <c r="BL115" s="24" t="s">
        <v>181</v>
      </c>
      <c r="BM115" s="24" t="s">
        <v>2240</v>
      </c>
    </row>
    <row r="116" spans="2:65" s="1" customFormat="1" ht="22.5" customHeight="1">
      <c r="B116" s="41"/>
      <c r="C116" s="262" t="s">
        <v>621</v>
      </c>
      <c r="D116" s="262" t="s">
        <v>710</v>
      </c>
      <c r="E116" s="263" t="s">
        <v>2241</v>
      </c>
      <c r="F116" s="264" t="s">
        <v>2242</v>
      </c>
      <c r="G116" s="265" t="s">
        <v>611</v>
      </c>
      <c r="H116" s="266">
        <v>20</v>
      </c>
      <c r="I116" s="267"/>
      <c r="J116" s="268">
        <f t="shared" si="10"/>
        <v>0</v>
      </c>
      <c r="K116" s="264" t="s">
        <v>21</v>
      </c>
      <c r="L116" s="269"/>
      <c r="M116" s="270" t="s">
        <v>21</v>
      </c>
      <c r="N116" s="271" t="s">
        <v>43</v>
      </c>
      <c r="O116" s="42"/>
      <c r="P116" s="202">
        <f t="shared" si="11"/>
        <v>0</v>
      </c>
      <c r="Q116" s="202">
        <v>0</v>
      </c>
      <c r="R116" s="202">
        <f t="shared" si="12"/>
        <v>0</v>
      </c>
      <c r="S116" s="202">
        <v>0</v>
      </c>
      <c r="T116" s="203">
        <f t="shared" si="13"/>
        <v>0</v>
      </c>
      <c r="AR116" s="24" t="s">
        <v>317</v>
      </c>
      <c r="AT116" s="24" t="s">
        <v>710</v>
      </c>
      <c r="AU116" s="24" t="s">
        <v>82</v>
      </c>
      <c r="AY116" s="24" t="s">
        <v>173</v>
      </c>
      <c r="BE116" s="204">
        <f t="shared" si="14"/>
        <v>0</v>
      </c>
      <c r="BF116" s="204">
        <f t="shared" si="15"/>
        <v>0</v>
      </c>
      <c r="BG116" s="204">
        <f t="shared" si="16"/>
        <v>0</v>
      </c>
      <c r="BH116" s="204">
        <f t="shared" si="17"/>
        <v>0</v>
      </c>
      <c r="BI116" s="204">
        <f t="shared" si="18"/>
        <v>0</v>
      </c>
      <c r="BJ116" s="24" t="s">
        <v>80</v>
      </c>
      <c r="BK116" s="204">
        <f t="shared" si="19"/>
        <v>0</v>
      </c>
      <c r="BL116" s="24" t="s">
        <v>181</v>
      </c>
      <c r="BM116" s="24" t="s">
        <v>2243</v>
      </c>
    </row>
    <row r="117" spans="2:65" s="1" customFormat="1" ht="22.5" customHeight="1">
      <c r="B117" s="41"/>
      <c r="C117" s="262" t="s">
        <v>629</v>
      </c>
      <c r="D117" s="262" t="s">
        <v>710</v>
      </c>
      <c r="E117" s="263" t="s">
        <v>2244</v>
      </c>
      <c r="F117" s="264" t="s">
        <v>2245</v>
      </c>
      <c r="G117" s="265" t="s">
        <v>611</v>
      </c>
      <c r="H117" s="266">
        <v>4</v>
      </c>
      <c r="I117" s="267"/>
      <c r="J117" s="268">
        <f t="shared" si="10"/>
        <v>0</v>
      </c>
      <c r="K117" s="264" t="s">
        <v>21</v>
      </c>
      <c r="L117" s="269"/>
      <c r="M117" s="270" t="s">
        <v>21</v>
      </c>
      <c r="N117" s="271" t="s">
        <v>43</v>
      </c>
      <c r="O117" s="42"/>
      <c r="P117" s="202">
        <f t="shared" si="11"/>
        <v>0</v>
      </c>
      <c r="Q117" s="202">
        <v>0</v>
      </c>
      <c r="R117" s="202">
        <f t="shared" si="12"/>
        <v>0</v>
      </c>
      <c r="S117" s="202">
        <v>0</v>
      </c>
      <c r="T117" s="203">
        <f t="shared" si="13"/>
        <v>0</v>
      </c>
      <c r="AR117" s="24" t="s">
        <v>317</v>
      </c>
      <c r="AT117" s="24" t="s">
        <v>710</v>
      </c>
      <c r="AU117" s="24" t="s">
        <v>82</v>
      </c>
      <c r="AY117" s="24" t="s">
        <v>173</v>
      </c>
      <c r="BE117" s="204">
        <f t="shared" si="14"/>
        <v>0</v>
      </c>
      <c r="BF117" s="204">
        <f t="shared" si="15"/>
        <v>0</v>
      </c>
      <c r="BG117" s="204">
        <f t="shared" si="16"/>
        <v>0</v>
      </c>
      <c r="BH117" s="204">
        <f t="shared" si="17"/>
        <v>0</v>
      </c>
      <c r="BI117" s="204">
        <f t="shared" si="18"/>
        <v>0</v>
      </c>
      <c r="BJ117" s="24" t="s">
        <v>80</v>
      </c>
      <c r="BK117" s="204">
        <f t="shared" si="19"/>
        <v>0</v>
      </c>
      <c r="BL117" s="24" t="s">
        <v>181</v>
      </c>
      <c r="BM117" s="24" t="s">
        <v>2246</v>
      </c>
    </row>
    <row r="118" spans="2:65" s="1" customFormat="1" ht="22.5" customHeight="1">
      <c r="B118" s="41"/>
      <c r="C118" s="262" t="s">
        <v>665</v>
      </c>
      <c r="D118" s="262" t="s">
        <v>710</v>
      </c>
      <c r="E118" s="263" t="s">
        <v>2247</v>
      </c>
      <c r="F118" s="264" t="s">
        <v>2248</v>
      </c>
      <c r="G118" s="265" t="s">
        <v>611</v>
      </c>
      <c r="H118" s="266">
        <v>10</v>
      </c>
      <c r="I118" s="267"/>
      <c r="J118" s="268">
        <f t="shared" si="10"/>
        <v>0</v>
      </c>
      <c r="K118" s="264" t="s">
        <v>21</v>
      </c>
      <c r="L118" s="269"/>
      <c r="M118" s="270" t="s">
        <v>21</v>
      </c>
      <c r="N118" s="271" t="s">
        <v>43</v>
      </c>
      <c r="O118" s="42"/>
      <c r="P118" s="202">
        <f t="shared" si="11"/>
        <v>0</v>
      </c>
      <c r="Q118" s="202">
        <v>0</v>
      </c>
      <c r="R118" s="202">
        <f t="shared" si="12"/>
        <v>0</v>
      </c>
      <c r="S118" s="202">
        <v>0</v>
      </c>
      <c r="T118" s="203">
        <f t="shared" si="13"/>
        <v>0</v>
      </c>
      <c r="AR118" s="24" t="s">
        <v>317</v>
      </c>
      <c r="AT118" s="24" t="s">
        <v>710</v>
      </c>
      <c r="AU118" s="24" t="s">
        <v>82</v>
      </c>
      <c r="AY118" s="24" t="s">
        <v>173</v>
      </c>
      <c r="BE118" s="204">
        <f t="shared" si="14"/>
        <v>0</v>
      </c>
      <c r="BF118" s="204">
        <f t="shared" si="15"/>
        <v>0</v>
      </c>
      <c r="BG118" s="204">
        <f t="shared" si="16"/>
        <v>0</v>
      </c>
      <c r="BH118" s="204">
        <f t="shared" si="17"/>
        <v>0</v>
      </c>
      <c r="BI118" s="204">
        <f t="shared" si="18"/>
        <v>0</v>
      </c>
      <c r="BJ118" s="24" t="s">
        <v>80</v>
      </c>
      <c r="BK118" s="204">
        <f t="shared" si="19"/>
        <v>0</v>
      </c>
      <c r="BL118" s="24" t="s">
        <v>181</v>
      </c>
      <c r="BM118" s="24" t="s">
        <v>2249</v>
      </c>
    </row>
    <row r="119" spans="2:65" s="1" customFormat="1" ht="22.5" customHeight="1">
      <c r="B119" s="41"/>
      <c r="C119" s="262" t="s">
        <v>675</v>
      </c>
      <c r="D119" s="262" t="s">
        <v>710</v>
      </c>
      <c r="E119" s="263" t="s">
        <v>2250</v>
      </c>
      <c r="F119" s="264" t="s">
        <v>2251</v>
      </c>
      <c r="G119" s="265" t="s">
        <v>611</v>
      </c>
      <c r="H119" s="266">
        <v>0</v>
      </c>
      <c r="I119" s="267"/>
      <c r="J119" s="268">
        <f t="shared" si="10"/>
        <v>0</v>
      </c>
      <c r="K119" s="264" t="s">
        <v>21</v>
      </c>
      <c r="L119" s="269"/>
      <c r="M119" s="270" t="s">
        <v>21</v>
      </c>
      <c r="N119" s="271" t="s">
        <v>43</v>
      </c>
      <c r="O119" s="42"/>
      <c r="P119" s="202">
        <f t="shared" si="11"/>
        <v>0</v>
      </c>
      <c r="Q119" s="202">
        <v>0</v>
      </c>
      <c r="R119" s="202">
        <f t="shared" si="12"/>
        <v>0</v>
      </c>
      <c r="S119" s="202">
        <v>0</v>
      </c>
      <c r="T119" s="203">
        <f t="shared" si="13"/>
        <v>0</v>
      </c>
      <c r="AR119" s="24" t="s">
        <v>317</v>
      </c>
      <c r="AT119" s="24" t="s">
        <v>710</v>
      </c>
      <c r="AU119" s="24" t="s">
        <v>82</v>
      </c>
      <c r="AY119" s="24" t="s">
        <v>173</v>
      </c>
      <c r="BE119" s="204">
        <f t="shared" si="14"/>
        <v>0</v>
      </c>
      <c r="BF119" s="204">
        <f t="shared" si="15"/>
        <v>0</v>
      </c>
      <c r="BG119" s="204">
        <f t="shared" si="16"/>
        <v>0</v>
      </c>
      <c r="BH119" s="204">
        <f t="shared" si="17"/>
        <v>0</v>
      </c>
      <c r="BI119" s="204">
        <f t="shared" si="18"/>
        <v>0</v>
      </c>
      <c r="BJ119" s="24" t="s">
        <v>80</v>
      </c>
      <c r="BK119" s="204">
        <f t="shared" si="19"/>
        <v>0</v>
      </c>
      <c r="BL119" s="24" t="s">
        <v>181</v>
      </c>
      <c r="BM119" s="24" t="s">
        <v>2252</v>
      </c>
    </row>
    <row r="120" spans="2:65" s="1" customFormat="1" ht="22.5" customHeight="1">
      <c r="B120" s="41"/>
      <c r="C120" s="262" t="s">
        <v>682</v>
      </c>
      <c r="D120" s="262" t="s">
        <v>710</v>
      </c>
      <c r="E120" s="263" t="s">
        <v>2253</v>
      </c>
      <c r="F120" s="264" t="s">
        <v>2254</v>
      </c>
      <c r="G120" s="265" t="s">
        <v>611</v>
      </c>
      <c r="H120" s="266">
        <v>0</v>
      </c>
      <c r="I120" s="267"/>
      <c r="J120" s="268">
        <f t="shared" si="10"/>
        <v>0</v>
      </c>
      <c r="K120" s="264" t="s">
        <v>21</v>
      </c>
      <c r="L120" s="269"/>
      <c r="M120" s="270" t="s">
        <v>21</v>
      </c>
      <c r="N120" s="271" t="s">
        <v>43</v>
      </c>
      <c r="O120" s="42"/>
      <c r="P120" s="202">
        <f t="shared" si="11"/>
        <v>0</v>
      </c>
      <c r="Q120" s="202">
        <v>0</v>
      </c>
      <c r="R120" s="202">
        <f t="shared" si="12"/>
        <v>0</v>
      </c>
      <c r="S120" s="202">
        <v>0</v>
      </c>
      <c r="T120" s="203">
        <f t="shared" si="13"/>
        <v>0</v>
      </c>
      <c r="AR120" s="24" t="s">
        <v>317</v>
      </c>
      <c r="AT120" s="24" t="s">
        <v>710</v>
      </c>
      <c r="AU120" s="24" t="s">
        <v>82</v>
      </c>
      <c r="AY120" s="24" t="s">
        <v>173</v>
      </c>
      <c r="BE120" s="204">
        <f t="shared" si="14"/>
        <v>0</v>
      </c>
      <c r="BF120" s="204">
        <f t="shared" si="15"/>
        <v>0</v>
      </c>
      <c r="BG120" s="204">
        <f t="shared" si="16"/>
        <v>0</v>
      </c>
      <c r="BH120" s="204">
        <f t="shared" si="17"/>
        <v>0</v>
      </c>
      <c r="BI120" s="204">
        <f t="shared" si="18"/>
        <v>0</v>
      </c>
      <c r="BJ120" s="24" t="s">
        <v>80</v>
      </c>
      <c r="BK120" s="204">
        <f t="shared" si="19"/>
        <v>0</v>
      </c>
      <c r="BL120" s="24" t="s">
        <v>181</v>
      </c>
      <c r="BM120" s="24" t="s">
        <v>2255</v>
      </c>
    </row>
    <row r="121" spans="2:65" s="1" customFormat="1" ht="22.5" customHeight="1">
      <c r="B121" s="41"/>
      <c r="C121" s="262" t="s">
        <v>1300</v>
      </c>
      <c r="D121" s="262" t="s">
        <v>710</v>
      </c>
      <c r="E121" s="263" t="s">
        <v>2256</v>
      </c>
      <c r="F121" s="264" t="s">
        <v>2257</v>
      </c>
      <c r="G121" s="265" t="s">
        <v>199</v>
      </c>
      <c r="H121" s="266">
        <v>32</v>
      </c>
      <c r="I121" s="267"/>
      <c r="J121" s="268">
        <f t="shared" si="10"/>
        <v>0</v>
      </c>
      <c r="K121" s="264" t="s">
        <v>21</v>
      </c>
      <c r="L121" s="269"/>
      <c r="M121" s="270" t="s">
        <v>21</v>
      </c>
      <c r="N121" s="271" t="s">
        <v>43</v>
      </c>
      <c r="O121" s="42"/>
      <c r="P121" s="202">
        <f t="shared" si="11"/>
        <v>0</v>
      </c>
      <c r="Q121" s="202">
        <v>0</v>
      </c>
      <c r="R121" s="202">
        <f t="shared" si="12"/>
        <v>0</v>
      </c>
      <c r="S121" s="202">
        <v>0</v>
      </c>
      <c r="T121" s="203">
        <f t="shared" si="13"/>
        <v>0</v>
      </c>
      <c r="AR121" s="24" t="s">
        <v>317</v>
      </c>
      <c r="AT121" s="24" t="s">
        <v>710</v>
      </c>
      <c r="AU121" s="24" t="s">
        <v>82</v>
      </c>
      <c r="AY121" s="24" t="s">
        <v>173</v>
      </c>
      <c r="BE121" s="204">
        <f t="shared" si="14"/>
        <v>0</v>
      </c>
      <c r="BF121" s="204">
        <f t="shared" si="15"/>
        <v>0</v>
      </c>
      <c r="BG121" s="204">
        <f t="shared" si="16"/>
        <v>0</v>
      </c>
      <c r="BH121" s="204">
        <f t="shared" si="17"/>
        <v>0</v>
      </c>
      <c r="BI121" s="204">
        <f t="shared" si="18"/>
        <v>0</v>
      </c>
      <c r="BJ121" s="24" t="s">
        <v>80</v>
      </c>
      <c r="BK121" s="204">
        <f t="shared" si="19"/>
        <v>0</v>
      </c>
      <c r="BL121" s="24" t="s">
        <v>181</v>
      </c>
      <c r="BM121" s="24" t="s">
        <v>2258</v>
      </c>
    </row>
    <row r="122" spans="2:65" s="1" customFormat="1" ht="31.5" customHeight="1">
      <c r="B122" s="41"/>
      <c r="C122" s="262" t="s">
        <v>1304</v>
      </c>
      <c r="D122" s="262" t="s">
        <v>710</v>
      </c>
      <c r="E122" s="263" t="s">
        <v>2259</v>
      </c>
      <c r="F122" s="264" t="s">
        <v>2260</v>
      </c>
      <c r="G122" s="265" t="s">
        <v>199</v>
      </c>
      <c r="H122" s="266">
        <v>18</v>
      </c>
      <c r="I122" s="267"/>
      <c r="J122" s="268">
        <f t="shared" si="10"/>
        <v>0</v>
      </c>
      <c r="K122" s="264" t="s">
        <v>21</v>
      </c>
      <c r="L122" s="269"/>
      <c r="M122" s="270" t="s">
        <v>21</v>
      </c>
      <c r="N122" s="271" t="s">
        <v>43</v>
      </c>
      <c r="O122" s="42"/>
      <c r="P122" s="202">
        <f t="shared" si="11"/>
        <v>0</v>
      </c>
      <c r="Q122" s="202">
        <v>0</v>
      </c>
      <c r="R122" s="202">
        <f t="shared" si="12"/>
        <v>0</v>
      </c>
      <c r="S122" s="202">
        <v>0</v>
      </c>
      <c r="T122" s="203">
        <f t="shared" si="13"/>
        <v>0</v>
      </c>
      <c r="AR122" s="24" t="s">
        <v>317</v>
      </c>
      <c r="AT122" s="24" t="s">
        <v>710</v>
      </c>
      <c r="AU122" s="24" t="s">
        <v>82</v>
      </c>
      <c r="AY122" s="24" t="s">
        <v>173</v>
      </c>
      <c r="BE122" s="204">
        <f t="shared" si="14"/>
        <v>0</v>
      </c>
      <c r="BF122" s="204">
        <f t="shared" si="15"/>
        <v>0</v>
      </c>
      <c r="BG122" s="204">
        <f t="shared" si="16"/>
        <v>0</v>
      </c>
      <c r="BH122" s="204">
        <f t="shared" si="17"/>
        <v>0</v>
      </c>
      <c r="BI122" s="204">
        <f t="shared" si="18"/>
        <v>0</v>
      </c>
      <c r="BJ122" s="24" t="s">
        <v>80</v>
      </c>
      <c r="BK122" s="204">
        <f t="shared" si="19"/>
        <v>0</v>
      </c>
      <c r="BL122" s="24" t="s">
        <v>181</v>
      </c>
      <c r="BM122" s="24" t="s">
        <v>2261</v>
      </c>
    </row>
    <row r="123" spans="2:65" s="1" customFormat="1" ht="31.5" customHeight="1">
      <c r="B123" s="41"/>
      <c r="C123" s="262" t="s">
        <v>1308</v>
      </c>
      <c r="D123" s="262" t="s">
        <v>710</v>
      </c>
      <c r="E123" s="263" t="s">
        <v>2262</v>
      </c>
      <c r="F123" s="264" t="s">
        <v>2263</v>
      </c>
      <c r="G123" s="265" t="s">
        <v>199</v>
      </c>
      <c r="H123" s="266">
        <v>12</v>
      </c>
      <c r="I123" s="267"/>
      <c r="J123" s="268">
        <f t="shared" si="10"/>
        <v>0</v>
      </c>
      <c r="K123" s="264" t="s">
        <v>21</v>
      </c>
      <c r="L123" s="269"/>
      <c r="M123" s="270" t="s">
        <v>21</v>
      </c>
      <c r="N123" s="271" t="s">
        <v>43</v>
      </c>
      <c r="O123" s="42"/>
      <c r="P123" s="202">
        <f t="shared" si="11"/>
        <v>0</v>
      </c>
      <c r="Q123" s="202">
        <v>0</v>
      </c>
      <c r="R123" s="202">
        <f t="shared" si="12"/>
        <v>0</v>
      </c>
      <c r="S123" s="202">
        <v>0</v>
      </c>
      <c r="T123" s="203">
        <f t="shared" si="13"/>
        <v>0</v>
      </c>
      <c r="AR123" s="24" t="s">
        <v>317</v>
      </c>
      <c r="AT123" s="24" t="s">
        <v>710</v>
      </c>
      <c r="AU123" s="24" t="s">
        <v>82</v>
      </c>
      <c r="AY123" s="24" t="s">
        <v>173</v>
      </c>
      <c r="BE123" s="204">
        <f t="shared" si="14"/>
        <v>0</v>
      </c>
      <c r="BF123" s="204">
        <f t="shared" si="15"/>
        <v>0</v>
      </c>
      <c r="BG123" s="204">
        <f t="shared" si="16"/>
        <v>0</v>
      </c>
      <c r="BH123" s="204">
        <f t="shared" si="17"/>
        <v>0</v>
      </c>
      <c r="BI123" s="204">
        <f t="shared" si="18"/>
        <v>0</v>
      </c>
      <c r="BJ123" s="24" t="s">
        <v>80</v>
      </c>
      <c r="BK123" s="204">
        <f t="shared" si="19"/>
        <v>0</v>
      </c>
      <c r="BL123" s="24" t="s">
        <v>181</v>
      </c>
      <c r="BM123" s="24" t="s">
        <v>2264</v>
      </c>
    </row>
    <row r="124" spans="2:65" s="1" customFormat="1" ht="22.5" customHeight="1">
      <c r="B124" s="41"/>
      <c r="C124" s="262" t="s">
        <v>1553</v>
      </c>
      <c r="D124" s="262" t="s">
        <v>710</v>
      </c>
      <c r="E124" s="263" t="s">
        <v>2265</v>
      </c>
      <c r="F124" s="264" t="s">
        <v>2266</v>
      </c>
      <c r="G124" s="265" t="s">
        <v>199</v>
      </c>
      <c r="H124" s="266">
        <v>17</v>
      </c>
      <c r="I124" s="267"/>
      <c r="J124" s="268">
        <f t="shared" si="10"/>
        <v>0</v>
      </c>
      <c r="K124" s="264" t="s">
        <v>21</v>
      </c>
      <c r="L124" s="269"/>
      <c r="M124" s="270" t="s">
        <v>21</v>
      </c>
      <c r="N124" s="271" t="s">
        <v>43</v>
      </c>
      <c r="O124" s="42"/>
      <c r="P124" s="202">
        <f t="shared" si="11"/>
        <v>0</v>
      </c>
      <c r="Q124" s="202">
        <v>0</v>
      </c>
      <c r="R124" s="202">
        <f t="shared" si="12"/>
        <v>0</v>
      </c>
      <c r="S124" s="202">
        <v>0</v>
      </c>
      <c r="T124" s="203">
        <f t="shared" si="13"/>
        <v>0</v>
      </c>
      <c r="AR124" s="24" t="s">
        <v>317</v>
      </c>
      <c r="AT124" s="24" t="s">
        <v>710</v>
      </c>
      <c r="AU124" s="24" t="s">
        <v>82</v>
      </c>
      <c r="AY124" s="24" t="s">
        <v>173</v>
      </c>
      <c r="BE124" s="204">
        <f t="shared" si="14"/>
        <v>0</v>
      </c>
      <c r="BF124" s="204">
        <f t="shared" si="15"/>
        <v>0</v>
      </c>
      <c r="BG124" s="204">
        <f t="shared" si="16"/>
        <v>0</v>
      </c>
      <c r="BH124" s="204">
        <f t="shared" si="17"/>
        <v>0</v>
      </c>
      <c r="BI124" s="204">
        <f t="shared" si="18"/>
        <v>0</v>
      </c>
      <c r="BJ124" s="24" t="s">
        <v>80</v>
      </c>
      <c r="BK124" s="204">
        <f t="shared" si="19"/>
        <v>0</v>
      </c>
      <c r="BL124" s="24" t="s">
        <v>181</v>
      </c>
      <c r="BM124" s="24" t="s">
        <v>2267</v>
      </c>
    </row>
    <row r="125" spans="2:65" s="1" customFormat="1" ht="22.5" customHeight="1">
      <c r="B125" s="41"/>
      <c r="C125" s="262" t="s">
        <v>1556</v>
      </c>
      <c r="D125" s="262" t="s">
        <v>710</v>
      </c>
      <c r="E125" s="263" t="s">
        <v>2268</v>
      </c>
      <c r="F125" s="264" t="s">
        <v>2269</v>
      </c>
      <c r="G125" s="265" t="s">
        <v>199</v>
      </c>
      <c r="H125" s="266">
        <v>2</v>
      </c>
      <c r="I125" s="267"/>
      <c r="J125" s="268">
        <f t="shared" si="10"/>
        <v>0</v>
      </c>
      <c r="K125" s="264" t="s">
        <v>21</v>
      </c>
      <c r="L125" s="269"/>
      <c r="M125" s="270" t="s">
        <v>21</v>
      </c>
      <c r="N125" s="271" t="s">
        <v>43</v>
      </c>
      <c r="O125" s="42"/>
      <c r="P125" s="202">
        <f t="shared" si="11"/>
        <v>0</v>
      </c>
      <c r="Q125" s="202">
        <v>0</v>
      </c>
      <c r="R125" s="202">
        <f t="shared" si="12"/>
        <v>0</v>
      </c>
      <c r="S125" s="202">
        <v>0</v>
      </c>
      <c r="T125" s="203">
        <f t="shared" si="13"/>
        <v>0</v>
      </c>
      <c r="AR125" s="24" t="s">
        <v>317</v>
      </c>
      <c r="AT125" s="24" t="s">
        <v>710</v>
      </c>
      <c r="AU125" s="24" t="s">
        <v>82</v>
      </c>
      <c r="AY125" s="24" t="s">
        <v>173</v>
      </c>
      <c r="BE125" s="204">
        <f t="shared" si="14"/>
        <v>0</v>
      </c>
      <c r="BF125" s="204">
        <f t="shared" si="15"/>
        <v>0</v>
      </c>
      <c r="BG125" s="204">
        <f t="shared" si="16"/>
        <v>0</v>
      </c>
      <c r="BH125" s="204">
        <f t="shared" si="17"/>
        <v>0</v>
      </c>
      <c r="BI125" s="204">
        <f t="shared" si="18"/>
        <v>0</v>
      </c>
      <c r="BJ125" s="24" t="s">
        <v>80</v>
      </c>
      <c r="BK125" s="204">
        <f t="shared" si="19"/>
        <v>0</v>
      </c>
      <c r="BL125" s="24" t="s">
        <v>181</v>
      </c>
      <c r="BM125" s="24" t="s">
        <v>2270</v>
      </c>
    </row>
    <row r="126" spans="2:65" s="1" customFormat="1" ht="22.5" customHeight="1">
      <c r="B126" s="41"/>
      <c r="C126" s="262" t="s">
        <v>1560</v>
      </c>
      <c r="D126" s="262" t="s">
        <v>710</v>
      </c>
      <c r="E126" s="263" t="s">
        <v>2271</v>
      </c>
      <c r="F126" s="264" t="s">
        <v>2272</v>
      </c>
      <c r="G126" s="265" t="s">
        <v>199</v>
      </c>
      <c r="H126" s="266">
        <v>2</v>
      </c>
      <c r="I126" s="267"/>
      <c r="J126" s="268">
        <f t="shared" si="10"/>
        <v>0</v>
      </c>
      <c r="K126" s="264" t="s">
        <v>21</v>
      </c>
      <c r="L126" s="269"/>
      <c r="M126" s="270" t="s">
        <v>21</v>
      </c>
      <c r="N126" s="271" t="s">
        <v>43</v>
      </c>
      <c r="O126" s="42"/>
      <c r="P126" s="202">
        <f t="shared" si="11"/>
        <v>0</v>
      </c>
      <c r="Q126" s="202">
        <v>0</v>
      </c>
      <c r="R126" s="202">
        <f t="shared" si="12"/>
        <v>0</v>
      </c>
      <c r="S126" s="202">
        <v>0</v>
      </c>
      <c r="T126" s="203">
        <f t="shared" si="13"/>
        <v>0</v>
      </c>
      <c r="AR126" s="24" t="s">
        <v>317</v>
      </c>
      <c r="AT126" s="24" t="s">
        <v>710</v>
      </c>
      <c r="AU126" s="24" t="s">
        <v>82</v>
      </c>
      <c r="AY126" s="24" t="s">
        <v>173</v>
      </c>
      <c r="BE126" s="204">
        <f t="shared" si="14"/>
        <v>0</v>
      </c>
      <c r="BF126" s="204">
        <f t="shared" si="15"/>
        <v>0</v>
      </c>
      <c r="BG126" s="204">
        <f t="shared" si="16"/>
        <v>0</v>
      </c>
      <c r="BH126" s="204">
        <f t="shared" si="17"/>
        <v>0</v>
      </c>
      <c r="BI126" s="204">
        <f t="shared" si="18"/>
        <v>0</v>
      </c>
      <c r="BJ126" s="24" t="s">
        <v>80</v>
      </c>
      <c r="BK126" s="204">
        <f t="shared" si="19"/>
        <v>0</v>
      </c>
      <c r="BL126" s="24" t="s">
        <v>181</v>
      </c>
      <c r="BM126" s="24" t="s">
        <v>2273</v>
      </c>
    </row>
    <row r="127" spans="2:65" s="1" customFormat="1" ht="22.5" customHeight="1">
      <c r="B127" s="41"/>
      <c r="C127" s="262" t="s">
        <v>1564</v>
      </c>
      <c r="D127" s="262" t="s">
        <v>710</v>
      </c>
      <c r="E127" s="263" t="s">
        <v>2274</v>
      </c>
      <c r="F127" s="264" t="s">
        <v>2275</v>
      </c>
      <c r="G127" s="265" t="s">
        <v>199</v>
      </c>
      <c r="H127" s="266">
        <v>2</v>
      </c>
      <c r="I127" s="267"/>
      <c r="J127" s="268">
        <f t="shared" si="10"/>
        <v>0</v>
      </c>
      <c r="K127" s="264" t="s">
        <v>21</v>
      </c>
      <c r="L127" s="269"/>
      <c r="M127" s="270" t="s">
        <v>21</v>
      </c>
      <c r="N127" s="271" t="s">
        <v>43</v>
      </c>
      <c r="O127" s="42"/>
      <c r="P127" s="202">
        <f t="shared" si="11"/>
        <v>0</v>
      </c>
      <c r="Q127" s="202">
        <v>0</v>
      </c>
      <c r="R127" s="202">
        <f t="shared" si="12"/>
        <v>0</v>
      </c>
      <c r="S127" s="202">
        <v>0</v>
      </c>
      <c r="T127" s="203">
        <f t="shared" si="13"/>
        <v>0</v>
      </c>
      <c r="AR127" s="24" t="s">
        <v>317</v>
      </c>
      <c r="AT127" s="24" t="s">
        <v>710</v>
      </c>
      <c r="AU127" s="24" t="s">
        <v>82</v>
      </c>
      <c r="AY127" s="24" t="s">
        <v>173</v>
      </c>
      <c r="BE127" s="204">
        <f t="shared" si="14"/>
        <v>0</v>
      </c>
      <c r="BF127" s="204">
        <f t="shared" si="15"/>
        <v>0</v>
      </c>
      <c r="BG127" s="204">
        <f t="shared" si="16"/>
        <v>0</v>
      </c>
      <c r="BH127" s="204">
        <f t="shared" si="17"/>
        <v>0</v>
      </c>
      <c r="BI127" s="204">
        <f t="shared" si="18"/>
        <v>0</v>
      </c>
      <c r="BJ127" s="24" t="s">
        <v>80</v>
      </c>
      <c r="BK127" s="204">
        <f t="shared" si="19"/>
        <v>0</v>
      </c>
      <c r="BL127" s="24" t="s">
        <v>181</v>
      </c>
      <c r="BM127" s="24" t="s">
        <v>2276</v>
      </c>
    </row>
    <row r="128" spans="2:65" s="1" customFormat="1" ht="22.5" customHeight="1">
      <c r="B128" s="41"/>
      <c r="C128" s="262" t="s">
        <v>1568</v>
      </c>
      <c r="D128" s="262" t="s">
        <v>710</v>
      </c>
      <c r="E128" s="263" t="s">
        <v>2277</v>
      </c>
      <c r="F128" s="264" t="s">
        <v>2278</v>
      </c>
      <c r="G128" s="265" t="s">
        <v>199</v>
      </c>
      <c r="H128" s="266">
        <v>2</v>
      </c>
      <c r="I128" s="267"/>
      <c r="J128" s="268">
        <f t="shared" si="10"/>
        <v>0</v>
      </c>
      <c r="K128" s="264" t="s">
        <v>21</v>
      </c>
      <c r="L128" s="269"/>
      <c r="M128" s="270" t="s">
        <v>21</v>
      </c>
      <c r="N128" s="271" t="s">
        <v>43</v>
      </c>
      <c r="O128" s="42"/>
      <c r="P128" s="202">
        <f t="shared" si="11"/>
        <v>0</v>
      </c>
      <c r="Q128" s="202">
        <v>0</v>
      </c>
      <c r="R128" s="202">
        <f t="shared" si="12"/>
        <v>0</v>
      </c>
      <c r="S128" s="202">
        <v>0</v>
      </c>
      <c r="T128" s="203">
        <f t="shared" si="13"/>
        <v>0</v>
      </c>
      <c r="AR128" s="24" t="s">
        <v>317</v>
      </c>
      <c r="AT128" s="24" t="s">
        <v>710</v>
      </c>
      <c r="AU128" s="24" t="s">
        <v>82</v>
      </c>
      <c r="AY128" s="24" t="s">
        <v>173</v>
      </c>
      <c r="BE128" s="204">
        <f t="shared" si="14"/>
        <v>0</v>
      </c>
      <c r="BF128" s="204">
        <f t="shared" si="15"/>
        <v>0</v>
      </c>
      <c r="BG128" s="204">
        <f t="shared" si="16"/>
        <v>0</v>
      </c>
      <c r="BH128" s="204">
        <f t="shared" si="17"/>
        <v>0</v>
      </c>
      <c r="BI128" s="204">
        <f t="shared" si="18"/>
        <v>0</v>
      </c>
      <c r="BJ128" s="24" t="s">
        <v>80</v>
      </c>
      <c r="BK128" s="204">
        <f t="shared" si="19"/>
        <v>0</v>
      </c>
      <c r="BL128" s="24" t="s">
        <v>181</v>
      </c>
      <c r="BM128" s="24" t="s">
        <v>2279</v>
      </c>
    </row>
    <row r="129" spans="2:65" s="1" customFormat="1" ht="22.5" customHeight="1">
      <c r="B129" s="41"/>
      <c r="C129" s="262" t="s">
        <v>1574</v>
      </c>
      <c r="D129" s="262" t="s">
        <v>710</v>
      </c>
      <c r="E129" s="263" t="s">
        <v>2280</v>
      </c>
      <c r="F129" s="264" t="s">
        <v>2281</v>
      </c>
      <c r="G129" s="265" t="s">
        <v>199</v>
      </c>
      <c r="H129" s="266">
        <v>2</v>
      </c>
      <c r="I129" s="267"/>
      <c r="J129" s="268">
        <f t="shared" si="10"/>
        <v>0</v>
      </c>
      <c r="K129" s="264" t="s">
        <v>21</v>
      </c>
      <c r="L129" s="269"/>
      <c r="M129" s="270" t="s">
        <v>21</v>
      </c>
      <c r="N129" s="271" t="s">
        <v>43</v>
      </c>
      <c r="O129" s="42"/>
      <c r="P129" s="202">
        <f t="shared" si="11"/>
        <v>0</v>
      </c>
      <c r="Q129" s="202">
        <v>0</v>
      </c>
      <c r="R129" s="202">
        <f t="shared" si="12"/>
        <v>0</v>
      </c>
      <c r="S129" s="202">
        <v>0</v>
      </c>
      <c r="T129" s="203">
        <f t="shared" si="13"/>
        <v>0</v>
      </c>
      <c r="AR129" s="24" t="s">
        <v>317</v>
      </c>
      <c r="AT129" s="24" t="s">
        <v>710</v>
      </c>
      <c r="AU129" s="24" t="s">
        <v>82</v>
      </c>
      <c r="AY129" s="24" t="s">
        <v>173</v>
      </c>
      <c r="BE129" s="204">
        <f t="shared" si="14"/>
        <v>0</v>
      </c>
      <c r="BF129" s="204">
        <f t="shared" si="15"/>
        <v>0</v>
      </c>
      <c r="BG129" s="204">
        <f t="shared" si="16"/>
        <v>0</v>
      </c>
      <c r="BH129" s="204">
        <f t="shared" si="17"/>
        <v>0</v>
      </c>
      <c r="BI129" s="204">
        <f t="shared" si="18"/>
        <v>0</v>
      </c>
      <c r="BJ129" s="24" t="s">
        <v>80</v>
      </c>
      <c r="BK129" s="204">
        <f t="shared" si="19"/>
        <v>0</v>
      </c>
      <c r="BL129" s="24" t="s">
        <v>181</v>
      </c>
      <c r="BM129" s="24" t="s">
        <v>2282</v>
      </c>
    </row>
    <row r="130" spans="2:65" s="1" customFormat="1" ht="22.5" customHeight="1">
      <c r="B130" s="41"/>
      <c r="C130" s="262" t="s">
        <v>1578</v>
      </c>
      <c r="D130" s="262" t="s">
        <v>710</v>
      </c>
      <c r="E130" s="263" t="s">
        <v>2283</v>
      </c>
      <c r="F130" s="264" t="s">
        <v>2284</v>
      </c>
      <c r="G130" s="265" t="s">
        <v>199</v>
      </c>
      <c r="H130" s="266">
        <v>2</v>
      </c>
      <c r="I130" s="267"/>
      <c r="J130" s="268">
        <f t="shared" si="10"/>
        <v>0</v>
      </c>
      <c r="K130" s="264" t="s">
        <v>21</v>
      </c>
      <c r="L130" s="269"/>
      <c r="M130" s="270" t="s">
        <v>21</v>
      </c>
      <c r="N130" s="271" t="s">
        <v>43</v>
      </c>
      <c r="O130" s="42"/>
      <c r="P130" s="202">
        <f t="shared" si="11"/>
        <v>0</v>
      </c>
      <c r="Q130" s="202">
        <v>0</v>
      </c>
      <c r="R130" s="202">
        <f t="shared" si="12"/>
        <v>0</v>
      </c>
      <c r="S130" s="202">
        <v>0</v>
      </c>
      <c r="T130" s="203">
        <f t="shared" si="13"/>
        <v>0</v>
      </c>
      <c r="AR130" s="24" t="s">
        <v>317</v>
      </c>
      <c r="AT130" s="24" t="s">
        <v>710</v>
      </c>
      <c r="AU130" s="24" t="s">
        <v>82</v>
      </c>
      <c r="AY130" s="24" t="s">
        <v>173</v>
      </c>
      <c r="BE130" s="204">
        <f t="shared" si="14"/>
        <v>0</v>
      </c>
      <c r="BF130" s="204">
        <f t="shared" si="15"/>
        <v>0</v>
      </c>
      <c r="BG130" s="204">
        <f t="shared" si="16"/>
        <v>0</v>
      </c>
      <c r="BH130" s="204">
        <f t="shared" si="17"/>
        <v>0</v>
      </c>
      <c r="BI130" s="204">
        <f t="shared" si="18"/>
        <v>0</v>
      </c>
      <c r="BJ130" s="24" t="s">
        <v>80</v>
      </c>
      <c r="BK130" s="204">
        <f t="shared" si="19"/>
        <v>0</v>
      </c>
      <c r="BL130" s="24" t="s">
        <v>181</v>
      </c>
      <c r="BM130" s="24" t="s">
        <v>2285</v>
      </c>
    </row>
    <row r="131" spans="2:65" s="1" customFormat="1" ht="22.5" customHeight="1">
      <c r="B131" s="41"/>
      <c r="C131" s="262" t="s">
        <v>1582</v>
      </c>
      <c r="D131" s="262" t="s">
        <v>710</v>
      </c>
      <c r="E131" s="263" t="s">
        <v>2286</v>
      </c>
      <c r="F131" s="264" t="s">
        <v>2287</v>
      </c>
      <c r="G131" s="265" t="s">
        <v>199</v>
      </c>
      <c r="H131" s="266">
        <v>1</v>
      </c>
      <c r="I131" s="267"/>
      <c r="J131" s="268">
        <f t="shared" si="10"/>
        <v>0</v>
      </c>
      <c r="K131" s="264" t="s">
        <v>21</v>
      </c>
      <c r="L131" s="269"/>
      <c r="M131" s="270" t="s">
        <v>21</v>
      </c>
      <c r="N131" s="271" t="s">
        <v>43</v>
      </c>
      <c r="O131" s="42"/>
      <c r="P131" s="202">
        <f t="shared" si="11"/>
        <v>0</v>
      </c>
      <c r="Q131" s="202">
        <v>0</v>
      </c>
      <c r="R131" s="202">
        <f t="shared" si="12"/>
        <v>0</v>
      </c>
      <c r="S131" s="202">
        <v>0</v>
      </c>
      <c r="T131" s="203">
        <f t="shared" si="13"/>
        <v>0</v>
      </c>
      <c r="AR131" s="24" t="s">
        <v>317</v>
      </c>
      <c r="AT131" s="24" t="s">
        <v>710</v>
      </c>
      <c r="AU131" s="24" t="s">
        <v>82</v>
      </c>
      <c r="AY131" s="24" t="s">
        <v>173</v>
      </c>
      <c r="BE131" s="204">
        <f t="shared" si="14"/>
        <v>0</v>
      </c>
      <c r="BF131" s="204">
        <f t="shared" si="15"/>
        <v>0</v>
      </c>
      <c r="BG131" s="204">
        <f t="shared" si="16"/>
        <v>0</v>
      </c>
      <c r="BH131" s="204">
        <f t="shared" si="17"/>
        <v>0</v>
      </c>
      <c r="BI131" s="204">
        <f t="shared" si="18"/>
        <v>0</v>
      </c>
      <c r="BJ131" s="24" t="s">
        <v>80</v>
      </c>
      <c r="BK131" s="204">
        <f t="shared" si="19"/>
        <v>0</v>
      </c>
      <c r="BL131" s="24" t="s">
        <v>181</v>
      </c>
      <c r="BM131" s="24" t="s">
        <v>2288</v>
      </c>
    </row>
    <row r="132" spans="2:65" s="1" customFormat="1" ht="22.5" customHeight="1">
      <c r="B132" s="41"/>
      <c r="C132" s="262" t="s">
        <v>1586</v>
      </c>
      <c r="D132" s="262" t="s">
        <v>710</v>
      </c>
      <c r="E132" s="263" t="s">
        <v>2289</v>
      </c>
      <c r="F132" s="264" t="s">
        <v>2290</v>
      </c>
      <c r="G132" s="265" t="s">
        <v>199</v>
      </c>
      <c r="H132" s="266">
        <v>0</v>
      </c>
      <c r="I132" s="267"/>
      <c r="J132" s="268">
        <f t="shared" si="10"/>
        <v>0</v>
      </c>
      <c r="K132" s="264" t="s">
        <v>21</v>
      </c>
      <c r="L132" s="269"/>
      <c r="M132" s="270" t="s">
        <v>21</v>
      </c>
      <c r="N132" s="271" t="s">
        <v>43</v>
      </c>
      <c r="O132" s="42"/>
      <c r="P132" s="202">
        <f t="shared" si="11"/>
        <v>0</v>
      </c>
      <c r="Q132" s="202">
        <v>0</v>
      </c>
      <c r="R132" s="202">
        <f t="shared" si="12"/>
        <v>0</v>
      </c>
      <c r="S132" s="202">
        <v>0</v>
      </c>
      <c r="T132" s="203">
        <f t="shared" si="13"/>
        <v>0</v>
      </c>
      <c r="AR132" s="24" t="s">
        <v>317</v>
      </c>
      <c r="AT132" s="24" t="s">
        <v>710</v>
      </c>
      <c r="AU132" s="24" t="s">
        <v>82</v>
      </c>
      <c r="AY132" s="24" t="s">
        <v>173</v>
      </c>
      <c r="BE132" s="204">
        <f t="shared" si="14"/>
        <v>0</v>
      </c>
      <c r="BF132" s="204">
        <f t="shared" si="15"/>
        <v>0</v>
      </c>
      <c r="BG132" s="204">
        <f t="shared" si="16"/>
        <v>0</v>
      </c>
      <c r="BH132" s="204">
        <f t="shared" si="17"/>
        <v>0</v>
      </c>
      <c r="BI132" s="204">
        <f t="shared" si="18"/>
        <v>0</v>
      </c>
      <c r="BJ132" s="24" t="s">
        <v>80</v>
      </c>
      <c r="BK132" s="204">
        <f t="shared" si="19"/>
        <v>0</v>
      </c>
      <c r="BL132" s="24" t="s">
        <v>181</v>
      </c>
      <c r="BM132" s="24" t="s">
        <v>2291</v>
      </c>
    </row>
    <row r="133" spans="2:65" s="1" customFormat="1" ht="22.5" customHeight="1">
      <c r="B133" s="41"/>
      <c r="C133" s="262" t="s">
        <v>1590</v>
      </c>
      <c r="D133" s="262" t="s">
        <v>710</v>
      </c>
      <c r="E133" s="263" t="s">
        <v>2292</v>
      </c>
      <c r="F133" s="264" t="s">
        <v>2293</v>
      </c>
      <c r="G133" s="265" t="s">
        <v>199</v>
      </c>
      <c r="H133" s="266">
        <v>1</v>
      </c>
      <c r="I133" s="267"/>
      <c r="J133" s="268">
        <f t="shared" si="10"/>
        <v>0</v>
      </c>
      <c r="K133" s="264" t="s">
        <v>21</v>
      </c>
      <c r="L133" s="269"/>
      <c r="M133" s="270" t="s">
        <v>21</v>
      </c>
      <c r="N133" s="271" t="s">
        <v>43</v>
      </c>
      <c r="O133" s="42"/>
      <c r="P133" s="202">
        <f t="shared" si="11"/>
        <v>0</v>
      </c>
      <c r="Q133" s="202">
        <v>0</v>
      </c>
      <c r="R133" s="202">
        <f t="shared" si="12"/>
        <v>0</v>
      </c>
      <c r="S133" s="202">
        <v>0</v>
      </c>
      <c r="T133" s="203">
        <f t="shared" si="13"/>
        <v>0</v>
      </c>
      <c r="AR133" s="24" t="s">
        <v>317</v>
      </c>
      <c r="AT133" s="24" t="s">
        <v>710</v>
      </c>
      <c r="AU133" s="24" t="s">
        <v>82</v>
      </c>
      <c r="AY133" s="24" t="s">
        <v>173</v>
      </c>
      <c r="BE133" s="204">
        <f t="shared" si="14"/>
        <v>0</v>
      </c>
      <c r="BF133" s="204">
        <f t="shared" si="15"/>
        <v>0</v>
      </c>
      <c r="BG133" s="204">
        <f t="shared" si="16"/>
        <v>0</v>
      </c>
      <c r="BH133" s="204">
        <f t="shared" si="17"/>
        <v>0</v>
      </c>
      <c r="BI133" s="204">
        <f t="shared" si="18"/>
        <v>0</v>
      </c>
      <c r="BJ133" s="24" t="s">
        <v>80</v>
      </c>
      <c r="BK133" s="204">
        <f t="shared" si="19"/>
        <v>0</v>
      </c>
      <c r="BL133" s="24" t="s">
        <v>181</v>
      </c>
      <c r="BM133" s="24" t="s">
        <v>2294</v>
      </c>
    </row>
    <row r="134" spans="2:65" s="1" customFormat="1" ht="22.5" customHeight="1">
      <c r="B134" s="41"/>
      <c r="C134" s="262" t="s">
        <v>1594</v>
      </c>
      <c r="D134" s="262" t="s">
        <v>710</v>
      </c>
      <c r="E134" s="263" t="s">
        <v>2295</v>
      </c>
      <c r="F134" s="264" t="s">
        <v>2296</v>
      </c>
      <c r="G134" s="265" t="s">
        <v>199</v>
      </c>
      <c r="H134" s="266">
        <v>15</v>
      </c>
      <c r="I134" s="267"/>
      <c r="J134" s="268">
        <f t="shared" si="10"/>
        <v>0</v>
      </c>
      <c r="K134" s="264" t="s">
        <v>21</v>
      </c>
      <c r="L134" s="269"/>
      <c r="M134" s="270" t="s">
        <v>21</v>
      </c>
      <c r="N134" s="271" t="s">
        <v>43</v>
      </c>
      <c r="O134" s="42"/>
      <c r="P134" s="202">
        <f t="shared" si="11"/>
        <v>0</v>
      </c>
      <c r="Q134" s="202">
        <v>0</v>
      </c>
      <c r="R134" s="202">
        <f t="shared" si="12"/>
        <v>0</v>
      </c>
      <c r="S134" s="202">
        <v>0</v>
      </c>
      <c r="T134" s="203">
        <f t="shared" si="13"/>
        <v>0</v>
      </c>
      <c r="AR134" s="24" t="s">
        <v>317</v>
      </c>
      <c r="AT134" s="24" t="s">
        <v>710</v>
      </c>
      <c r="AU134" s="24" t="s">
        <v>82</v>
      </c>
      <c r="AY134" s="24" t="s">
        <v>173</v>
      </c>
      <c r="BE134" s="204">
        <f t="shared" si="14"/>
        <v>0</v>
      </c>
      <c r="BF134" s="204">
        <f t="shared" si="15"/>
        <v>0</v>
      </c>
      <c r="BG134" s="204">
        <f t="shared" si="16"/>
        <v>0</v>
      </c>
      <c r="BH134" s="204">
        <f t="shared" si="17"/>
        <v>0</v>
      </c>
      <c r="BI134" s="204">
        <f t="shared" si="18"/>
        <v>0</v>
      </c>
      <c r="BJ134" s="24" t="s">
        <v>80</v>
      </c>
      <c r="BK134" s="204">
        <f t="shared" si="19"/>
        <v>0</v>
      </c>
      <c r="BL134" s="24" t="s">
        <v>181</v>
      </c>
      <c r="BM134" s="24" t="s">
        <v>2297</v>
      </c>
    </row>
    <row r="135" spans="2:65" s="1" customFormat="1" ht="22.5" customHeight="1">
      <c r="B135" s="41"/>
      <c r="C135" s="262" t="s">
        <v>1600</v>
      </c>
      <c r="D135" s="262" t="s">
        <v>710</v>
      </c>
      <c r="E135" s="263" t="s">
        <v>2298</v>
      </c>
      <c r="F135" s="264" t="s">
        <v>2299</v>
      </c>
      <c r="G135" s="265" t="s">
        <v>199</v>
      </c>
      <c r="H135" s="266">
        <v>72</v>
      </c>
      <c r="I135" s="267"/>
      <c r="J135" s="268">
        <f t="shared" si="10"/>
        <v>0</v>
      </c>
      <c r="K135" s="264" t="s">
        <v>21</v>
      </c>
      <c r="L135" s="269"/>
      <c r="M135" s="270" t="s">
        <v>21</v>
      </c>
      <c r="N135" s="271" t="s">
        <v>43</v>
      </c>
      <c r="O135" s="42"/>
      <c r="P135" s="202">
        <f t="shared" si="11"/>
        <v>0</v>
      </c>
      <c r="Q135" s="202">
        <v>0</v>
      </c>
      <c r="R135" s="202">
        <f t="shared" si="12"/>
        <v>0</v>
      </c>
      <c r="S135" s="202">
        <v>0</v>
      </c>
      <c r="T135" s="203">
        <f t="shared" si="13"/>
        <v>0</v>
      </c>
      <c r="AR135" s="24" t="s">
        <v>317</v>
      </c>
      <c r="AT135" s="24" t="s">
        <v>710</v>
      </c>
      <c r="AU135" s="24" t="s">
        <v>82</v>
      </c>
      <c r="AY135" s="24" t="s">
        <v>173</v>
      </c>
      <c r="BE135" s="204">
        <f t="shared" si="14"/>
        <v>0</v>
      </c>
      <c r="BF135" s="204">
        <f t="shared" si="15"/>
        <v>0</v>
      </c>
      <c r="BG135" s="204">
        <f t="shared" si="16"/>
        <v>0</v>
      </c>
      <c r="BH135" s="204">
        <f t="shared" si="17"/>
        <v>0</v>
      </c>
      <c r="BI135" s="204">
        <f t="shared" si="18"/>
        <v>0</v>
      </c>
      <c r="BJ135" s="24" t="s">
        <v>80</v>
      </c>
      <c r="BK135" s="204">
        <f t="shared" si="19"/>
        <v>0</v>
      </c>
      <c r="BL135" s="24" t="s">
        <v>181</v>
      </c>
      <c r="BM135" s="24" t="s">
        <v>2300</v>
      </c>
    </row>
    <row r="136" spans="2:65" s="1" customFormat="1" ht="22.5" customHeight="1">
      <c r="B136" s="41"/>
      <c r="C136" s="262" t="s">
        <v>1604</v>
      </c>
      <c r="D136" s="262" t="s">
        <v>710</v>
      </c>
      <c r="E136" s="263" t="s">
        <v>2301</v>
      </c>
      <c r="F136" s="264" t="s">
        <v>2302</v>
      </c>
      <c r="G136" s="265" t="s">
        <v>199</v>
      </c>
      <c r="H136" s="266">
        <v>2</v>
      </c>
      <c r="I136" s="267"/>
      <c r="J136" s="268">
        <f t="shared" si="10"/>
        <v>0</v>
      </c>
      <c r="K136" s="264" t="s">
        <v>21</v>
      </c>
      <c r="L136" s="269"/>
      <c r="M136" s="270" t="s">
        <v>21</v>
      </c>
      <c r="N136" s="271" t="s">
        <v>43</v>
      </c>
      <c r="O136" s="42"/>
      <c r="P136" s="202">
        <f t="shared" si="11"/>
        <v>0</v>
      </c>
      <c r="Q136" s="202">
        <v>0</v>
      </c>
      <c r="R136" s="202">
        <f t="shared" si="12"/>
        <v>0</v>
      </c>
      <c r="S136" s="202">
        <v>0</v>
      </c>
      <c r="T136" s="203">
        <f t="shared" si="13"/>
        <v>0</v>
      </c>
      <c r="AR136" s="24" t="s">
        <v>317</v>
      </c>
      <c r="AT136" s="24" t="s">
        <v>710</v>
      </c>
      <c r="AU136" s="24" t="s">
        <v>82</v>
      </c>
      <c r="AY136" s="24" t="s">
        <v>173</v>
      </c>
      <c r="BE136" s="204">
        <f t="shared" si="14"/>
        <v>0</v>
      </c>
      <c r="BF136" s="204">
        <f t="shared" si="15"/>
        <v>0</v>
      </c>
      <c r="BG136" s="204">
        <f t="shared" si="16"/>
        <v>0</v>
      </c>
      <c r="BH136" s="204">
        <f t="shared" si="17"/>
        <v>0</v>
      </c>
      <c r="BI136" s="204">
        <f t="shared" si="18"/>
        <v>0</v>
      </c>
      <c r="BJ136" s="24" t="s">
        <v>80</v>
      </c>
      <c r="BK136" s="204">
        <f t="shared" si="19"/>
        <v>0</v>
      </c>
      <c r="BL136" s="24" t="s">
        <v>181</v>
      </c>
      <c r="BM136" s="24" t="s">
        <v>2303</v>
      </c>
    </row>
    <row r="137" spans="2:65" s="1" customFormat="1" ht="22.5" customHeight="1">
      <c r="B137" s="41"/>
      <c r="C137" s="262" t="s">
        <v>1608</v>
      </c>
      <c r="D137" s="262" t="s">
        <v>710</v>
      </c>
      <c r="E137" s="263" t="s">
        <v>2304</v>
      </c>
      <c r="F137" s="264" t="s">
        <v>2305</v>
      </c>
      <c r="G137" s="265" t="s">
        <v>199</v>
      </c>
      <c r="H137" s="266">
        <v>13</v>
      </c>
      <c r="I137" s="267"/>
      <c r="J137" s="268">
        <f t="shared" si="10"/>
        <v>0</v>
      </c>
      <c r="K137" s="264" t="s">
        <v>21</v>
      </c>
      <c r="L137" s="269"/>
      <c r="M137" s="270" t="s">
        <v>21</v>
      </c>
      <c r="N137" s="271" t="s">
        <v>43</v>
      </c>
      <c r="O137" s="42"/>
      <c r="P137" s="202">
        <f t="shared" si="11"/>
        <v>0</v>
      </c>
      <c r="Q137" s="202">
        <v>0</v>
      </c>
      <c r="R137" s="202">
        <f t="shared" si="12"/>
        <v>0</v>
      </c>
      <c r="S137" s="202">
        <v>0</v>
      </c>
      <c r="T137" s="203">
        <f t="shared" si="13"/>
        <v>0</v>
      </c>
      <c r="AR137" s="24" t="s">
        <v>317</v>
      </c>
      <c r="AT137" s="24" t="s">
        <v>710</v>
      </c>
      <c r="AU137" s="24" t="s">
        <v>82</v>
      </c>
      <c r="AY137" s="24" t="s">
        <v>173</v>
      </c>
      <c r="BE137" s="204">
        <f t="shared" si="14"/>
        <v>0</v>
      </c>
      <c r="BF137" s="204">
        <f t="shared" si="15"/>
        <v>0</v>
      </c>
      <c r="BG137" s="204">
        <f t="shared" si="16"/>
        <v>0</v>
      </c>
      <c r="BH137" s="204">
        <f t="shared" si="17"/>
        <v>0</v>
      </c>
      <c r="BI137" s="204">
        <f t="shared" si="18"/>
        <v>0</v>
      </c>
      <c r="BJ137" s="24" t="s">
        <v>80</v>
      </c>
      <c r="BK137" s="204">
        <f t="shared" si="19"/>
        <v>0</v>
      </c>
      <c r="BL137" s="24" t="s">
        <v>181</v>
      </c>
      <c r="BM137" s="24" t="s">
        <v>2306</v>
      </c>
    </row>
    <row r="138" spans="2:65" s="1" customFormat="1" ht="22.5" customHeight="1">
      <c r="B138" s="41"/>
      <c r="C138" s="262" t="s">
        <v>1612</v>
      </c>
      <c r="D138" s="262" t="s">
        <v>710</v>
      </c>
      <c r="E138" s="263" t="s">
        <v>2307</v>
      </c>
      <c r="F138" s="264" t="s">
        <v>2308</v>
      </c>
      <c r="G138" s="265" t="s">
        <v>970</v>
      </c>
      <c r="H138" s="266">
        <v>2</v>
      </c>
      <c r="I138" s="267"/>
      <c r="J138" s="268">
        <f t="shared" si="10"/>
        <v>0</v>
      </c>
      <c r="K138" s="264" t="s">
        <v>21</v>
      </c>
      <c r="L138" s="269"/>
      <c r="M138" s="270" t="s">
        <v>21</v>
      </c>
      <c r="N138" s="271" t="s">
        <v>43</v>
      </c>
      <c r="O138" s="42"/>
      <c r="P138" s="202">
        <f t="shared" si="11"/>
        <v>0</v>
      </c>
      <c r="Q138" s="202">
        <v>0</v>
      </c>
      <c r="R138" s="202">
        <f t="shared" si="12"/>
        <v>0</v>
      </c>
      <c r="S138" s="202">
        <v>0</v>
      </c>
      <c r="T138" s="203">
        <f t="shared" si="13"/>
        <v>0</v>
      </c>
      <c r="AR138" s="24" t="s">
        <v>317</v>
      </c>
      <c r="AT138" s="24" t="s">
        <v>710</v>
      </c>
      <c r="AU138" s="24" t="s">
        <v>82</v>
      </c>
      <c r="AY138" s="24" t="s">
        <v>173</v>
      </c>
      <c r="BE138" s="204">
        <f t="shared" si="14"/>
        <v>0</v>
      </c>
      <c r="BF138" s="204">
        <f t="shared" si="15"/>
        <v>0</v>
      </c>
      <c r="BG138" s="204">
        <f t="shared" si="16"/>
        <v>0</v>
      </c>
      <c r="BH138" s="204">
        <f t="shared" si="17"/>
        <v>0</v>
      </c>
      <c r="BI138" s="204">
        <f t="shared" si="18"/>
        <v>0</v>
      </c>
      <c r="BJ138" s="24" t="s">
        <v>80</v>
      </c>
      <c r="BK138" s="204">
        <f t="shared" si="19"/>
        <v>0</v>
      </c>
      <c r="BL138" s="24" t="s">
        <v>181</v>
      </c>
      <c r="BM138" s="24" t="s">
        <v>2309</v>
      </c>
    </row>
    <row r="139" spans="2:65" s="1" customFormat="1" ht="22.5" customHeight="1">
      <c r="B139" s="41"/>
      <c r="C139" s="262" t="s">
        <v>1616</v>
      </c>
      <c r="D139" s="262" t="s">
        <v>710</v>
      </c>
      <c r="E139" s="263" t="s">
        <v>2310</v>
      </c>
      <c r="F139" s="264" t="s">
        <v>2311</v>
      </c>
      <c r="G139" s="265" t="s">
        <v>970</v>
      </c>
      <c r="H139" s="266">
        <v>1</v>
      </c>
      <c r="I139" s="267"/>
      <c r="J139" s="268">
        <f t="shared" si="10"/>
        <v>0</v>
      </c>
      <c r="K139" s="264" t="s">
        <v>21</v>
      </c>
      <c r="L139" s="269"/>
      <c r="M139" s="270" t="s">
        <v>21</v>
      </c>
      <c r="N139" s="271" t="s">
        <v>43</v>
      </c>
      <c r="O139" s="42"/>
      <c r="P139" s="202">
        <f t="shared" si="11"/>
        <v>0</v>
      </c>
      <c r="Q139" s="202">
        <v>0</v>
      </c>
      <c r="R139" s="202">
        <f t="shared" si="12"/>
        <v>0</v>
      </c>
      <c r="S139" s="202">
        <v>0</v>
      </c>
      <c r="T139" s="203">
        <f t="shared" si="13"/>
        <v>0</v>
      </c>
      <c r="AR139" s="24" t="s">
        <v>317</v>
      </c>
      <c r="AT139" s="24" t="s">
        <v>710</v>
      </c>
      <c r="AU139" s="24" t="s">
        <v>82</v>
      </c>
      <c r="AY139" s="24" t="s">
        <v>173</v>
      </c>
      <c r="BE139" s="204">
        <f t="shared" si="14"/>
        <v>0</v>
      </c>
      <c r="BF139" s="204">
        <f t="shared" si="15"/>
        <v>0</v>
      </c>
      <c r="BG139" s="204">
        <f t="shared" si="16"/>
        <v>0</v>
      </c>
      <c r="BH139" s="204">
        <f t="shared" si="17"/>
        <v>0</v>
      </c>
      <c r="BI139" s="204">
        <f t="shared" si="18"/>
        <v>0</v>
      </c>
      <c r="BJ139" s="24" t="s">
        <v>80</v>
      </c>
      <c r="BK139" s="204">
        <f t="shared" si="19"/>
        <v>0</v>
      </c>
      <c r="BL139" s="24" t="s">
        <v>181</v>
      </c>
      <c r="BM139" s="24" t="s">
        <v>2312</v>
      </c>
    </row>
    <row r="140" spans="2:65" s="1" customFormat="1" ht="22.5" customHeight="1">
      <c r="B140" s="41"/>
      <c r="C140" s="262" t="s">
        <v>1620</v>
      </c>
      <c r="D140" s="262" t="s">
        <v>710</v>
      </c>
      <c r="E140" s="263" t="s">
        <v>2313</v>
      </c>
      <c r="F140" s="264" t="s">
        <v>2314</v>
      </c>
      <c r="G140" s="265" t="s">
        <v>970</v>
      </c>
      <c r="H140" s="266">
        <v>1</v>
      </c>
      <c r="I140" s="267"/>
      <c r="J140" s="268">
        <f t="shared" si="10"/>
        <v>0</v>
      </c>
      <c r="K140" s="264" t="s">
        <v>21</v>
      </c>
      <c r="L140" s="269"/>
      <c r="M140" s="270" t="s">
        <v>21</v>
      </c>
      <c r="N140" s="271" t="s">
        <v>43</v>
      </c>
      <c r="O140" s="42"/>
      <c r="P140" s="202">
        <f t="shared" si="11"/>
        <v>0</v>
      </c>
      <c r="Q140" s="202">
        <v>0</v>
      </c>
      <c r="R140" s="202">
        <f t="shared" si="12"/>
        <v>0</v>
      </c>
      <c r="S140" s="202">
        <v>0</v>
      </c>
      <c r="T140" s="203">
        <f t="shared" si="13"/>
        <v>0</v>
      </c>
      <c r="AR140" s="24" t="s">
        <v>317</v>
      </c>
      <c r="AT140" s="24" t="s">
        <v>710</v>
      </c>
      <c r="AU140" s="24" t="s">
        <v>82</v>
      </c>
      <c r="AY140" s="24" t="s">
        <v>173</v>
      </c>
      <c r="BE140" s="204">
        <f t="shared" si="14"/>
        <v>0</v>
      </c>
      <c r="BF140" s="204">
        <f t="shared" si="15"/>
        <v>0</v>
      </c>
      <c r="BG140" s="204">
        <f t="shared" si="16"/>
        <v>0</v>
      </c>
      <c r="BH140" s="204">
        <f t="shared" si="17"/>
        <v>0</v>
      </c>
      <c r="BI140" s="204">
        <f t="shared" si="18"/>
        <v>0</v>
      </c>
      <c r="BJ140" s="24" t="s">
        <v>80</v>
      </c>
      <c r="BK140" s="204">
        <f t="shared" si="19"/>
        <v>0</v>
      </c>
      <c r="BL140" s="24" t="s">
        <v>181</v>
      </c>
      <c r="BM140" s="24" t="s">
        <v>2315</v>
      </c>
    </row>
    <row r="141" spans="2:65" s="1" customFormat="1" ht="22.5" customHeight="1">
      <c r="B141" s="41"/>
      <c r="C141" s="262" t="s">
        <v>1624</v>
      </c>
      <c r="D141" s="262" t="s">
        <v>710</v>
      </c>
      <c r="E141" s="263" t="s">
        <v>2316</v>
      </c>
      <c r="F141" s="264" t="s">
        <v>2317</v>
      </c>
      <c r="G141" s="265" t="s">
        <v>199</v>
      </c>
      <c r="H141" s="266">
        <v>32</v>
      </c>
      <c r="I141" s="267"/>
      <c r="J141" s="268">
        <f t="shared" si="10"/>
        <v>0</v>
      </c>
      <c r="K141" s="264" t="s">
        <v>21</v>
      </c>
      <c r="L141" s="269"/>
      <c r="M141" s="270" t="s">
        <v>21</v>
      </c>
      <c r="N141" s="271" t="s">
        <v>43</v>
      </c>
      <c r="O141" s="42"/>
      <c r="P141" s="202">
        <f t="shared" si="11"/>
        <v>0</v>
      </c>
      <c r="Q141" s="202">
        <v>0</v>
      </c>
      <c r="R141" s="202">
        <f t="shared" si="12"/>
        <v>0</v>
      </c>
      <c r="S141" s="202">
        <v>0</v>
      </c>
      <c r="T141" s="203">
        <f t="shared" si="13"/>
        <v>0</v>
      </c>
      <c r="AR141" s="24" t="s">
        <v>317</v>
      </c>
      <c r="AT141" s="24" t="s">
        <v>710</v>
      </c>
      <c r="AU141" s="24" t="s">
        <v>82</v>
      </c>
      <c r="AY141" s="24" t="s">
        <v>173</v>
      </c>
      <c r="BE141" s="204">
        <f t="shared" si="14"/>
        <v>0</v>
      </c>
      <c r="BF141" s="204">
        <f t="shared" si="15"/>
        <v>0</v>
      </c>
      <c r="BG141" s="204">
        <f t="shared" si="16"/>
        <v>0</v>
      </c>
      <c r="BH141" s="204">
        <f t="shared" si="17"/>
        <v>0</v>
      </c>
      <c r="BI141" s="204">
        <f t="shared" si="18"/>
        <v>0</v>
      </c>
      <c r="BJ141" s="24" t="s">
        <v>80</v>
      </c>
      <c r="BK141" s="204">
        <f t="shared" si="19"/>
        <v>0</v>
      </c>
      <c r="BL141" s="24" t="s">
        <v>181</v>
      </c>
      <c r="BM141" s="24" t="s">
        <v>2318</v>
      </c>
    </row>
    <row r="142" spans="2:65" s="1" customFormat="1" ht="22.5" customHeight="1">
      <c r="B142" s="41"/>
      <c r="C142" s="262" t="s">
        <v>1628</v>
      </c>
      <c r="D142" s="262" t="s">
        <v>710</v>
      </c>
      <c r="E142" s="263" t="s">
        <v>2319</v>
      </c>
      <c r="F142" s="264" t="s">
        <v>2320</v>
      </c>
      <c r="G142" s="265" t="s">
        <v>199</v>
      </c>
      <c r="H142" s="266">
        <v>3</v>
      </c>
      <c r="I142" s="267"/>
      <c r="J142" s="268">
        <f t="shared" si="10"/>
        <v>0</v>
      </c>
      <c r="K142" s="264" t="s">
        <v>21</v>
      </c>
      <c r="L142" s="269"/>
      <c r="M142" s="270" t="s">
        <v>21</v>
      </c>
      <c r="N142" s="271" t="s">
        <v>43</v>
      </c>
      <c r="O142" s="42"/>
      <c r="P142" s="202">
        <f t="shared" si="11"/>
        <v>0</v>
      </c>
      <c r="Q142" s="202">
        <v>0</v>
      </c>
      <c r="R142" s="202">
        <f t="shared" si="12"/>
        <v>0</v>
      </c>
      <c r="S142" s="202">
        <v>0</v>
      </c>
      <c r="T142" s="203">
        <f t="shared" si="13"/>
        <v>0</v>
      </c>
      <c r="AR142" s="24" t="s">
        <v>317</v>
      </c>
      <c r="AT142" s="24" t="s">
        <v>710</v>
      </c>
      <c r="AU142" s="24" t="s">
        <v>82</v>
      </c>
      <c r="AY142" s="24" t="s">
        <v>173</v>
      </c>
      <c r="BE142" s="204">
        <f t="shared" si="14"/>
        <v>0</v>
      </c>
      <c r="BF142" s="204">
        <f t="shared" si="15"/>
        <v>0</v>
      </c>
      <c r="BG142" s="204">
        <f t="shared" si="16"/>
        <v>0</v>
      </c>
      <c r="BH142" s="204">
        <f t="shared" si="17"/>
        <v>0</v>
      </c>
      <c r="BI142" s="204">
        <f t="shared" si="18"/>
        <v>0</v>
      </c>
      <c r="BJ142" s="24" t="s">
        <v>80</v>
      </c>
      <c r="BK142" s="204">
        <f t="shared" si="19"/>
        <v>0</v>
      </c>
      <c r="BL142" s="24" t="s">
        <v>181</v>
      </c>
      <c r="BM142" s="24" t="s">
        <v>2321</v>
      </c>
    </row>
    <row r="143" spans="2:65" s="1" customFormat="1" ht="22.5" customHeight="1">
      <c r="B143" s="41"/>
      <c r="C143" s="262" t="s">
        <v>1118</v>
      </c>
      <c r="D143" s="262" t="s">
        <v>710</v>
      </c>
      <c r="E143" s="263" t="s">
        <v>2322</v>
      </c>
      <c r="F143" s="264" t="s">
        <v>2323</v>
      </c>
      <c r="G143" s="265" t="s">
        <v>970</v>
      </c>
      <c r="H143" s="266">
        <v>51</v>
      </c>
      <c r="I143" s="267"/>
      <c r="J143" s="268">
        <f t="shared" si="10"/>
        <v>0</v>
      </c>
      <c r="K143" s="264" t="s">
        <v>21</v>
      </c>
      <c r="L143" s="269"/>
      <c r="M143" s="270" t="s">
        <v>21</v>
      </c>
      <c r="N143" s="271" t="s">
        <v>43</v>
      </c>
      <c r="O143" s="42"/>
      <c r="P143" s="202">
        <f t="shared" si="11"/>
        <v>0</v>
      </c>
      <c r="Q143" s="202">
        <v>0</v>
      </c>
      <c r="R143" s="202">
        <f t="shared" si="12"/>
        <v>0</v>
      </c>
      <c r="S143" s="202">
        <v>0</v>
      </c>
      <c r="T143" s="203">
        <f t="shared" si="13"/>
        <v>0</v>
      </c>
      <c r="AR143" s="24" t="s">
        <v>317</v>
      </c>
      <c r="AT143" s="24" t="s">
        <v>710</v>
      </c>
      <c r="AU143" s="24" t="s">
        <v>82</v>
      </c>
      <c r="AY143" s="24" t="s">
        <v>173</v>
      </c>
      <c r="BE143" s="204">
        <f t="shared" si="14"/>
        <v>0</v>
      </c>
      <c r="BF143" s="204">
        <f t="shared" si="15"/>
        <v>0</v>
      </c>
      <c r="BG143" s="204">
        <f t="shared" si="16"/>
        <v>0</v>
      </c>
      <c r="BH143" s="204">
        <f t="shared" si="17"/>
        <v>0</v>
      </c>
      <c r="BI143" s="204">
        <f t="shared" si="18"/>
        <v>0</v>
      </c>
      <c r="BJ143" s="24" t="s">
        <v>80</v>
      </c>
      <c r="BK143" s="204">
        <f t="shared" si="19"/>
        <v>0</v>
      </c>
      <c r="BL143" s="24" t="s">
        <v>181</v>
      </c>
      <c r="BM143" s="24" t="s">
        <v>2324</v>
      </c>
    </row>
    <row r="144" spans="2:65" s="1" customFormat="1" ht="31.5" customHeight="1">
      <c r="B144" s="41"/>
      <c r="C144" s="262" t="s">
        <v>1125</v>
      </c>
      <c r="D144" s="262" t="s">
        <v>710</v>
      </c>
      <c r="E144" s="263" t="s">
        <v>2325</v>
      </c>
      <c r="F144" s="264" t="s">
        <v>2326</v>
      </c>
      <c r="G144" s="265" t="s">
        <v>970</v>
      </c>
      <c r="H144" s="266">
        <v>2</v>
      </c>
      <c r="I144" s="267"/>
      <c r="J144" s="268">
        <f t="shared" si="10"/>
        <v>0</v>
      </c>
      <c r="K144" s="264" t="s">
        <v>21</v>
      </c>
      <c r="L144" s="269"/>
      <c r="M144" s="270" t="s">
        <v>21</v>
      </c>
      <c r="N144" s="271" t="s">
        <v>43</v>
      </c>
      <c r="O144" s="42"/>
      <c r="P144" s="202">
        <f t="shared" si="11"/>
        <v>0</v>
      </c>
      <c r="Q144" s="202">
        <v>0</v>
      </c>
      <c r="R144" s="202">
        <f t="shared" si="12"/>
        <v>0</v>
      </c>
      <c r="S144" s="202">
        <v>0</v>
      </c>
      <c r="T144" s="203">
        <f t="shared" si="13"/>
        <v>0</v>
      </c>
      <c r="AR144" s="24" t="s">
        <v>317</v>
      </c>
      <c r="AT144" s="24" t="s">
        <v>710</v>
      </c>
      <c r="AU144" s="24" t="s">
        <v>82</v>
      </c>
      <c r="AY144" s="24" t="s">
        <v>173</v>
      </c>
      <c r="BE144" s="204">
        <f t="shared" si="14"/>
        <v>0</v>
      </c>
      <c r="BF144" s="204">
        <f t="shared" si="15"/>
        <v>0</v>
      </c>
      <c r="BG144" s="204">
        <f t="shared" si="16"/>
        <v>0</v>
      </c>
      <c r="BH144" s="204">
        <f t="shared" si="17"/>
        <v>0</v>
      </c>
      <c r="BI144" s="204">
        <f t="shared" si="18"/>
        <v>0</v>
      </c>
      <c r="BJ144" s="24" t="s">
        <v>80</v>
      </c>
      <c r="BK144" s="204">
        <f t="shared" si="19"/>
        <v>0</v>
      </c>
      <c r="BL144" s="24" t="s">
        <v>181</v>
      </c>
      <c r="BM144" s="24" t="s">
        <v>2327</v>
      </c>
    </row>
    <row r="145" spans="2:65" s="1" customFormat="1" ht="22.5" customHeight="1">
      <c r="B145" s="41"/>
      <c r="C145" s="262" t="s">
        <v>1638</v>
      </c>
      <c r="D145" s="262" t="s">
        <v>710</v>
      </c>
      <c r="E145" s="263" t="s">
        <v>2328</v>
      </c>
      <c r="F145" s="264" t="s">
        <v>2329</v>
      </c>
      <c r="G145" s="265" t="s">
        <v>970</v>
      </c>
      <c r="H145" s="266">
        <v>8</v>
      </c>
      <c r="I145" s="267"/>
      <c r="J145" s="268">
        <f t="shared" si="10"/>
        <v>0</v>
      </c>
      <c r="K145" s="264" t="s">
        <v>21</v>
      </c>
      <c r="L145" s="269"/>
      <c r="M145" s="270" t="s">
        <v>21</v>
      </c>
      <c r="N145" s="271" t="s">
        <v>43</v>
      </c>
      <c r="O145" s="42"/>
      <c r="P145" s="202">
        <f t="shared" si="11"/>
        <v>0</v>
      </c>
      <c r="Q145" s="202">
        <v>0</v>
      </c>
      <c r="R145" s="202">
        <f t="shared" si="12"/>
        <v>0</v>
      </c>
      <c r="S145" s="202">
        <v>0</v>
      </c>
      <c r="T145" s="203">
        <f t="shared" si="13"/>
        <v>0</v>
      </c>
      <c r="AR145" s="24" t="s">
        <v>317</v>
      </c>
      <c r="AT145" s="24" t="s">
        <v>710</v>
      </c>
      <c r="AU145" s="24" t="s">
        <v>82</v>
      </c>
      <c r="AY145" s="24" t="s">
        <v>173</v>
      </c>
      <c r="BE145" s="204">
        <f t="shared" si="14"/>
        <v>0</v>
      </c>
      <c r="BF145" s="204">
        <f t="shared" si="15"/>
        <v>0</v>
      </c>
      <c r="BG145" s="204">
        <f t="shared" si="16"/>
        <v>0</v>
      </c>
      <c r="BH145" s="204">
        <f t="shared" si="17"/>
        <v>0</v>
      </c>
      <c r="BI145" s="204">
        <f t="shared" si="18"/>
        <v>0</v>
      </c>
      <c r="BJ145" s="24" t="s">
        <v>80</v>
      </c>
      <c r="BK145" s="204">
        <f t="shared" si="19"/>
        <v>0</v>
      </c>
      <c r="BL145" s="24" t="s">
        <v>181</v>
      </c>
      <c r="BM145" s="24" t="s">
        <v>2330</v>
      </c>
    </row>
    <row r="146" spans="2:65" s="1" customFormat="1" ht="22.5" customHeight="1">
      <c r="B146" s="41"/>
      <c r="C146" s="262" t="s">
        <v>1642</v>
      </c>
      <c r="D146" s="262" t="s">
        <v>710</v>
      </c>
      <c r="E146" s="263" t="s">
        <v>2331</v>
      </c>
      <c r="F146" s="264" t="s">
        <v>2332</v>
      </c>
      <c r="G146" s="265" t="s">
        <v>970</v>
      </c>
      <c r="H146" s="266">
        <v>1</v>
      </c>
      <c r="I146" s="267"/>
      <c r="J146" s="268">
        <f t="shared" si="10"/>
        <v>0</v>
      </c>
      <c r="K146" s="264" t="s">
        <v>21</v>
      </c>
      <c r="L146" s="269"/>
      <c r="M146" s="270" t="s">
        <v>21</v>
      </c>
      <c r="N146" s="271" t="s">
        <v>43</v>
      </c>
      <c r="O146" s="42"/>
      <c r="P146" s="202">
        <f t="shared" si="11"/>
        <v>0</v>
      </c>
      <c r="Q146" s="202">
        <v>0</v>
      </c>
      <c r="R146" s="202">
        <f t="shared" si="12"/>
        <v>0</v>
      </c>
      <c r="S146" s="202">
        <v>0</v>
      </c>
      <c r="T146" s="203">
        <f t="shared" si="13"/>
        <v>0</v>
      </c>
      <c r="AR146" s="24" t="s">
        <v>317</v>
      </c>
      <c r="AT146" s="24" t="s">
        <v>710</v>
      </c>
      <c r="AU146" s="24" t="s">
        <v>82</v>
      </c>
      <c r="AY146" s="24" t="s">
        <v>173</v>
      </c>
      <c r="BE146" s="204">
        <f t="shared" si="14"/>
        <v>0</v>
      </c>
      <c r="BF146" s="204">
        <f t="shared" si="15"/>
        <v>0</v>
      </c>
      <c r="BG146" s="204">
        <f t="shared" si="16"/>
        <v>0</v>
      </c>
      <c r="BH146" s="204">
        <f t="shared" si="17"/>
        <v>0</v>
      </c>
      <c r="BI146" s="204">
        <f t="shared" si="18"/>
        <v>0</v>
      </c>
      <c r="BJ146" s="24" t="s">
        <v>80</v>
      </c>
      <c r="BK146" s="204">
        <f t="shared" si="19"/>
        <v>0</v>
      </c>
      <c r="BL146" s="24" t="s">
        <v>181</v>
      </c>
      <c r="BM146" s="24" t="s">
        <v>2333</v>
      </c>
    </row>
    <row r="147" spans="2:65" s="1" customFormat="1" ht="22.5" customHeight="1">
      <c r="B147" s="41"/>
      <c r="C147" s="262" t="s">
        <v>1646</v>
      </c>
      <c r="D147" s="262" t="s">
        <v>710</v>
      </c>
      <c r="E147" s="263" t="s">
        <v>2334</v>
      </c>
      <c r="F147" s="264" t="s">
        <v>2335</v>
      </c>
      <c r="G147" s="265" t="s">
        <v>970</v>
      </c>
      <c r="H147" s="266">
        <v>4</v>
      </c>
      <c r="I147" s="267"/>
      <c r="J147" s="268">
        <f aca="true" t="shared" si="20" ref="J147:J172">ROUND(I147*H147,2)</f>
        <v>0</v>
      </c>
      <c r="K147" s="264" t="s">
        <v>21</v>
      </c>
      <c r="L147" s="269"/>
      <c r="M147" s="270" t="s">
        <v>21</v>
      </c>
      <c r="N147" s="271" t="s">
        <v>43</v>
      </c>
      <c r="O147" s="42"/>
      <c r="P147" s="202">
        <f aca="true" t="shared" si="21" ref="P147:P172">O147*H147</f>
        <v>0</v>
      </c>
      <c r="Q147" s="202">
        <v>0</v>
      </c>
      <c r="R147" s="202">
        <f aca="true" t="shared" si="22" ref="R147:R172">Q147*H147</f>
        <v>0</v>
      </c>
      <c r="S147" s="202">
        <v>0</v>
      </c>
      <c r="T147" s="203">
        <f aca="true" t="shared" si="23" ref="T147:T172">S147*H147</f>
        <v>0</v>
      </c>
      <c r="AR147" s="24" t="s">
        <v>317</v>
      </c>
      <c r="AT147" s="24" t="s">
        <v>710</v>
      </c>
      <c r="AU147" s="24" t="s">
        <v>82</v>
      </c>
      <c r="AY147" s="24" t="s">
        <v>173</v>
      </c>
      <c r="BE147" s="204">
        <f aca="true" t="shared" si="24" ref="BE147:BE172">IF(N147="základní",J147,0)</f>
        <v>0</v>
      </c>
      <c r="BF147" s="204">
        <f aca="true" t="shared" si="25" ref="BF147:BF172">IF(N147="snížená",J147,0)</f>
        <v>0</v>
      </c>
      <c r="BG147" s="204">
        <f aca="true" t="shared" si="26" ref="BG147:BG172">IF(N147="zákl. přenesená",J147,0)</f>
        <v>0</v>
      </c>
      <c r="BH147" s="204">
        <f aca="true" t="shared" si="27" ref="BH147:BH172">IF(N147="sníž. přenesená",J147,0)</f>
        <v>0</v>
      </c>
      <c r="BI147" s="204">
        <f aca="true" t="shared" si="28" ref="BI147:BI172">IF(N147="nulová",J147,0)</f>
        <v>0</v>
      </c>
      <c r="BJ147" s="24" t="s">
        <v>80</v>
      </c>
      <c r="BK147" s="204">
        <f aca="true" t="shared" si="29" ref="BK147:BK172">ROUND(I147*H147,2)</f>
        <v>0</v>
      </c>
      <c r="BL147" s="24" t="s">
        <v>181</v>
      </c>
      <c r="BM147" s="24" t="s">
        <v>2336</v>
      </c>
    </row>
    <row r="148" spans="2:65" s="1" customFormat="1" ht="22.5" customHeight="1">
      <c r="B148" s="41"/>
      <c r="C148" s="262" t="s">
        <v>1846</v>
      </c>
      <c r="D148" s="262" t="s">
        <v>710</v>
      </c>
      <c r="E148" s="263" t="s">
        <v>2337</v>
      </c>
      <c r="F148" s="264" t="s">
        <v>2338</v>
      </c>
      <c r="G148" s="265" t="s">
        <v>970</v>
      </c>
      <c r="H148" s="266">
        <v>7</v>
      </c>
      <c r="I148" s="267"/>
      <c r="J148" s="268">
        <f t="shared" si="20"/>
        <v>0</v>
      </c>
      <c r="K148" s="264" t="s">
        <v>21</v>
      </c>
      <c r="L148" s="269"/>
      <c r="M148" s="270" t="s">
        <v>21</v>
      </c>
      <c r="N148" s="271" t="s">
        <v>43</v>
      </c>
      <c r="O148" s="42"/>
      <c r="P148" s="202">
        <f t="shared" si="21"/>
        <v>0</v>
      </c>
      <c r="Q148" s="202">
        <v>0</v>
      </c>
      <c r="R148" s="202">
        <f t="shared" si="22"/>
        <v>0</v>
      </c>
      <c r="S148" s="202">
        <v>0</v>
      </c>
      <c r="T148" s="203">
        <f t="shared" si="23"/>
        <v>0</v>
      </c>
      <c r="AR148" s="24" t="s">
        <v>317</v>
      </c>
      <c r="AT148" s="24" t="s">
        <v>710</v>
      </c>
      <c r="AU148" s="24" t="s">
        <v>82</v>
      </c>
      <c r="AY148" s="24" t="s">
        <v>173</v>
      </c>
      <c r="BE148" s="204">
        <f t="shared" si="24"/>
        <v>0</v>
      </c>
      <c r="BF148" s="204">
        <f t="shared" si="25"/>
        <v>0</v>
      </c>
      <c r="BG148" s="204">
        <f t="shared" si="26"/>
        <v>0</v>
      </c>
      <c r="BH148" s="204">
        <f t="shared" si="27"/>
        <v>0</v>
      </c>
      <c r="BI148" s="204">
        <f t="shared" si="28"/>
        <v>0</v>
      </c>
      <c r="BJ148" s="24" t="s">
        <v>80</v>
      </c>
      <c r="BK148" s="204">
        <f t="shared" si="29"/>
        <v>0</v>
      </c>
      <c r="BL148" s="24" t="s">
        <v>181</v>
      </c>
      <c r="BM148" s="24" t="s">
        <v>2339</v>
      </c>
    </row>
    <row r="149" spans="2:65" s="1" customFormat="1" ht="22.5" customHeight="1">
      <c r="B149" s="41"/>
      <c r="C149" s="262" t="s">
        <v>1850</v>
      </c>
      <c r="D149" s="262" t="s">
        <v>710</v>
      </c>
      <c r="E149" s="263" t="s">
        <v>2340</v>
      </c>
      <c r="F149" s="264" t="s">
        <v>2341</v>
      </c>
      <c r="G149" s="265" t="s">
        <v>970</v>
      </c>
      <c r="H149" s="266">
        <v>2</v>
      </c>
      <c r="I149" s="267"/>
      <c r="J149" s="268">
        <f t="shared" si="20"/>
        <v>0</v>
      </c>
      <c r="K149" s="264" t="s">
        <v>21</v>
      </c>
      <c r="L149" s="269"/>
      <c r="M149" s="270" t="s">
        <v>21</v>
      </c>
      <c r="N149" s="271" t="s">
        <v>43</v>
      </c>
      <c r="O149" s="42"/>
      <c r="P149" s="202">
        <f t="shared" si="21"/>
        <v>0</v>
      </c>
      <c r="Q149" s="202">
        <v>0</v>
      </c>
      <c r="R149" s="202">
        <f t="shared" si="22"/>
        <v>0</v>
      </c>
      <c r="S149" s="202">
        <v>0</v>
      </c>
      <c r="T149" s="203">
        <f t="shared" si="23"/>
        <v>0</v>
      </c>
      <c r="AR149" s="24" t="s">
        <v>317</v>
      </c>
      <c r="AT149" s="24" t="s">
        <v>710</v>
      </c>
      <c r="AU149" s="24" t="s">
        <v>82</v>
      </c>
      <c r="AY149" s="24" t="s">
        <v>173</v>
      </c>
      <c r="BE149" s="204">
        <f t="shared" si="24"/>
        <v>0</v>
      </c>
      <c r="BF149" s="204">
        <f t="shared" si="25"/>
        <v>0</v>
      </c>
      <c r="BG149" s="204">
        <f t="shared" si="26"/>
        <v>0</v>
      </c>
      <c r="BH149" s="204">
        <f t="shared" si="27"/>
        <v>0</v>
      </c>
      <c r="BI149" s="204">
        <f t="shared" si="28"/>
        <v>0</v>
      </c>
      <c r="BJ149" s="24" t="s">
        <v>80</v>
      </c>
      <c r="BK149" s="204">
        <f t="shared" si="29"/>
        <v>0</v>
      </c>
      <c r="BL149" s="24" t="s">
        <v>181</v>
      </c>
      <c r="BM149" s="24" t="s">
        <v>2342</v>
      </c>
    </row>
    <row r="150" spans="2:65" s="1" customFormat="1" ht="31.5" customHeight="1">
      <c r="B150" s="41"/>
      <c r="C150" s="262" t="s">
        <v>1854</v>
      </c>
      <c r="D150" s="262" t="s">
        <v>710</v>
      </c>
      <c r="E150" s="263" t="s">
        <v>2343</v>
      </c>
      <c r="F150" s="264" t="s">
        <v>2344</v>
      </c>
      <c r="G150" s="265" t="s">
        <v>1036</v>
      </c>
      <c r="H150" s="266">
        <v>10</v>
      </c>
      <c r="I150" s="267"/>
      <c r="J150" s="268">
        <f t="shared" si="20"/>
        <v>0</v>
      </c>
      <c r="K150" s="264" t="s">
        <v>21</v>
      </c>
      <c r="L150" s="269"/>
      <c r="M150" s="270" t="s">
        <v>21</v>
      </c>
      <c r="N150" s="271" t="s">
        <v>43</v>
      </c>
      <c r="O150" s="42"/>
      <c r="P150" s="202">
        <f t="shared" si="21"/>
        <v>0</v>
      </c>
      <c r="Q150" s="202">
        <v>0</v>
      </c>
      <c r="R150" s="202">
        <f t="shared" si="22"/>
        <v>0</v>
      </c>
      <c r="S150" s="202">
        <v>0</v>
      </c>
      <c r="T150" s="203">
        <f t="shared" si="23"/>
        <v>0</v>
      </c>
      <c r="AR150" s="24" t="s">
        <v>317</v>
      </c>
      <c r="AT150" s="24" t="s">
        <v>710</v>
      </c>
      <c r="AU150" s="24" t="s">
        <v>82</v>
      </c>
      <c r="AY150" s="24" t="s">
        <v>173</v>
      </c>
      <c r="BE150" s="204">
        <f t="shared" si="24"/>
        <v>0</v>
      </c>
      <c r="BF150" s="204">
        <f t="shared" si="25"/>
        <v>0</v>
      </c>
      <c r="BG150" s="204">
        <f t="shared" si="26"/>
        <v>0</v>
      </c>
      <c r="BH150" s="204">
        <f t="shared" si="27"/>
        <v>0</v>
      </c>
      <c r="BI150" s="204">
        <f t="shared" si="28"/>
        <v>0</v>
      </c>
      <c r="BJ150" s="24" t="s">
        <v>80</v>
      </c>
      <c r="BK150" s="204">
        <f t="shared" si="29"/>
        <v>0</v>
      </c>
      <c r="BL150" s="24" t="s">
        <v>181</v>
      </c>
      <c r="BM150" s="24" t="s">
        <v>2345</v>
      </c>
    </row>
    <row r="151" spans="2:65" s="1" customFormat="1" ht="22.5" customHeight="1">
      <c r="B151" s="41"/>
      <c r="C151" s="262" t="s">
        <v>1858</v>
      </c>
      <c r="D151" s="262" t="s">
        <v>710</v>
      </c>
      <c r="E151" s="263" t="s">
        <v>2346</v>
      </c>
      <c r="F151" s="264" t="s">
        <v>2347</v>
      </c>
      <c r="G151" s="265" t="s">
        <v>179</v>
      </c>
      <c r="H151" s="266">
        <v>0.6</v>
      </c>
      <c r="I151" s="267"/>
      <c r="J151" s="268">
        <f t="shared" si="20"/>
        <v>0</v>
      </c>
      <c r="K151" s="264" t="s">
        <v>21</v>
      </c>
      <c r="L151" s="269"/>
      <c r="M151" s="270" t="s">
        <v>21</v>
      </c>
      <c r="N151" s="271" t="s">
        <v>43</v>
      </c>
      <c r="O151" s="42"/>
      <c r="P151" s="202">
        <f t="shared" si="21"/>
        <v>0</v>
      </c>
      <c r="Q151" s="202">
        <v>0</v>
      </c>
      <c r="R151" s="202">
        <f t="shared" si="22"/>
        <v>0</v>
      </c>
      <c r="S151" s="202">
        <v>0</v>
      </c>
      <c r="T151" s="203">
        <f t="shared" si="23"/>
        <v>0</v>
      </c>
      <c r="AR151" s="24" t="s">
        <v>317</v>
      </c>
      <c r="AT151" s="24" t="s">
        <v>710</v>
      </c>
      <c r="AU151" s="24" t="s">
        <v>82</v>
      </c>
      <c r="AY151" s="24" t="s">
        <v>173</v>
      </c>
      <c r="BE151" s="204">
        <f t="shared" si="24"/>
        <v>0</v>
      </c>
      <c r="BF151" s="204">
        <f t="shared" si="25"/>
        <v>0</v>
      </c>
      <c r="BG151" s="204">
        <f t="shared" si="26"/>
        <v>0</v>
      </c>
      <c r="BH151" s="204">
        <f t="shared" si="27"/>
        <v>0</v>
      </c>
      <c r="BI151" s="204">
        <f t="shared" si="28"/>
        <v>0</v>
      </c>
      <c r="BJ151" s="24" t="s">
        <v>80</v>
      </c>
      <c r="BK151" s="204">
        <f t="shared" si="29"/>
        <v>0</v>
      </c>
      <c r="BL151" s="24" t="s">
        <v>181</v>
      </c>
      <c r="BM151" s="24" t="s">
        <v>2348</v>
      </c>
    </row>
    <row r="152" spans="2:65" s="1" customFormat="1" ht="22.5" customHeight="1">
      <c r="B152" s="41"/>
      <c r="C152" s="262" t="s">
        <v>1861</v>
      </c>
      <c r="D152" s="262" t="s">
        <v>710</v>
      </c>
      <c r="E152" s="263" t="s">
        <v>2349</v>
      </c>
      <c r="F152" s="264" t="s">
        <v>2350</v>
      </c>
      <c r="G152" s="265" t="s">
        <v>199</v>
      </c>
      <c r="H152" s="266">
        <v>2</v>
      </c>
      <c r="I152" s="267"/>
      <c r="J152" s="268">
        <f t="shared" si="20"/>
        <v>0</v>
      </c>
      <c r="K152" s="264" t="s">
        <v>21</v>
      </c>
      <c r="L152" s="269"/>
      <c r="M152" s="270" t="s">
        <v>21</v>
      </c>
      <c r="N152" s="271" t="s">
        <v>43</v>
      </c>
      <c r="O152" s="42"/>
      <c r="P152" s="202">
        <f t="shared" si="21"/>
        <v>0</v>
      </c>
      <c r="Q152" s="202">
        <v>0</v>
      </c>
      <c r="R152" s="202">
        <f t="shared" si="22"/>
        <v>0</v>
      </c>
      <c r="S152" s="202">
        <v>0</v>
      </c>
      <c r="T152" s="203">
        <f t="shared" si="23"/>
        <v>0</v>
      </c>
      <c r="AR152" s="24" t="s">
        <v>317</v>
      </c>
      <c r="AT152" s="24" t="s">
        <v>710</v>
      </c>
      <c r="AU152" s="24" t="s">
        <v>82</v>
      </c>
      <c r="AY152" s="24" t="s">
        <v>173</v>
      </c>
      <c r="BE152" s="204">
        <f t="shared" si="24"/>
        <v>0</v>
      </c>
      <c r="BF152" s="204">
        <f t="shared" si="25"/>
        <v>0</v>
      </c>
      <c r="BG152" s="204">
        <f t="shared" si="26"/>
        <v>0</v>
      </c>
      <c r="BH152" s="204">
        <f t="shared" si="27"/>
        <v>0</v>
      </c>
      <c r="BI152" s="204">
        <f t="shared" si="28"/>
        <v>0</v>
      </c>
      <c r="BJ152" s="24" t="s">
        <v>80</v>
      </c>
      <c r="BK152" s="204">
        <f t="shared" si="29"/>
        <v>0</v>
      </c>
      <c r="BL152" s="24" t="s">
        <v>181</v>
      </c>
      <c r="BM152" s="24" t="s">
        <v>2351</v>
      </c>
    </row>
    <row r="153" spans="2:65" s="1" customFormat="1" ht="22.5" customHeight="1">
      <c r="B153" s="41"/>
      <c r="C153" s="262" t="s">
        <v>1865</v>
      </c>
      <c r="D153" s="262" t="s">
        <v>710</v>
      </c>
      <c r="E153" s="263" t="s">
        <v>2352</v>
      </c>
      <c r="F153" s="264" t="s">
        <v>2353</v>
      </c>
      <c r="G153" s="265" t="s">
        <v>199</v>
      </c>
      <c r="H153" s="266">
        <v>2</v>
      </c>
      <c r="I153" s="267"/>
      <c r="J153" s="268">
        <f t="shared" si="20"/>
        <v>0</v>
      </c>
      <c r="K153" s="264" t="s">
        <v>21</v>
      </c>
      <c r="L153" s="269"/>
      <c r="M153" s="270" t="s">
        <v>21</v>
      </c>
      <c r="N153" s="271" t="s">
        <v>43</v>
      </c>
      <c r="O153" s="42"/>
      <c r="P153" s="202">
        <f t="shared" si="21"/>
        <v>0</v>
      </c>
      <c r="Q153" s="202">
        <v>0</v>
      </c>
      <c r="R153" s="202">
        <f t="shared" si="22"/>
        <v>0</v>
      </c>
      <c r="S153" s="202">
        <v>0</v>
      </c>
      <c r="T153" s="203">
        <f t="shared" si="23"/>
        <v>0</v>
      </c>
      <c r="AR153" s="24" t="s">
        <v>317</v>
      </c>
      <c r="AT153" s="24" t="s">
        <v>710</v>
      </c>
      <c r="AU153" s="24" t="s">
        <v>82</v>
      </c>
      <c r="AY153" s="24" t="s">
        <v>173</v>
      </c>
      <c r="BE153" s="204">
        <f t="shared" si="24"/>
        <v>0</v>
      </c>
      <c r="BF153" s="204">
        <f t="shared" si="25"/>
        <v>0</v>
      </c>
      <c r="BG153" s="204">
        <f t="shared" si="26"/>
        <v>0</v>
      </c>
      <c r="BH153" s="204">
        <f t="shared" si="27"/>
        <v>0</v>
      </c>
      <c r="BI153" s="204">
        <f t="shared" si="28"/>
        <v>0</v>
      </c>
      <c r="BJ153" s="24" t="s">
        <v>80</v>
      </c>
      <c r="BK153" s="204">
        <f t="shared" si="29"/>
        <v>0</v>
      </c>
      <c r="BL153" s="24" t="s">
        <v>181</v>
      </c>
      <c r="BM153" s="24" t="s">
        <v>2354</v>
      </c>
    </row>
    <row r="154" spans="2:65" s="1" customFormat="1" ht="22.5" customHeight="1">
      <c r="B154" s="41"/>
      <c r="C154" s="262" t="s">
        <v>1868</v>
      </c>
      <c r="D154" s="262" t="s">
        <v>710</v>
      </c>
      <c r="E154" s="263" t="s">
        <v>2355</v>
      </c>
      <c r="F154" s="264" t="s">
        <v>2356</v>
      </c>
      <c r="G154" s="265" t="s">
        <v>611</v>
      </c>
      <c r="H154" s="266">
        <v>30</v>
      </c>
      <c r="I154" s="267"/>
      <c r="J154" s="268">
        <f t="shared" si="20"/>
        <v>0</v>
      </c>
      <c r="K154" s="264" t="s">
        <v>21</v>
      </c>
      <c r="L154" s="269"/>
      <c r="M154" s="270" t="s">
        <v>21</v>
      </c>
      <c r="N154" s="271" t="s">
        <v>43</v>
      </c>
      <c r="O154" s="42"/>
      <c r="P154" s="202">
        <f t="shared" si="21"/>
        <v>0</v>
      </c>
      <c r="Q154" s="202">
        <v>0</v>
      </c>
      <c r="R154" s="202">
        <f t="shared" si="22"/>
        <v>0</v>
      </c>
      <c r="S154" s="202">
        <v>0</v>
      </c>
      <c r="T154" s="203">
        <f t="shared" si="23"/>
        <v>0</v>
      </c>
      <c r="AR154" s="24" t="s">
        <v>317</v>
      </c>
      <c r="AT154" s="24" t="s">
        <v>710</v>
      </c>
      <c r="AU154" s="24" t="s">
        <v>82</v>
      </c>
      <c r="AY154" s="24" t="s">
        <v>173</v>
      </c>
      <c r="BE154" s="204">
        <f t="shared" si="24"/>
        <v>0</v>
      </c>
      <c r="BF154" s="204">
        <f t="shared" si="25"/>
        <v>0</v>
      </c>
      <c r="BG154" s="204">
        <f t="shared" si="26"/>
        <v>0</v>
      </c>
      <c r="BH154" s="204">
        <f t="shared" si="27"/>
        <v>0</v>
      </c>
      <c r="BI154" s="204">
        <f t="shared" si="28"/>
        <v>0</v>
      </c>
      <c r="BJ154" s="24" t="s">
        <v>80</v>
      </c>
      <c r="BK154" s="204">
        <f t="shared" si="29"/>
        <v>0</v>
      </c>
      <c r="BL154" s="24" t="s">
        <v>181</v>
      </c>
      <c r="BM154" s="24" t="s">
        <v>2357</v>
      </c>
    </row>
    <row r="155" spans="2:65" s="1" customFormat="1" ht="22.5" customHeight="1">
      <c r="B155" s="41"/>
      <c r="C155" s="262" t="s">
        <v>1871</v>
      </c>
      <c r="D155" s="262" t="s">
        <v>710</v>
      </c>
      <c r="E155" s="263" t="s">
        <v>2358</v>
      </c>
      <c r="F155" s="264" t="s">
        <v>2359</v>
      </c>
      <c r="G155" s="265" t="s">
        <v>611</v>
      </c>
      <c r="H155" s="266">
        <v>8</v>
      </c>
      <c r="I155" s="267"/>
      <c r="J155" s="268">
        <f t="shared" si="20"/>
        <v>0</v>
      </c>
      <c r="K155" s="264" t="s">
        <v>21</v>
      </c>
      <c r="L155" s="269"/>
      <c r="M155" s="270" t="s">
        <v>21</v>
      </c>
      <c r="N155" s="271" t="s">
        <v>43</v>
      </c>
      <c r="O155" s="42"/>
      <c r="P155" s="202">
        <f t="shared" si="21"/>
        <v>0</v>
      </c>
      <c r="Q155" s="202">
        <v>0</v>
      </c>
      <c r="R155" s="202">
        <f t="shared" si="22"/>
        <v>0</v>
      </c>
      <c r="S155" s="202">
        <v>0</v>
      </c>
      <c r="T155" s="203">
        <f t="shared" si="23"/>
        <v>0</v>
      </c>
      <c r="AR155" s="24" t="s">
        <v>317</v>
      </c>
      <c r="AT155" s="24" t="s">
        <v>710</v>
      </c>
      <c r="AU155" s="24" t="s">
        <v>82</v>
      </c>
      <c r="AY155" s="24" t="s">
        <v>173</v>
      </c>
      <c r="BE155" s="204">
        <f t="shared" si="24"/>
        <v>0</v>
      </c>
      <c r="BF155" s="204">
        <f t="shared" si="25"/>
        <v>0</v>
      </c>
      <c r="BG155" s="204">
        <f t="shared" si="26"/>
        <v>0</v>
      </c>
      <c r="BH155" s="204">
        <f t="shared" si="27"/>
        <v>0</v>
      </c>
      <c r="BI155" s="204">
        <f t="shared" si="28"/>
        <v>0</v>
      </c>
      <c r="BJ155" s="24" t="s">
        <v>80</v>
      </c>
      <c r="BK155" s="204">
        <f t="shared" si="29"/>
        <v>0</v>
      </c>
      <c r="BL155" s="24" t="s">
        <v>181</v>
      </c>
      <c r="BM155" s="24" t="s">
        <v>2360</v>
      </c>
    </row>
    <row r="156" spans="2:65" s="1" customFormat="1" ht="22.5" customHeight="1">
      <c r="B156" s="41"/>
      <c r="C156" s="262" t="s">
        <v>1874</v>
      </c>
      <c r="D156" s="262" t="s">
        <v>710</v>
      </c>
      <c r="E156" s="263" t="s">
        <v>2361</v>
      </c>
      <c r="F156" s="264" t="s">
        <v>2362</v>
      </c>
      <c r="G156" s="265" t="s">
        <v>199</v>
      </c>
      <c r="H156" s="266">
        <v>10</v>
      </c>
      <c r="I156" s="267"/>
      <c r="J156" s="268">
        <f t="shared" si="20"/>
        <v>0</v>
      </c>
      <c r="K156" s="264" t="s">
        <v>21</v>
      </c>
      <c r="L156" s="269"/>
      <c r="M156" s="270" t="s">
        <v>21</v>
      </c>
      <c r="N156" s="271" t="s">
        <v>43</v>
      </c>
      <c r="O156" s="42"/>
      <c r="P156" s="202">
        <f t="shared" si="21"/>
        <v>0</v>
      </c>
      <c r="Q156" s="202">
        <v>0</v>
      </c>
      <c r="R156" s="202">
        <f t="shared" si="22"/>
        <v>0</v>
      </c>
      <c r="S156" s="202">
        <v>0</v>
      </c>
      <c r="T156" s="203">
        <f t="shared" si="23"/>
        <v>0</v>
      </c>
      <c r="AR156" s="24" t="s">
        <v>317</v>
      </c>
      <c r="AT156" s="24" t="s">
        <v>710</v>
      </c>
      <c r="AU156" s="24" t="s">
        <v>82</v>
      </c>
      <c r="AY156" s="24" t="s">
        <v>173</v>
      </c>
      <c r="BE156" s="204">
        <f t="shared" si="24"/>
        <v>0</v>
      </c>
      <c r="BF156" s="204">
        <f t="shared" si="25"/>
        <v>0</v>
      </c>
      <c r="BG156" s="204">
        <f t="shared" si="26"/>
        <v>0</v>
      </c>
      <c r="BH156" s="204">
        <f t="shared" si="27"/>
        <v>0</v>
      </c>
      <c r="BI156" s="204">
        <f t="shared" si="28"/>
        <v>0</v>
      </c>
      <c r="BJ156" s="24" t="s">
        <v>80</v>
      </c>
      <c r="BK156" s="204">
        <f t="shared" si="29"/>
        <v>0</v>
      </c>
      <c r="BL156" s="24" t="s">
        <v>181</v>
      </c>
      <c r="BM156" s="24" t="s">
        <v>2363</v>
      </c>
    </row>
    <row r="157" spans="2:65" s="1" customFormat="1" ht="22.5" customHeight="1">
      <c r="B157" s="41"/>
      <c r="C157" s="262" t="s">
        <v>1878</v>
      </c>
      <c r="D157" s="262" t="s">
        <v>710</v>
      </c>
      <c r="E157" s="263" t="s">
        <v>2364</v>
      </c>
      <c r="F157" s="264" t="s">
        <v>2365</v>
      </c>
      <c r="G157" s="265" t="s">
        <v>199</v>
      </c>
      <c r="H157" s="266">
        <v>12</v>
      </c>
      <c r="I157" s="267"/>
      <c r="J157" s="268">
        <f t="shared" si="20"/>
        <v>0</v>
      </c>
      <c r="K157" s="264" t="s">
        <v>21</v>
      </c>
      <c r="L157" s="269"/>
      <c r="M157" s="270" t="s">
        <v>21</v>
      </c>
      <c r="N157" s="271" t="s">
        <v>43</v>
      </c>
      <c r="O157" s="42"/>
      <c r="P157" s="202">
        <f t="shared" si="21"/>
        <v>0</v>
      </c>
      <c r="Q157" s="202">
        <v>0</v>
      </c>
      <c r="R157" s="202">
        <f t="shared" si="22"/>
        <v>0</v>
      </c>
      <c r="S157" s="202">
        <v>0</v>
      </c>
      <c r="T157" s="203">
        <f t="shared" si="23"/>
        <v>0</v>
      </c>
      <c r="AR157" s="24" t="s">
        <v>317</v>
      </c>
      <c r="AT157" s="24" t="s">
        <v>710</v>
      </c>
      <c r="AU157" s="24" t="s">
        <v>82</v>
      </c>
      <c r="AY157" s="24" t="s">
        <v>173</v>
      </c>
      <c r="BE157" s="204">
        <f t="shared" si="24"/>
        <v>0</v>
      </c>
      <c r="BF157" s="204">
        <f t="shared" si="25"/>
        <v>0</v>
      </c>
      <c r="BG157" s="204">
        <f t="shared" si="26"/>
        <v>0</v>
      </c>
      <c r="BH157" s="204">
        <f t="shared" si="27"/>
        <v>0</v>
      </c>
      <c r="BI157" s="204">
        <f t="shared" si="28"/>
        <v>0</v>
      </c>
      <c r="BJ157" s="24" t="s">
        <v>80</v>
      </c>
      <c r="BK157" s="204">
        <f t="shared" si="29"/>
        <v>0</v>
      </c>
      <c r="BL157" s="24" t="s">
        <v>181</v>
      </c>
      <c r="BM157" s="24" t="s">
        <v>2366</v>
      </c>
    </row>
    <row r="158" spans="2:65" s="1" customFormat="1" ht="31.5" customHeight="1">
      <c r="B158" s="41"/>
      <c r="C158" s="262" t="s">
        <v>1882</v>
      </c>
      <c r="D158" s="262" t="s">
        <v>710</v>
      </c>
      <c r="E158" s="263" t="s">
        <v>2367</v>
      </c>
      <c r="F158" s="264" t="s">
        <v>2368</v>
      </c>
      <c r="G158" s="265" t="s">
        <v>199</v>
      </c>
      <c r="H158" s="266">
        <v>80</v>
      </c>
      <c r="I158" s="267"/>
      <c r="J158" s="268">
        <f t="shared" si="20"/>
        <v>0</v>
      </c>
      <c r="K158" s="264" t="s">
        <v>21</v>
      </c>
      <c r="L158" s="269"/>
      <c r="M158" s="270" t="s">
        <v>21</v>
      </c>
      <c r="N158" s="271" t="s">
        <v>43</v>
      </c>
      <c r="O158" s="42"/>
      <c r="P158" s="202">
        <f t="shared" si="21"/>
        <v>0</v>
      </c>
      <c r="Q158" s="202">
        <v>0</v>
      </c>
      <c r="R158" s="202">
        <f t="shared" si="22"/>
        <v>0</v>
      </c>
      <c r="S158" s="202">
        <v>0</v>
      </c>
      <c r="T158" s="203">
        <f t="shared" si="23"/>
        <v>0</v>
      </c>
      <c r="AR158" s="24" t="s">
        <v>317</v>
      </c>
      <c r="AT158" s="24" t="s">
        <v>710</v>
      </c>
      <c r="AU158" s="24" t="s">
        <v>82</v>
      </c>
      <c r="AY158" s="24" t="s">
        <v>173</v>
      </c>
      <c r="BE158" s="204">
        <f t="shared" si="24"/>
        <v>0</v>
      </c>
      <c r="BF158" s="204">
        <f t="shared" si="25"/>
        <v>0</v>
      </c>
      <c r="BG158" s="204">
        <f t="shared" si="26"/>
        <v>0</v>
      </c>
      <c r="BH158" s="204">
        <f t="shared" si="27"/>
        <v>0</v>
      </c>
      <c r="BI158" s="204">
        <f t="shared" si="28"/>
        <v>0</v>
      </c>
      <c r="BJ158" s="24" t="s">
        <v>80</v>
      </c>
      <c r="BK158" s="204">
        <f t="shared" si="29"/>
        <v>0</v>
      </c>
      <c r="BL158" s="24" t="s">
        <v>181</v>
      </c>
      <c r="BM158" s="24" t="s">
        <v>2369</v>
      </c>
    </row>
    <row r="159" spans="2:65" s="1" customFormat="1" ht="31.5" customHeight="1">
      <c r="B159" s="41"/>
      <c r="C159" s="262" t="s">
        <v>1888</v>
      </c>
      <c r="D159" s="262" t="s">
        <v>710</v>
      </c>
      <c r="E159" s="263" t="s">
        <v>2370</v>
      </c>
      <c r="F159" s="264" t="s">
        <v>2371</v>
      </c>
      <c r="G159" s="265" t="s">
        <v>199</v>
      </c>
      <c r="H159" s="266">
        <v>16</v>
      </c>
      <c r="I159" s="267"/>
      <c r="J159" s="268">
        <f t="shared" si="20"/>
        <v>0</v>
      </c>
      <c r="K159" s="264" t="s">
        <v>21</v>
      </c>
      <c r="L159" s="269"/>
      <c r="M159" s="270" t="s">
        <v>21</v>
      </c>
      <c r="N159" s="271" t="s">
        <v>43</v>
      </c>
      <c r="O159" s="42"/>
      <c r="P159" s="202">
        <f t="shared" si="21"/>
        <v>0</v>
      </c>
      <c r="Q159" s="202">
        <v>0</v>
      </c>
      <c r="R159" s="202">
        <f t="shared" si="22"/>
        <v>0</v>
      </c>
      <c r="S159" s="202">
        <v>0</v>
      </c>
      <c r="T159" s="203">
        <f t="shared" si="23"/>
        <v>0</v>
      </c>
      <c r="AR159" s="24" t="s">
        <v>317</v>
      </c>
      <c r="AT159" s="24" t="s">
        <v>710</v>
      </c>
      <c r="AU159" s="24" t="s">
        <v>82</v>
      </c>
      <c r="AY159" s="24" t="s">
        <v>173</v>
      </c>
      <c r="BE159" s="204">
        <f t="shared" si="24"/>
        <v>0</v>
      </c>
      <c r="BF159" s="204">
        <f t="shared" si="25"/>
        <v>0</v>
      </c>
      <c r="BG159" s="204">
        <f t="shared" si="26"/>
        <v>0</v>
      </c>
      <c r="BH159" s="204">
        <f t="shared" si="27"/>
        <v>0</v>
      </c>
      <c r="BI159" s="204">
        <f t="shared" si="28"/>
        <v>0</v>
      </c>
      <c r="BJ159" s="24" t="s">
        <v>80</v>
      </c>
      <c r="BK159" s="204">
        <f t="shared" si="29"/>
        <v>0</v>
      </c>
      <c r="BL159" s="24" t="s">
        <v>181</v>
      </c>
      <c r="BM159" s="24" t="s">
        <v>2372</v>
      </c>
    </row>
    <row r="160" spans="2:65" s="1" customFormat="1" ht="31.5" customHeight="1">
      <c r="B160" s="41"/>
      <c r="C160" s="262" t="s">
        <v>1892</v>
      </c>
      <c r="D160" s="262" t="s">
        <v>710</v>
      </c>
      <c r="E160" s="263" t="s">
        <v>2373</v>
      </c>
      <c r="F160" s="264" t="s">
        <v>2374</v>
      </c>
      <c r="G160" s="265" t="s">
        <v>199</v>
      </c>
      <c r="H160" s="266">
        <v>0</v>
      </c>
      <c r="I160" s="267"/>
      <c r="J160" s="268">
        <f t="shared" si="20"/>
        <v>0</v>
      </c>
      <c r="K160" s="264" t="s">
        <v>21</v>
      </c>
      <c r="L160" s="269"/>
      <c r="M160" s="270" t="s">
        <v>21</v>
      </c>
      <c r="N160" s="271" t="s">
        <v>43</v>
      </c>
      <c r="O160" s="42"/>
      <c r="P160" s="202">
        <f t="shared" si="21"/>
        <v>0</v>
      </c>
      <c r="Q160" s="202">
        <v>0</v>
      </c>
      <c r="R160" s="202">
        <f t="shared" si="22"/>
        <v>0</v>
      </c>
      <c r="S160" s="202">
        <v>0</v>
      </c>
      <c r="T160" s="203">
        <f t="shared" si="23"/>
        <v>0</v>
      </c>
      <c r="AR160" s="24" t="s">
        <v>317</v>
      </c>
      <c r="AT160" s="24" t="s">
        <v>710</v>
      </c>
      <c r="AU160" s="24" t="s">
        <v>82</v>
      </c>
      <c r="AY160" s="24" t="s">
        <v>173</v>
      </c>
      <c r="BE160" s="204">
        <f t="shared" si="24"/>
        <v>0</v>
      </c>
      <c r="BF160" s="204">
        <f t="shared" si="25"/>
        <v>0</v>
      </c>
      <c r="BG160" s="204">
        <f t="shared" si="26"/>
        <v>0</v>
      </c>
      <c r="BH160" s="204">
        <f t="shared" si="27"/>
        <v>0</v>
      </c>
      <c r="BI160" s="204">
        <f t="shared" si="28"/>
        <v>0</v>
      </c>
      <c r="BJ160" s="24" t="s">
        <v>80</v>
      </c>
      <c r="BK160" s="204">
        <f t="shared" si="29"/>
        <v>0</v>
      </c>
      <c r="BL160" s="24" t="s">
        <v>181</v>
      </c>
      <c r="BM160" s="24" t="s">
        <v>2375</v>
      </c>
    </row>
    <row r="161" spans="2:65" s="1" customFormat="1" ht="31.5" customHeight="1">
      <c r="B161" s="41"/>
      <c r="C161" s="262" t="s">
        <v>1895</v>
      </c>
      <c r="D161" s="262" t="s">
        <v>710</v>
      </c>
      <c r="E161" s="263" t="s">
        <v>2376</v>
      </c>
      <c r="F161" s="264" t="s">
        <v>2377</v>
      </c>
      <c r="G161" s="265" t="s">
        <v>199</v>
      </c>
      <c r="H161" s="266">
        <v>190</v>
      </c>
      <c r="I161" s="267"/>
      <c r="J161" s="268">
        <f t="shared" si="20"/>
        <v>0</v>
      </c>
      <c r="K161" s="264" t="s">
        <v>21</v>
      </c>
      <c r="L161" s="269"/>
      <c r="M161" s="270" t="s">
        <v>21</v>
      </c>
      <c r="N161" s="271" t="s">
        <v>43</v>
      </c>
      <c r="O161" s="42"/>
      <c r="P161" s="202">
        <f t="shared" si="21"/>
        <v>0</v>
      </c>
      <c r="Q161" s="202">
        <v>0</v>
      </c>
      <c r="R161" s="202">
        <f t="shared" si="22"/>
        <v>0</v>
      </c>
      <c r="S161" s="202">
        <v>0</v>
      </c>
      <c r="T161" s="203">
        <f t="shared" si="23"/>
        <v>0</v>
      </c>
      <c r="AR161" s="24" t="s">
        <v>317</v>
      </c>
      <c r="AT161" s="24" t="s">
        <v>710</v>
      </c>
      <c r="AU161" s="24" t="s">
        <v>82</v>
      </c>
      <c r="AY161" s="24" t="s">
        <v>173</v>
      </c>
      <c r="BE161" s="204">
        <f t="shared" si="24"/>
        <v>0</v>
      </c>
      <c r="BF161" s="204">
        <f t="shared" si="25"/>
        <v>0</v>
      </c>
      <c r="BG161" s="204">
        <f t="shared" si="26"/>
        <v>0</v>
      </c>
      <c r="BH161" s="204">
        <f t="shared" si="27"/>
        <v>0</v>
      </c>
      <c r="BI161" s="204">
        <f t="shared" si="28"/>
        <v>0</v>
      </c>
      <c r="BJ161" s="24" t="s">
        <v>80</v>
      </c>
      <c r="BK161" s="204">
        <f t="shared" si="29"/>
        <v>0</v>
      </c>
      <c r="BL161" s="24" t="s">
        <v>181</v>
      </c>
      <c r="BM161" s="24" t="s">
        <v>2378</v>
      </c>
    </row>
    <row r="162" spans="2:65" s="1" customFormat="1" ht="31.5" customHeight="1">
      <c r="B162" s="41"/>
      <c r="C162" s="262" t="s">
        <v>1898</v>
      </c>
      <c r="D162" s="262" t="s">
        <v>710</v>
      </c>
      <c r="E162" s="263" t="s">
        <v>2379</v>
      </c>
      <c r="F162" s="264" t="s">
        <v>2380</v>
      </c>
      <c r="G162" s="265" t="s">
        <v>199</v>
      </c>
      <c r="H162" s="266">
        <v>32</v>
      </c>
      <c r="I162" s="267"/>
      <c r="J162" s="268">
        <f t="shared" si="20"/>
        <v>0</v>
      </c>
      <c r="K162" s="264" t="s">
        <v>21</v>
      </c>
      <c r="L162" s="269"/>
      <c r="M162" s="270" t="s">
        <v>21</v>
      </c>
      <c r="N162" s="271" t="s">
        <v>43</v>
      </c>
      <c r="O162" s="42"/>
      <c r="P162" s="202">
        <f t="shared" si="21"/>
        <v>0</v>
      </c>
      <c r="Q162" s="202">
        <v>0</v>
      </c>
      <c r="R162" s="202">
        <f t="shared" si="22"/>
        <v>0</v>
      </c>
      <c r="S162" s="202">
        <v>0</v>
      </c>
      <c r="T162" s="203">
        <f t="shared" si="23"/>
        <v>0</v>
      </c>
      <c r="AR162" s="24" t="s">
        <v>317</v>
      </c>
      <c r="AT162" s="24" t="s">
        <v>710</v>
      </c>
      <c r="AU162" s="24" t="s">
        <v>82</v>
      </c>
      <c r="AY162" s="24" t="s">
        <v>173</v>
      </c>
      <c r="BE162" s="204">
        <f t="shared" si="24"/>
        <v>0</v>
      </c>
      <c r="BF162" s="204">
        <f t="shared" si="25"/>
        <v>0</v>
      </c>
      <c r="BG162" s="204">
        <f t="shared" si="26"/>
        <v>0</v>
      </c>
      <c r="BH162" s="204">
        <f t="shared" si="27"/>
        <v>0</v>
      </c>
      <c r="BI162" s="204">
        <f t="shared" si="28"/>
        <v>0</v>
      </c>
      <c r="BJ162" s="24" t="s">
        <v>80</v>
      </c>
      <c r="BK162" s="204">
        <f t="shared" si="29"/>
        <v>0</v>
      </c>
      <c r="BL162" s="24" t="s">
        <v>181</v>
      </c>
      <c r="BM162" s="24" t="s">
        <v>2381</v>
      </c>
    </row>
    <row r="163" spans="2:65" s="1" customFormat="1" ht="31.5" customHeight="1">
      <c r="B163" s="41"/>
      <c r="C163" s="262" t="s">
        <v>1901</v>
      </c>
      <c r="D163" s="262" t="s">
        <v>710</v>
      </c>
      <c r="E163" s="263" t="s">
        <v>2382</v>
      </c>
      <c r="F163" s="264" t="s">
        <v>2383</v>
      </c>
      <c r="G163" s="265" t="s">
        <v>199</v>
      </c>
      <c r="H163" s="266">
        <v>0</v>
      </c>
      <c r="I163" s="267"/>
      <c r="J163" s="268">
        <f t="shared" si="20"/>
        <v>0</v>
      </c>
      <c r="K163" s="264" t="s">
        <v>21</v>
      </c>
      <c r="L163" s="269"/>
      <c r="M163" s="270" t="s">
        <v>21</v>
      </c>
      <c r="N163" s="271" t="s">
        <v>43</v>
      </c>
      <c r="O163" s="42"/>
      <c r="P163" s="202">
        <f t="shared" si="21"/>
        <v>0</v>
      </c>
      <c r="Q163" s="202">
        <v>0</v>
      </c>
      <c r="R163" s="202">
        <f t="shared" si="22"/>
        <v>0</v>
      </c>
      <c r="S163" s="202">
        <v>0</v>
      </c>
      <c r="T163" s="203">
        <f t="shared" si="23"/>
        <v>0</v>
      </c>
      <c r="AR163" s="24" t="s">
        <v>317</v>
      </c>
      <c r="AT163" s="24" t="s">
        <v>710</v>
      </c>
      <c r="AU163" s="24" t="s">
        <v>82</v>
      </c>
      <c r="AY163" s="24" t="s">
        <v>173</v>
      </c>
      <c r="BE163" s="204">
        <f t="shared" si="24"/>
        <v>0</v>
      </c>
      <c r="BF163" s="204">
        <f t="shared" si="25"/>
        <v>0</v>
      </c>
      <c r="BG163" s="204">
        <f t="shared" si="26"/>
        <v>0</v>
      </c>
      <c r="BH163" s="204">
        <f t="shared" si="27"/>
        <v>0</v>
      </c>
      <c r="BI163" s="204">
        <f t="shared" si="28"/>
        <v>0</v>
      </c>
      <c r="BJ163" s="24" t="s">
        <v>80</v>
      </c>
      <c r="BK163" s="204">
        <f t="shared" si="29"/>
        <v>0</v>
      </c>
      <c r="BL163" s="24" t="s">
        <v>181</v>
      </c>
      <c r="BM163" s="24" t="s">
        <v>2384</v>
      </c>
    </row>
    <row r="164" spans="2:65" s="1" customFormat="1" ht="31.5" customHeight="1">
      <c r="B164" s="41"/>
      <c r="C164" s="262" t="s">
        <v>1904</v>
      </c>
      <c r="D164" s="262" t="s">
        <v>710</v>
      </c>
      <c r="E164" s="263" t="s">
        <v>2385</v>
      </c>
      <c r="F164" s="264" t="s">
        <v>2386</v>
      </c>
      <c r="G164" s="265" t="s">
        <v>199</v>
      </c>
      <c r="H164" s="266">
        <v>2</v>
      </c>
      <c r="I164" s="267"/>
      <c r="J164" s="268">
        <f t="shared" si="20"/>
        <v>0</v>
      </c>
      <c r="K164" s="264" t="s">
        <v>21</v>
      </c>
      <c r="L164" s="269"/>
      <c r="M164" s="270" t="s">
        <v>21</v>
      </c>
      <c r="N164" s="271" t="s">
        <v>43</v>
      </c>
      <c r="O164" s="42"/>
      <c r="P164" s="202">
        <f t="shared" si="21"/>
        <v>0</v>
      </c>
      <c r="Q164" s="202">
        <v>0</v>
      </c>
      <c r="R164" s="202">
        <f t="shared" si="22"/>
        <v>0</v>
      </c>
      <c r="S164" s="202">
        <v>0</v>
      </c>
      <c r="T164" s="203">
        <f t="shared" si="23"/>
        <v>0</v>
      </c>
      <c r="AR164" s="24" t="s">
        <v>317</v>
      </c>
      <c r="AT164" s="24" t="s">
        <v>710</v>
      </c>
      <c r="AU164" s="24" t="s">
        <v>82</v>
      </c>
      <c r="AY164" s="24" t="s">
        <v>173</v>
      </c>
      <c r="BE164" s="204">
        <f t="shared" si="24"/>
        <v>0</v>
      </c>
      <c r="BF164" s="204">
        <f t="shared" si="25"/>
        <v>0</v>
      </c>
      <c r="BG164" s="204">
        <f t="shared" si="26"/>
        <v>0</v>
      </c>
      <c r="BH164" s="204">
        <f t="shared" si="27"/>
        <v>0</v>
      </c>
      <c r="BI164" s="204">
        <f t="shared" si="28"/>
        <v>0</v>
      </c>
      <c r="BJ164" s="24" t="s">
        <v>80</v>
      </c>
      <c r="BK164" s="204">
        <f t="shared" si="29"/>
        <v>0</v>
      </c>
      <c r="BL164" s="24" t="s">
        <v>181</v>
      </c>
      <c r="BM164" s="24" t="s">
        <v>2387</v>
      </c>
    </row>
    <row r="165" spans="2:65" s="1" customFormat="1" ht="31.5" customHeight="1">
      <c r="B165" s="41"/>
      <c r="C165" s="262" t="s">
        <v>1908</v>
      </c>
      <c r="D165" s="262" t="s">
        <v>710</v>
      </c>
      <c r="E165" s="263" t="s">
        <v>2388</v>
      </c>
      <c r="F165" s="264" t="s">
        <v>2389</v>
      </c>
      <c r="G165" s="265" t="s">
        <v>199</v>
      </c>
      <c r="H165" s="266">
        <v>2</v>
      </c>
      <c r="I165" s="267"/>
      <c r="J165" s="268">
        <f t="shared" si="20"/>
        <v>0</v>
      </c>
      <c r="K165" s="264" t="s">
        <v>21</v>
      </c>
      <c r="L165" s="269"/>
      <c r="M165" s="270" t="s">
        <v>21</v>
      </c>
      <c r="N165" s="271" t="s">
        <v>43</v>
      </c>
      <c r="O165" s="42"/>
      <c r="P165" s="202">
        <f t="shared" si="21"/>
        <v>0</v>
      </c>
      <c r="Q165" s="202">
        <v>0</v>
      </c>
      <c r="R165" s="202">
        <f t="shared" si="22"/>
        <v>0</v>
      </c>
      <c r="S165" s="202">
        <v>0</v>
      </c>
      <c r="T165" s="203">
        <f t="shared" si="23"/>
        <v>0</v>
      </c>
      <c r="AR165" s="24" t="s">
        <v>317</v>
      </c>
      <c r="AT165" s="24" t="s">
        <v>710</v>
      </c>
      <c r="AU165" s="24" t="s">
        <v>82</v>
      </c>
      <c r="AY165" s="24" t="s">
        <v>173</v>
      </c>
      <c r="BE165" s="204">
        <f t="shared" si="24"/>
        <v>0</v>
      </c>
      <c r="BF165" s="204">
        <f t="shared" si="25"/>
        <v>0</v>
      </c>
      <c r="BG165" s="204">
        <f t="shared" si="26"/>
        <v>0</v>
      </c>
      <c r="BH165" s="204">
        <f t="shared" si="27"/>
        <v>0</v>
      </c>
      <c r="BI165" s="204">
        <f t="shared" si="28"/>
        <v>0</v>
      </c>
      <c r="BJ165" s="24" t="s">
        <v>80</v>
      </c>
      <c r="BK165" s="204">
        <f t="shared" si="29"/>
        <v>0</v>
      </c>
      <c r="BL165" s="24" t="s">
        <v>181</v>
      </c>
      <c r="BM165" s="24" t="s">
        <v>2390</v>
      </c>
    </row>
    <row r="166" spans="2:65" s="1" customFormat="1" ht="22.5" customHeight="1">
      <c r="B166" s="41"/>
      <c r="C166" s="262" t="s">
        <v>1911</v>
      </c>
      <c r="D166" s="262" t="s">
        <v>710</v>
      </c>
      <c r="E166" s="263" t="s">
        <v>2391</v>
      </c>
      <c r="F166" s="264" t="s">
        <v>2392</v>
      </c>
      <c r="G166" s="265" t="s">
        <v>199</v>
      </c>
      <c r="H166" s="266">
        <v>0</v>
      </c>
      <c r="I166" s="267"/>
      <c r="J166" s="268">
        <f t="shared" si="20"/>
        <v>0</v>
      </c>
      <c r="K166" s="264" t="s">
        <v>21</v>
      </c>
      <c r="L166" s="269"/>
      <c r="M166" s="270" t="s">
        <v>21</v>
      </c>
      <c r="N166" s="271" t="s">
        <v>43</v>
      </c>
      <c r="O166" s="42"/>
      <c r="P166" s="202">
        <f t="shared" si="21"/>
        <v>0</v>
      </c>
      <c r="Q166" s="202">
        <v>0</v>
      </c>
      <c r="R166" s="202">
        <f t="shared" si="22"/>
        <v>0</v>
      </c>
      <c r="S166" s="202">
        <v>0</v>
      </c>
      <c r="T166" s="203">
        <f t="shared" si="23"/>
        <v>0</v>
      </c>
      <c r="AR166" s="24" t="s">
        <v>317</v>
      </c>
      <c r="AT166" s="24" t="s">
        <v>710</v>
      </c>
      <c r="AU166" s="24" t="s">
        <v>82</v>
      </c>
      <c r="AY166" s="24" t="s">
        <v>173</v>
      </c>
      <c r="BE166" s="204">
        <f t="shared" si="24"/>
        <v>0</v>
      </c>
      <c r="BF166" s="204">
        <f t="shared" si="25"/>
        <v>0</v>
      </c>
      <c r="BG166" s="204">
        <f t="shared" si="26"/>
        <v>0</v>
      </c>
      <c r="BH166" s="204">
        <f t="shared" si="27"/>
        <v>0</v>
      </c>
      <c r="BI166" s="204">
        <f t="shared" si="28"/>
        <v>0</v>
      </c>
      <c r="BJ166" s="24" t="s">
        <v>80</v>
      </c>
      <c r="BK166" s="204">
        <f t="shared" si="29"/>
        <v>0</v>
      </c>
      <c r="BL166" s="24" t="s">
        <v>181</v>
      </c>
      <c r="BM166" s="24" t="s">
        <v>2393</v>
      </c>
    </row>
    <row r="167" spans="2:65" s="1" customFormat="1" ht="22.5" customHeight="1">
      <c r="B167" s="41"/>
      <c r="C167" s="262" t="s">
        <v>1914</v>
      </c>
      <c r="D167" s="262" t="s">
        <v>710</v>
      </c>
      <c r="E167" s="263" t="s">
        <v>2394</v>
      </c>
      <c r="F167" s="264" t="s">
        <v>2395</v>
      </c>
      <c r="G167" s="265" t="s">
        <v>611</v>
      </c>
      <c r="H167" s="266">
        <v>20</v>
      </c>
      <c r="I167" s="267"/>
      <c r="J167" s="268">
        <f t="shared" si="20"/>
        <v>0</v>
      </c>
      <c r="K167" s="264" t="s">
        <v>21</v>
      </c>
      <c r="L167" s="269"/>
      <c r="M167" s="270" t="s">
        <v>21</v>
      </c>
      <c r="N167" s="271" t="s">
        <v>43</v>
      </c>
      <c r="O167" s="42"/>
      <c r="P167" s="202">
        <f t="shared" si="21"/>
        <v>0</v>
      </c>
      <c r="Q167" s="202">
        <v>0</v>
      </c>
      <c r="R167" s="202">
        <f t="shared" si="22"/>
        <v>0</v>
      </c>
      <c r="S167" s="202">
        <v>0</v>
      </c>
      <c r="T167" s="203">
        <f t="shared" si="23"/>
        <v>0</v>
      </c>
      <c r="AR167" s="24" t="s">
        <v>317</v>
      </c>
      <c r="AT167" s="24" t="s">
        <v>710</v>
      </c>
      <c r="AU167" s="24" t="s">
        <v>82</v>
      </c>
      <c r="AY167" s="24" t="s">
        <v>173</v>
      </c>
      <c r="BE167" s="204">
        <f t="shared" si="24"/>
        <v>0</v>
      </c>
      <c r="BF167" s="204">
        <f t="shared" si="25"/>
        <v>0</v>
      </c>
      <c r="BG167" s="204">
        <f t="shared" si="26"/>
        <v>0</v>
      </c>
      <c r="BH167" s="204">
        <f t="shared" si="27"/>
        <v>0</v>
      </c>
      <c r="BI167" s="204">
        <f t="shared" si="28"/>
        <v>0</v>
      </c>
      <c r="BJ167" s="24" t="s">
        <v>80</v>
      </c>
      <c r="BK167" s="204">
        <f t="shared" si="29"/>
        <v>0</v>
      </c>
      <c r="BL167" s="24" t="s">
        <v>181</v>
      </c>
      <c r="BM167" s="24" t="s">
        <v>2396</v>
      </c>
    </row>
    <row r="168" spans="2:65" s="1" customFormat="1" ht="22.5" customHeight="1">
      <c r="B168" s="41"/>
      <c r="C168" s="262" t="s">
        <v>1917</v>
      </c>
      <c r="D168" s="262" t="s">
        <v>710</v>
      </c>
      <c r="E168" s="263" t="s">
        <v>2397</v>
      </c>
      <c r="F168" s="264" t="s">
        <v>2398</v>
      </c>
      <c r="G168" s="265" t="s">
        <v>611</v>
      </c>
      <c r="H168" s="266">
        <v>12</v>
      </c>
      <c r="I168" s="267"/>
      <c r="J168" s="268">
        <f t="shared" si="20"/>
        <v>0</v>
      </c>
      <c r="K168" s="264" t="s">
        <v>21</v>
      </c>
      <c r="L168" s="269"/>
      <c r="M168" s="270" t="s">
        <v>21</v>
      </c>
      <c r="N168" s="271" t="s">
        <v>43</v>
      </c>
      <c r="O168" s="42"/>
      <c r="P168" s="202">
        <f t="shared" si="21"/>
        <v>0</v>
      </c>
      <c r="Q168" s="202">
        <v>0</v>
      </c>
      <c r="R168" s="202">
        <f t="shared" si="22"/>
        <v>0</v>
      </c>
      <c r="S168" s="202">
        <v>0</v>
      </c>
      <c r="T168" s="203">
        <f t="shared" si="23"/>
        <v>0</v>
      </c>
      <c r="AR168" s="24" t="s">
        <v>317</v>
      </c>
      <c r="AT168" s="24" t="s">
        <v>710</v>
      </c>
      <c r="AU168" s="24" t="s">
        <v>82</v>
      </c>
      <c r="AY168" s="24" t="s">
        <v>173</v>
      </c>
      <c r="BE168" s="204">
        <f t="shared" si="24"/>
        <v>0</v>
      </c>
      <c r="BF168" s="204">
        <f t="shared" si="25"/>
        <v>0</v>
      </c>
      <c r="BG168" s="204">
        <f t="shared" si="26"/>
        <v>0</v>
      </c>
      <c r="BH168" s="204">
        <f t="shared" si="27"/>
        <v>0</v>
      </c>
      <c r="BI168" s="204">
        <f t="shared" si="28"/>
        <v>0</v>
      </c>
      <c r="BJ168" s="24" t="s">
        <v>80</v>
      </c>
      <c r="BK168" s="204">
        <f t="shared" si="29"/>
        <v>0</v>
      </c>
      <c r="BL168" s="24" t="s">
        <v>181</v>
      </c>
      <c r="BM168" s="24" t="s">
        <v>2399</v>
      </c>
    </row>
    <row r="169" spans="2:65" s="1" customFormat="1" ht="22.5" customHeight="1">
      <c r="B169" s="41"/>
      <c r="C169" s="262" t="s">
        <v>1921</v>
      </c>
      <c r="D169" s="262" t="s">
        <v>710</v>
      </c>
      <c r="E169" s="263" t="s">
        <v>2400</v>
      </c>
      <c r="F169" s="264" t="s">
        <v>2353</v>
      </c>
      <c r="G169" s="265" t="s">
        <v>199</v>
      </c>
      <c r="H169" s="266">
        <v>2</v>
      </c>
      <c r="I169" s="267"/>
      <c r="J169" s="268">
        <f t="shared" si="20"/>
        <v>0</v>
      </c>
      <c r="K169" s="264" t="s">
        <v>21</v>
      </c>
      <c r="L169" s="269"/>
      <c r="M169" s="270" t="s">
        <v>21</v>
      </c>
      <c r="N169" s="271" t="s">
        <v>43</v>
      </c>
      <c r="O169" s="42"/>
      <c r="P169" s="202">
        <f t="shared" si="21"/>
        <v>0</v>
      </c>
      <c r="Q169" s="202">
        <v>0</v>
      </c>
      <c r="R169" s="202">
        <f t="shared" si="22"/>
        <v>0</v>
      </c>
      <c r="S169" s="202">
        <v>0</v>
      </c>
      <c r="T169" s="203">
        <f t="shared" si="23"/>
        <v>0</v>
      </c>
      <c r="AR169" s="24" t="s">
        <v>317</v>
      </c>
      <c r="AT169" s="24" t="s">
        <v>710</v>
      </c>
      <c r="AU169" s="24" t="s">
        <v>82</v>
      </c>
      <c r="AY169" s="24" t="s">
        <v>173</v>
      </c>
      <c r="BE169" s="204">
        <f t="shared" si="24"/>
        <v>0</v>
      </c>
      <c r="BF169" s="204">
        <f t="shared" si="25"/>
        <v>0</v>
      </c>
      <c r="BG169" s="204">
        <f t="shared" si="26"/>
        <v>0</v>
      </c>
      <c r="BH169" s="204">
        <f t="shared" si="27"/>
        <v>0</v>
      </c>
      <c r="BI169" s="204">
        <f t="shared" si="28"/>
        <v>0</v>
      </c>
      <c r="BJ169" s="24" t="s">
        <v>80</v>
      </c>
      <c r="BK169" s="204">
        <f t="shared" si="29"/>
        <v>0</v>
      </c>
      <c r="BL169" s="24" t="s">
        <v>181</v>
      </c>
      <c r="BM169" s="24" t="s">
        <v>2401</v>
      </c>
    </row>
    <row r="170" spans="2:65" s="1" customFormat="1" ht="22.5" customHeight="1">
      <c r="B170" s="41"/>
      <c r="C170" s="262" t="s">
        <v>1927</v>
      </c>
      <c r="D170" s="262" t="s">
        <v>710</v>
      </c>
      <c r="E170" s="263" t="s">
        <v>2402</v>
      </c>
      <c r="F170" s="264" t="s">
        <v>2403</v>
      </c>
      <c r="G170" s="265" t="s">
        <v>611</v>
      </c>
      <c r="H170" s="266">
        <v>6</v>
      </c>
      <c r="I170" s="267"/>
      <c r="J170" s="268">
        <f t="shared" si="20"/>
        <v>0</v>
      </c>
      <c r="K170" s="264" t="s">
        <v>21</v>
      </c>
      <c r="L170" s="269"/>
      <c r="M170" s="270" t="s">
        <v>21</v>
      </c>
      <c r="N170" s="271" t="s">
        <v>43</v>
      </c>
      <c r="O170" s="42"/>
      <c r="P170" s="202">
        <f t="shared" si="21"/>
        <v>0</v>
      </c>
      <c r="Q170" s="202">
        <v>0</v>
      </c>
      <c r="R170" s="202">
        <f t="shared" si="22"/>
        <v>0</v>
      </c>
      <c r="S170" s="202">
        <v>0</v>
      </c>
      <c r="T170" s="203">
        <f t="shared" si="23"/>
        <v>0</v>
      </c>
      <c r="AR170" s="24" t="s">
        <v>317</v>
      </c>
      <c r="AT170" s="24" t="s">
        <v>710</v>
      </c>
      <c r="AU170" s="24" t="s">
        <v>82</v>
      </c>
      <c r="AY170" s="24" t="s">
        <v>173</v>
      </c>
      <c r="BE170" s="204">
        <f t="shared" si="24"/>
        <v>0</v>
      </c>
      <c r="BF170" s="204">
        <f t="shared" si="25"/>
        <v>0</v>
      </c>
      <c r="BG170" s="204">
        <f t="shared" si="26"/>
        <v>0</v>
      </c>
      <c r="BH170" s="204">
        <f t="shared" si="27"/>
        <v>0</v>
      </c>
      <c r="BI170" s="204">
        <f t="shared" si="28"/>
        <v>0</v>
      </c>
      <c r="BJ170" s="24" t="s">
        <v>80</v>
      </c>
      <c r="BK170" s="204">
        <f t="shared" si="29"/>
        <v>0</v>
      </c>
      <c r="BL170" s="24" t="s">
        <v>181</v>
      </c>
      <c r="BM170" s="24" t="s">
        <v>2404</v>
      </c>
    </row>
    <row r="171" spans="2:65" s="1" customFormat="1" ht="22.5" customHeight="1">
      <c r="B171" s="41"/>
      <c r="C171" s="262" t="s">
        <v>1931</v>
      </c>
      <c r="D171" s="262" t="s">
        <v>710</v>
      </c>
      <c r="E171" s="263" t="s">
        <v>2405</v>
      </c>
      <c r="F171" s="264" t="s">
        <v>2406</v>
      </c>
      <c r="G171" s="265" t="s">
        <v>199</v>
      </c>
      <c r="H171" s="266">
        <v>3</v>
      </c>
      <c r="I171" s="267"/>
      <c r="J171" s="268">
        <f t="shared" si="20"/>
        <v>0</v>
      </c>
      <c r="K171" s="264" t="s">
        <v>21</v>
      </c>
      <c r="L171" s="269"/>
      <c r="M171" s="270" t="s">
        <v>21</v>
      </c>
      <c r="N171" s="271" t="s">
        <v>43</v>
      </c>
      <c r="O171" s="42"/>
      <c r="P171" s="202">
        <f t="shared" si="21"/>
        <v>0</v>
      </c>
      <c r="Q171" s="202">
        <v>0</v>
      </c>
      <c r="R171" s="202">
        <f t="shared" si="22"/>
        <v>0</v>
      </c>
      <c r="S171" s="202">
        <v>0</v>
      </c>
      <c r="T171" s="203">
        <f t="shared" si="23"/>
        <v>0</v>
      </c>
      <c r="AR171" s="24" t="s">
        <v>317</v>
      </c>
      <c r="AT171" s="24" t="s">
        <v>710</v>
      </c>
      <c r="AU171" s="24" t="s">
        <v>82</v>
      </c>
      <c r="AY171" s="24" t="s">
        <v>173</v>
      </c>
      <c r="BE171" s="204">
        <f t="shared" si="24"/>
        <v>0</v>
      </c>
      <c r="BF171" s="204">
        <f t="shared" si="25"/>
        <v>0</v>
      </c>
      <c r="BG171" s="204">
        <f t="shared" si="26"/>
        <v>0</v>
      </c>
      <c r="BH171" s="204">
        <f t="shared" si="27"/>
        <v>0</v>
      </c>
      <c r="BI171" s="204">
        <f t="shared" si="28"/>
        <v>0</v>
      </c>
      <c r="BJ171" s="24" t="s">
        <v>80</v>
      </c>
      <c r="BK171" s="204">
        <f t="shared" si="29"/>
        <v>0</v>
      </c>
      <c r="BL171" s="24" t="s">
        <v>181</v>
      </c>
      <c r="BM171" s="24" t="s">
        <v>2407</v>
      </c>
    </row>
    <row r="172" spans="2:65" s="1" customFormat="1" ht="22.5" customHeight="1">
      <c r="B172" s="41"/>
      <c r="C172" s="262" t="s">
        <v>1934</v>
      </c>
      <c r="D172" s="262" t="s">
        <v>710</v>
      </c>
      <c r="E172" s="263" t="s">
        <v>2408</v>
      </c>
      <c r="F172" s="264" t="s">
        <v>2409</v>
      </c>
      <c r="G172" s="265" t="s">
        <v>611</v>
      </c>
      <c r="H172" s="266">
        <v>2</v>
      </c>
      <c r="I172" s="267"/>
      <c r="J172" s="268">
        <f t="shared" si="20"/>
        <v>0</v>
      </c>
      <c r="K172" s="264" t="s">
        <v>21</v>
      </c>
      <c r="L172" s="269"/>
      <c r="M172" s="270" t="s">
        <v>21</v>
      </c>
      <c r="N172" s="271" t="s">
        <v>43</v>
      </c>
      <c r="O172" s="42"/>
      <c r="P172" s="202">
        <f t="shared" si="21"/>
        <v>0</v>
      </c>
      <c r="Q172" s="202">
        <v>0</v>
      </c>
      <c r="R172" s="202">
        <f t="shared" si="22"/>
        <v>0</v>
      </c>
      <c r="S172" s="202">
        <v>0</v>
      </c>
      <c r="T172" s="203">
        <f t="shared" si="23"/>
        <v>0</v>
      </c>
      <c r="AR172" s="24" t="s">
        <v>317</v>
      </c>
      <c r="AT172" s="24" t="s">
        <v>710</v>
      </c>
      <c r="AU172" s="24" t="s">
        <v>82</v>
      </c>
      <c r="AY172" s="24" t="s">
        <v>173</v>
      </c>
      <c r="BE172" s="204">
        <f t="shared" si="24"/>
        <v>0</v>
      </c>
      <c r="BF172" s="204">
        <f t="shared" si="25"/>
        <v>0</v>
      </c>
      <c r="BG172" s="204">
        <f t="shared" si="26"/>
        <v>0</v>
      </c>
      <c r="BH172" s="204">
        <f t="shared" si="27"/>
        <v>0</v>
      </c>
      <c r="BI172" s="204">
        <f t="shared" si="28"/>
        <v>0</v>
      </c>
      <c r="BJ172" s="24" t="s">
        <v>80</v>
      </c>
      <c r="BK172" s="204">
        <f t="shared" si="29"/>
        <v>0</v>
      </c>
      <c r="BL172" s="24" t="s">
        <v>181</v>
      </c>
      <c r="BM172" s="24" t="s">
        <v>2410</v>
      </c>
    </row>
    <row r="173" spans="2:63" s="10" customFormat="1" ht="29.85" customHeight="1">
      <c r="B173" s="176"/>
      <c r="C173" s="177"/>
      <c r="D173" s="190" t="s">
        <v>71</v>
      </c>
      <c r="E173" s="191" t="s">
        <v>2411</v>
      </c>
      <c r="F173" s="191" t="s">
        <v>2412</v>
      </c>
      <c r="G173" s="177"/>
      <c r="H173" s="177"/>
      <c r="I173" s="180"/>
      <c r="J173" s="192">
        <f>BK173</f>
        <v>0</v>
      </c>
      <c r="K173" s="177"/>
      <c r="L173" s="182"/>
      <c r="M173" s="183"/>
      <c r="N173" s="184"/>
      <c r="O173" s="184"/>
      <c r="P173" s="185">
        <f>SUM(P174:P179)</f>
        <v>0</v>
      </c>
      <c r="Q173" s="184"/>
      <c r="R173" s="185">
        <f>SUM(R174:R179)</f>
        <v>0</v>
      </c>
      <c r="S173" s="184"/>
      <c r="T173" s="186">
        <f>SUM(T174:T179)</f>
        <v>0</v>
      </c>
      <c r="AR173" s="187" t="s">
        <v>80</v>
      </c>
      <c r="AT173" s="188" t="s">
        <v>71</v>
      </c>
      <c r="AU173" s="188" t="s">
        <v>80</v>
      </c>
      <c r="AY173" s="187" t="s">
        <v>173</v>
      </c>
      <c r="BK173" s="189">
        <f>SUM(BK174:BK179)</f>
        <v>0</v>
      </c>
    </row>
    <row r="174" spans="2:65" s="1" customFormat="1" ht="22.5" customHeight="1">
      <c r="B174" s="41"/>
      <c r="C174" s="193" t="s">
        <v>1937</v>
      </c>
      <c r="D174" s="193" t="s">
        <v>176</v>
      </c>
      <c r="E174" s="194" t="s">
        <v>2413</v>
      </c>
      <c r="F174" s="195" t="s">
        <v>2414</v>
      </c>
      <c r="G174" s="196" t="s">
        <v>199</v>
      </c>
      <c r="H174" s="197">
        <v>1</v>
      </c>
      <c r="I174" s="198"/>
      <c r="J174" s="199">
        <f aca="true" t="shared" si="30" ref="J174:J179">ROUND(I174*H174,2)</f>
        <v>0</v>
      </c>
      <c r="K174" s="195" t="s">
        <v>21</v>
      </c>
      <c r="L174" s="61"/>
      <c r="M174" s="200" t="s">
        <v>21</v>
      </c>
      <c r="N174" s="201" t="s">
        <v>43</v>
      </c>
      <c r="O174" s="42"/>
      <c r="P174" s="202">
        <f aca="true" t="shared" si="31" ref="P174:P179">O174*H174</f>
        <v>0</v>
      </c>
      <c r="Q174" s="202">
        <v>0</v>
      </c>
      <c r="R174" s="202">
        <f aca="true" t="shared" si="32" ref="R174:R179">Q174*H174</f>
        <v>0</v>
      </c>
      <c r="S174" s="202">
        <v>0</v>
      </c>
      <c r="T174" s="203">
        <f aca="true" t="shared" si="33" ref="T174:T179">S174*H174</f>
        <v>0</v>
      </c>
      <c r="AR174" s="24" t="s">
        <v>181</v>
      </c>
      <c r="AT174" s="24" t="s">
        <v>176</v>
      </c>
      <c r="AU174" s="24" t="s">
        <v>82</v>
      </c>
      <c r="AY174" s="24" t="s">
        <v>173</v>
      </c>
      <c r="BE174" s="204">
        <f aca="true" t="shared" si="34" ref="BE174:BE179">IF(N174="základní",J174,0)</f>
        <v>0</v>
      </c>
      <c r="BF174" s="204">
        <f aca="true" t="shared" si="35" ref="BF174:BF179">IF(N174="snížená",J174,0)</f>
        <v>0</v>
      </c>
      <c r="BG174" s="204">
        <f aca="true" t="shared" si="36" ref="BG174:BG179">IF(N174="zákl. přenesená",J174,0)</f>
        <v>0</v>
      </c>
      <c r="BH174" s="204">
        <f aca="true" t="shared" si="37" ref="BH174:BH179">IF(N174="sníž. přenesená",J174,0)</f>
        <v>0</v>
      </c>
      <c r="BI174" s="204">
        <f aca="true" t="shared" si="38" ref="BI174:BI179">IF(N174="nulová",J174,0)</f>
        <v>0</v>
      </c>
      <c r="BJ174" s="24" t="s">
        <v>80</v>
      </c>
      <c r="BK174" s="204">
        <f aca="true" t="shared" si="39" ref="BK174:BK179">ROUND(I174*H174,2)</f>
        <v>0</v>
      </c>
      <c r="BL174" s="24" t="s">
        <v>181</v>
      </c>
      <c r="BM174" s="24" t="s">
        <v>2415</v>
      </c>
    </row>
    <row r="175" spans="2:65" s="1" customFormat="1" ht="22.5" customHeight="1">
      <c r="B175" s="41"/>
      <c r="C175" s="193" t="s">
        <v>1940</v>
      </c>
      <c r="D175" s="193" t="s">
        <v>176</v>
      </c>
      <c r="E175" s="194" t="s">
        <v>2416</v>
      </c>
      <c r="F175" s="195" t="s">
        <v>2417</v>
      </c>
      <c r="G175" s="196" t="s">
        <v>199</v>
      </c>
      <c r="H175" s="197">
        <v>1</v>
      </c>
      <c r="I175" s="198"/>
      <c r="J175" s="199">
        <f t="shared" si="30"/>
        <v>0</v>
      </c>
      <c r="K175" s="195" t="s">
        <v>21</v>
      </c>
      <c r="L175" s="61"/>
      <c r="M175" s="200" t="s">
        <v>21</v>
      </c>
      <c r="N175" s="201" t="s">
        <v>43</v>
      </c>
      <c r="O175" s="42"/>
      <c r="P175" s="202">
        <f t="shared" si="31"/>
        <v>0</v>
      </c>
      <c r="Q175" s="202">
        <v>0</v>
      </c>
      <c r="R175" s="202">
        <f t="shared" si="32"/>
        <v>0</v>
      </c>
      <c r="S175" s="202">
        <v>0</v>
      </c>
      <c r="T175" s="203">
        <f t="shared" si="33"/>
        <v>0</v>
      </c>
      <c r="AR175" s="24" t="s">
        <v>181</v>
      </c>
      <c r="AT175" s="24" t="s">
        <v>176</v>
      </c>
      <c r="AU175" s="24" t="s">
        <v>82</v>
      </c>
      <c r="AY175" s="24" t="s">
        <v>173</v>
      </c>
      <c r="BE175" s="204">
        <f t="shared" si="34"/>
        <v>0</v>
      </c>
      <c r="BF175" s="204">
        <f t="shared" si="35"/>
        <v>0</v>
      </c>
      <c r="BG175" s="204">
        <f t="shared" si="36"/>
        <v>0</v>
      </c>
      <c r="BH175" s="204">
        <f t="shared" si="37"/>
        <v>0</v>
      </c>
      <c r="BI175" s="204">
        <f t="shared" si="38"/>
        <v>0</v>
      </c>
      <c r="BJ175" s="24" t="s">
        <v>80</v>
      </c>
      <c r="BK175" s="204">
        <f t="shared" si="39"/>
        <v>0</v>
      </c>
      <c r="BL175" s="24" t="s">
        <v>181</v>
      </c>
      <c r="BM175" s="24" t="s">
        <v>2418</v>
      </c>
    </row>
    <row r="176" spans="2:65" s="1" customFormat="1" ht="31.5" customHeight="1">
      <c r="B176" s="41"/>
      <c r="C176" s="193" t="s">
        <v>1943</v>
      </c>
      <c r="D176" s="193" t="s">
        <v>176</v>
      </c>
      <c r="E176" s="194" t="s">
        <v>2419</v>
      </c>
      <c r="F176" s="195" t="s">
        <v>2420</v>
      </c>
      <c r="G176" s="196" t="s">
        <v>199</v>
      </c>
      <c r="H176" s="197">
        <v>1</v>
      </c>
      <c r="I176" s="198"/>
      <c r="J176" s="199">
        <f t="shared" si="30"/>
        <v>0</v>
      </c>
      <c r="K176" s="195" t="s">
        <v>21</v>
      </c>
      <c r="L176" s="61"/>
      <c r="M176" s="200" t="s">
        <v>21</v>
      </c>
      <c r="N176" s="201" t="s">
        <v>43</v>
      </c>
      <c r="O176" s="42"/>
      <c r="P176" s="202">
        <f t="shared" si="31"/>
        <v>0</v>
      </c>
      <c r="Q176" s="202">
        <v>0</v>
      </c>
      <c r="R176" s="202">
        <f t="shared" si="32"/>
        <v>0</v>
      </c>
      <c r="S176" s="202">
        <v>0</v>
      </c>
      <c r="T176" s="203">
        <f t="shared" si="33"/>
        <v>0</v>
      </c>
      <c r="AR176" s="24" t="s">
        <v>181</v>
      </c>
      <c r="AT176" s="24" t="s">
        <v>176</v>
      </c>
      <c r="AU176" s="24" t="s">
        <v>82</v>
      </c>
      <c r="AY176" s="24" t="s">
        <v>173</v>
      </c>
      <c r="BE176" s="204">
        <f t="shared" si="34"/>
        <v>0</v>
      </c>
      <c r="BF176" s="204">
        <f t="shared" si="35"/>
        <v>0</v>
      </c>
      <c r="BG176" s="204">
        <f t="shared" si="36"/>
        <v>0</v>
      </c>
      <c r="BH176" s="204">
        <f t="shared" si="37"/>
        <v>0</v>
      </c>
      <c r="BI176" s="204">
        <f t="shared" si="38"/>
        <v>0</v>
      </c>
      <c r="BJ176" s="24" t="s">
        <v>80</v>
      </c>
      <c r="BK176" s="204">
        <f t="shared" si="39"/>
        <v>0</v>
      </c>
      <c r="BL176" s="24" t="s">
        <v>181</v>
      </c>
      <c r="BM176" s="24" t="s">
        <v>2421</v>
      </c>
    </row>
    <row r="177" spans="2:65" s="1" customFormat="1" ht="31.5" customHeight="1">
      <c r="B177" s="41"/>
      <c r="C177" s="193" t="s">
        <v>1145</v>
      </c>
      <c r="D177" s="193" t="s">
        <v>176</v>
      </c>
      <c r="E177" s="194" t="s">
        <v>2422</v>
      </c>
      <c r="F177" s="195" t="s">
        <v>2423</v>
      </c>
      <c r="G177" s="196" t="s">
        <v>199</v>
      </c>
      <c r="H177" s="197">
        <v>0</v>
      </c>
      <c r="I177" s="198"/>
      <c r="J177" s="199">
        <f t="shared" si="30"/>
        <v>0</v>
      </c>
      <c r="K177" s="195" t="s">
        <v>21</v>
      </c>
      <c r="L177" s="61"/>
      <c r="M177" s="200" t="s">
        <v>21</v>
      </c>
      <c r="N177" s="201" t="s">
        <v>43</v>
      </c>
      <c r="O177" s="42"/>
      <c r="P177" s="202">
        <f t="shared" si="31"/>
        <v>0</v>
      </c>
      <c r="Q177" s="202">
        <v>0</v>
      </c>
      <c r="R177" s="202">
        <f t="shared" si="32"/>
        <v>0</v>
      </c>
      <c r="S177" s="202">
        <v>0</v>
      </c>
      <c r="T177" s="203">
        <f t="shared" si="33"/>
        <v>0</v>
      </c>
      <c r="AR177" s="24" t="s">
        <v>181</v>
      </c>
      <c r="AT177" s="24" t="s">
        <v>176</v>
      </c>
      <c r="AU177" s="24" t="s">
        <v>82</v>
      </c>
      <c r="AY177" s="24" t="s">
        <v>173</v>
      </c>
      <c r="BE177" s="204">
        <f t="shared" si="34"/>
        <v>0</v>
      </c>
      <c r="BF177" s="204">
        <f t="shared" si="35"/>
        <v>0</v>
      </c>
      <c r="BG177" s="204">
        <f t="shared" si="36"/>
        <v>0</v>
      </c>
      <c r="BH177" s="204">
        <f t="shared" si="37"/>
        <v>0</v>
      </c>
      <c r="BI177" s="204">
        <f t="shared" si="38"/>
        <v>0</v>
      </c>
      <c r="BJ177" s="24" t="s">
        <v>80</v>
      </c>
      <c r="BK177" s="204">
        <f t="shared" si="39"/>
        <v>0</v>
      </c>
      <c r="BL177" s="24" t="s">
        <v>181</v>
      </c>
      <c r="BM177" s="24" t="s">
        <v>2424</v>
      </c>
    </row>
    <row r="178" spans="2:65" s="1" customFormat="1" ht="22.5" customHeight="1">
      <c r="B178" s="41"/>
      <c r="C178" s="193" t="s">
        <v>174</v>
      </c>
      <c r="D178" s="193" t="s">
        <v>176</v>
      </c>
      <c r="E178" s="194" t="s">
        <v>2425</v>
      </c>
      <c r="F178" s="195" t="s">
        <v>2426</v>
      </c>
      <c r="G178" s="196" t="s">
        <v>199</v>
      </c>
      <c r="H178" s="197">
        <v>1</v>
      </c>
      <c r="I178" s="198"/>
      <c r="J178" s="199">
        <f t="shared" si="30"/>
        <v>0</v>
      </c>
      <c r="K178" s="195" t="s">
        <v>21</v>
      </c>
      <c r="L178" s="61"/>
      <c r="M178" s="200" t="s">
        <v>21</v>
      </c>
      <c r="N178" s="201" t="s">
        <v>43</v>
      </c>
      <c r="O178" s="42"/>
      <c r="P178" s="202">
        <f t="shared" si="31"/>
        <v>0</v>
      </c>
      <c r="Q178" s="202">
        <v>0</v>
      </c>
      <c r="R178" s="202">
        <f t="shared" si="32"/>
        <v>0</v>
      </c>
      <c r="S178" s="202">
        <v>0</v>
      </c>
      <c r="T178" s="203">
        <f t="shared" si="33"/>
        <v>0</v>
      </c>
      <c r="AR178" s="24" t="s">
        <v>181</v>
      </c>
      <c r="AT178" s="24" t="s">
        <v>176</v>
      </c>
      <c r="AU178" s="24" t="s">
        <v>82</v>
      </c>
      <c r="AY178" s="24" t="s">
        <v>173</v>
      </c>
      <c r="BE178" s="204">
        <f t="shared" si="34"/>
        <v>0</v>
      </c>
      <c r="BF178" s="204">
        <f t="shared" si="35"/>
        <v>0</v>
      </c>
      <c r="BG178" s="204">
        <f t="shared" si="36"/>
        <v>0</v>
      </c>
      <c r="BH178" s="204">
        <f t="shared" si="37"/>
        <v>0</v>
      </c>
      <c r="BI178" s="204">
        <f t="shared" si="38"/>
        <v>0</v>
      </c>
      <c r="BJ178" s="24" t="s">
        <v>80</v>
      </c>
      <c r="BK178" s="204">
        <f t="shared" si="39"/>
        <v>0</v>
      </c>
      <c r="BL178" s="24" t="s">
        <v>181</v>
      </c>
      <c r="BM178" s="24" t="s">
        <v>2427</v>
      </c>
    </row>
    <row r="179" spans="2:65" s="1" customFormat="1" ht="22.5" customHeight="1">
      <c r="B179" s="41"/>
      <c r="C179" s="193" t="s">
        <v>205</v>
      </c>
      <c r="D179" s="193" t="s">
        <v>176</v>
      </c>
      <c r="E179" s="194" t="s">
        <v>2428</v>
      </c>
      <c r="F179" s="195" t="s">
        <v>2429</v>
      </c>
      <c r="G179" s="196" t="s">
        <v>970</v>
      </c>
      <c r="H179" s="197">
        <v>132</v>
      </c>
      <c r="I179" s="198"/>
      <c r="J179" s="199">
        <f t="shared" si="30"/>
        <v>0</v>
      </c>
      <c r="K179" s="195" t="s">
        <v>21</v>
      </c>
      <c r="L179" s="61"/>
      <c r="M179" s="200" t="s">
        <v>21</v>
      </c>
      <c r="N179" s="201" t="s">
        <v>43</v>
      </c>
      <c r="O179" s="42"/>
      <c r="P179" s="202">
        <f t="shared" si="31"/>
        <v>0</v>
      </c>
      <c r="Q179" s="202">
        <v>0</v>
      </c>
      <c r="R179" s="202">
        <f t="shared" si="32"/>
        <v>0</v>
      </c>
      <c r="S179" s="202">
        <v>0</v>
      </c>
      <c r="T179" s="203">
        <f t="shared" si="33"/>
        <v>0</v>
      </c>
      <c r="AR179" s="24" t="s">
        <v>181</v>
      </c>
      <c r="AT179" s="24" t="s">
        <v>176</v>
      </c>
      <c r="AU179" s="24" t="s">
        <v>82</v>
      </c>
      <c r="AY179" s="24" t="s">
        <v>173</v>
      </c>
      <c r="BE179" s="204">
        <f t="shared" si="34"/>
        <v>0</v>
      </c>
      <c r="BF179" s="204">
        <f t="shared" si="35"/>
        <v>0</v>
      </c>
      <c r="BG179" s="204">
        <f t="shared" si="36"/>
        <v>0</v>
      </c>
      <c r="BH179" s="204">
        <f t="shared" si="37"/>
        <v>0</v>
      </c>
      <c r="BI179" s="204">
        <f t="shared" si="38"/>
        <v>0</v>
      </c>
      <c r="BJ179" s="24" t="s">
        <v>80</v>
      </c>
      <c r="BK179" s="204">
        <f t="shared" si="39"/>
        <v>0</v>
      </c>
      <c r="BL179" s="24" t="s">
        <v>181</v>
      </c>
      <c r="BM179" s="24" t="s">
        <v>2430</v>
      </c>
    </row>
    <row r="180" spans="2:63" s="10" customFormat="1" ht="29.85" customHeight="1">
      <c r="B180" s="176"/>
      <c r="C180" s="177"/>
      <c r="D180" s="190" t="s">
        <v>71</v>
      </c>
      <c r="E180" s="191" t="s">
        <v>2431</v>
      </c>
      <c r="F180" s="191" t="s">
        <v>2432</v>
      </c>
      <c r="G180" s="177"/>
      <c r="H180" s="177"/>
      <c r="I180" s="180"/>
      <c r="J180" s="192">
        <f>BK180</f>
        <v>0</v>
      </c>
      <c r="K180" s="177"/>
      <c r="L180" s="182"/>
      <c r="M180" s="183"/>
      <c r="N180" s="184"/>
      <c r="O180" s="184"/>
      <c r="P180" s="185">
        <f>SUM(P181:P184)</f>
        <v>0</v>
      </c>
      <c r="Q180" s="184"/>
      <c r="R180" s="185">
        <f>SUM(R181:R184)</f>
        <v>0</v>
      </c>
      <c r="S180" s="184"/>
      <c r="T180" s="186">
        <f>SUM(T181:T184)</f>
        <v>0</v>
      </c>
      <c r="AR180" s="187" t="s">
        <v>80</v>
      </c>
      <c r="AT180" s="188" t="s">
        <v>71</v>
      </c>
      <c r="AU180" s="188" t="s">
        <v>80</v>
      </c>
      <c r="AY180" s="187" t="s">
        <v>173</v>
      </c>
      <c r="BK180" s="189">
        <f>SUM(BK181:BK184)</f>
        <v>0</v>
      </c>
    </row>
    <row r="181" spans="2:65" s="1" customFormat="1" ht="22.5" customHeight="1">
      <c r="B181" s="41"/>
      <c r="C181" s="193" t="s">
        <v>441</v>
      </c>
      <c r="D181" s="193" t="s">
        <v>176</v>
      </c>
      <c r="E181" s="194" t="s">
        <v>2433</v>
      </c>
      <c r="F181" s="195" t="s">
        <v>2434</v>
      </c>
      <c r="G181" s="196" t="s">
        <v>199</v>
      </c>
      <c r="H181" s="197">
        <v>1</v>
      </c>
      <c r="I181" s="198"/>
      <c r="J181" s="199">
        <f>ROUND(I181*H181,2)</f>
        <v>0</v>
      </c>
      <c r="K181" s="195" t="s">
        <v>21</v>
      </c>
      <c r="L181" s="61"/>
      <c r="M181" s="200" t="s">
        <v>21</v>
      </c>
      <c r="N181" s="201" t="s">
        <v>43</v>
      </c>
      <c r="O181" s="42"/>
      <c r="P181" s="202">
        <f>O181*H181</f>
        <v>0</v>
      </c>
      <c r="Q181" s="202">
        <v>0</v>
      </c>
      <c r="R181" s="202">
        <f>Q181*H181</f>
        <v>0</v>
      </c>
      <c r="S181" s="202">
        <v>0</v>
      </c>
      <c r="T181" s="203">
        <f>S181*H181</f>
        <v>0</v>
      </c>
      <c r="AR181" s="24" t="s">
        <v>181</v>
      </c>
      <c r="AT181" s="24" t="s">
        <v>176</v>
      </c>
      <c r="AU181" s="24" t="s">
        <v>82</v>
      </c>
      <c r="AY181" s="24" t="s">
        <v>173</v>
      </c>
      <c r="BE181" s="204">
        <f>IF(N181="základní",J181,0)</f>
        <v>0</v>
      </c>
      <c r="BF181" s="204">
        <f>IF(N181="snížená",J181,0)</f>
        <v>0</v>
      </c>
      <c r="BG181" s="204">
        <f>IF(N181="zákl. přenesená",J181,0)</f>
        <v>0</v>
      </c>
      <c r="BH181" s="204">
        <f>IF(N181="sníž. přenesená",J181,0)</f>
        <v>0</v>
      </c>
      <c r="BI181" s="204">
        <f>IF(N181="nulová",J181,0)</f>
        <v>0</v>
      </c>
      <c r="BJ181" s="24" t="s">
        <v>80</v>
      </c>
      <c r="BK181" s="204">
        <f>ROUND(I181*H181,2)</f>
        <v>0</v>
      </c>
      <c r="BL181" s="24" t="s">
        <v>181</v>
      </c>
      <c r="BM181" s="24" t="s">
        <v>2435</v>
      </c>
    </row>
    <row r="182" spans="2:65" s="1" customFormat="1" ht="22.5" customHeight="1">
      <c r="B182" s="41"/>
      <c r="C182" s="193" t="s">
        <v>1957</v>
      </c>
      <c r="D182" s="193" t="s">
        <v>176</v>
      </c>
      <c r="E182" s="194" t="s">
        <v>2436</v>
      </c>
      <c r="F182" s="195" t="s">
        <v>2437</v>
      </c>
      <c r="G182" s="196" t="s">
        <v>199</v>
      </c>
      <c r="H182" s="197">
        <v>1</v>
      </c>
      <c r="I182" s="198"/>
      <c r="J182" s="199">
        <f>ROUND(I182*H182,2)</f>
        <v>0</v>
      </c>
      <c r="K182" s="195" t="s">
        <v>21</v>
      </c>
      <c r="L182" s="61"/>
      <c r="M182" s="200" t="s">
        <v>21</v>
      </c>
      <c r="N182" s="201" t="s">
        <v>43</v>
      </c>
      <c r="O182" s="42"/>
      <c r="P182" s="202">
        <f>O182*H182</f>
        <v>0</v>
      </c>
      <c r="Q182" s="202">
        <v>0</v>
      </c>
      <c r="R182" s="202">
        <f>Q182*H182</f>
        <v>0</v>
      </c>
      <c r="S182" s="202">
        <v>0</v>
      </c>
      <c r="T182" s="203">
        <f>S182*H182</f>
        <v>0</v>
      </c>
      <c r="AR182" s="24" t="s">
        <v>181</v>
      </c>
      <c r="AT182" s="24" t="s">
        <v>176</v>
      </c>
      <c r="AU182" s="24" t="s">
        <v>82</v>
      </c>
      <c r="AY182" s="24" t="s">
        <v>173</v>
      </c>
      <c r="BE182" s="204">
        <f>IF(N182="základní",J182,0)</f>
        <v>0</v>
      </c>
      <c r="BF182" s="204">
        <f>IF(N182="snížená",J182,0)</f>
        <v>0</v>
      </c>
      <c r="BG182" s="204">
        <f>IF(N182="zákl. přenesená",J182,0)</f>
        <v>0</v>
      </c>
      <c r="BH182" s="204">
        <f>IF(N182="sníž. přenesená",J182,0)</f>
        <v>0</v>
      </c>
      <c r="BI182" s="204">
        <f>IF(N182="nulová",J182,0)</f>
        <v>0</v>
      </c>
      <c r="BJ182" s="24" t="s">
        <v>80</v>
      </c>
      <c r="BK182" s="204">
        <f>ROUND(I182*H182,2)</f>
        <v>0</v>
      </c>
      <c r="BL182" s="24" t="s">
        <v>181</v>
      </c>
      <c r="BM182" s="24" t="s">
        <v>2438</v>
      </c>
    </row>
    <row r="183" spans="2:65" s="1" customFormat="1" ht="22.5" customHeight="1">
      <c r="B183" s="41"/>
      <c r="C183" s="193" t="s">
        <v>1960</v>
      </c>
      <c r="D183" s="193" t="s">
        <v>176</v>
      </c>
      <c r="E183" s="194" t="s">
        <v>2439</v>
      </c>
      <c r="F183" s="195" t="s">
        <v>2440</v>
      </c>
      <c r="G183" s="196" t="s">
        <v>199</v>
      </c>
      <c r="H183" s="197">
        <v>1</v>
      </c>
      <c r="I183" s="198"/>
      <c r="J183" s="199">
        <f>ROUND(I183*H183,2)</f>
        <v>0</v>
      </c>
      <c r="K183" s="195" t="s">
        <v>21</v>
      </c>
      <c r="L183" s="61"/>
      <c r="M183" s="200" t="s">
        <v>21</v>
      </c>
      <c r="N183" s="201" t="s">
        <v>43</v>
      </c>
      <c r="O183" s="42"/>
      <c r="P183" s="202">
        <f>O183*H183</f>
        <v>0</v>
      </c>
      <c r="Q183" s="202">
        <v>0</v>
      </c>
      <c r="R183" s="202">
        <f>Q183*H183</f>
        <v>0</v>
      </c>
      <c r="S183" s="202">
        <v>0</v>
      </c>
      <c r="T183" s="203">
        <f>S183*H183</f>
        <v>0</v>
      </c>
      <c r="AR183" s="24" t="s">
        <v>181</v>
      </c>
      <c r="AT183" s="24" t="s">
        <v>176</v>
      </c>
      <c r="AU183" s="24" t="s">
        <v>82</v>
      </c>
      <c r="AY183" s="24" t="s">
        <v>173</v>
      </c>
      <c r="BE183" s="204">
        <f>IF(N183="základní",J183,0)</f>
        <v>0</v>
      </c>
      <c r="BF183" s="204">
        <f>IF(N183="snížená",J183,0)</f>
        <v>0</v>
      </c>
      <c r="BG183" s="204">
        <f>IF(N183="zákl. přenesená",J183,0)</f>
        <v>0</v>
      </c>
      <c r="BH183" s="204">
        <f>IF(N183="sníž. přenesená",J183,0)</f>
        <v>0</v>
      </c>
      <c r="BI183" s="204">
        <f>IF(N183="nulová",J183,0)</f>
        <v>0</v>
      </c>
      <c r="BJ183" s="24" t="s">
        <v>80</v>
      </c>
      <c r="BK183" s="204">
        <f>ROUND(I183*H183,2)</f>
        <v>0</v>
      </c>
      <c r="BL183" s="24" t="s">
        <v>181</v>
      </c>
      <c r="BM183" s="24" t="s">
        <v>2441</v>
      </c>
    </row>
    <row r="184" spans="2:65" s="1" customFormat="1" ht="22.5" customHeight="1">
      <c r="B184" s="41"/>
      <c r="C184" s="193" t="s">
        <v>1965</v>
      </c>
      <c r="D184" s="193" t="s">
        <v>176</v>
      </c>
      <c r="E184" s="194" t="s">
        <v>2442</v>
      </c>
      <c r="F184" s="195" t="s">
        <v>1636</v>
      </c>
      <c r="G184" s="196" t="s">
        <v>2443</v>
      </c>
      <c r="H184" s="197">
        <v>50</v>
      </c>
      <c r="I184" s="198"/>
      <c r="J184" s="199">
        <f>ROUND(I184*H184,2)</f>
        <v>0</v>
      </c>
      <c r="K184" s="195" t="s">
        <v>21</v>
      </c>
      <c r="L184" s="61"/>
      <c r="M184" s="200" t="s">
        <v>21</v>
      </c>
      <c r="N184" s="272" t="s">
        <v>43</v>
      </c>
      <c r="O184" s="273"/>
      <c r="P184" s="274">
        <f>O184*H184</f>
        <v>0</v>
      </c>
      <c r="Q184" s="274">
        <v>0</v>
      </c>
      <c r="R184" s="274">
        <f>Q184*H184</f>
        <v>0</v>
      </c>
      <c r="S184" s="274">
        <v>0</v>
      </c>
      <c r="T184" s="275">
        <f>S184*H184</f>
        <v>0</v>
      </c>
      <c r="AR184" s="24" t="s">
        <v>181</v>
      </c>
      <c r="AT184" s="24" t="s">
        <v>176</v>
      </c>
      <c r="AU184" s="24" t="s">
        <v>82</v>
      </c>
      <c r="AY184" s="24" t="s">
        <v>173</v>
      </c>
      <c r="BE184" s="204">
        <f>IF(N184="základní",J184,0)</f>
        <v>0</v>
      </c>
      <c r="BF184" s="204">
        <f>IF(N184="snížená",J184,0)</f>
        <v>0</v>
      </c>
      <c r="BG184" s="204">
        <f>IF(N184="zákl. přenesená",J184,0)</f>
        <v>0</v>
      </c>
      <c r="BH184" s="204">
        <f>IF(N184="sníž. přenesená",J184,0)</f>
        <v>0</v>
      </c>
      <c r="BI184" s="204">
        <f>IF(N184="nulová",J184,0)</f>
        <v>0</v>
      </c>
      <c r="BJ184" s="24" t="s">
        <v>80</v>
      </c>
      <c r="BK184" s="204">
        <f>ROUND(I184*H184,2)</f>
        <v>0</v>
      </c>
      <c r="BL184" s="24" t="s">
        <v>181</v>
      </c>
      <c r="BM184" s="24" t="s">
        <v>2444</v>
      </c>
    </row>
    <row r="185" spans="2:12" s="1" customFormat="1" ht="6.95" customHeight="1">
      <c r="B185" s="56"/>
      <c r="C185" s="57"/>
      <c r="D185" s="57"/>
      <c r="E185" s="57"/>
      <c r="F185" s="57"/>
      <c r="G185" s="57"/>
      <c r="H185" s="57"/>
      <c r="I185" s="139"/>
      <c r="J185" s="57"/>
      <c r="K185" s="57"/>
      <c r="L185" s="61"/>
    </row>
  </sheetData>
  <sheetProtection algorithmName="SHA-512" hashValue="nfKT0iThc5BEfEOmjHXN2p+hCrz/BRzBxhz1YSbp5DfBnctgD/+BMHST9AhnkDzFsJ4M5Q2Ob47U8r4xKmq1jw==" saltValue="tXd7fZY23mBR3boi1kcsdA==" spinCount="100000" sheet="1" objects="1" scenarios="1" formatCells="0" formatColumns="0" formatRows="0" sort="0" autoFilter="0"/>
  <autoFilter ref="C79:K184"/>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6"/>
  <sheetViews>
    <sheetView showGridLines="0" workbookViewId="0" topLeftCell="A1">
      <pane ySplit="1" topLeftCell="A218" activePane="bottomLeft" state="frozen"/>
      <selection pane="bottomLeft" activeCell="F218" sqref="F2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112</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2445</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ROUND(SUM(BE83:BE225),2)</f>
        <v>0</v>
      </c>
      <c r="G30" s="42"/>
      <c r="H30" s="42"/>
      <c r="I30" s="131">
        <v>0.21</v>
      </c>
      <c r="J30" s="130">
        <f>ROUND(ROUND((SUM(BE83:BE225)),2)*I30,2)</f>
        <v>0</v>
      </c>
      <c r="K30" s="45"/>
    </row>
    <row r="31" spans="2:11" s="1" customFormat="1" ht="14.45" customHeight="1">
      <c r="B31" s="41"/>
      <c r="C31" s="42"/>
      <c r="D31" s="42"/>
      <c r="E31" s="49" t="s">
        <v>44</v>
      </c>
      <c r="F31" s="130">
        <f>ROUND(SUM(BF83:BF225),2)</f>
        <v>0</v>
      </c>
      <c r="G31" s="42"/>
      <c r="H31" s="42"/>
      <c r="I31" s="131">
        <v>0.15</v>
      </c>
      <c r="J31" s="130">
        <f>ROUND(ROUND((SUM(BF83:BF225)),2)*I31,2)</f>
        <v>0</v>
      </c>
      <c r="K31" s="45"/>
    </row>
    <row r="32" spans="2:11" s="1" customFormat="1" ht="14.45" customHeight="1" hidden="1">
      <c r="B32" s="41"/>
      <c r="C32" s="42"/>
      <c r="D32" s="42"/>
      <c r="E32" s="49" t="s">
        <v>45</v>
      </c>
      <c r="F32" s="130">
        <f>ROUND(SUM(BG83:BG225),2)</f>
        <v>0</v>
      </c>
      <c r="G32" s="42"/>
      <c r="H32" s="42"/>
      <c r="I32" s="131">
        <v>0.21</v>
      </c>
      <c r="J32" s="130">
        <v>0</v>
      </c>
      <c r="K32" s="45"/>
    </row>
    <row r="33" spans="2:11" s="1" customFormat="1" ht="14.45" customHeight="1" hidden="1">
      <c r="B33" s="41"/>
      <c r="C33" s="42"/>
      <c r="D33" s="42"/>
      <c r="E33" s="49" t="s">
        <v>46</v>
      </c>
      <c r="F33" s="130">
        <f>ROUND(SUM(BH83:BH225),2)</f>
        <v>0</v>
      </c>
      <c r="G33" s="42"/>
      <c r="H33" s="42"/>
      <c r="I33" s="131">
        <v>0.15</v>
      </c>
      <c r="J33" s="130">
        <v>0</v>
      </c>
      <c r="K33" s="45"/>
    </row>
    <row r="34" spans="2:11" s="1" customFormat="1" ht="14.45" customHeight="1" hidden="1">
      <c r="B34" s="41"/>
      <c r="C34" s="42"/>
      <c r="D34" s="42"/>
      <c r="E34" s="49" t="s">
        <v>47</v>
      </c>
      <c r="F34" s="130">
        <f>ROUND(SUM(BI83:BI225),2)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2017-087-11 - MaR</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11" s="7" customFormat="1" ht="24.95" customHeight="1">
      <c r="B57" s="149"/>
      <c r="C57" s="150"/>
      <c r="D57" s="151" t="s">
        <v>150</v>
      </c>
      <c r="E57" s="152"/>
      <c r="F57" s="152"/>
      <c r="G57" s="152"/>
      <c r="H57" s="152"/>
      <c r="I57" s="153"/>
      <c r="J57" s="154">
        <f>J84</f>
        <v>0</v>
      </c>
      <c r="K57" s="155"/>
    </row>
    <row r="58" spans="2:11" s="8" customFormat="1" ht="19.9" customHeight="1">
      <c r="B58" s="156"/>
      <c r="C58" s="157"/>
      <c r="D58" s="158" t="s">
        <v>2446</v>
      </c>
      <c r="E58" s="159"/>
      <c r="F58" s="159"/>
      <c r="G58" s="159"/>
      <c r="H58" s="159"/>
      <c r="I58" s="160"/>
      <c r="J58" s="161">
        <f>J85</f>
        <v>0</v>
      </c>
      <c r="K58" s="162"/>
    </row>
    <row r="59" spans="2:11" s="8" customFormat="1" ht="19.9" customHeight="1">
      <c r="B59" s="156"/>
      <c r="C59" s="157"/>
      <c r="D59" s="158" t="s">
        <v>2447</v>
      </c>
      <c r="E59" s="159"/>
      <c r="F59" s="159"/>
      <c r="G59" s="159"/>
      <c r="H59" s="159"/>
      <c r="I59" s="160"/>
      <c r="J59" s="161">
        <f>J125</f>
        <v>0</v>
      </c>
      <c r="K59" s="162"/>
    </row>
    <row r="60" spans="2:11" s="8" customFormat="1" ht="19.9" customHeight="1">
      <c r="B60" s="156"/>
      <c r="C60" s="157"/>
      <c r="D60" s="158" t="s">
        <v>2448</v>
      </c>
      <c r="E60" s="159"/>
      <c r="F60" s="159"/>
      <c r="G60" s="159"/>
      <c r="H60" s="159"/>
      <c r="I60" s="160"/>
      <c r="J60" s="161">
        <f>J151</f>
        <v>0</v>
      </c>
      <c r="K60" s="162"/>
    </row>
    <row r="61" spans="2:11" s="8" customFormat="1" ht="19.9" customHeight="1">
      <c r="B61" s="156"/>
      <c r="C61" s="157"/>
      <c r="D61" s="158" t="s">
        <v>2449</v>
      </c>
      <c r="E61" s="159"/>
      <c r="F61" s="159"/>
      <c r="G61" s="159"/>
      <c r="H61" s="159"/>
      <c r="I61" s="160"/>
      <c r="J61" s="161">
        <f>J170</f>
        <v>0</v>
      </c>
      <c r="K61" s="162"/>
    </row>
    <row r="62" spans="2:11" s="8" customFormat="1" ht="19.9" customHeight="1">
      <c r="B62" s="156"/>
      <c r="C62" s="157"/>
      <c r="D62" s="158" t="s">
        <v>2450</v>
      </c>
      <c r="E62" s="159"/>
      <c r="F62" s="159"/>
      <c r="G62" s="159"/>
      <c r="H62" s="159"/>
      <c r="I62" s="160"/>
      <c r="J62" s="161">
        <f>J172</f>
        <v>0</v>
      </c>
      <c r="K62" s="162"/>
    </row>
    <row r="63" spans="2:11" s="8" customFormat="1" ht="19.9" customHeight="1">
      <c r="B63" s="156"/>
      <c r="C63" s="157"/>
      <c r="D63" s="158" t="s">
        <v>2451</v>
      </c>
      <c r="E63" s="159"/>
      <c r="F63" s="159"/>
      <c r="G63" s="159"/>
      <c r="H63" s="159"/>
      <c r="I63" s="160"/>
      <c r="J63" s="161">
        <f>J213</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2017-087-11 - MaR</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3" s="1" customFormat="1" ht="29.25" customHeight="1">
      <c r="B83" s="41"/>
      <c r="C83" s="87" t="s">
        <v>143</v>
      </c>
      <c r="D83" s="63"/>
      <c r="E83" s="63"/>
      <c r="F83" s="63"/>
      <c r="G83" s="63"/>
      <c r="H83" s="63"/>
      <c r="I83" s="163"/>
      <c r="J83" s="172">
        <f>BK83</f>
        <v>0</v>
      </c>
      <c r="K83" s="63"/>
      <c r="L83" s="61"/>
      <c r="M83" s="84"/>
      <c r="N83" s="85"/>
      <c r="O83" s="85"/>
      <c r="P83" s="173">
        <f>P84</f>
        <v>0</v>
      </c>
      <c r="Q83" s="85"/>
      <c r="R83" s="173">
        <f>R84</f>
        <v>0</v>
      </c>
      <c r="S83" s="85"/>
      <c r="T83" s="174">
        <f>T84</f>
        <v>0</v>
      </c>
      <c r="AT83" s="24" t="s">
        <v>71</v>
      </c>
      <c r="AU83" s="24" t="s">
        <v>144</v>
      </c>
      <c r="BK83" s="175">
        <f>BK84</f>
        <v>0</v>
      </c>
    </row>
    <row r="84" spans="2:63" s="10" customFormat="1" ht="37.35" customHeight="1">
      <c r="B84" s="176"/>
      <c r="C84" s="177"/>
      <c r="D84" s="178" t="s">
        <v>71</v>
      </c>
      <c r="E84" s="179" t="s">
        <v>544</v>
      </c>
      <c r="F84" s="179" t="s">
        <v>545</v>
      </c>
      <c r="G84" s="177"/>
      <c r="H84" s="177"/>
      <c r="I84" s="180"/>
      <c r="J84" s="181">
        <f>BK84</f>
        <v>0</v>
      </c>
      <c r="K84" s="177"/>
      <c r="L84" s="182"/>
      <c r="M84" s="183"/>
      <c r="N84" s="184"/>
      <c r="O84" s="184"/>
      <c r="P84" s="185">
        <f>P85+P125+P151+P170+P172+P213</f>
        <v>0</v>
      </c>
      <c r="Q84" s="184"/>
      <c r="R84" s="185">
        <f>R85+R125+R151+R170+R172+R213</f>
        <v>0</v>
      </c>
      <c r="S84" s="184"/>
      <c r="T84" s="186">
        <f>T85+T125+T151+T170+T172+T213</f>
        <v>0</v>
      </c>
      <c r="AR84" s="187" t="s">
        <v>82</v>
      </c>
      <c r="AT84" s="188" t="s">
        <v>71</v>
      </c>
      <c r="AU84" s="188" t="s">
        <v>72</v>
      </c>
      <c r="AY84" s="187" t="s">
        <v>173</v>
      </c>
      <c r="BK84" s="189">
        <f>BK85+BK125+BK151+BK170+BK172+BK213</f>
        <v>0</v>
      </c>
    </row>
    <row r="85" spans="2:63" s="10" customFormat="1" ht="19.9" customHeight="1">
      <c r="B85" s="176"/>
      <c r="C85" s="177"/>
      <c r="D85" s="190" t="s">
        <v>71</v>
      </c>
      <c r="E85" s="191" t="s">
        <v>2452</v>
      </c>
      <c r="F85" s="191" t="s">
        <v>2453</v>
      </c>
      <c r="G85" s="177"/>
      <c r="H85" s="177"/>
      <c r="I85" s="180"/>
      <c r="J85" s="192">
        <f>BK85</f>
        <v>0</v>
      </c>
      <c r="K85" s="177"/>
      <c r="L85" s="182"/>
      <c r="M85" s="183"/>
      <c r="N85" s="184"/>
      <c r="O85" s="184"/>
      <c r="P85" s="185">
        <f>SUM(P86:P124)</f>
        <v>0</v>
      </c>
      <c r="Q85" s="184"/>
      <c r="R85" s="185">
        <f>SUM(R86:R124)</f>
        <v>0</v>
      </c>
      <c r="S85" s="184"/>
      <c r="T85" s="186">
        <f>SUM(T86:T124)</f>
        <v>0</v>
      </c>
      <c r="AR85" s="187" t="s">
        <v>80</v>
      </c>
      <c r="AT85" s="188" t="s">
        <v>71</v>
      </c>
      <c r="AU85" s="188" t="s">
        <v>80</v>
      </c>
      <c r="AY85" s="187" t="s">
        <v>173</v>
      </c>
      <c r="BK85" s="189">
        <f>SUM(BK86:BK124)</f>
        <v>0</v>
      </c>
    </row>
    <row r="86" spans="2:65" s="1" customFormat="1" ht="31.5" customHeight="1">
      <c r="B86" s="41"/>
      <c r="C86" s="262" t="s">
        <v>80</v>
      </c>
      <c r="D86" s="262" t="s">
        <v>710</v>
      </c>
      <c r="E86" s="263" t="s">
        <v>2454</v>
      </c>
      <c r="F86" s="264" t="s">
        <v>3824</v>
      </c>
      <c r="G86" s="265" t="s">
        <v>970</v>
      </c>
      <c r="H86" s="266">
        <v>2</v>
      </c>
      <c r="I86" s="267"/>
      <c r="J86" s="268">
        <f aca="true" t="shared" si="0" ref="J86:J124">ROUND(I86*H86,2)</f>
        <v>0</v>
      </c>
      <c r="K86" s="264" t="s">
        <v>21</v>
      </c>
      <c r="L86" s="269"/>
      <c r="M86" s="270" t="s">
        <v>21</v>
      </c>
      <c r="N86" s="271" t="s">
        <v>43</v>
      </c>
      <c r="O86" s="42"/>
      <c r="P86" s="202">
        <f aca="true" t="shared" si="1" ref="P86:P124">O86*H86</f>
        <v>0</v>
      </c>
      <c r="Q86" s="202">
        <v>0</v>
      </c>
      <c r="R86" s="202">
        <f aca="true" t="shared" si="2" ref="R86:R124">Q86*H86</f>
        <v>0</v>
      </c>
      <c r="S86" s="202">
        <v>0</v>
      </c>
      <c r="T86" s="203">
        <f aca="true" t="shared" si="3" ref="T86:T124">S86*H86</f>
        <v>0</v>
      </c>
      <c r="AR86" s="24" t="s">
        <v>317</v>
      </c>
      <c r="AT86" s="24" t="s">
        <v>710</v>
      </c>
      <c r="AU86" s="24" t="s">
        <v>82</v>
      </c>
      <c r="AY86" s="24" t="s">
        <v>173</v>
      </c>
      <c r="BE86" s="204">
        <f aca="true" t="shared" si="4" ref="BE86:BE124">IF(N86="základní",J86,0)</f>
        <v>0</v>
      </c>
      <c r="BF86" s="204">
        <f aca="true" t="shared" si="5" ref="BF86:BF124">IF(N86="snížená",J86,0)</f>
        <v>0</v>
      </c>
      <c r="BG86" s="204">
        <f aca="true" t="shared" si="6" ref="BG86:BG124">IF(N86="zákl. přenesená",J86,0)</f>
        <v>0</v>
      </c>
      <c r="BH86" s="204">
        <f aca="true" t="shared" si="7" ref="BH86:BH124">IF(N86="sníž. přenesená",J86,0)</f>
        <v>0</v>
      </c>
      <c r="BI86" s="204">
        <f aca="true" t="shared" si="8" ref="BI86:BI124">IF(N86="nulová",J86,0)</f>
        <v>0</v>
      </c>
      <c r="BJ86" s="24" t="s">
        <v>80</v>
      </c>
      <c r="BK86" s="204">
        <f aca="true" t="shared" si="9" ref="BK86:BK124">ROUND(I86*H86,2)</f>
        <v>0</v>
      </c>
      <c r="BL86" s="24" t="s">
        <v>181</v>
      </c>
      <c r="BM86" s="24" t="s">
        <v>2455</v>
      </c>
    </row>
    <row r="87" spans="2:65" s="1" customFormat="1" ht="31.5" customHeight="1">
      <c r="B87" s="41"/>
      <c r="C87" s="262" t="s">
        <v>82</v>
      </c>
      <c r="D87" s="262" t="s">
        <v>710</v>
      </c>
      <c r="E87" s="263" t="s">
        <v>2456</v>
      </c>
      <c r="F87" s="264" t="s">
        <v>2457</v>
      </c>
      <c r="G87" s="265" t="s">
        <v>970</v>
      </c>
      <c r="H87" s="266">
        <v>1</v>
      </c>
      <c r="I87" s="267"/>
      <c r="J87" s="268">
        <f t="shared" si="0"/>
        <v>0</v>
      </c>
      <c r="K87" s="264" t="s">
        <v>21</v>
      </c>
      <c r="L87" s="269"/>
      <c r="M87" s="270" t="s">
        <v>21</v>
      </c>
      <c r="N87" s="271" t="s">
        <v>43</v>
      </c>
      <c r="O87" s="42"/>
      <c r="P87" s="202">
        <f t="shared" si="1"/>
        <v>0</v>
      </c>
      <c r="Q87" s="202">
        <v>0</v>
      </c>
      <c r="R87" s="202">
        <f t="shared" si="2"/>
        <v>0</v>
      </c>
      <c r="S87" s="202">
        <v>0</v>
      </c>
      <c r="T87" s="203">
        <f t="shared" si="3"/>
        <v>0</v>
      </c>
      <c r="AR87" s="24" t="s">
        <v>317</v>
      </c>
      <c r="AT87" s="24" t="s">
        <v>710</v>
      </c>
      <c r="AU87" s="24" t="s">
        <v>82</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2458</v>
      </c>
    </row>
    <row r="88" spans="2:65" s="1" customFormat="1" ht="31.5" customHeight="1">
      <c r="B88" s="41"/>
      <c r="C88" s="262" t="s">
        <v>189</v>
      </c>
      <c r="D88" s="262" t="s">
        <v>710</v>
      </c>
      <c r="E88" s="263" t="s">
        <v>2459</v>
      </c>
      <c r="F88" s="264" t="s">
        <v>2460</v>
      </c>
      <c r="G88" s="265" t="s">
        <v>970</v>
      </c>
      <c r="H88" s="266">
        <v>2</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82</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2461</v>
      </c>
    </row>
    <row r="89" spans="2:65" s="1" customFormat="1" ht="31.5" customHeight="1">
      <c r="B89" s="41"/>
      <c r="C89" s="262" t="s">
        <v>181</v>
      </c>
      <c r="D89" s="262" t="s">
        <v>710</v>
      </c>
      <c r="E89" s="263" t="s">
        <v>2462</v>
      </c>
      <c r="F89" s="264" t="s">
        <v>2463</v>
      </c>
      <c r="G89" s="265" t="s">
        <v>970</v>
      </c>
      <c r="H89" s="266">
        <v>1</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82</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2464</v>
      </c>
    </row>
    <row r="90" spans="2:65" s="1" customFormat="1" ht="31.5" customHeight="1">
      <c r="B90" s="41"/>
      <c r="C90" s="262" t="s">
        <v>207</v>
      </c>
      <c r="D90" s="262" t="s">
        <v>710</v>
      </c>
      <c r="E90" s="263" t="s">
        <v>2465</v>
      </c>
      <c r="F90" s="264" t="s">
        <v>2466</v>
      </c>
      <c r="G90" s="265" t="s">
        <v>970</v>
      </c>
      <c r="H90" s="266">
        <v>2</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82</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2467</v>
      </c>
    </row>
    <row r="91" spans="2:65" s="1" customFormat="1" ht="31.5" customHeight="1">
      <c r="B91" s="41"/>
      <c r="C91" s="262" t="s">
        <v>237</v>
      </c>
      <c r="D91" s="262" t="s">
        <v>710</v>
      </c>
      <c r="E91" s="263" t="s">
        <v>2468</v>
      </c>
      <c r="F91" s="264" t="s">
        <v>2469</v>
      </c>
      <c r="G91" s="265" t="s">
        <v>970</v>
      </c>
      <c r="H91" s="266">
        <v>3</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82</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2470</v>
      </c>
    </row>
    <row r="92" spans="2:65" s="1" customFormat="1" ht="31.5" customHeight="1">
      <c r="B92" s="41"/>
      <c r="C92" s="262" t="s">
        <v>304</v>
      </c>
      <c r="D92" s="262" t="s">
        <v>710</v>
      </c>
      <c r="E92" s="263" t="s">
        <v>2471</v>
      </c>
      <c r="F92" s="264" t="s">
        <v>2472</v>
      </c>
      <c r="G92" s="265" t="s">
        <v>970</v>
      </c>
      <c r="H92" s="266">
        <v>2</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2473</v>
      </c>
    </row>
    <row r="93" spans="2:65" s="1" customFormat="1" ht="31.5" customHeight="1">
      <c r="B93" s="41"/>
      <c r="C93" s="262" t="s">
        <v>317</v>
      </c>
      <c r="D93" s="262" t="s">
        <v>710</v>
      </c>
      <c r="E93" s="263" t="s">
        <v>2474</v>
      </c>
      <c r="F93" s="264" t="s">
        <v>2475</v>
      </c>
      <c r="G93" s="265" t="s">
        <v>970</v>
      </c>
      <c r="H93" s="266">
        <v>1</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2476</v>
      </c>
    </row>
    <row r="94" spans="2:65" s="1" customFormat="1" ht="31.5" customHeight="1">
      <c r="B94" s="41"/>
      <c r="C94" s="262" t="s">
        <v>328</v>
      </c>
      <c r="D94" s="262" t="s">
        <v>710</v>
      </c>
      <c r="E94" s="263" t="s">
        <v>2477</v>
      </c>
      <c r="F94" s="264" t="s">
        <v>3825</v>
      </c>
      <c r="G94" s="265" t="s">
        <v>970</v>
      </c>
      <c r="H94" s="266">
        <v>1</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2478</v>
      </c>
    </row>
    <row r="95" spans="2:65" s="1" customFormat="1" ht="31.5" customHeight="1">
      <c r="B95" s="41"/>
      <c r="C95" s="262" t="s">
        <v>344</v>
      </c>
      <c r="D95" s="262" t="s">
        <v>710</v>
      </c>
      <c r="E95" s="263" t="s">
        <v>2479</v>
      </c>
      <c r="F95" s="264" t="s">
        <v>3827</v>
      </c>
      <c r="G95" s="265" t="s">
        <v>970</v>
      </c>
      <c r="H95" s="266">
        <v>1</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2480</v>
      </c>
    </row>
    <row r="96" spans="2:65" s="1" customFormat="1" ht="31.5" customHeight="1">
      <c r="B96" s="41"/>
      <c r="C96" s="262" t="s">
        <v>348</v>
      </c>
      <c r="D96" s="262" t="s">
        <v>710</v>
      </c>
      <c r="E96" s="263" t="s">
        <v>2481</v>
      </c>
      <c r="F96" s="264" t="s">
        <v>2482</v>
      </c>
      <c r="G96" s="265" t="s">
        <v>970</v>
      </c>
      <c r="H96" s="266">
        <v>4</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2483</v>
      </c>
    </row>
    <row r="97" spans="2:65" s="1" customFormat="1" ht="31.5" customHeight="1">
      <c r="B97" s="41"/>
      <c r="C97" s="262" t="s">
        <v>376</v>
      </c>
      <c r="D97" s="262" t="s">
        <v>710</v>
      </c>
      <c r="E97" s="263" t="s">
        <v>2484</v>
      </c>
      <c r="F97" s="264" t="s">
        <v>2485</v>
      </c>
      <c r="G97" s="265" t="s">
        <v>970</v>
      </c>
      <c r="H97" s="266">
        <v>1</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2486</v>
      </c>
    </row>
    <row r="98" spans="2:65" s="1" customFormat="1" ht="31.5" customHeight="1">
      <c r="B98" s="41"/>
      <c r="C98" s="262" t="s">
        <v>430</v>
      </c>
      <c r="D98" s="262" t="s">
        <v>710</v>
      </c>
      <c r="E98" s="263" t="s">
        <v>2487</v>
      </c>
      <c r="F98" s="264" t="s">
        <v>3826</v>
      </c>
      <c r="G98" s="265" t="s">
        <v>970</v>
      </c>
      <c r="H98" s="266">
        <v>3</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2488</v>
      </c>
    </row>
    <row r="99" spans="2:65" s="1" customFormat="1" ht="31.5" customHeight="1">
      <c r="B99" s="41"/>
      <c r="C99" s="262" t="s">
        <v>443</v>
      </c>
      <c r="D99" s="262" t="s">
        <v>710</v>
      </c>
      <c r="E99" s="263" t="s">
        <v>2489</v>
      </c>
      <c r="F99" s="264" t="s">
        <v>2490</v>
      </c>
      <c r="G99" s="265" t="s">
        <v>970</v>
      </c>
      <c r="H99" s="266">
        <v>1</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2491</v>
      </c>
    </row>
    <row r="100" spans="2:65" s="1" customFormat="1" ht="31.5" customHeight="1">
      <c r="B100" s="41"/>
      <c r="C100" s="262" t="s">
        <v>10</v>
      </c>
      <c r="D100" s="262" t="s">
        <v>710</v>
      </c>
      <c r="E100" s="263" t="s">
        <v>2492</v>
      </c>
      <c r="F100" s="264" t="s">
        <v>2493</v>
      </c>
      <c r="G100" s="265" t="s">
        <v>970</v>
      </c>
      <c r="H100" s="266">
        <v>3</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2494</v>
      </c>
    </row>
    <row r="101" spans="2:65" s="1" customFormat="1" ht="31.5" customHeight="1">
      <c r="B101" s="41"/>
      <c r="C101" s="262" t="s">
        <v>465</v>
      </c>
      <c r="D101" s="262" t="s">
        <v>710</v>
      </c>
      <c r="E101" s="263" t="s">
        <v>2495</v>
      </c>
      <c r="F101" s="264" t="s">
        <v>2496</v>
      </c>
      <c r="G101" s="265" t="s">
        <v>970</v>
      </c>
      <c r="H101" s="266">
        <v>3</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2497</v>
      </c>
    </row>
    <row r="102" spans="2:65" s="1" customFormat="1" ht="31.5" customHeight="1">
      <c r="B102" s="41"/>
      <c r="C102" s="262" t="s">
        <v>469</v>
      </c>
      <c r="D102" s="262" t="s">
        <v>710</v>
      </c>
      <c r="E102" s="263" t="s">
        <v>2498</v>
      </c>
      <c r="F102" s="264" t="s">
        <v>2499</v>
      </c>
      <c r="G102" s="265" t="s">
        <v>970</v>
      </c>
      <c r="H102" s="266">
        <v>2</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2500</v>
      </c>
    </row>
    <row r="103" spans="2:65" s="1" customFormat="1" ht="31.5" customHeight="1">
      <c r="B103" s="41"/>
      <c r="C103" s="262" t="s">
        <v>474</v>
      </c>
      <c r="D103" s="262" t="s">
        <v>710</v>
      </c>
      <c r="E103" s="263" t="s">
        <v>2501</v>
      </c>
      <c r="F103" s="264" t="s">
        <v>2502</v>
      </c>
      <c r="G103" s="265" t="s">
        <v>970</v>
      </c>
      <c r="H103" s="266">
        <v>1</v>
      </c>
      <c r="I103" s="267"/>
      <c r="J103" s="268">
        <f t="shared" si="0"/>
        <v>0</v>
      </c>
      <c r="K103" s="264" t="s">
        <v>21</v>
      </c>
      <c r="L103" s="269"/>
      <c r="M103" s="270" t="s">
        <v>21</v>
      </c>
      <c r="N103" s="271" t="s">
        <v>43</v>
      </c>
      <c r="O103" s="42"/>
      <c r="P103" s="202">
        <f t="shared" si="1"/>
        <v>0</v>
      </c>
      <c r="Q103" s="202">
        <v>0</v>
      </c>
      <c r="R103" s="202">
        <f t="shared" si="2"/>
        <v>0</v>
      </c>
      <c r="S103" s="202">
        <v>0</v>
      </c>
      <c r="T103" s="203">
        <f t="shared" si="3"/>
        <v>0</v>
      </c>
      <c r="AR103" s="24" t="s">
        <v>317</v>
      </c>
      <c r="AT103" s="24" t="s">
        <v>710</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2503</v>
      </c>
    </row>
    <row r="104" spans="2:65" s="1" customFormat="1" ht="31.5" customHeight="1">
      <c r="B104" s="41"/>
      <c r="C104" s="262" t="s">
        <v>481</v>
      </c>
      <c r="D104" s="262" t="s">
        <v>710</v>
      </c>
      <c r="E104" s="263" t="s">
        <v>2504</v>
      </c>
      <c r="F104" s="264" t="s">
        <v>2505</v>
      </c>
      <c r="G104" s="265" t="s">
        <v>970</v>
      </c>
      <c r="H104" s="266">
        <v>6</v>
      </c>
      <c r="I104" s="267"/>
      <c r="J104" s="268">
        <f t="shared" si="0"/>
        <v>0</v>
      </c>
      <c r="K104" s="264" t="s">
        <v>21</v>
      </c>
      <c r="L104" s="269"/>
      <c r="M104" s="270" t="s">
        <v>21</v>
      </c>
      <c r="N104" s="271" t="s">
        <v>43</v>
      </c>
      <c r="O104" s="42"/>
      <c r="P104" s="202">
        <f t="shared" si="1"/>
        <v>0</v>
      </c>
      <c r="Q104" s="202">
        <v>0</v>
      </c>
      <c r="R104" s="202">
        <f t="shared" si="2"/>
        <v>0</v>
      </c>
      <c r="S104" s="202">
        <v>0</v>
      </c>
      <c r="T104" s="203">
        <f t="shared" si="3"/>
        <v>0</v>
      </c>
      <c r="AR104" s="24" t="s">
        <v>317</v>
      </c>
      <c r="AT104" s="24" t="s">
        <v>710</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2506</v>
      </c>
    </row>
    <row r="105" spans="2:65" s="1" customFormat="1" ht="31.5" customHeight="1">
      <c r="B105" s="41"/>
      <c r="C105" s="193" t="s">
        <v>494</v>
      </c>
      <c r="D105" s="193" t="s">
        <v>176</v>
      </c>
      <c r="E105" s="194" t="s">
        <v>2507</v>
      </c>
      <c r="F105" s="195" t="s">
        <v>3824</v>
      </c>
      <c r="G105" s="196" t="s">
        <v>970</v>
      </c>
      <c r="H105" s="197">
        <v>2</v>
      </c>
      <c r="I105" s="198"/>
      <c r="J105" s="199">
        <f t="shared" si="0"/>
        <v>0</v>
      </c>
      <c r="K105" s="195" t="s">
        <v>21</v>
      </c>
      <c r="L105" s="61"/>
      <c r="M105" s="200" t="s">
        <v>21</v>
      </c>
      <c r="N105" s="201" t="s">
        <v>43</v>
      </c>
      <c r="O105" s="42"/>
      <c r="P105" s="202">
        <f t="shared" si="1"/>
        <v>0</v>
      </c>
      <c r="Q105" s="202">
        <v>0</v>
      </c>
      <c r="R105" s="202">
        <f t="shared" si="2"/>
        <v>0</v>
      </c>
      <c r="S105" s="202">
        <v>0</v>
      </c>
      <c r="T105" s="203">
        <f t="shared" si="3"/>
        <v>0</v>
      </c>
      <c r="AR105" s="24" t="s">
        <v>181</v>
      </c>
      <c r="AT105" s="24" t="s">
        <v>176</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2508</v>
      </c>
    </row>
    <row r="106" spans="2:65" s="1" customFormat="1" ht="31.5" customHeight="1">
      <c r="B106" s="41"/>
      <c r="C106" s="193" t="s">
        <v>9</v>
      </c>
      <c r="D106" s="193" t="s">
        <v>176</v>
      </c>
      <c r="E106" s="194" t="s">
        <v>2509</v>
      </c>
      <c r="F106" s="195" t="s">
        <v>2457</v>
      </c>
      <c r="G106" s="196" t="s">
        <v>970</v>
      </c>
      <c r="H106" s="197">
        <v>1</v>
      </c>
      <c r="I106" s="198"/>
      <c r="J106" s="199">
        <f t="shared" si="0"/>
        <v>0</v>
      </c>
      <c r="K106" s="195" t="s">
        <v>21</v>
      </c>
      <c r="L106" s="61"/>
      <c r="M106" s="200" t="s">
        <v>21</v>
      </c>
      <c r="N106" s="201" t="s">
        <v>43</v>
      </c>
      <c r="O106" s="42"/>
      <c r="P106" s="202">
        <f t="shared" si="1"/>
        <v>0</v>
      </c>
      <c r="Q106" s="202">
        <v>0</v>
      </c>
      <c r="R106" s="202">
        <f t="shared" si="2"/>
        <v>0</v>
      </c>
      <c r="S106" s="202">
        <v>0</v>
      </c>
      <c r="T106" s="203">
        <f t="shared" si="3"/>
        <v>0</v>
      </c>
      <c r="AR106" s="24" t="s">
        <v>181</v>
      </c>
      <c r="AT106" s="24" t="s">
        <v>176</v>
      </c>
      <c r="AU106" s="24" t="s">
        <v>82</v>
      </c>
      <c r="AY106" s="24" t="s">
        <v>173</v>
      </c>
      <c r="BE106" s="204">
        <f t="shared" si="4"/>
        <v>0</v>
      </c>
      <c r="BF106" s="204">
        <f t="shared" si="5"/>
        <v>0</v>
      </c>
      <c r="BG106" s="204">
        <f t="shared" si="6"/>
        <v>0</v>
      </c>
      <c r="BH106" s="204">
        <f t="shared" si="7"/>
        <v>0</v>
      </c>
      <c r="BI106" s="204">
        <f t="shared" si="8"/>
        <v>0</v>
      </c>
      <c r="BJ106" s="24" t="s">
        <v>80</v>
      </c>
      <c r="BK106" s="204">
        <f t="shared" si="9"/>
        <v>0</v>
      </c>
      <c r="BL106" s="24" t="s">
        <v>181</v>
      </c>
      <c r="BM106" s="24" t="s">
        <v>2510</v>
      </c>
    </row>
    <row r="107" spans="2:65" s="1" customFormat="1" ht="31.5" customHeight="1">
      <c r="B107" s="41"/>
      <c r="C107" s="193" t="s">
        <v>510</v>
      </c>
      <c r="D107" s="193" t="s">
        <v>176</v>
      </c>
      <c r="E107" s="194" t="s">
        <v>2511</v>
      </c>
      <c r="F107" s="195" t="s">
        <v>2460</v>
      </c>
      <c r="G107" s="196" t="s">
        <v>970</v>
      </c>
      <c r="H107" s="197">
        <v>2</v>
      </c>
      <c r="I107" s="198"/>
      <c r="J107" s="199">
        <f t="shared" si="0"/>
        <v>0</v>
      </c>
      <c r="K107" s="195" t="s">
        <v>21</v>
      </c>
      <c r="L107" s="61"/>
      <c r="M107" s="200" t="s">
        <v>21</v>
      </c>
      <c r="N107" s="201" t="s">
        <v>43</v>
      </c>
      <c r="O107" s="42"/>
      <c r="P107" s="202">
        <f t="shared" si="1"/>
        <v>0</v>
      </c>
      <c r="Q107" s="202">
        <v>0</v>
      </c>
      <c r="R107" s="202">
        <f t="shared" si="2"/>
        <v>0</v>
      </c>
      <c r="S107" s="202">
        <v>0</v>
      </c>
      <c r="T107" s="203">
        <f t="shared" si="3"/>
        <v>0</v>
      </c>
      <c r="AR107" s="24" t="s">
        <v>181</v>
      </c>
      <c r="AT107" s="24" t="s">
        <v>176</v>
      </c>
      <c r="AU107" s="24" t="s">
        <v>82</v>
      </c>
      <c r="AY107" s="24" t="s">
        <v>173</v>
      </c>
      <c r="BE107" s="204">
        <f t="shared" si="4"/>
        <v>0</v>
      </c>
      <c r="BF107" s="204">
        <f t="shared" si="5"/>
        <v>0</v>
      </c>
      <c r="BG107" s="204">
        <f t="shared" si="6"/>
        <v>0</v>
      </c>
      <c r="BH107" s="204">
        <f t="shared" si="7"/>
        <v>0</v>
      </c>
      <c r="BI107" s="204">
        <f t="shared" si="8"/>
        <v>0</v>
      </c>
      <c r="BJ107" s="24" t="s">
        <v>80</v>
      </c>
      <c r="BK107" s="204">
        <f t="shared" si="9"/>
        <v>0</v>
      </c>
      <c r="BL107" s="24" t="s">
        <v>181</v>
      </c>
      <c r="BM107" s="24" t="s">
        <v>2512</v>
      </c>
    </row>
    <row r="108" spans="2:65" s="1" customFormat="1" ht="31.5" customHeight="1">
      <c r="B108" s="41"/>
      <c r="C108" s="193" t="s">
        <v>516</v>
      </c>
      <c r="D108" s="193" t="s">
        <v>176</v>
      </c>
      <c r="E108" s="194" t="s">
        <v>2513</v>
      </c>
      <c r="F108" s="195" t="s">
        <v>2514</v>
      </c>
      <c r="G108" s="196" t="s">
        <v>970</v>
      </c>
      <c r="H108" s="197">
        <v>1</v>
      </c>
      <c r="I108" s="198"/>
      <c r="J108" s="199">
        <f t="shared" si="0"/>
        <v>0</v>
      </c>
      <c r="K108" s="195" t="s">
        <v>21</v>
      </c>
      <c r="L108" s="61"/>
      <c r="M108" s="200" t="s">
        <v>21</v>
      </c>
      <c r="N108" s="201" t="s">
        <v>43</v>
      </c>
      <c r="O108" s="42"/>
      <c r="P108" s="202">
        <f t="shared" si="1"/>
        <v>0</v>
      </c>
      <c r="Q108" s="202">
        <v>0</v>
      </c>
      <c r="R108" s="202">
        <f t="shared" si="2"/>
        <v>0</v>
      </c>
      <c r="S108" s="202">
        <v>0</v>
      </c>
      <c r="T108" s="203">
        <f t="shared" si="3"/>
        <v>0</v>
      </c>
      <c r="AR108" s="24" t="s">
        <v>181</v>
      </c>
      <c r="AT108" s="24" t="s">
        <v>176</v>
      </c>
      <c r="AU108" s="24" t="s">
        <v>82</v>
      </c>
      <c r="AY108" s="24" t="s">
        <v>173</v>
      </c>
      <c r="BE108" s="204">
        <f t="shared" si="4"/>
        <v>0</v>
      </c>
      <c r="BF108" s="204">
        <f t="shared" si="5"/>
        <v>0</v>
      </c>
      <c r="BG108" s="204">
        <f t="shared" si="6"/>
        <v>0</v>
      </c>
      <c r="BH108" s="204">
        <f t="shared" si="7"/>
        <v>0</v>
      </c>
      <c r="BI108" s="204">
        <f t="shared" si="8"/>
        <v>0</v>
      </c>
      <c r="BJ108" s="24" t="s">
        <v>80</v>
      </c>
      <c r="BK108" s="204">
        <f t="shared" si="9"/>
        <v>0</v>
      </c>
      <c r="BL108" s="24" t="s">
        <v>181</v>
      </c>
      <c r="BM108" s="24" t="s">
        <v>2515</v>
      </c>
    </row>
    <row r="109" spans="2:65" s="1" customFormat="1" ht="31.5" customHeight="1">
      <c r="B109" s="41"/>
      <c r="C109" s="193" t="s">
        <v>522</v>
      </c>
      <c r="D109" s="193" t="s">
        <v>176</v>
      </c>
      <c r="E109" s="194" t="s">
        <v>2516</v>
      </c>
      <c r="F109" s="195" t="s">
        <v>2517</v>
      </c>
      <c r="G109" s="196" t="s">
        <v>970</v>
      </c>
      <c r="H109" s="197">
        <v>2</v>
      </c>
      <c r="I109" s="198"/>
      <c r="J109" s="199">
        <f t="shared" si="0"/>
        <v>0</v>
      </c>
      <c r="K109" s="195" t="s">
        <v>21</v>
      </c>
      <c r="L109" s="61"/>
      <c r="M109" s="200" t="s">
        <v>21</v>
      </c>
      <c r="N109" s="201" t="s">
        <v>43</v>
      </c>
      <c r="O109" s="42"/>
      <c r="P109" s="202">
        <f t="shared" si="1"/>
        <v>0</v>
      </c>
      <c r="Q109" s="202">
        <v>0</v>
      </c>
      <c r="R109" s="202">
        <f t="shared" si="2"/>
        <v>0</v>
      </c>
      <c r="S109" s="202">
        <v>0</v>
      </c>
      <c r="T109" s="203">
        <f t="shared" si="3"/>
        <v>0</v>
      </c>
      <c r="AR109" s="24" t="s">
        <v>181</v>
      </c>
      <c r="AT109" s="24" t="s">
        <v>176</v>
      </c>
      <c r="AU109" s="24" t="s">
        <v>82</v>
      </c>
      <c r="AY109" s="24" t="s">
        <v>173</v>
      </c>
      <c r="BE109" s="204">
        <f t="shared" si="4"/>
        <v>0</v>
      </c>
      <c r="BF109" s="204">
        <f t="shared" si="5"/>
        <v>0</v>
      </c>
      <c r="BG109" s="204">
        <f t="shared" si="6"/>
        <v>0</v>
      </c>
      <c r="BH109" s="204">
        <f t="shared" si="7"/>
        <v>0</v>
      </c>
      <c r="BI109" s="204">
        <f t="shared" si="8"/>
        <v>0</v>
      </c>
      <c r="BJ109" s="24" t="s">
        <v>80</v>
      </c>
      <c r="BK109" s="204">
        <f t="shared" si="9"/>
        <v>0</v>
      </c>
      <c r="BL109" s="24" t="s">
        <v>181</v>
      </c>
      <c r="BM109" s="24" t="s">
        <v>2518</v>
      </c>
    </row>
    <row r="110" spans="2:65" s="1" customFormat="1" ht="31.5" customHeight="1">
      <c r="B110" s="41"/>
      <c r="C110" s="193" t="s">
        <v>548</v>
      </c>
      <c r="D110" s="193" t="s">
        <v>176</v>
      </c>
      <c r="E110" s="194" t="s">
        <v>2519</v>
      </c>
      <c r="F110" s="195" t="s">
        <v>2469</v>
      </c>
      <c r="G110" s="196" t="s">
        <v>970</v>
      </c>
      <c r="H110" s="197">
        <v>3</v>
      </c>
      <c r="I110" s="198"/>
      <c r="J110" s="199">
        <f t="shared" si="0"/>
        <v>0</v>
      </c>
      <c r="K110" s="195" t="s">
        <v>21</v>
      </c>
      <c r="L110" s="61"/>
      <c r="M110" s="200" t="s">
        <v>21</v>
      </c>
      <c r="N110" s="201" t="s">
        <v>43</v>
      </c>
      <c r="O110" s="42"/>
      <c r="P110" s="202">
        <f t="shared" si="1"/>
        <v>0</v>
      </c>
      <c r="Q110" s="202">
        <v>0</v>
      </c>
      <c r="R110" s="202">
        <f t="shared" si="2"/>
        <v>0</v>
      </c>
      <c r="S110" s="202">
        <v>0</v>
      </c>
      <c r="T110" s="203">
        <f t="shared" si="3"/>
        <v>0</v>
      </c>
      <c r="AR110" s="24" t="s">
        <v>181</v>
      </c>
      <c r="AT110" s="24" t="s">
        <v>176</v>
      </c>
      <c r="AU110" s="24" t="s">
        <v>82</v>
      </c>
      <c r="AY110" s="24" t="s">
        <v>173</v>
      </c>
      <c r="BE110" s="204">
        <f t="shared" si="4"/>
        <v>0</v>
      </c>
      <c r="BF110" s="204">
        <f t="shared" si="5"/>
        <v>0</v>
      </c>
      <c r="BG110" s="204">
        <f t="shared" si="6"/>
        <v>0</v>
      </c>
      <c r="BH110" s="204">
        <f t="shared" si="7"/>
        <v>0</v>
      </c>
      <c r="BI110" s="204">
        <f t="shared" si="8"/>
        <v>0</v>
      </c>
      <c r="BJ110" s="24" t="s">
        <v>80</v>
      </c>
      <c r="BK110" s="204">
        <f t="shared" si="9"/>
        <v>0</v>
      </c>
      <c r="BL110" s="24" t="s">
        <v>181</v>
      </c>
      <c r="BM110" s="24" t="s">
        <v>2520</v>
      </c>
    </row>
    <row r="111" spans="2:65" s="1" customFormat="1" ht="31.5" customHeight="1">
      <c r="B111" s="41"/>
      <c r="C111" s="193" t="s">
        <v>558</v>
      </c>
      <c r="D111" s="193" t="s">
        <v>176</v>
      </c>
      <c r="E111" s="194" t="s">
        <v>2521</v>
      </c>
      <c r="F111" s="195" t="s">
        <v>2472</v>
      </c>
      <c r="G111" s="196" t="s">
        <v>970</v>
      </c>
      <c r="H111" s="197">
        <v>2</v>
      </c>
      <c r="I111" s="198"/>
      <c r="J111" s="199">
        <f t="shared" si="0"/>
        <v>0</v>
      </c>
      <c r="K111" s="195" t="s">
        <v>21</v>
      </c>
      <c r="L111" s="61"/>
      <c r="M111" s="200" t="s">
        <v>21</v>
      </c>
      <c r="N111" s="201" t="s">
        <v>43</v>
      </c>
      <c r="O111" s="42"/>
      <c r="P111" s="202">
        <f t="shared" si="1"/>
        <v>0</v>
      </c>
      <c r="Q111" s="202">
        <v>0</v>
      </c>
      <c r="R111" s="202">
        <f t="shared" si="2"/>
        <v>0</v>
      </c>
      <c r="S111" s="202">
        <v>0</v>
      </c>
      <c r="T111" s="203">
        <f t="shared" si="3"/>
        <v>0</v>
      </c>
      <c r="AR111" s="24" t="s">
        <v>181</v>
      </c>
      <c r="AT111" s="24" t="s">
        <v>176</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2522</v>
      </c>
    </row>
    <row r="112" spans="2:65" s="1" customFormat="1" ht="31.5" customHeight="1">
      <c r="B112" s="41"/>
      <c r="C112" s="193" t="s">
        <v>568</v>
      </c>
      <c r="D112" s="193" t="s">
        <v>176</v>
      </c>
      <c r="E112" s="194" t="s">
        <v>2523</v>
      </c>
      <c r="F112" s="195" t="s">
        <v>2524</v>
      </c>
      <c r="G112" s="196" t="s">
        <v>970</v>
      </c>
      <c r="H112" s="197">
        <v>22</v>
      </c>
      <c r="I112" s="198"/>
      <c r="J112" s="199">
        <f t="shared" si="0"/>
        <v>0</v>
      </c>
      <c r="K112" s="195" t="s">
        <v>21</v>
      </c>
      <c r="L112" s="61"/>
      <c r="M112" s="200" t="s">
        <v>21</v>
      </c>
      <c r="N112" s="201" t="s">
        <v>43</v>
      </c>
      <c r="O112" s="42"/>
      <c r="P112" s="202">
        <f t="shared" si="1"/>
        <v>0</v>
      </c>
      <c r="Q112" s="202">
        <v>0</v>
      </c>
      <c r="R112" s="202">
        <f t="shared" si="2"/>
        <v>0</v>
      </c>
      <c r="S112" s="202">
        <v>0</v>
      </c>
      <c r="T112" s="203">
        <f t="shared" si="3"/>
        <v>0</v>
      </c>
      <c r="AR112" s="24" t="s">
        <v>181</v>
      </c>
      <c r="AT112" s="24" t="s">
        <v>176</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2525</v>
      </c>
    </row>
    <row r="113" spans="2:65" s="1" customFormat="1" ht="31.5" customHeight="1">
      <c r="B113" s="41"/>
      <c r="C113" s="193" t="s">
        <v>574</v>
      </c>
      <c r="D113" s="193" t="s">
        <v>176</v>
      </c>
      <c r="E113" s="194" t="s">
        <v>2526</v>
      </c>
      <c r="F113" s="195" t="s">
        <v>2475</v>
      </c>
      <c r="G113" s="196" t="s">
        <v>970</v>
      </c>
      <c r="H113" s="197">
        <v>1</v>
      </c>
      <c r="I113" s="198"/>
      <c r="J113" s="199">
        <f t="shared" si="0"/>
        <v>0</v>
      </c>
      <c r="K113" s="195" t="s">
        <v>21</v>
      </c>
      <c r="L113" s="61"/>
      <c r="M113" s="200" t="s">
        <v>21</v>
      </c>
      <c r="N113" s="201" t="s">
        <v>43</v>
      </c>
      <c r="O113" s="42"/>
      <c r="P113" s="202">
        <f t="shared" si="1"/>
        <v>0</v>
      </c>
      <c r="Q113" s="202">
        <v>0</v>
      </c>
      <c r="R113" s="202">
        <f t="shared" si="2"/>
        <v>0</v>
      </c>
      <c r="S113" s="202">
        <v>0</v>
      </c>
      <c r="T113" s="203">
        <f t="shared" si="3"/>
        <v>0</v>
      </c>
      <c r="AR113" s="24" t="s">
        <v>181</v>
      </c>
      <c r="AT113" s="24" t="s">
        <v>176</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2527</v>
      </c>
    </row>
    <row r="114" spans="2:65" s="1" customFormat="1" ht="31.5" customHeight="1">
      <c r="B114" s="41"/>
      <c r="C114" s="193" t="s">
        <v>577</v>
      </c>
      <c r="D114" s="193" t="s">
        <v>176</v>
      </c>
      <c r="E114" s="194" t="s">
        <v>2528</v>
      </c>
      <c r="F114" s="195" t="s">
        <v>3825</v>
      </c>
      <c r="G114" s="196" t="s">
        <v>970</v>
      </c>
      <c r="H114" s="197">
        <v>1</v>
      </c>
      <c r="I114" s="198"/>
      <c r="J114" s="199">
        <f t="shared" si="0"/>
        <v>0</v>
      </c>
      <c r="K114" s="195" t="s">
        <v>21</v>
      </c>
      <c r="L114" s="61"/>
      <c r="M114" s="200" t="s">
        <v>21</v>
      </c>
      <c r="N114" s="201" t="s">
        <v>43</v>
      </c>
      <c r="O114" s="42"/>
      <c r="P114" s="202">
        <f t="shared" si="1"/>
        <v>0</v>
      </c>
      <c r="Q114" s="202">
        <v>0</v>
      </c>
      <c r="R114" s="202">
        <f t="shared" si="2"/>
        <v>0</v>
      </c>
      <c r="S114" s="202">
        <v>0</v>
      </c>
      <c r="T114" s="203">
        <f t="shared" si="3"/>
        <v>0</v>
      </c>
      <c r="AR114" s="24" t="s">
        <v>181</v>
      </c>
      <c r="AT114" s="24" t="s">
        <v>176</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2529</v>
      </c>
    </row>
    <row r="115" spans="2:65" s="1" customFormat="1" ht="31.5" customHeight="1">
      <c r="B115" s="41"/>
      <c r="C115" s="193" t="s">
        <v>583</v>
      </c>
      <c r="D115" s="193" t="s">
        <v>176</v>
      </c>
      <c r="E115" s="194" t="s">
        <v>2530</v>
      </c>
      <c r="F115" s="195" t="s">
        <v>3827</v>
      </c>
      <c r="G115" s="196" t="s">
        <v>970</v>
      </c>
      <c r="H115" s="197">
        <v>1</v>
      </c>
      <c r="I115" s="198"/>
      <c r="J115" s="199">
        <f t="shared" si="0"/>
        <v>0</v>
      </c>
      <c r="K115" s="195" t="s">
        <v>21</v>
      </c>
      <c r="L115" s="61"/>
      <c r="M115" s="200" t="s">
        <v>21</v>
      </c>
      <c r="N115" s="201" t="s">
        <v>43</v>
      </c>
      <c r="O115" s="42"/>
      <c r="P115" s="202">
        <f t="shared" si="1"/>
        <v>0</v>
      </c>
      <c r="Q115" s="202">
        <v>0</v>
      </c>
      <c r="R115" s="202">
        <f t="shared" si="2"/>
        <v>0</v>
      </c>
      <c r="S115" s="202">
        <v>0</v>
      </c>
      <c r="T115" s="203">
        <f t="shared" si="3"/>
        <v>0</v>
      </c>
      <c r="AR115" s="24" t="s">
        <v>181</v>
      </c>
      <c r="AT115" s="24" t="s">
        <v>176</v>
      </c>
      <c r="AU115" s="24" t="s">
        <v>82</v>
      </c>
      <c r="AY115" s="24" t="s">
        <v>173</v>
      </c>
      <c r="BE115" s="204">
        <f t="shared" si="4"/>
        <v>0</v>
      </c>
      <c r="BF115" s="204">
        <f t="shared" si="5"/>
        <v>0</v>
      </c>
      <c r="BG115" s="204">
        <f t="shared" si="6"/>
        <v>0</v>
      </c>
      <c r="BH115" s="204">
        <f t="shared" si="7"/>
        <v>0</v>
      </c>
      <c r="BI115" s="204">
        <f t="shared" si="8"/>
        <v>0</v>
      </c>
      <c r="BJ115" s="24" t="s">
        <v>80</v>
      </c>
      <c r="BK115" s="204">
        <f t="shared" si="9"/>
        <v>0</v>
      </c>
      <c r="BL115" s="24" t="s">
        <v>181</v>
      </c>
      <c r="BM115" s="24" t="s">
        <v>2531</v>
      </c>
    </row>
    <row r="116" spans="2:65" s="1" customFormat="1" ht="31.5" customHeight="1">
      <c r="B116" s="41"/>
      <c r="C116" s="193" t="s">
        <v>593</v>
      </c>
      <c r="D116" s="193" t="s">
        <v>176</v>
      </c>
      <c r="E116" s="194" t="s">
        <v>2532</v>
      </c>
      <c r="F116" s="195" t="s">
        <v>3828</v>
      </c>
      <c r="G116" s="196" t="s">
        <v>970</v>
      </c>
      <c r="H116" s="197">
        <v>4</v>
      </c>
      <c r="I116" s="198"/>
      <c r="J116" s="199">
        <f t="shared" si="0"/>
        <v>0</v>
      </c>
      <c r="K116" s="195" t="s">
        <v>21</v>
      </c>
      <c r="L116" s="61"/>
      <c r="M116" s="200" t="s">
        <v>21</v>
      </c>
      <c r="N116" s="201" t="s">
        <v>43</v>
      </c>
      <c r="O116" s="42"/>
      <c r="P116" s="202">
        <f t="shared" si="1"/>
        <v>0</v>
      </c>
      <c r="Q116" s="202">
        <v>0</v>
      </c>
      <c r="R116" s="202">
        <f t="shared" si="2"/>
        <v>0</v>
      </c>
      <c r="S116" s="202">
        <v>0</v>
      </c>
      <c r="T116" s="203">
        <f t="shared" si="3"/>
        <v>0</v>
      </c>
      <c r="AR116" s="24" t="s">
        <v>181</v>
      </c>
      <c r="AT116" s="24" t="s">
        <v>176</v>
      </c>
      <c r="AU116" s="24" t="s">
        <v>82</v>
      </c>
      <c r="AY116" s="24" t="s">
        <v>173</v>
      </c>
      <c r="BE116" s="204">
        <f t="shared" si="4"/>
        <v>0</v>
      </c>
      <c r="BF116" s="204">
        <f t="shared" si="5"/>
        <v>0</v>
      </c>
      <c r="BG116" s="204">
        <f t="shared" si="6"/>
        <v>0</v>
      </c>
      <c r="BH116" s="204">
        <f t="shared" si="7"/>
        <v>0</v>
      </c>
      <c r="BI116" s="204">
        <f t="shared" si="8"/>
        <v>0</v>
      </c>
      <c r="BJ116" s="24" t="s">
        <v>80</v>
      </c>
      <c r="BK116" s="204">
        <f t="shared" si="9"/>
        <v>0</v>
      </c>
      <c r="BL116" s="24" t="s">
        <v>181</v>
      </c>
      <c r="BM116" s="24" t="s">
        <v>2533</v>
      </c>
    </row>
    <row r="117" spans="2:65" s="1" customFormat="1" ht="31.5" customHeight="1">
      <c r="B117" s="41"/>
      <c r="C117" s="193" t="s">
        <v>600</v>
      </c>
      <c r="D117" s="193" t="s">
        <v>176</v>
      </c>
      <c r="E117" s="194" t="s">
        <v>2534</v>
      </c>
      <c r="F117" s="195" t="s">
        <v>2485</v>
      </c>
      <c r="G117" s="196" t="s">
        <v>970</v>
      </c>
      <c r="H117" s="197">
        <v>1</v>
      </c>
      <c r="I117" s="198"/>
      <c r="J117" s="199">
        <f t="shared" si="0"/>
        <v>0</v>
      </c>
      <c r="K117" s="195" t="s">
        <v>21</v>
      </c>
      <c r="L117" s="61"/>
      <c r="M117" s="200" t="s">
        <v>21</v>
      </c>
      <c r="N117" s="201" t="s">
        <v>43</v>
      </c>
      <c r="O117" s="42"/>
      <c r="P117" s="202">
        <f t="shared" si="1"/>
        <v>0</v>
      </c>
      <c r="Q117" s="202">
        <v>0</v>
      </c>
      <c r="R117" s="202">
        <f t="shared" si="2"/>
        <v>0</v>
      </c>
      <c r="S117" s="202">
        <v>0</v>
      </c>
      <c r="T117" s="203">
        <f t="shared" si="3"/>
        <v>0</v>
      </c>
      <c r="AR117" s="24" t="s">
        <v>181</v>
      </c>
      <c r="AT117" s="24" t="s">
        <v>176</v>
      </c>
      <c r="AU117" s="24" t="s">
        <v>82</v>
      </c>
      <c r="AY117" s="24" t="s">
        <v>173</v>
      </c>
      <c r="BE117" s="204">
        <f t="shared" si="4"/>
        <v>0</v>
      </c>
      <c r="BF117" s="204">
        <f t="shared" si="5"/>
        <v>0</v>
      </c>
      <c r="BG117" s="204">
        <f t="shared" si="6"/>
        <v>0</v>
      </c>
      <c r="BH117" s="204">
        <f t="shared" si="7"/>
        <v>0</v>
      </c>
      <c r="BI117" s="204">
        <f t="shared" si="8"/>
        <v>0</v>
      </c>
      <c r="BJ117" s="24" t="s">
        <v>80</v>
      </c>
      <c r="BK117" s="204">
        <f t="shared" si="9"/>
        <v>0</v>
      </c>
      <c r="BL117" s="24" t="s">
        <v>181</v>
      </c>
      <c r="BM117" s="24" t="s">
        <v>2535</v>
      </c>
    </row>
    <row r="118" spans="2:65" s="1" customFormat="1" ht="31.5" customHeight="1">
      <c r="B118" s="41"/>
      <c r="C118" s="193" t="s">
        <v>609</v>
      </c>
      <c r="D118" s="193" t="s">
        <v>176</v>
      </c>
      <c r="E118" s="194" t="s">
        <v>2536</v>
      </c>
      <c r="F118" s="195" t="s">
        <v>3826</v>
      </c>
      <c r="G118" s="196" t="s">
        <v>970</v>
      </c>
      <c r="H118" s="197">
        <v>3</v>
      </c>
      <c r="I118" s="198"/>
      <c r="J118" s="199">
        <f t="shared" si="0"/>
        <v>0</v>
      </c>
      <c r="K118" s="195" t="s">
        <v>21</v>
      </c>
      <c r="L118" s="61"/>
      <c r="M118" s="200" t="s">
        <v>21</v>
      </c>
      <c r="N118" s="201" t="s">
        <v>43</v>
      </c>
      <c r="O118" s="42"/>
      <c r="P118" s="202">
        <f t="shared" si="1"/>
        <v>0</v>
      </c>
      <c r="Q118" s="202">
        <v>0</v>
      </c>
      <c r="R118" s="202">
        <f t="shared" si="2"/>
        <v>0</v>
      </c>
      <c r="S118" s="202">
        <v>0</v>
      </c>
      <c r="T118" s="203">
        <f t="shared" si="3"/>
        <v>0</v>
      </c>
      <c r="AR118" s="24" t="s">
        <v>181</v>
      </c>
      <c r="AT118" s="24" t="s">
        <v>176</v>
      </c>
      <c r="AU118" s="24" t="s">
        <v>82</v>
      </c>
      <c r="AY118" s="24" t="s">
        <v>173</v>
      </c>
      <c r="BE118" s="204">
        <f t="shared" si="4"/>
        <v>0</v>
      </c>
      <c r="BF118" s="204">
        <f t="shared" si="5"/>
        <v>0</v>
      </c>
      <c r="BG118" s="204">
        <f t="shared" si="6"/>
        <v>0</v>
      </c>
      <c r="BH118" s="204">
        <f t="shared" si="7"/>
        <v>0</v>
      </c>
      <c r="BI118" s="204">
        <f t="shared" si="8"/>
        <v>0</v>
      </c>
      <c r="BJ118" s="24" t="s">
        <v>80</v>
      </c>
      <c r="BK118" s="204">
        <f t="shared" si="9"/>
        <v>0</v>
      </c>
      <c r="BL118" s="24" t="s">
        <v>181</v>
      </c>
      <c r="BM118" s="24" t="s">
        <v>2537</v>
      </c>
    </row>
    <row r="119" spans="2:65" s="1" customFormat="1" ht="31.5" customHeight="1">
      <c r="B119" s="41"/>
      <c r="C119" s="193" t="s">
        <v>621</v>
      </c>
      <c r="D119" s="193" t="s">
        <v>176</v>
      </c>
      <c r="E119" s="194" t="s">
        <v>2538</v>
      </c>
      <c r="F119" s="195" t="s">
        <v>2490</v>
      </c>
      <c r="G119" s="196" t="s">
        <v>970</v>
      </c>
      <c r="H119" s="197">
        <v>1</v>
      </c>
      <c r="I119" s="198"/>
      <c r="J119" s="199">
        <f t="shared" si="0"/>
        <v>0</v>
      </c>
      <c r="K119" s="195" t="s">
        <v>21</v>
      </c>
      <c r="L119" s="61"/>
      <c r="M119" s="200" t="s">
        <v>21</v>
      </c>
      <c r="N119" s="201" t="s">
        <v>43</v>
      </c>
      <c r="O119" s="42"/>
      <c r="P119" s="202">
        <f t="shared" si="1"/>
        <v>0</v>
      </c>
      <c r="Q119" s="202">
        <v>0</v>
      </c>
      <c r="R119" s="202">
        <f t="shared" si="2"/>
        <v>0</v>
      </c>
      <c r="S119" s="202">
        <v>0</v>
      </c>
      <c r="T119" s="203">
        <f t="shared" si="3"/>
        <v>0</v>
      </c>
      <c r="AR119" s="24" t="s">
        <v>181</v>
      </c>
      <c r="AT119" s="24" t="s">
        <v>176</v>
      </c>
      <c r="AU119" s="24" t="s">
        <v>82</v>
      </c>
      <c r="AY119" s="24" t="s">
        <v>173</v>
      </c>
      <c r="BE119" s="204">
        <f t="shared" si="4"/>
        <v>0</v>
      </c>
      <c r="BF119" s="204">
        <f t="shared" si="5"/>
        <v>0</v>
      </c>
      <c r="BG119" s="204">
        <f t="shared" si="6"/>
        <v>0</v>
      </c>
      <c r="BH119" s="204">
        <f t="shared" si="7"/>
        <v>0</v>
      </c>
      <c r="BI119" s="204">
        <f t="shared" si="8"/>
        <v>0</v>
      </c>
      <c r="BJ119" s="24" t="s">
        <v>80</v>
      </c>
      <c r="BK119" s="204">
        <f t="shared" si="9"/>
        <v>0</v>
      </c>
      <c r="BL119" s="24" t="s">
        <v>181</v>
      </c>
      <c r="BM119" s="24" t="s">
        <v>2539</v>
      </c>
    </row>
    <row r="120" spans="2:65" s="1" customFormat="1" ht="31.5" customHeight="1">
      <c r="B120" s="41"/>
      <c r="C120" s="193" t="s">
        <v>629</v>
      </c>
      <c r="D120" s="193" t="s">
        <v>176</v>
      </c>
      <c r="E120" s="194" t="s">
        <v>2540</v>
      </c>
      <c r="F120" s="195" t="s">
        <v>2493</v>
      </c>
      <c r="G120" s="196" t="s">
        <v>970</v>
      </c>
      <c r="H120" s="197">
        <v>3</v>
      </c>
      <c r="I120" s="198"/>
      <c r="J120" s="199">
        <f t="shared" si="0"/>
        <v>0</v>
      </c>
      <c r="K120" s="195" t="s">
        <v>21</v>
      </c>
      <c r="L120" s="61"/>
      <c r="M120" s="200" t="s">
        <v>21</v>
      </c>
      <c r="N120" s="201" t="s">
        <v>43</v>
      </c>
      <c r="O120" s="42"/>
      <c r="P120" s="202">
        <f t="shared" si="1"/>
        <v>0</v>
      </c>
      <c r="Q120" s="202">
        <v>0</v>
      </c>
      <c r="R120" s="202">
        <f t="shared" si="2"/>
        <v>0</v>
      </c>
      <c r="S120" s="202">
        <v>0</v>
      </c>
      <c r="T120" s="203">
        <f t="shared" si="3"/>
        <v>0</v>
      </c>
      <c r="AR120" s="24" t="s">
        <v>181</v>
      </c>
      <c r="AT120" s="24" t="s">
        <v>176</v>
      </c>
      <c r="AU120" s="24" t="s">
        <v>82</v>
      </c>
      <c r="AY120" s="24" t="s">
        <v>173</v>
      </c>
      <c r="BE120" s="204">
        <f t="shared" si="4"/>
        <v>0</v>
      </c>
      <c r="BF120" s="204">
        <f t="shared" si="5"/>
        <v>0</v>
      </c>
      <c r="BG120" s="204">
        <f t="shared" si="6"/>
        <v>0</v>
      </c>
      <c r="BH120" s="204">
        <f t="shared" si="7"/>
        <v>0</v>
      </c>
      <c r="BI120" s="204">
        <f t="shared" si="8"/>
        <v>0</v>
      </c>
      <c r="BJ120" s="24" t="s">
        <v>80</v>
      </c>
      <c r="BK120" s="204">
        <f t="shared" si="9"/>
        <v>0</v>
      </c>
      <c r="BL120" s="24" t="s">
        <v>181</v>
      </c>
      <c r="BM120" s="24" t="s">
        <v>2541</v>
      </c>
    </row>
    <row r="121" spans="2:65" s="1" customFormat="1" ht="31.5" customHeight="1">
      <c r="B121" s="41"/>
      <c r="C121" s="193" t="s">
        <v>665</v>
      </c>
      <c r="D121" s="193" t="s">
        <v>176</v>
      </c>
      <c r="E121" s="194" t="s">
        <v>2542</v>
      </c>
      <c r="F121" s="195" t="s">
        <v>2543</v>
      </c>
      <c r="G121" s="196" t="s">
        <v>970</v>
      </c>
      <c r="H121" s="197">
        <v>3</v>
      </c>
      <c r="I121" s="198"/>
      <c r="J121" s="199">
        <f t="shared" si="0"/>
        <v>0</v>
      </c>
      <c r="K121" s="195" t="s">
        <v>21</v>
      </c>
      <c r="L121" s="61"/>
      <c r="M121" s="200" t="s">
        <v>21</v>
      </c>
      <c r="N121" s="201" t="s">
        <v>43</v>
      </c>
      <c r="O121" s="42"/>
      <c r="P121" s="202">
        <f t="shared" si="1"/>
        <v>0</v>
      </c>
      <c r="Q121" s="202">
        <v>0</v>
      </c>
      <c r="R121" s="202">
        <f t="shared" si="2"/>
        <v>0</v>
      </c>
      <c r="S121" s="202">
        <v>0</v>
      </c>
      <c r="T121" s="203">
        <f t="shared" si="3"/>
        <v>0</v>
      </c>
      <c r="AR121" s="24" t="s">
        <v>181</v>
      </c>
      <c r="AT121" s="24" t="s">
        <v>176</v>
      </c>
      <c r="AU121" s="24" t="s">
        <v>82</v>
      </c>
      <c r="AY121" s="24" t="s">
        <v>173</v>
      </c>
      <c r="BE121" s="204">
        <f t="shared" si="4"/>
        <v>0</v>
      </c>
      <c r="BF121" s="204">
        <f t="shared" si="5"/>
        <v>0</v>
      </c>
      <c r="BG121" s="204">
        <f t="shared" si="6"/>
        <v>0</v>
      </c>
      <c r="BH121" s="204">
        <f t="shared" si="7"/>
        <v>0</v>
      </c>
      <c r="BI121" s="204">
        <f t="shared" si="8"/>
        <v>0</v>
      </c>
      <c r="BJ121" s="24" t="s">
        <v>80</v>
      </c>
      <c r="BK121" s="204">
        <f t="shared" si="9"/>
        <v>0</v>
      </c>
      <c r="BL121" s="24" t="s">
        <v>181</v>
      </c>
      <c r="BM121" s="24" t="s">
        <v>2544</v>
      </c>
    </row>
    <row r="122" spans="2:65" s="1" customFormat="1" ht="31.5" customHeight="1">
      <c r="B122" s="41"/>
      <c r="C122" s="193" t="s">
        <v>675</v>
      </c>
      <c r="D122" s="193" t="s">
        <v>176</v>
      </c>
      <c r="E122" s="194" t="s">
        <v>2545</v>
      </c>
      <c r="F122" s="195" t="s">
        <v>2546</v>
      </c>
      <c r="G122" s="196" t="s">
        <v>970</v>
      </c>
      <c r="H122" s="197">
        <v>2</v>
      </c>
      <c r="I122" s="198"/>
      <c r="J122" s="199">
        <f t="shared" si="0"/>
        <v>0</v>
      </c>
      <c r="K122" s="195" t="s">
        <v>21</v>
      </c>
      <c r="L122" s="61"/>
      <c r="M122" s="200" t="s">
        <v>21</v>
      </c>
      <c r="N122" s="201" t="s">
        <v>43</v>
      </c>
      <c r="O122" s="42"/>
      <c r="P122" s="202">
        <f t="shared" si="1"/>
        <v>0</v>
      </c>
      <c r="Q122" s="202">
        <v>0</v>
      </c>
      <c r="R122" s="202">
        <f t="shared" si="2"/>
        <v>0</v>
      </c>
      <c r="S122" s="202">
        <v>0</v>
      </c>
      <c r="T122" s="203">
        <f t="shared" si="3"/>
        <v>0</v>
      </c>
      <c r="AR122" s="24" t="s">
        <v>181</v>
      </c>
      <c r="AT122" s="24" t="s">
        <v>176</v>
      </c>
      <c r="AU122" s="24" t="s">
        <v>82</v>
      </c>
      <c r="AY122" s="24" t="s">
        <v>173</v>
      </c>
      <c r="BE122" s="204">
        <f t="shared" si="4"/>
        <v>0</v>
      </c>
      <c r="BF122" s="204">
        <f t="shared" si="5"/>
        <v>0</v>
      </c>
      <c r="BG122" s="204">
        <f t="shared" si="6"/>
        <v>0</v>
      </c>
      <c r="BH122" s="204">
        <f t="shared" si="7"/>
        <v>0</v>
      </c>
      <c r="BI122" s="204">
        <f t="shared" si="8"/>
        <v>0</v>
      </c>
      <c r="BJ122" s="24" t="s">
        <v>80</v>
      </c>
      <c r="BK122" s="204">
        <f t="shared" si="9"/>
        <v>0</v>
      </c>
      <c r="BL122" s="24" t="s">
        <v>181</v>
      </c>
      <c r="BM122" s="24" t="s">
        <v>2547</v>
      </c>
    </row>
    <row r="123" spans="2:65" s="1" customFormat="1" ht="31.5" customHeight="1">
      <c r="B123" s="41"/>
      <c r="C123" s="193" t="s">
        <v>682</v>
      </c>
      <c r="D123" s="193" t="s">
        <v>176</v>
      </c>
      <c r="E123" s="194" t="s">
        <v>2548</v>
      </c>
      <c r="F123" s="195" t="s">
        <v>2502</v>
      </c>
      <c r="G123" s="196" t="s">
        <v>970</v>
      </c>
      <c r="H123" s="197">
        <v>1</v>
      </c>
      <c r="I123" s="198"/>
      <c r="J123" s="199">
        <f t="shared" si="0"/>
        <v>0</v>
      </c>
      <c r="K123" s="195" t="s">
        <v>21</v>
      </c>
      <c r="L123" s="61"/>
      <c r="M123" s="200" t="s">
        <v>21</v>
      </c>
      <c r="N123" s="201" t="s">
        <v>43</v>
      </c>
      <c r="O123" s="42"/>
      <c r="P123" s="202">
        <f t="shared" si="1"/>
        <v>0</v>
      </c>
      <c r="Q123" s="202">
        <v>0</v>
      </c>
      <c r="R123" s="202">
        <f t="shared" si="2"/>
        <v>0</v>
      </c>
      <c r="S123" s="202">
        <v>0</v>
      </c>
      <c r="T123" s="203">
        <f t="shared" si="3"/>
        <v>0</v>
      </c>
      <c r="AR123" s="24" t="s">
        <v>181</v>
      </c>
      <c r="AT123" s="24" t="s">
        <v>176</v>
      </c>
      <c r="AU123" s="24" t="s">
        <v>82</v>
      </c>
      <c r="AY123" s="24" t="s">
        <v>173</v>
      </c>
      <c r="BE123" s="204">
        <f t="shared" si="4"/>
        <v>0</v>
      </c>
      <c r="BF123" s="204">
        <f t="shared" si="5"/>
        <v>0</v>
      </c>
      <c r="BG123" s="204">
        <f t="shared" si="6"/>
        <v>0</v>
      </c>
      <c r="BH123" s="204">
        <f t="shared" si="7"/>
        <v>0</v>
      </c>
      <c r="BI123" s="204">
        <f t="shared" si="8"/>
        <v>0</v>
      </c>
      <c r="BJ123" s="24" t="s">
        <v>80</v>
      </c>
      <c r="BK123" s="204">
        <f t="shared" si="9"/>
        <v>0</v>
      </c>
      <c r="BL123" s="24" t="s">
        <v>181</v>
      </c>
      <c r="BM123" s="24" t="s">
        <v>2549</v>
      </c>
    </row>
    <row r="124" spans="2:65" s="1" customFormat="1" ht="31.5" customHeight="1">
      <c r="B124" s="41"/>
      <c r="C124" s="193" t="s">
        <v>1300</v>
      </c>
      <c r="D124" s="193" t="s">
        <v>176</v>
      </c>
      <c r="E124" s="194" t="s">
        <v>2550</v>
      </c>
      <c r="F124" s="195" t="s">
        <v>2551</v>
      </c>
      <c r="G124" s="196" t="s">
        <v>970</v>
      </c>
      <c r="H124" s="197">
        <v>6</v>
      </c>
      <c r="I124" s="198"/>
      <c r="J124" s="199">
        <f t="shared" si="0"/>
        <v>0</v>
      </c>
      <c r="K124" s="195" t="s">
        <v>21</v>
      </c>
      <c r="L124" s="61"/>
      <c r="M124" s="200" t="s">
        <v>21</v>
      </c>
      <c r="N124" s="201" t="s">
        <v>43</v>
      </c>
      <c r="O124" s="42"/>
      <c r="P124" s="202">
        <f t="shared" si="1"/>
        <v>0</v>
      </c>
      <c r="Q124" s="202">
        <v>0</v>
      </c>
      <c r="R124" s="202">
        <f t="shared" si="2"/>
        <v>0</v>
      </c>
      <c r="S124" s="202">
        <v>0</v>
      </c>
      <c r="T124" s="203">
        <f t="shared" si="3"/>
        <v>0</v>
      </c>
      <c r="AR124" s="24" t="s">
        <v>181</v>
      </c>
      <c r="AT124" s="24" t="s">
        <v>176</v>
      </c>
      <c r="AU124" s="24" t="s">
        <v>82</v>
      </c>
      <c r="AY124" s="24" t="s">
        <v>173</v>
      </c>
      <c r="BE124" s="204">
        <f t="shared" si="4"/>
        <v>0</v>
      </c>
      <c r="BF124" s="204">
        <f t="shared" si="5"/>
        <v>0</v>
      </c>
      <c r="BG124" s="204">
        <f t="shared" si="6"/>
        <v>0</v>
      </c>
      <c r="BH124" s="204">
        <f t="shared" si="7"/>
        <v>0</v>
      </c>
      <c r="BI124" s="204">
        <f t="shared" si="8"/>
        <v>0</v>
      </c>
      <c r="BJ124" s="24" t="s">
        <v>80</v>
      </c>
      <c r="BK124" s="204">
        <f t="shared" si="9"/>
        <v>0</v>
      </c>
      <c r="BL124" s="24" t="s">
        <v>181</v>
      </c>
      <c r="BM124" s="24" t="s">
        <v>2552</v>
      </c>
    </row>
    <row r="125" spans="2:63" s="10" customFormat="1" ht="29.85" customHeight="1">
      <c r="B125" s="176"/>
      <c r="C125" s="177"/>
      <c r="D125" s="190" t="s">
        <v>71</v>
      </c>
      <c r="E125" s="191" t="s">
        <v>2411</v>
      </c>
      <c r="F125" s="191" t="s">
        <v>2553</v>
      </c>
      <c r="G125" s="177"/>
      <c r="H125" s="177"/>
      <c r="I125" s="180"/>
      <c r="J125" s="192">
        <f>BK125</f>
        <v>0</v>
      </c>
      <c r="K125" s="177"/>
      <c r="L125" s="182"/>
      <c r="M125" s="183"/>
      <c r="N125" s="184"/>
      <c r="O125" s="184"/>
      <c r="P125" s="185">
        <f>SUM(P126:P150)</f>
        <v>0</v>
      </c>
      <c r="Q125" s="184"/>
      <c r="R125" s="185">
        <f>SUM(R126:R150)</f>
        <v>0</v>
      </c>
      <c r="S125" s="184"/>
      <c r="T125" s="186">
        <f>SUM(T126:T150)</f>
        <v>0</v>
      </c>
      <c r="AR125" s="187" t="s">
        <v>80</v>
      </c>
      <c r="AT125" s="188" t="s">
        <v>71</v>
      </c>
      <c r="AU125" s="188" t="s">
        <v>80</v>
      </c>
      <c r="AY125" s="187" t="s">
        <v>173</v>
      </c>
      <c r="BK125" s="189">
        <f>SUM(BK126:BK150)</f>
        <v>0</v>
      </c>
    </row>
    <row r="126" spans="2:65" s="1" customFormat="1" ht="31.5" customHeight="1">
      <c r="B126" s="41"/>
      <c r="C126" s="262" t="s">
        <v>1304</v>
      </c>
      <c r="D126" s="262" t="s">
        <v>710</v>
      </c>
      <c r="E126" s="263" t="s">
        <v>2554</v>
      </c>
      <c r="F126" s="264" t="s">
        <v>2555</v>
      </c>
      <c r="G126" s="265" t="s">
        <v>970</v>
      </c>
      <c r="H126" s="266">
        <v>7</v>
      </c>
      <c r="I126" s="267"/>
      <c r="J126" s="268">
        <f aca="true" t="shared" si="10" ref="J126:J150">ROUND(I126*H126,2)</f>
        <v>0</v>
      </c>
      <c r="K126" s="264" t="s">
        <v>21</v>
      </c>
      <c r="L126" s="269"/>
      <c r="M126" s="270" t="s">
        <v>21</v>
      </c>
      <c r="N126" s="271" t="s">
        <v>43</v>
      </c>
      <c r="O126" s="42"/>
      <c r="P126" s="202">
        <f aca="true" t="shared" si="11" ref="P126:P150">O126*H126</f>
        <v>0</v>
      </c>
      <c r="Q126" s="202">
        <v>0</v>
      </c>
      <c r="R126" s="202">
        <f aca="true" t="shared" si="12" ref="R126:R150">Q126*H126</f>
        <v>0</v>
      </c>
      <c r="S126" s="202">
        <v>0</v>
      </c>
      <c r="T126" s="203">
        <f aca="true" t="shared" si="13" ref="T126:T150">S126*H126</f>
        <v>0</v>
      </c>
      <c r="AR126" s="24" t="s">
        <v>317</v>
      </c>
      <c r="AT126" s="24" t="s">
        <v>710</v>
      </c>
      <c r="AU126" s="24" t="s">
        <v>82</v>
      </c>
      <c r="AY126" s="24" t="s">
        <v>173</v>
      </c>
      <c r="BE126" s="204">
        <f aca="true" t="shared" si="14" ref="BE126:BE150">IF(N126="základní",J126,0)</f>
        <v>0</v>
      </c>
      <c r="BF126" s="204">
        <f aca="true" t="shared" si="15" ref="BF126:BF150">IF(N126="snížená",J126,0)</f>
        <v>0</v>
      </c>
      <c r="BG126" s="204">
        <f aca="true" t="shared" si="16" ref="BG126:BG150">IF(N126="zákl. přenesená",J126,0)</f>
        <v>0</v>
      </c>
      <c r="BH126" s="204">
        <f aca="true" t="shared" si="17" ref="BH126:BH150">IF(N126="sníž. přenesená",J126,0)</f>
        <v>0</v>
      </c>
      <c r="BI126" s="204">
        <f aca="true" t="shared" si="18" ref="BI126:BI150">IF(N126="nulová",J126,0)</f>
        <v>0</v>
      </c>
      <c r="BJ126" s="24" t="s">
        <v>80</v>
      </c>
      <c r="BK126" s="204">
        <f aca="true" t="shared" si="19" ref="BK126:BK150">ROUND(I126*H126,2)</f>
        <v>0</v>
      </c>
      <c r="BL126" s="24" t="s">
        <v>181</v>
      </c>
      <c r="BM126" s="24" t="s">
        <v>2556</v>
      </c>
    </row>
    <row r="127" spans="2:65" s="1" customFormat="1" ht="31.5" customHeight="1">
      <c r="B127" s="41"/>
      <c r="C127" s="262" t="s">
        <v>1308</v>
      </c>
      <c r="D127" s="262" t="s">
        <v>710</v>
      </c>
      <c r="E127" s="263" t="s">
        <v>2557</v>
      </c>
      <c r="F127" s="264" t="s">
        <v>2558</v>
      </c>
      <c r="G127" s="265" t="s">
        <v>970</v>
      </c>
      <c r="H127" s="266">
        <v>1</v>
      </c>
      <c r="I127" s="267"/>
      <c r="J127" s="268">
        <f t="shared" si="10"/>
        <v>0</v>
      </c>
      <c r="K127" s="264" t="s">
        <v>21</v>
      </c>
      <c r="L127" s="269"/>
      <c r="M127" s="270" t="s">
        <v>21</v>
      </c>
      <c r="N127" s="271" t="s">
        <v>43</v>
      </c>
      <c r="O127" s="42"/>
      <c r="P127" s="202">
        <f t="shared" si="11"/>
        <v>0</v>
      </c>
      <c r="Q127" s="202">
        <v>0</v>
      </c>
      <c r="R127" s="202">
        <f t="shared" si="12"/>
        <v>0</v>
      </c>
      <c r="S127" s="202">
        <v>0</v>
      </c>
      <c r="T127" s="203">
        <f t="shared" si="13"/>
        <v>0</v>
      </c>
      <c r="AR127" s="24" t="s">
        <v>317</v>
      </c>
      <c r="AT127" s="24" t="s">
        <v>710</v>
      </c>
      <c r="AU127" s="24" t="s">
        <v>82</v>
      </c>
      <c r="AY127" s="24" t="s">
        <v>173</v>
      </c>
      <c r="BE127" s="204">
        <f t="shared" si="14"/>
        <v>0</v>
      </c>
      <c r="BF127" s="204">
        <f t="shared" si="15"/>
        <v>0</v>
      </c>
      <c r="BG127" s="204">
        <f t="shared" si="16"/>
        <v>0</v>
      </c>
      <c r="BH127" s="204">
        <f t="shared" si="17"/>
        <v>0</v>
      </c>
      <c r="BI127" s="204">
        <f t="shared" si="18"/>
        <v>0</v>
      </c>
      <c r="BJ127" s="24" t="s">
        <v>80</v>
      </c>
      <c r="BK127" s="204">
        <f t="shared" si="19"/>
        <v>0</v>
      </c>
      <c r="BL127" s="24" t="s">
        <v>181</v>
      </c>
      <c r="BM127" s="24" t="s">
        <v>2559</v>
      </c>
    </row>
    <row r="128" spans="2:65" s="1" customFormat="1" ht="31.5" customHeight="1">
      <c r="B128" s="41"/>
      <c r="C128" s="262" t="s">
        <v>1553</v>
      </c>
      <c r="D128" s="262" t="s">
        <v>710</v>
      </c>
      <c r="E128" s="263" t="s">
        <v>2560</v>
      </c>
      <c r="F128" s="264" t="s">
        <v>2561</v>
      </c>
      <c r="G128" s="265" t="s">
        <v>970</v>
      </c>
      <c r="H128" s="266">
        <v>1</v>
      </c>
      <c r="I128" s="267"/>
      <c r="J128" s="268">
        <f t="shared" si="10"/>
        <v>0</v>
      </c>
      <c r="K128" s="264" t="s">
        <v>21</v>
      </c>
      <c r="L128" s="269"/>
      <c r="M128" s="270" t="s">
        <v>21</v>
      </c>
      <c r="N128" s="271" t="s">
        <v>43</v>
      </c>
      <c r="O128" s="42"/>
      <c r="P128" s="202">
        <f t="shared" si="11"/>
        <v>0</v>
      </c>
      <c r="Q128" s="202">
        <v>0</v>
      </c>
      <c r="R128" s="202">
        <f t="shared" si="12"/>
        <v>0</v>
      </c>
      <c r="S128" s="202">
        <v>0</v>
      </c>
      <c r="T128" s="203">
        <f t="shared" si="13"/>
        <v>0</v>
      </c>
      <c r="AR128" s="24" t="s">
        <v>317</v>
      </c>
      <c r="AT128" s="24" t="s">
        <v>710</v>
      </c>
      <c r="AU128" s="24" t="s">
        <v>82</v>
      </c>
      <c r="AY128" s="24" t="s">
        <v>173</v>
      </c>
      <c r="BE128" s="204">
        <f t="shared" si="14"/>
        <v>0</v>
      </c>
      <c r="BF128" s="204">
        <f t="shared" si="15"/>
        <v>0</v>
      </c>
      <c r="BG128" s="204">
        <f t="shared" si="16"/>
        <v>0</v>
      </c>
      <c r="BH128" s="204">
        <f t="shared" si="17"/>
        <v>0</v>
      </c>
      <c r="BI128" s="204">
        <f t="shared" si="18"/>
        <v>0</v>
      </c>
      <c r="BJ128" s="24" t="s">
        <v>80</v>
      </c>
      <c r="BK128" s="204">
        <f t="shared" si="19"/>
        <v>0</v>
      </c>
      <c r="BL128" s="24" t="s">
        <v>181</v>
      </c>
      <c r="BM128" s="24" t="s">
        <v>2562</v>
      </c>
    </row>
    <row r="129" spans="2:65" s="1" customFormat="1" ht="31.5" customHeight="1">
      <c r="B129" s="41"/>
      <c r="C129" s="262" t="s">
        <v>1556</v>
      </c>
      <c r="D129" s="262" t="s">
        <v>710</v>
      </c>
      <c r="E129" s="263" t="s">
        <v>2563</v>
      </c>
      <c r="F129" s="264" t="s">
        <v>2564</v>
      </c>
      <c r="G129" s="265" t="s">
        <v>970</v>
      </c>
      <c r="H129" s="266">
        <v>1</v>
      </c>
      <c r="I129" s="267"/>
      <c r="J129" s="268">
        <f t="shared" si="10"/>
        <v>0</v>
      </c>
      <c r="K129" s="264" t="s">
        <v>21</v>
      </c>
      <c r="L129" s="269"/>
      <c r="M129" s="270" t="s">
        <v>21</v>
      </c>
      <c r="N129" s="271" t="s">
        <v>43</v>
      </c>
      <c r="O129" s="42"/>
      <c r="P129" s="202">
        <f t="shared" si="11"/>
        <v>0</v>
      </c>
      <c r="Q129" s="202">
        <v>0</v>
      </c>
      <c r="R129" s="202">
        <f t="shared" si="12"/>
        <v>0</v>
      </c>
      <c r="S129" s="202">
        <v>0</v>
      </c>
      <c r="T129" s="203">
        <f t="shared" si="13"/>
        <v>0</v>
      </c>
      <c r="AR129" s="24" t="s">
        <v>317</v>
      </c>
      <c r="AT129" s="24" t="s">
        <v>710</v>
      </c>
      <c r="AU129" s="24" t="s">
        <v>82</v>
      </c>
      <c r="AY129" s="24" t="s">
        <v>173</v>
      </c>
      <c r="BE129" s="204">
        <f t="shared" si="14"/>
        <v>0</v>
      </c>
      <c r="BF129" s="204">
        <f t="shared" si="15"/>
        <v>0</v>
      </c>
      <c r="BG129" s="204">
        <f t="shared" si="16"/>
        <v>0</v>
      </c>
      <c r="BH129" s="204">
        <f t="shared" si="17"/>
        <v>0</v>
      </c>
      <c r="BI129" s="204">
        <f t="shared" si="18"/>
        <v>0</v>
      </c>
      <c r="BJ129" s="24" t="s">
        <v>80</v>
      </c>
      <c r="BK129" s="204">
        <f t="shared" si="19"/>
        <v>0</v>
      </c>
      <c r="BL129" s="24" t="s">
        <v>181</v>
      </c>
      <c r="BM129" s="24" t="s">
        <v>2565</v>
      </c>
    </row>
    <row r="130" spans="2:65" s="1" customFormat="1" ht="31.5" customHeight="1">
      <c r="B130" s="41"/>
      <c r="C130" s="262" t="s">
        <v>1560</v>
      </c>
      <c r="D130" s="262" t="s">
        <v>710</v>
      </c>
      <c r="E130" s="263" t="s">
        <v>2566</v>
      </c>
      <c r="F130" s="264" t="s">
        <v>2567</v>
      </c>
      <c r="G130" s="265" t="s">
        <v>970</v>
      </c>
      <c r="H130" s="266">
        <v>1</v>
      </c>
      <c r="I130" s="267"/>
      <c r="J130" s="268">
        <f t="shared" si="10"/>
        <v>0</v>
      </c>
      <c r="K130" s="264" t="s">
        <v>21</v>
      </c>
      <c r="L130" s="269"/>
      <c r="M130" s="270" t="s">
        <v>21</v>
      </c>
      <c r="N130" s="271" t="s">
        <v>43</v>
      </c>
      <c r="O130" s="42"/>
      <c r="P130" s="202">
        <f t="shared" si="11"/>
        <v>0</v>
      </c>
      <c r="Q130" s="202">
        <v>0</v>
      </c>
      <c r="R130" s="202">
        <f t="shared" si="12"/>
        <v>0</v>
      </c>
      <c r="S130" s="202">
        <v>0</v>
      </c>
      <c r="T130" s="203">
        <f t="shared" si="13"/>
        <v>0</v>
      </c>
      <c r="AR130" s="24" t="s">
        <v>317</v>
      </c>
      <c r="AT130" s="24" t="s">
        <v>710</v>
      </c>
      <c r="AU130" s="24" t="s">
        <v>82</v>
      </c>
      <c r="AY130" s="24" t="s">
        <v>173</v>
      </c>
      <c r="BE130" s="204">
        <f t="shared" si="14"/>
        <v>0</v>
      </c>
      <c r="BF130" s="204">
        <f t="shared" si="15"/>
        <v>0</v>
      </c>
      <c r="BG130" s="204">
        <f t="shared" si="16"/>
        <v>0</v>
      </c>
      <c r="BH130" s="204">
        <f t="shared" si="17"/>
        <v>0</v>
      </c>
      <c r="BI130" s="204">
        <f t="shared" si="18"/>
        <v>0</v>
      </c>
      <c r="BJ130" s="24" t="s">
        <v>80</v>
      </c>
      <c r="BK130" s="204">
        <f t="shared" si="19"/>
        <v>0</v>
      </c>
      <c r="BL130" s="24" t="s">
        <v>181</v>
      </c>
      <c r="BM130" s="24" t="s">
        <v>2568</v>
      </c>
    </row>
    <row r="131" spans="2:65" s="1" customFormat="1" ht="44.25" customHeight="1">
      <c r="B131" s="41"/>
      <c r="C131" s="262" t="s">
        <v>1564</v>
      </c>
      <c r="D131" s="262" t="s">
        <v>710</v>
      </c>
      <c r="E131" s="263" t="s">
        <v>2569</v>
      </c>
      <c r="F131" s="264" t="s">
        <v>2570</v>
      </c>
      <c r="G131" s="265" t="s">
        <v>970</v>
      </c>
      <c r="H131" s="266">
        <v>1</v>
      </c>
      <c r="I131" s="267"/>
      <c r="J131" s="268">
        <f t="shared" si="10"/>
        <v>0</v>
      </c>
      <c r="K131" s="264" t="s">
        <v>21</v>
      </c>
      <c r="L131" s="269"/>
      <c r="M131" s="270" t="s">
        <v>21</v>
      </c>
      <c r="N131" s="271" t="s">
        <v>43</v>
      </c>
      <c r="O131" s="42"/>
      <c r="P131" s="202">
        <f t="shared" si="11"/>
        <v>0</v>
      </c>
      <c r="Q131" s="202">
        <v>0</v>
      </c>
      <c r="R131" s="202">
        <f t="shared" si="12"/>
        <v>0</v>
      </c>
      <c r="S131" s="202">
        <v>0</v>
      </c>
      <c r="T131" s="203">
        <f t="shared" si="13"/>
        <v>0</v>
      </c>
      <c r="AR131" s="24" t="s">
        <v>317</v>
      </c>
      <c r="AT131" s="24" t="s">
        <v>710</v>
      </c>
      <c r="AU131" s="24" t="s">
        <v>82</v>
      </c>
      <c r="AY131" s="24" t="s">
        <v>173</v>
      </c>
      <c r="BE131" s="204">
        <f t="shared" si="14"/>
        <v>0</v>
      </c>
      <c r="BF131" s="204">
        <f t="shared" si="15"/>
        <v>0</v>
      </c>
      <c r="BG131" s="204">
        <f t="shared" si="16"/>
        <v>0</v>
      </c>
      <c r="BH131" s="204">
        <f t="shared" si="17"/>
        <v>0</v>
      </c>
      <c r="BI131" s="204">
        <f t="shared" si="18"/>
        <v>0</v>
      </c>
      <c r="BJ131" s="24" t="s">
        <v>80</v>
      </c>
      <c r="BK131" s="204">
        <f t="shared" si="19"/>
        <v>0</v>
      </c>
      <c r="BL131" s="24" t="s">
        <v>181</v>
      </c>
      <c r="BM131" s="24" t="s">
        <v>2571</v>
      </c>
    </row>
    <row r="132" spans="2:65" s="1" customFormat="1" ht="44.25" customHeight="1">
      <c r="B132" s="41"/>
      <c r="C132" s="262" t="s">
        <v>1568</v>
      </c>
      <c r="D132" s="262" t="s">
        <v>710</v>
      </c>
      <c r="E132" s="263" t="s">
        <v>2572</v>
      </c>
      <c r="F132" s="264" t="s">
        <v>2573</v>
      </c>
      <c r="G132" s="265" t="s">
        <v>970</v>
      </c>
      <c r="H132" s="266">
        <v>1</v>
      </c>
      <c r="I132" s="267"/>
      <c r="J132" s="268">
        <f t="shared" si="10"/>
        <v>0</v>
      </c>
      <c r="K132" s="264" t="s">
        <v>21</v>
      </c>
      <c r="L132" s="269"/>
      <c r="M132" s="270" t="s">
        <v>21</v>
      </c>
      <c r="N132" s="271" t="s">
        <v>43</v>
      </c>
      <c r="O132" s="42"/>
      <c r="P132" s="202">
        <f t="shared" si="11"/>
        <v>0</v>
      </c>
      <c r="Q132" s="202">
        <v>0</v>
      </c>
      <c r="R132" s="202">
        <f t="shared" si="12"/>
        <v>0</v>
      </c>
      <c r="S132" s="202">
        <v>0</v>
      </c>
      <c r="T132" s="203">
        <f t="shared" si="13"/>
        <v>0</v>
      </c>
      <c r="AR132" s="24" t="s">
        <v>317</v>
      </c>
      <c r="AT132" s="24" t="s">
        <v>710</v>
      </c>
      <c r="AU132" s="24" t="s">
        <v>82</v>
      </c>
      <c r="AY132" s="24" t="s">
        <v>173</v>
      </c>
      <c r="BE132" s="204">
        <f t="shared" si="14"/>
        <v>0</v>
      </c>
      <c r="BF132" s="204">
        <f t="shared" si="15"/>
        <v>0</v>
      </c>
      <c r="BG132" s="204">
        <f t="shared" si="16"/>
        <v>0</v>
      </c>
      <c r="BH132" s="204">
        <f t="shared" si="17"/>
        <v>0</v>
      </c>
      <c r="BI132" s="204">
        <f t="shared" si="18"/>
        <v>0</v>
      </c>
      <c r="BJ132" s="24" t="s">
        <v>80</v>
      </c>
      <c r="BK132" s="204">
        <f t="shared" si="19"/>
        <v>0</v>
      </c>
      <c r="BL132" s="24" t="s">
        <v>181</v>
      </c>
      <c r="BM132" s="24" t="s">
        <v>2574</v>
      </c>
    </row>
    <row r="133" spans="2:65" s="1" customFormat="1" ht="31.5" customHeight="1">
      <c r="B133" s="41"/>
      <c r="C133" s="262" t="s">
        <v>1574</v>
      </c>
      <c r="D133" s="262" t="s">
        <v>710</v>
      </c>
      <c r="E133" s="263" t="s">
        <v>2575</v>
      </c>
      <c r="F133" s="264" t="s">
        <v>2576</v>
      </c>
      <c r="G133" s="265" t="s">
        <v>970</v>
      </c>
      <c r="H133" s="266">
        <v>1</v>
      </c>
      <c r="I133" s="267"/>
      <c r="J133" s="268">
        <f t="shared" si="10"/>
        <v>0</v>
      </c>
      <c r="K133" s="264" t="s">
        <v>21</v>
      </c>
      <c r="L133" s="269"/>
      <c r="M133" s="270" t="s">
        <v>21</v>
      </c>
      <c r="N133" s="271" t="s">
        <v>43</v>
      </c>
      <c r="O133" s="42"/>
      <c r="P133" s="202">
        <f t="shared" si="11"/>
        <v>0</v>
      </c>
      <c r="Q133" s="202">
        <v>0</v>
      </c>
      <c r="R133" s="202">
        <f t="shared" si="12"/>
        <v>0</v>
      </c>
      <c r="S133" s="202">
        <v>0</v>
      </c>
      <c r="T133" s="203">
        <f t="shared" si="13"/>
        <v>0</v>
      </c>
      <c r="AR133" s="24" t="s">
        <v>317</v>
      </c>
      <c r="AT133" s="24" t="s">
        <v>710</v>
      </c>
      <c r="AU133" s="24" t="s">
        <v>82</v>
      </c>
      <c r="AY133" s="24" t="s">
        <v>173</v>
      </c>
      <c r="BE133" s="204">
        <f t="shared" si="14"/>
        <v>0</v>
      </c>
      <c r="BF133" s="204">
        <f t="shared" si="15"/>
        <v>0</v>
      </c>
      <c r="BG133" s="204">
        <f t="shared" si="16"/>
        <v>0</v>
      </c>
      <c r="BH133" s="204">
        <f t="shared" si="17"/>
        <v>0</v>
      </c>
      <c r="BI133" s="204">
        <f t="shared" si="18"/>
        <v>0</v>
      </c>
      <c r="BJ133" s="24" t="s">
        <v>80</v>
      </c>
      <c r="BK133" s="204">
        <f t="shared" si="19"/>
        <v>0</v>
      </c>
      <c r="BL133" s="24" t="s">
        <v>181</v>
      </c>
      <c r="BM133" s="24" t="s">
        <v>2577</v>
      </c>
    </row>
    <row r="134" spans="2:65" s="1" customFormat="1" ht="31.5" customHeight="1">
      <c r="B134" s="41"/>
      <c r="C134" s="262" t="s">
        <v>1578</v>
      </c>
      <c r="D134" s="262" t="s">
        <v>710</v>
      </c>
      <c r="E134" s="263" t="s">
        <v>2578</v>
      </c>
      <c r="F134" s="264" t="s">
        <v>3819</v>
      </c>
      <c r="G134" s="265" t="s">
        <v>970</v>
      </c>
      <c r="H134" s="266">
        <v>1</v>
      </c>
      <c r="I134" s="267"/>
      <c r="J134" s="268">
        <f t="shared" si="10"/>
        <v>0</v>
      </c>
      <c r="K134" s="264" t="s">
        <v>21</v>
      </c>
      <c r="L134" s="269"/>
      <c r="M134" s="270" t="s">
        <v>21</v>
      </c>
      <c r="N134" s="271" t="s">
        <v>43</v>
      </c>
      <c r="O134" s="42"/>
      <c r="P134" s="202">
        <f t="shared" si="11"/>
        <v>0</v>
      </c>
      <c r="Q134" s="202">
        <v>0</v>
      </c>
      <c r="R134" s="202">
        <f t="shared" si="12"/>
        <v>0</v>
      </c>
      <c r="S134" s="202">
        <v>0</v>
      </c>
      <c r="T134" s="203">
        <f t="shared" si="13"/>
        <v>0</v>
      </c>
      <c r="AR134" s="24" t="s">
        <v>317</v>
      </c>
      <c r="AT134" s="24" t="s">
        <v>710</v>
      </c>
      <c r="AU134" s="24" t="s">
        <v>82</v>
      </c>
      <c r="AY134" s="24" t="s">
        <v>173</v>
      </c>
      <c r="BE134" s="204">
        <f t="shared" si="14"/>
        <v>0</v>
      </c>
      <c r="BF134" s="204">
        <f t="shared" si="15"/>
        <v>0</v>
      </c>
      <c r="BG134" s="204">
        <f t="shared" si="16"/>
        <v>0</v>
      </c>
      <c r="BH134" s="204">
        <f t="shared" si="17"/>
        <v>0</v>
      </c>
      <c r="BI134" s="204">
        <f t="shared" si="18"/>
        <v>0</v>
      </c>
      <c r="BJ134" s="24" t="s">
        <v>80</v>
      </c>
      <c r="BK134" s="204">
        <f t="shared" si="19"/>
        <v>0</v>
      </c>
      <c r="BL134" s="24" t="s">
        <v>181</v>
      </c>
      <c r="BM134" s="24" t="s">
        <v>2579</v>
      </c>
    </row>
    <row r="135" spans="2:65" s="1" customFormat="1" ht="31.5" customHeight="1">
      <c r="B135" s="41"/>
      <c r="C135" s="262" t="s">
        <v>1582</v>
      </c>
      <c r="D135" s="262" t="s">
        <v>710</v>
      </c>
      <c r="E135" s="263" t="s">
        <v>2580</v>
      </c>
      <c r="F135" s="264" t="s">
        <v>2581</v>
      </c>
      <c r="G135" s="265" t="s">
        <v>970</v>
      </c>
      <c r="H135" s="266">
        <v>1</v>
      </c>
      <c r="I135" s="267"/>
      <c r="J135" s="268">
        <f t="shared" si="10"/>
        <v>0</v>
      </c>
      <c r="K135" s="264" t="s">
        <v>21</v>
      </c>
      <c r="L135" s="269"/>
      <c r="M135" s="270" t="s">
        <v>21</v>
      </c>
      <c r="N135" s="271" t="s">
        <v>43</v>
      </c>
      <c r="O135" s="42"/>
      <c r="P135" s="202">
        <f t="shared" si="11"/>
        <v>0</v>
      </c>
      <c r="Q135" s="202">
        <v>0</v>
      </c>
      <c r="R135" s="202">
        <f t="shared" si="12"/>
        <v>0</v>
      </c>
      <c r="S135" s="202">
        <v>0</v>
      </c>
      <c r="T135" s="203">
        <f t="shared" si="13"/>
        <v>0</v>
      </c>
      <c r="AR135" s="24" t="s">
        <v>317</v>
      </c>
      <c r="AT135" s="24" t="s">
        <v>710</v>
      </c>
      <c r="AU135" s="24" t="s">
        <v>82</v>
      </c>
      <c r="AY135" s="24" t="s">
        <v>173</v>
      </c>
      <c r="BE135" s="204">
        <f t="shared" si="14"/>
        <v>0</v>
      </c>
      <c r="BF135" s="204">
        <f t="shared" si="15"/>
        <v>0</v>
      </c>
      <c r="BG135" s="204">
        <f t="shared" si="16"/>
        <v>0</v>
      </c>
      <c r="BH135" s="204">
        <f t="shared" si="17"/>
        <v>0</v>
      </c>
      <c r="BI135" s="204">
        <f t="shared" si="18"/>
        <v>0</v>
      </c>
      <c r="BJ135" s="24" t="s">
        <v>80</v>
      </c>
      <c r="BK135" s="204">
        <f t="shared" si="19"/>
        <v>0</v>
      </c>
      <c r="BL135" s="24" t="s">
        <v>181</v>
      </c>
      <c r="BM135" s="24" t="s">
        <v>2582</v>
      </c>
    </row>
    <row r="136" spans="2:65" s="1" customFormat="1" ht="31.5" customHeight="1">
      <c r="B136" s="41"/>
      <c r="C136" s="262" t="s">
        <v>1586</v>
      </c>
      <c r="D136" s="262" t="s">
        <v>710</v>
      </c>
      <c r="E136" s="263" t="s">
        <v>2583</v>
      </c>
      <c r="F136" s="264" t="s">
        <v>2584</v>
      </c>
      <c r="G136" s="265" t="s">
        <v>970</v>
      </c>
      <c r="H136" s="266">
        <v>1</v>
      </c>
      <c r="I136" s="267"/>
      <c r="J136" s="268">
        <f t="shared" si="10"/>
        <v>0</v>
      </c>
      <c r="K136" s="264" t="s">
        <v>21</v>
      </c>
      <c r="L136" s="269"/>
      <c r="M136" s="270" t="s">
        <v>21</v>
      </c>
      <c r="N136" s="271" t="s">
        <v>43</v>
      </c>
      <c r="O136" s="42"/>
      <c r="P136" s="202">
        <f t="shared" si="11"/>
        <v>0</v>
      </c>
      <c r="Q136" s="202">
        <v>0</v>
      </c>
      <c r="R136" s="202">
        <f t="shared" si="12"/>
        <v>0</v>
      </c>
      <c r="S136" s="202">
        <v>0</v>
      </c>
      <c r="T136" s="203">
        <f t="shared" si="13"/>
        <v>0</v>
      </c>
      <c r="AR136" s="24" t="s">
        <v>317</v>
      </c>
      <c r="AT136" s="24" t="s">
        <v>710</v>
      </c>
      <c r="AU136" s="24" t="s">
        <v>82</v>
      </c>
      <c r="AY136" s="24" t="s">
        <v>173</v>
      </c>
      <c r="BE136" s="204">
        <f t="shared" si="14"/>
        <v>0</v>
      </c>
      <c r="BF136" s="204">
        <f t="shared" si="15"/>
        <v>0</v>
      </c>
      <c r="BG136" s="204">
        <f t="shared" si="16"/>
        <v>0</v>
      </c>
      <c r="BH136" s="204">
        <f t="shared" si="17"/>
        <v>0</v>
      </c>
      <c r="BI136" s="204">
        <f t="shared" si="18"/>
        <v>0</v>
      </c>
      <c r="BJ136" s="24" t="s">
        <v>80</v>
      </c>
      <c r="BK136" s="204">
        <f t="shared" si="19"/>
        <v>0</v>
      </c>
      <c r="BL136" s="24" t="s">
        <v>181</v>
      </c>
      <c r="BM136" s="24" t="s">
        <v>2585</v>
      </c>
    </row>
    <row r="137" spans="2:65" s="1" customFormat="1" ht="31.5" customHeight="1">
      <c r="B137" s="41"/>
      <c r="C137" s="262" t="s">
        <v>1590</v>
      </c>
      <c r="D137" s="262" t="s">
        <v>710</v>
      </c>
      <c r="E137" s="263" t="s">
        <v>2586</v>
      </c>
      <c r="F137" s="264" t="s">
        <v>2587</v>
      </c>
      <c r="G137" s="265" t="s">
        <v>970</v>
      </c>
      <c r="H137" s="266">
        <v>1</v>
      </c>
      <c r="I137" s="267"/>
      <c r="J137" s="268">
        <f t="shared" si="10"/>
        <v>0</v>
      </c>
      <c r="K137" s="264" t="s">
        <v>21</v>
      </c>
      <c r="L137" s="269"/>
      <c r="M137" s="270" t="s">
        <v>21</v>
      </c>
      <c r="N137" s="271" t="s">
        <v>43</v>
      </c>
      <c r="O137" s="42"/>
      <c r="P137" s="202">
        <f t="shared" si="11"/>
        <v>0</v>
      </c>
      <c r="Q137" s="202">
        <v>0</v>
      </c>
      <c r="R137" s="202">
        <f t="shared" si="12"/>
        <v>0</v>
      </c>
      <c r="S137" s="202">
        <v>0</v>
      </c>
      <c r="T137" s="203">
        <f t="shared" si="13"/>
        <v>0</v>
      </c>
      <c r="AR137" s="24" t="s">
        <v>317</v>
      </c>
      <c r="AT137" s="24" t="s">
        <v>710</v>
      </c>
      <c r="AU137" s="24" t="s">
        <v>82</v>
      </c>
      <c r="AY137" s="24" t="s">
        <v>173</v>
      </c>
      <c r="BE137" s="204">
        <f t="shared" si="14"/>
        <v>0</v>
      </c>
      <c r="BF137" s="204">
        <f t="shared" si="15"/>
        <v>0</v>
      </c>
      <c r="BG137" s="204">
        <f t="shared" si="16"/>
        <v>0</v>
      </c>
      <c r="BH137" s="204">
        <f t="shared" si="17"/>
        <v>0</v>
      </c>
      <c r="BI137" s="204">
        <f t="shared" si="18"/>
        <v>0</v>
      </c>
      <c r="BJ137" s="24" t="s">
        <v>80</v>
      </c>
      <c r="BK137" s="204">
        <f t="shared" si="19"/>
        <v>0</v>
      </c>
      <c r="BL137" s="24" t="s">
        <v>181</v>
      </c>
      <c r="BM137" s="24" t="s">
        <v>2588</v>
      </c>
    </row>
    <row r="138" spans="2:65" s="1" customFormat="1" ht="31.5" customHeight="1">
      <c r="B138" s="41"/>
      <c r="C138" s="262" t="s">
        <v>1594</v>
      </c>
      <c r="D138" s="262" t="s">
        <v>710</v>
      </c>
      <c r="E138" s="263" t="s">
        <v>2589</v>
      </c>
      <c r="F138" s="264" t="s">
        <v>2590</v>
      </c>
      <c r="G138" s="265" t="s">
        <v>970</v>
      </c>
      <c r="H138" s="266">
        <v>2</v>
      </c>
      <c r="I138" s="267"/>
      <c r="J138" s="268">
        <f t="shared" si="10"/>
        <v>0</v>
      </c>
      <c r="K138" s="264" t="s">
        <v>21</v>
      </c>
      <c r="L138" s="269"/>
      <c r="M138" s="270" t="s">
        <v>21</v>
      </c>
      <c r="N138" s="271" t="s">
        <v>43</v>
      </c>
      <c r="O138" s="42"/>
      <c r="P138" s="202">
        <f t="shared" si="11"/>
        <v>0</v>
      </c>
      <c r="Q138" s="202">
        <v>0</v>
      </c>
      <c r="R138" s="202">
        <f t="shared" si="12"/>
        <v>0</v>
      </c>
      <c r="S138" s="202">
        <v>0</v>
      </c>
      <c r="T138" s="203">
        <f t="shared" si="13"/>
        <v>0</v>
      </c>
      <c r="AR138" s="24" t="s">
        <v>317</v>
      </c>
      <c r="AT138" s="24" t="s">
        <v>710</v>
      </c>
      <c r="AU138" s="24" t="s">
        <v>82</v>
      </c>
      <c r="AY138" s="24" t="s">
        <v>173</v>
      </c>
      <c r="BE138" s="204">
        <f t="shared" si="14"/>
        <v>0</v>
      </c>
      <c r="BF138" s="204">
        <f t="shared" si="15"/>
        <v>0</v>
      </c>
      <c r="BG138" s="204">
        <f t="shared" si="16"/>
        <v>0</v>
      </c>
      <c r="BH138" s="204">
        <f t="shared" si="17"/>
        <v>0</v>
      </c>
      <c r="BI138" s="204">
        <f t="shared" si="18"/>
        <v>0</v>
      </c>
      <c r="BJ138" s="24" t="s">
        <v>80</v>
      </c>
      <c r="BK138" s="204">
        <f t="shared" si="19"/>
        <v>0</v>
      </c>
      <c r="BL138" s="24" t="s">
        <v>181</v>
      </c>
      <c r="BM138" s="24" t="s">
        <v>2591</v>
      </c>
    </row>
    <row r="139" spans="2:65" s="1" customFormat="1" ht="31.5" customHeight="1">
      <c r="B139" s="41"/>
      <c r="C139" s="262" t="s">
        <v>1600</v>
      </c>
      <c r="D139" s="262" t="s">
        <v>710</v>
      </c>
      <c r="E139" s="263" t="s">
        <v>2592</v>
      </c>
      <c r="F139" s="264" t="s">
        <v>2593</v>
      </c>
      <c r="G139" s="265" t="s">
        <v>970</v>
      </c>
      <c r="H139" s="266">
        <v>3</v>
      </c>
      <c r="I139" s="267"/>
      <c r="J139" s="268">
        <f t="shared" si="10"/>
        <v>0</v>
      </c>
      <c r="K139" s="264" t="s">
        <v>21</v>
      </c>
      <c r="L139" s="269"/>
      <c r="M139" s="270" t="s">
        <v>21</v>
      </c>
      <c r="N139" s="271" t="s">
        <v>43</v>
      </c>
      <c r="O139" s="42"/>
      <c r="P139" s="202">
        <f t="shared" si="11"/>
        <v>0</v>
      </c>
      <c r="Q139" s="202">
        <v>0</v>
      </c>
      <c r="R139" s="202">
        <f t="shared" si="12"/>
        <v>0</v>
      </c>
      <c r="S139" s="202">
        <v>0</v>
      </c>
      <c r="T139" s="203">
        <f t="shared" si="13"/>
        <v>0</v>
      </c>
      <c r="AR139" s="24" t="s">
        <v>317</v>
      </c>
      <c r="AT139" s="24" t="s">
        <v>710</v>
      </c>
      <c r="AU139" s="24" t="s">
        <v>82</v>
      </c>
      <c r="AY139" s="24" t="s">
        <v>173</v>
      </c>
      <c r="BE139" s="204">
        <f t="shared" si="14"/>
        <v>0</v>
      </c>
      <c r="BF139" s="204">
        <f t="shared" si="15"/>
        <v>0</v>
      </c>
      <c r="BG139" s="204">
        <f t="shared" si="16"/>
        <v>0</v>
      </c>
      <c r="BH139" s="204">
        <f t="shared" si="17"/>
        <v>0</v>
      </c>
      <c r="BI139" s="204">
        <f t="shared" si="18"/>
        <v>0</v>
      </c>
      <c r="BJ139" s="24" t="s">
        <v>80</v>
      </c>
      <c r="BK139" s="204">
        <f t="shared" si="19"/>
        <v>0</v>
      </c>
      <c r="BL139" s="24" t="s">
        <v>181</v>
      </c>
      <c r="BM139" s="24" t="s">
        <v>2594</v>
      </c>
    </row>
    <row r="140" spans="2:65" s="1" customFormat="1" ht="31.5" customHeight="1">
      <c r="B140" s="41"/>
      <c r="C140" s="262" t="s">
        <v>1604</v>
      </c>
      <c r="D140" s="262" t="s">
        <v>710</v>
      </c>
      <c r="E140" s="263" t="s">
        <v>2595</v>
      </c>
      <c r="F140" s="264" t="s">
        <v>2596</v>
      </c>
      <c r="G140" s="265" t="s">
        <v>970</v>
      </c>
      <c r="H140" s="266">
        <v>4</v>
      </c>
      <c r="I140" s="267"/>
      <c r="J140" s="268">
        <f t="shared" si="10"/>
        <v>0</v>
      </c>
      <c r="K140" s="264" t="s">
        <v>21</v>
      </c>
      <c r="L140" s="269"/>
      <c r="M140" s="270" t="s">
        <v>21</v>
      </c>
      <c r="N140" s="271" t="s">
        <v>43</v>
      </c>
      <c r="O140" s="42"/>
      <c r="P140" s="202">
        <f t="shared" si="11"/>
        <v>0</v>
      </c>
      <c r="Q140" s="202">
        <v>0</v>
      </c>
      <c r="R140" s="202">
        <f t="shared" si="12"/>
        <v>0</v>
      </c>
      <c r="S140" s="202">
        <v>0</v>
      </c>
      <c r="T140" s="203">
        <f t="shared" si="13"/>
        <v>0</v>
      </c>
      <c r="AR140" s="24" t="s">
        <v>317</v>
      </c>
      <c r="AT140" s="24" t="s">
        <v>710</v>
      </c>
      <c r="AU140" s="24" t="s">
        <v>82</v>
      </c>
      <c r="AY140" s="24" t="s">
        <v>173</v>
      </c>
      <c r="BE140" s="204">
        <f t="shared" si="14"/>
        <v>0</v>
      </c>
      <c r="BF140" s="204">
        <f t="shared" si="15"/>
        <v>0</v>
      </c>
      <c r="BG140" s="204">
        <f t="shared" si="16"/>
        <v>0</v>
      </c>
      <c r="BH140" s="204">
        <f t="shared" si="17"/>
        <v>0</v>
      </c>
      <c r="BI140" s="204">
        <f t="shared" si="18"/>
        <v>0</v>
      </c>
      <c r="BJ140" s="24" t="s">
        <v>80</v>
      </c>
      <c r="BK140" s="204">
        <f t="shared" si="19"/>
        <v>0</v>
      </c>
      <c r="BL140" s="24" t="s">
        <v>181</v>
      </c>
      <c r="BM140" s="24" t="s">
        <v>2597</v>
      </c>
    </row>
    <row r="141" spans="2:65" s="1" customFormat="1" ht="31.5" customHeight="1">
      <c r="B141" s="41"/>
      <c r="C141" s="262" t="s">
        <v>1608</v>
      </c>
      <c r="D141" s="262" t="s">
        <v>710</v>
      </c>
      <c r="E141" s="263" t="s">
        <v>2598</v>
      </c>
      <c r="F141" s="264" t="s">
        <v>2599</v>
      </c>
      <c r="G141" s="265" t="s">
        <v>970</v>
      </c>
      <c r="H141" s="266">
        <v>1</v>
      </c>
      <c r="I141" s="267"/>
      <c r="J141" s="268">
        <f t="shared" si="10"/>
        <v>0</v>
      </c>
      <c r="K141" s="264" t="s">
        <v>21</v>
      </c>
      <c r="L141" s="269"/>
      <c r="M141" s="270" t="s">
        <v>21</v>
      </c>
      <c r="N141" s="271" t="s">
        <v>43</v>
      </c>
      <c r="O141" s="42"/>
      <c r="P141" s="202">
        <f t="shared" si="11"/>
        <v>0</v>
      </c>
      <c r="Q141" s="202">
        <v>0</v>
      </c>
      <c r="R141" s="202">
        <f t="shared" si="12"/>
        <v>0</v>
      </c>
      <c r="S141" s="202">
        <v>0</v>
      </c>
      <c r="T141" s="203">
        <f t="shared" si="13"/>
        <v>0</v>
      </c>
      <c r="AR141" s="24" t="s">
        <v>317</v>
      </c>
      <c r="AT141" s="24" t="s">
        <v>710</v>
      </c>
      <c r="AU141" s="24" t="s">
        <v>82</v>
      </c>
      <c r="AY141" s="24" t="s">
        <v>173</v>
      </c>
      <c r="BE141" s="204">
        <f t="shared" si="14"/>
        <v>0</v>
      </c>
      <c r="BF141" s="204">
        <f t="shared" si="15"/>
        <v>0</v>
      </c>
      <c r="BG141" s="204">
        <f t="shared" si="16"/>
        <v>0</v>
      </c>
      <c r="BH141" s="204">
        <f t="shared" si="17"/>
        <v>0</v>
      </c>
      <c r="BI141" s="204">
        <f t="shared" si="18"/>
        <v>0</v>
      </c>
      <c r="BJ141" s="24" t="s">
        <v>80</v>
      </c>
      <c r="BK141" s="204">
        <f t="shared" si="19"/>
        <v>0</v>
      </c>
      <c r="BL141" s="24" t="s">
        <v>181</v>
      </c>
      <c r="BM141" s="24" t="s">
        <v>2600</v>
      </c>
    </row>
    <row r="142" spans="2:65" s="1" customFormat="1" ht="31.5" customHeight="1">
      <c r="B142" s="41"/>
      <c r="C142" s="262" t="s">
        <v>1612</v>
      </c>
      <c r="D142" s="262" t="s">
        <v>710</v>
      </c>
      <c r="E142" s="263" t="s">
        <v>2601</v>
      </c>
      <c r="F142" s="264" t="s">
        <v>2602</v>
      </c>
      <c r="G142" s="265" t="s">
        <v>970</v>
      </c>
      <c r="H142" s="266">
        <v>1</v>
      </c>
      <c r="I142" s="267"/>
      <c r="J142" s="268">
        <f t="shared" si="10"/>
        <v>0</v>
      </c>
      <c r="K142" s="264" t="s">
        <v>21</v>
      </c>
      <c r="L142" s="269"/>
      <c r="M142" s="270" t="s">
        <v>21</v>
      </c>
      <c r="N142" s="271" t="s">
        <v>43</v>
      </c>
      <c r="O142" s="42"/>
      <c r="P142" s="202">
        <f t="shared" si="11"/>
        <v>0</v>
      </c>
      <c r="Q142" s="202">
        <v>0</v>
      </c>
      <c r="R142" s="202">
        <f t="shared" si="12"/>
        <v>0</v>
      </c>
      <c r="S142" s="202">
        <v>0</v>
      </c>
      <c r="T142" s="203">
        <f t="shared" si="13"/>
        <v>0</v>
      </c>
      <c r="AR142" s="24" t="s">
        <v>317</v>
      </c>
      <c r="AT142" s="24" t="s">
        <v>710</v>
      </c>
      <c r="AU142" s="24" t="s">
        <v>82</v>
      </c>
      <c r="AY142" s="24" t="s">
        <v>173</v>
      </c>
      <c r="BE142" s="204">
        <f t="shared" si="14"/>
        <v>0</v>
      </c>
      <c r="BF142" s="204">
        <f t="shared" si="15"/>
        <v>0</v>
      </c>
      <c r="BG142" s="204">
        <f t="shared" si="16"/>
        <v>0</v>
      </c>
      <c r="BH142" s="204">
        <f t="shared" si="17"/>
        <v>0</v>
      </c>
      <c r="BI142" s="204">
        <f t="shared" si="18"/>
        <v>0</v>
      </c>
      <c r="BJ142" s="24" t="s">
        <v>80</v>
      </c>
      <c r="BK142" s="204">
        <f t="shared" si="19"/>
        <v>0</v>
      </c>
      <c r="BL142" s="24" t="s">
        <v>181</v>
      </c>
      <c r="BM142" s="24" t="s">
        <v>2603</v>
      </c>
    </row>
    <row r="143" spans="2:65" s="1" customFormat="1" ht="44.25" customHeight="1">
      <c r="B143" s="41"/>
      <c r="C143" s="262" t="s">
        <v>1616</v>
      </c>
      <c r="D143" s="262" t="s">
        <v>710</v>
      </c>
      <c r="E143" s="263" t="s">
        <v>2604</v>
      </c>
      <c r="F143" s="264" t="s">
        <v>2605</v>
      </c>
      <c r="G143" s="265" t="s">
        <v>970</v>
      </c>
      <c r="H143" s="266">
        <v>1</v>
      </c>
      <c r="I143" s="267"/>
      <c r="J143" s="268">
        <f t="shared" si="10"/>
        <v>0</v>
      </c>
      <c r="K143" s="264" t="s">
        <v>21</v>
      </c>
      <c r="L143" s="269"/>
      <c r="M143" s="270" t="s">
        <v>21</v>
      </c>
      <c r="N143" s="271" t="s">
        <v>43</v>
      </c>
      <c r="O143" s="42"/>
      <c r="P143" s="202">
        <f t="shared" si="11"/>
        <v>0</v>
      </c>
      <c r="Q143" s="202">
        <v>0</v>
      </c>
      <c r="R143" s="202">
        <f t="shared" si="12"/>
        <v>0</v>
      </c>
      <c r="S143" s="202">
        <v>0</v>
      </c>
      <c r="T143" s="203">
        <f t="shared" si="13"/>
        <v>0</v>
      </c>
      <c r="AR143" s="24" t="s">
        <v>317</v>
      </c>
      <c r="AT143" s="24" t="s">
        <v>710</v>
      </c>
      <c r="AU143" s="24" t="s">
        <v>82</v>
      </c>
      <c r="AY143" s="24" t="s">
        <v>173</v>
      </c>
      <c r="BE143" s="204">
        <f t="shared" si="14"/>
        <v>0</v>
      </c>
      <c r="BF143" s="204">
        <f t="shared" si="15"/>
        <v>0</v>
      </c>
      <c r="BG143" s="204">
        <f t="shared" si="16"/>
        <v>0</v>
      </c>
      <c r="BH143" s="204">
        <f t="shared" si="17"/>
        <v>0</v>
      </c>
      <c r="BI143" s="204">
        <f t="shared" si="18"/>
        <v>0</v>
      </c>
      <c r="BJ143" s="24" t="s">
        <v>80</v>
      </c>
      <c r="BK143" s="204">
        <f t="shared" si="19"/>
        <v>0</v>
      </c>
      <c r="BL143" s="24" t="s">
        <v>181</v>
      </c>
      <c r="BM143" s="24" t="s">
        <v>2606</v>
      </c>
    </row>
    <row r="144" spans="2:65" s="1" customFormat="1" ht="44.25" customHeight="1">
      <c r="B144" s="41"/>
      <c r="C144" s="262" t="s">
        <v>1620</v>
      </c>
      <c r="D144" s="262" t="s">
        <v>710</v>
      </c>
      <c r="E144" s="263" t="s">
        <v>2607</v>
      </c>
      <c r="F144" s="264" t="s">
        <v>2608</v>
      </c>
      <c r="G144" s="265" t="s">
        <v>970</v>
      </c>
      <c r="H144" s="266">
        <v>2</v>
      </c>
      <c r="I144" s="267"/>
      <c r="J144" s="268">
        <f t="shared" si="10"/>
        <v>0</v>
      </c>
      <c r="K144" s="264" t="s">
        <v>21</v>
      </c>
      <c r="L144" s="269"/>
      <c r="M144" s="270" t="s">
        <v>21</v>
      </c>
      <c r="N144" s="271" t="s">
        <v>43</v>
      </c>
      <c r="O144" s="42"/>
      <c r="P144" s="202">
        <f t="shared" si="11"/>
        <v>0</v>
      </c>
      <c r="Q144" s="202">
        <v>0</v>
      </c>
      <c r="R144" s="202">
        <f t="shared" si="12"/>
        <v>0</v>
      </c>
      <c r="S144" s="202">
        <v>0</v>
      </c>
      <c r="T144" s="203">
        <f t="shared" si="13"/>
        <v>0</v>
      </c>
      <c r="AR144" s="24" t="s">
        <v>317</v>
      </c>
      <c r="AT144" s="24" t="s">
        <v>710</v>
      </c>
      <c r="AU144" s="24" t="s">
        <v>82</v>
      </c>
      <c r="AY144" s="24" t="s">
        <v>173</v>
      </c>
      <c r="BE144" s="204">
        <f t="shared" si="14"/>
        <v>0</v>
      </c>
      <c r="BF144" s="204">
        <f t="shared" si="15"/>
        <v>0</v>
      </c>
      <c r="BG144" s="204">
        <f t="shared" si="16"/>
        <v>0</v>
      </c>
      <c r="BH144" s="204">
        <f t="shared" si="17"/>
        <v>0</v>
      </c>
      <c r="BI144" s="204">
        <f t="shared" si="18"/>
        <v>0</v>
      </c>
      <c r="BJ144" s="24" t="s">
        <v>80</v>
      </c>
      <c r="BK144" s="204">
        <f t="shared" si="19"/>
        <v>0</v>
      </c>
      <c r="BL144" s="24" t="s">
        <v>181</v>
      </c>
      <c r="BM144" s="24" t="s">
        <v>2609</v>
      </c>
    </row>
    <row r="145" spans="2:65" s="1" customFormat="1" ht="44.25" customHeight="1">
      <c r="B145" s="41"/>
      <c r="C145" s="262" t="s">
        <v>1624</v>
      </c>
      <c r="D145" s="262" t="s">
        <v>710</v>
      </c>
      <c r="E145" s="263" t="s">
        <v>2610</v>
      </c>
      <c r="F145" s="264" t="s">
        <v>2611</v>
      </c>
      <c r="G145" s="265" t="s">
        <v>970</v>
      </c>
      <c r="H145" s="266">
        <v>2</v>
      </c>
      <c r="I145" s="267"/>
      <c r="J145" s="268">
        <f t="shared" si="10"/>
        <v>0</v>
      </c>
      <c r="K145" s="264" t="s">
        <v>21</v>
      </c>
      <c r="L145" s="269"/>
      <c r="M145" s="270" t="s">
        <v>21</v>
      </c>
      <c r="N145" s="271" t="s">
        <v>43</v>
      </c>
      <c r="O145" s="42"/>
      <c r="P145" s="202">
        <f t="shared" si="11"/>
        <v>0</v>
      </c>
      <c r="Q145" s="202">
        <v>0</v>
      </c>
      <c r="R145" s="202">
        <f t="shared" si="12"/>
        <v>0</v>
      </c>
      <c r="S145" s="202">
        <v>0</v>
      </c>
      <c r="T145" s="203">
        <f t="shared" si="13"/>
        <v>0</v>
      </c>
      <c r="AR145" s="24" t="s">
        <v>317</v>
      </c>
      <c r="AT145" s="24" t="s">
        <v>710</v>
      </c>
      <c r="AU145" s="24" t="s">
        <v>82</v>
      </c>
      <c r="AY145" s="24" t="s">
        <v>173</v>
      </c>
      <c r="BE145" s="204">
        <f t="shared" si="14"/>
        <v>0</v>
      </c>
      <c r="BF145" s="204">
        <f t="shared" si="15"/>
        <v>0</v>
      </c>
      <c r="BG145" s="204">
        <f t="shared" si="16"/>
        <v>0</v>
      </c>
      <c r="BH145" s="204">
        <f t="shared" si="17"/>
        <v>0</v>
      </c>
      <c r="BI145" s="204">
        <f t="shared" si="18"/>
        <v>0</v>
      </c>
      <c r="BJ145" s="24" t="s">
        <v>80</v>
      </c>
      <c r="BK145" s="204">
        <f t="shared" si="19"/>
        <v>0</v>
      </c>
      <c r="BL145" s="24" t="s">
        <v>181</v>
      </c>
      <c r="BM145" s="24" t="s">
        <v>2612</v>
      </c>
    </row>
    <row r="146" spans="2:65" s="1" customFormat="1" ht="44.25" customHeight="1">
      <c r="B146" s="41"/>
      <c r="C146" s="262" t="s">
        <v>1628</v>
      </c>
      <c r="D146" s="262" t="s">
        <v>710</v>
      </c>
      <c r="E146" s="263" t="s">
        <v>2613</v>
      </c>
      <c r="F146" s="264" t="s">
        <v>2614</v>
      </c>
      <c r="G146" s="265" t="s">
        <v>970</v>
      </c>
      <c r="H146" s="266">
        <v>2</v>
      </c>
      <c r="I146" s="267"/>
      <c r="J146" s="268">
        <f t="shared" si="10"/>
        <v>0</v>
      </c>
      <c r="K146" s="264" t="s">
        <v>21</v>
      </c>
      <c r="L146" s="269"/>
      <c r="M146" s="270" t="s">
        <v>21</v>
      </c>
      <c r="N146" s="271" t="s">
        <v>43</v>
      </c>
      <c r="O146" s="42"/>
      <c r="P146" s="202">
        <f t="shared" si="11"/>
        <v>0</v>
      </c>
      <c r="Q146" s="202">
        <v>0</v>
      </c>
      <c r="R146" s="202">
        <f t="shared" si="12"/>
        <v>0</v>
      </c>
      <c r="S146" s="202">
        <v>0</v>
      </c>
      <c r="T146" s="203">
        <f t="shared" si="13"/>
        <v>0</v>
      </c>
      <c r="AR146" s="24" t="s">
        <v>317</v>
      </c>
      <c r="AT146" s="24" t="s">
        <v>710</v>
      </c>
      <c r="AU146" s="24" t="s">
        <v>82</v>
      </c>
      <c r="AY146" s="24" t="s">
        <v>173</v>
      </c>
      <c r="BE146" s="204">
        <f t="shared" si="14"/>
        <v>0</v>
      </c>
      <c r="BF146" s="204">
        <f t="shared" si="15"/>
        <v>0</v>
      </c>
      <c r="BG146" s="204">
        <f t="shared" si="16"/>
        <v>0</v>
      </c>
      <c r="BH146" s="204">
        <f t="shared" si="17"/>
        <v>0</v>
      </c>
      <c r="BI146" s="204">
        <f t="shared" si="18"/>
        <v>0</v>
      </c>
      <c r="BJ146" s="24" t="s">
        <v>80</v>
      </c>
      <c r="BK146" s="204">
        <f t="shared" si="19"/>
        <v>0</v>
      </c>
      <c r="BL146" s="24" t="s">
        <v>181</v>
      </c>
      <c r="BM146" s="24" t="s">
        <v>2615</v>
      </c>
    </row>
    <row r="147" spans="2:65" s="1" customFormat="1" ht="44.25" customHeight="1">
      <c r="B147" s="41"/>
      <c r="C147" s="262" t="s">
        <v>1118</v>
      </c>
      <c r="D147" s="262" t="s">
        <v>710</v>
      </c>
      <c r="E147" s="263" t="s">
        <v>2616</v>
      </c>
      <c r="F147" s="264" t="s">
        <v>2617</v>
      </c>
      <c r="G147" s="265" t="s">
        <v>970</v>
      </c>
      <c r="H147" s="266">
        <v>1</v>
      </c>
      <c r="I147" s="267"/>
      <c r="J147" s="268">
        <f t="shared" si="10"/>
        <v>0</v>
      </c>
      <c r="K147" s="264" t="s">
        <v>21</v>
      </c>
      <c r="L147" s="269"/>
      <c r="M147" s="270" t="s">
        <v>21</v>
      </c>
      <c r="N147" s="271" t="s">
        <v>43</v>
      </c>
      <c r="O147" s="42"/>
      <c r="P147" s="202">
        <f t="shared" si="11"/>
        <v>0</v>
      </c>
      <c r="Q147" s="202">
        <v>0</v>
      </c>
      <c r="R147" s="202">
        <f t="shared" si="12"/>
        <v>0</v>
      </c>
      <c r="S147" s="202">
        <v>0</v>
      </c>
      <c r="T147" s="203">
        <f t="shared" si="13"/>
        <v>0</v>
      </c>
      <c r="AR147" s="24" t="s">
        <v>317</v>
      </c>
      <c r="AT147" s="24" t="s">
        <v>710</v>
      </c>
      <c r="AU147" s="24" t="s">
        <v>82</v>
      </c>
      <c r="AY147" s="24" t="s">
        <v>173</v>
      </c>
      <c r="BE147" s="204">
        <f t="shared" si="14"/>
        <v>0</v>
      </c>
      <c r="BF147" s="204">
        <f t="shared" si="15"/>
        <v>0</v>
      </c>
      <c r="BG147" s="204">
        <f t="shared" si="16"/>
        <v>0</v>
      </c>
      <c r="BH147" s="204">
        <f t="shared" si="17"/>
        <v>0</v>
      </c>
      <c r="BI147" s="204">
        <f t="shared" si="18"/>
        <v>0</v>
      </c>
      <c r="BJ147" s="24" t="s">
        <v>80</v>
      </c>
      <c r="BK147" s="204">
        <f t="shared" si="19"/>
        <v>0</v>
      </c>
      <c r="BL147" s="24" t="s">
        <v>181</v>
      </c>
      <c r="BM147" s="24" t="s">
        <v>2618</v>
      </c>
    </row>
    <row r="148" spans="2:65" s="1" customFormat="1" ht="22.5" customHeight="1">
      <c r="B148" s="41"/>
      <c r="C148" s="262" t="s">
        <v>1125</v>
      </c>
      <c r="D148" s="262" t="s">
        <v>710</v>
      </c>
      <c r="E148" s="263" t="s">
        <v>2619</v>
      </c>
      <c r="F148" s="264" t="s">
        <v>2620</v>
      </c>
      <c r="G148" s="265" t="s">
        <v>970</v>
      </c>
      <c r="H148" s="266">
        <v>1</v>
      </c>
      <c r="I148" s="267"/>
      <c r="J148" s="268">
        <f t="shared" si="10"/>
        <v>0</v>
      </c>
      <c r="K148" s="264" t="s">
        <v>21</v>
      </c>
      <c r="L148" s="269"/>
      <c r="M148" s="270" t="s">
        <v>21</v>
      </c>
      <c r="N148" s="271" t="s">
        <v>43</v>
      </c>
      <c r="O148" s="42"/>
      <c r="P148" s="202">
        <f t="shared" si="11"/>
        <v>0</v>
      </c>
      <c r="Q148" s="202">
        <v>0</v>
      </c>
      <c r="R148" s="202">
        <f t="shared" si="12"/>
        <v>0</v>
      </c>
      <c r="S148" s="202">
        <v>0</v>
      </c>
      <c r="T148" s="203">
        <f t="shared" si="13"/>
        <v>0</v>
      </c>
      <c r="AR148" s="24" t="s">
        <v>317</v>
      </c>
      <c r="AT148" s="24" t="s">
        <v>710</v>
      </c>
      <c r="AU148" s="24" t="s">
        <v>82</v>
      </c>
      <c r="AY148" s="24" t="s">
        <v>173</v>
      </c>
      <c r="BE148" s="204">
        <f t="shared" si="14"/>
        <v>0</v>
      </c>
      <c r="BF148" s="204">
        <f t="shared" si="15"/>
        <v>0</v>
      </c>
      <c r="BG148" s="204">
        <f t="shared" si="16"/>
        <v>0</v>
      </c>
      <c r="BH148" s="204">
        <f t="shared" si="17"/>
        <v>0</v>
      </c>
      <c r="BI148" s="204">
        <f t="shared" si="18"/>
        <v>0</v>
      </c>
      <c r="BJ148" s="24" t="s">
        <v>80</v>
      </c>
      <c r="BK148" s="204">
        <f t="shared" si="19"/>
        <v>0</v>
      </c>
      <c r="BL148" s="24" t="s">
        <v>181</v>
      </c>
      <c r="BM148" s="24" t="s">
        <v>2621</v>
      </c>
    </row>
    <row r="149" spans="2:65" s="1" customFormat="1" ht="31.5" customHeight="1">
      <c r="B149" s="41"/>
      <c r="C149" s="262" t="s">
        <v>1638</v>
      </c>
      <c r="D149" s="262" t="s">
        <v>710</v>
      </c>
      <c r="E149" s="263" t="s">
        <v>2622</v>
      </c>
      <c r="F149" s="264" t="s">
        <v>2623</v>
      </c>
      <c r="G149" s="265" t="s">
        <v>970</v>
      </c>
      <c r="H149" s="266">
        <v>1</v>
      </c>
      <c r="I149" s="267"/>
      <c r="J149" s="268">
        <f t="shared" si="10"/>
        <v>0</v>
      </c>
      <c r="K149" s="264" t="s">
        <v>21</v>
      </c>
      <c r="L149" s="269"/>
      <c r="M149" s="270" t="s">
        <v>21</v>
      </c>
      <c r="N149" s="271" t="s">
        <v>43</v>
      </c>
      <c r="O149" s="42"/>
      <c r="P149" s="202">
        <f t="shared" si="11"/>
        <v>0</v>
      </c>
      <c r="Q149" s="202">
        <v>0</v>
      </c>
      <c r="R149" s="202">
        <f t="shared" si="12"/>
        <v>0</v>
      </c>
      <c r="S149" s="202">
        <v>0</v>
      </c>
      <c r="T149" s="203">
        <f t="shared" si="13"/>
        <v>0</v>
      </c>
      <c r="AR149" s="24" t="s">
        <v>317</v>
      </c>
      <c r="AT149" s="24" t="s">
        <v>710</v>
      </c>
      <c r="AU149" s="24" t="s">
        <v>82</v>
      </c>
      <c r="AY149" s="24" t="s">
        <v>173</v>
      </c>
      <c r="BE149" s="204">
        <f t="shared" si="14"/>
        <v>0</v>
      </c>
      <c r="BF149" s="204">
        <f t="shared" si="15"/>
        <v>0</v>
      </c>
      <c r="BG149" s="204">
        <f t="shared" si="16"/>
        <v>0</v>
      </c>
      <c r="BH149" s="204">
        <f t="shared" si="17"/>
        <v>0</v>
      </c>
      <c r="BI149" s="204">
        <f t="shared" si="18"/>
        <v>0</v>
      </c>
      <c r="BJ149" s="24" t="s">
        <v>80</v>
      </c>
      <c r="BK149" s="204">
        <f t="shared" si="19"/>
        <v>0</v>
      </c>
      <c r="BL149" s="24" t="s">
        <v>181</v>
      </c>
      <c r="BM149" s="24" t="s">
        <v>2624</v>
      </c>
    </row>
    <row r="150" spans="2:65" s="1" customFormat="1" ht="31.5" customHeight="1">
      <c r="B150" s="41"/>
      <c r="C150" s="193" t="s">
        <v>1642</v>
      </c>
      <c r="D150" s="193" t="s">
        <v>176</v>
      </c>
      <c r="E150" s="194" t="s">
        <v>2625</v>
      </c>
      <c r="F150" s="195" t="s">
        <v>2558</v>
      </c>
      <c r="G150" s="196" t="s">
        <v>970</v>
      </c>
      <c r="H150" s="197">
        <v>1</v>
      </c>
      <c r="I150" s="198"/>
      <c r="J150" s="199">
        <f t="shared" si="10"/>
        <v>0</v>
      </c>
      <c r="K150" s="195" t="s">
        <v>21</v>
      </c>
      <c r="L150" s="61"/>
      <c r="M150" s="200" t="s">
        <v>21</v>
      </c>
      <c r="N150" s="201" t="s">
        <v>43</v>
      </c>
      <c r="O150" s="42"/>
      <c r="P150" s="202">
        <f t="shared" si="11"/>
        <v>0</v>
      </c>
      <c r="Q150" s="202">
        <v>0</v>
      </c>
      <c r="R150" s="202">
        <f t="shared" si="12"/>
        <v>0</v>
      </c>
      <c r="S150" s="202">
        <v>0</v>
      </c>
      <c r="T150" s="203">
        <f t="shared" si="13"/>
        <v>0</v>
      </c>
      <c r="AR150" s="24" t="s">
        <v>181</v>
      </c>
      <c r="AT150" s="24" t="s">
        <v>176</v>
      </c>
      <c r="AU150" s="24" t="s">
        <v>82</v>
      </c>
      <c r="AY150" s="24" t="s">
        <v>173</v>
      </c>
      <c r="BE150" s="204">
        <f t="shared" si="14"/>
        <v>0</v>
      </c>
      <c r="BF150" s="204">
        <f t="shared" si="15"/>
        <v>0</v>
      </c>
      <c r="BG150" s="204">
        <f t="shared" si="16"/>
        <v>0</v>
      </c>
      <c r="BH150" s="204">
        <f t="shared" si="17"/>
        <v>0</v>
      </c>
      <c r="BI150" s="204">
        <f t="shared" si="18"/>
        <v>0</v>
      </c>
      <c r="BJ150" s="24" t="s">
        <v>80</v>
      </c>
      <c r="BK150" s="204">
        <f t="shared" si="19"/>
        <v>0</v>
      </c>
      <c r="BL150" s="24" t="s">
        <v>181</v>
      </c>
      <c r="BM150" s="24" t="s">
        <v>2626</v>
      </c>
    </row>
    <row r="151" spans="2:63" s="10" customFormat="1" ht="29.85" customHeight="1">
      <c r="B151" s="176"/>
      <c r="C151" s="177"/>
      <c r="D151" s="190" t="s">
        <v>71</v>
      </c>
      <c r="E151" s="191" t="s">
        <v>2627</v>
      </c>
      <c r="F151" s="191" t="s">
        <v>2628</v>
      </c>
      <c r="G151" s="177"/>
      <c r="H151" s="177"/>
      <c r="I151" s="180"/>
      <c r="J151" s="192">
        <f>BK151</f>
        <v>0</v>
      </c>
      <c r="K151" s="177"/>
      <c r="L151" s="182"/>
      <c r="M151" s="183"/>
      <c r="N151" s="184"/>
      <c r="O151" s="184"/>
      <c r="P151" s="185">
        <f>SUM(P152:P169)</f>
        <v>0</v>
      </c>
      <c r="Q151" s="184"/>
      <c r="R151" s="185">
        <f>SUM(R152:R169)</f>
        <v>0</v>
      </c>
      <c r="S151" s="184"/>
      <c r="T151" s="186">
        <f>SUM(T152:T169)</f>
        <v>0</v>
      </c>
      <c r="AR151" s="187" t="s">
        <v>80</v>
      </c>
      <c r="AT151" s="188" t="s">
        <v>71</v>
      </c>
      <c r="AU151" s="188" t="s">
        <v>80</v>
      </c>
      <c r="AY151" s="187" t="s">
        <v>173</v>
      </c>
      <c r="BK151" s="189">
        <f>SUM(BK152:BK169)</f>
        <v>0</v>
      </c>
    </row>
    <row r="152" spans="2:65" s="1" customFormat="1" ht="22.5" customHeight="1">
      <c r="B152" s="41"/>
      <c r="C152" s="262" t="s">
        <v>1646</v>
      </c>
      <c r="D152" s="262" t="s">
        <v>710</v>
      </c>
      <c r="E152" s="263" t="s">
        <v>2629</v>
      </c>
      <c r="F152" s="264" t="s">
        <v>2630</v>
      </c>
      <c r="G152" s="265" t="s">
        <v>970</v>
      </c>
      <c r="H152" s="266">
        <v>4</v>
      </c>
      <c r="I152" s="267"/>
      <c r="J152" s="268">
        <f aca="true" t="shared" si="20" ref="J152:J169">ROUND(I152*H152,2)</f>
        <v>0</v>
      </c>
      <c r="K152" s="264" t="s">
        <v>21</v>
      </c>
      <c r="L152" s="269"/>
      <c r="M152" s="270" t="s">
        <v>21</v>
      </c>
      <c r="N152" s="271" t="s">
        <v>43</v>
      </c>
      <c r="O152" s="42"/>
      <c r="P152" s="202">
        <f aca="true" t="shared" si="21" ref="P152:P169">O152*H152</f>
        <v>0</v>
      </c>
      <c r="Q152" s="202">
        <v>0</v>
      </c>
      <c r="R152" s="202">
        <f aca="true" t="shared" si="22" ref="R152:R169">Q152*H152</f>
        <v>0</v>
      </c>
      <c r="S152" s="202">
        <v>0</v>
      </c>
      <c r="T152" s="203">
        <f aca="true" t="shared" si="23" ref="T152:T169">S152*H152</f>
        <v>0</v>
      </c>
      <c r="AR152" s="24" t="s">
        <v>317</v>
      </c>
      <c r="AT152" s="24" t="s">
        <v>710</v>
      </c>
      <c r="AU152" s="24" t="s">
        <v>82</v>
      </c>
      <c r="AY152" s="24" t="s">
        <v>173</v>
      </c>
      <c r="BE152" s="204">
        <f aca="true" t="shared" si="24" ref="BE152:BE169">IF(N152="základní",J152,0)</f>
        <v>0</v>
      </c>
      <c r="BF152" s="204">
        <f aca="true" t="shared" si="25" ref="BF152:BF169">IF(N152="snížená",J152,0)</f>
        <v>0</v>
      </c>
      <c r="BG152" s="204">
        <f aca="true" t="shared" si="26" ref="BG152:BG169">IF(N152="zákl. přenesená",J152,0)</f>
        <v>0</v>
      </c>
      <c r="BH152" s="204">
        <f aca="true" t="shared" si="27" ref="BH152:BH169">IF(N152="sníž. přenesená",J152,0)</f>
        <v>0</v>
      </c>
      <c r="BI152" s="204">
        <f aca="true" t="shared" si="28" ref="BI152:BI169">IF(N152="nulová",J152,0)</f>
        <v>0</v>
      </c>
      <c r="BJ152" s="24" t="s">
        <v>80</v>
      </c>
      <c r="BK152" s="204">
        <f aca="true" t="shared" si="29" ref="BK152:BK169">ROUND(I152*H152,2)</f>
        <v>0</v>
      </c>
      <c r="BL152" s="24" t="s">
        <v>181</v>
      </c>
      <c r="BM152" s="24" t="s">
        <v>2631</v>
      </c>
    </row>
    <row r="153" spans="2:65" s="1" customFormat="1" ht="22.5" customHeight="1">
      <c r="B153" s="41"/>
      <c r="C153" s="262" t="s">
        <v>1846</v>
      </c>
      <c r="D153" s="262" t="s">
        <v>710</v>
      </c>
      <c r="E153" s="263" t="s">
        <v>2632</v>
      </c>
      <c r="F153" s="264" t="s">
        <v>2633</v>
      </c>
      <c r="G153" s="265" t="s">
        <v>970</v>
      </c>
      <c r="H153" s="266">
        <v>1</v>
      </c>
      <c r="I153" s="267"/>
      <c r="J153" s="268">
        <f t="shared" si="20"/>
        <v>0</v>
      </c>
      <c r="K153" s="264" t="s">
        <v>21</v>
      </c>
      <c r="L153" s="269"/>
      <c r="M153" s="270" t="s">
        <v>21</v>
      </c>
      <c r="N153" s="271" t="s">
        <v>43</v>
      </c>
      <c r="O153" s="42"/>
      <c r="P153" s="202">
        <f t="shared" si="21"/>
        <v>0</v>
      </c>
      <c r="Q153" s="202">
        <v>0</v>
      </c>
      <c r="R153" s="202">
        <f t="shared" si="22"/>
        <v>0</v>
      </c>
      <c r="S153" s="202">
        <v>0</v>
      </c>
      <c r="T153" s="203">
        <f t="shared" si="23"/>
        <v>0</v>
      </c>
      <c r="AR153" s="24" t="s">
        <v>317</v>
      </c>
      <c r="AT153" s="24" t="s">
        <v>710</v>
      </c>
      <c r="AU153" s="24" t="s">
        <v>82</v>
      </c>
      <c r="AY153" s="24" t="s">
        <v>173</v>
      </c>
      <c r="BE153" s="204">
        <f t="shared" si="24"/>
        <v>0</v>
      </c>
      <c r="BF153" s="204">
        <f t="shared" si="25"/>
        <v>0</v>
      </c>
      <c r="BG153" s="204">
        <f t="shared" si="26"/>
        <v>0</v>
      </c>
      <c r="BH153" s="204">
        <f t="shared" si="27"/>
        <v>0</v>
      </c>
      <c r="BI153" s="204">
        <f t="shared" si="28"/>
        <v>0</v>
      </c>
      <c r="BJ153" s="24" t="s">
        <v>80</v>
      </c>
      <c r="BK153" s="204">
        <f t="shared" si="29"/>
        <v>0</v>
      </c>
      <c r="BL153" s="24" t="s">
        <v>181</v>
      </c>
      <c r="BM153" s="24" t="s">
        <v>2634</v>
      </c>
    </row>
    <row r="154" spans="2:65" s="1" customFormat="1" ht="31.5" customHeight="1">
      <c r="B154" s="41"/>
      <c r="C154" s="262" t="s">
        <v>1850</v>
      </c>
      <c r="D154" s="262" t="s">
        <v>710</v>
      </c>
      <c r="E154" s="263" t="s">
        <v>2635</v>
      </c>
      <c r="F154" s="264" t="s">
        <v>2558</v>
      </c>
      <c r="G154" s="265" t="s">
        <v>970</v>
      </c>
      <c r="H154" s="266">
        <v>2</v>
      </c>
      <c r="I154" s="267"/>
      <c r="J154" s="268">
        <f t="shared" si="20"/>
        <v>0</v>
      </c>
      <c r="K154" s="264" t="s">
        <v>21</v>
      </c>
      <c r="L154" s="269"/>
      <c r="M154" s="270" t="s">
        <v>21</v>
      </c>
      <c r="N154" s="271" t="s">
        <v>43</v>
      </c>
      <c r="O154" s="42"/>
      <c r="P154" s="202">
        <f t="shared" si="21"/>
        <v>0</v>
      </c>
      <c r="Q154" s="202">
        <v>0</v>
      </c>
      <c r="R154" s="202">
        <f t="shared" si="22"/>
        <v>0</v>
      </c>
      <c r="S154" s="202">
        <v>0</v>
      </c>
      <c r="T154" s="203">
        <f t="shared" si="23"/>
        <v>0</v>
      </c>
      <c r="AR154" s="24" t="s">
        <v>317</v>
      </c>
      <c r="AT154" s="24" t="s">
        <v>710</v>
      </c>
      <c r="AU154" s="24" t="s">
        <v>82</v>
      </c>
      <c r="AY154" s="24" t="s">
        <v>173</v>
      </c>
      <c r="BE154" s="204">
        <f t="shared" si="24"/>
        <v>0</v>
      </c>
      <c r="BF154" s="204">
        <f t="shared" si="25"/>
        <v>0</v>
      </c>
      <c r="BG154" s="204">
        <f t="shared" si="26"/>
        <v>0</v>
      </c>
      <c r="BH154" s="204">
        <f t="shared" si="27"/>
        <v>0</v>
      </c>
      <c r="BI154" s="204">
        <f t="shared" si="28"/>
        <v>0</v>
      </c>
      <c r="BJ154" s="24" t="s">
        <v>80</v>
      </c>
      <c r="BK154" s="204">
        <f t="shared" si="29"/>
        <v>0</v>
      </c>
      <c r="BL154" s="24" t="s">
        <v>181</v>
      </c>
      <c r="BM154" s="24" t="s">
        <v>2636</v>
      </c>
    </row>
    <row r="155" spans="2:65" s="1" customFormat="1" ht="22.5" customHeight="1">
      <c r="B155" s="41"/>
      <c r="C155" s="262" t="s">
        <v>1854</v>
      </c>
      <c r="D155" s="262" t="s">
        <v>710</v>
      </c>
      <c r="E155" s="263" t="s">
        <v>2637</v>
      </c>
      <c r="F155" s="264" t="s">
        <v>2638</v>
      </c>
      <c r="G155" s="265" t="s">
        <v>970</v>
      </c>
      <c r="H155" s="266">
        <v>8</v>
      </c>
      <c r="I155" s="267"/>
      <c r="J155" s="268">
        <f t="shared" si="20"/>
        <v>0</v>
      </c>
      <c r="K155" s="264" t="s">
        <v>21</v>
      </c>
      <c r="L155" s="269"/>
      <c r="M155" s="270" t="s">
        <v>21</v>
      </c>
      <c r="N155" s="271" t="s">
        <v>43</v>
      </c>
      <c r="O155" s="42"/>
      <c r="P155" s="202">
        <f t="shared" si="21"/>
        <v>0</v>
      </c>
      <c r="Q155" s="202">
        <v>0</v>
      </c>
      <c r="R155" s="202">
        <f t="shared" si="22"/>
        <v>0</v>
      </c>
      <c r="S155" s="202">
        <v>0</v>
      </c>
      <c r="T155" s="203">
        <f t="shared" si="23"/>
        <v>0</v>
      </c>
      <c r="AR155" s="24" t="s">
        <v>317</v>
      </c>
      <c r="AT155" s="24" t="s">
        <v>710</v>
      </c>
      <c r="AU155" s="24" t="s">
        <v>82</v>
      </c>
      <c r="AY155" s="24" t="s">
        <v>173</v>
      </c>
      <c r="BE155" s="204">
        <f t="shared" si="24"/>
        <v>0</v>
      </c>
      <c r="BF155" s="204">
        <f t="shared" si="25"/>
        <v>0</v>
      </c>
      <c r="BG155" s="204">
        <f t="shared" si="26"/>
        <v>0</v>
      </c>
      <c r="BH155" s="204">
        <f t="shared" si="27"/>
        <v>0</v>
      </c>
      <c r="BI155" s="204">
        <f t="shared" si="28"/>
        <v>0</v>
      </c>
      <c r="BJ155" s="24" t="s">
        <v>80</v>
      </c>
      <c r="BK155" s="204">
        <f t="shared" si="29"/>
        <v>0</v>
      </c>
      <c r="BL155" s="24" t="s">
        <v>181</v>
      </c>
      <c r="BM155" s="24" t="s">
        <v>2639</v>
      </c>
    </row>
    <row r="156" spans="2:65" s="1" customFormat="1" ht="31.5" customHeight="1">
      <c r="B156" s="41"/>
      <c r="C156" s="262" t="s">
        <v>1858</v>
      </c>
      <c r="D156" s="262" t="s">
        <v>710</v>
      </c>
      <c r="E156" s="263" t="s">
        <v>2640</v>
      </c>
      <c r="F156" s="264" t="s">
        <v>2641</v>
      </c>
      <c r="G156" s="265" t="s">
        <v>970</v>
      </c>
      <c r="H156" s="266">
        <v>8</v>
      </c>
      <c r="I156" s="267"/>
      <c r="J156" s="268">
        <f t="shared" si="20"/>
        <v>0</v>
      </c>
      <c r="K156" s="264" t="s">
        <v>21</v>
      </c>
      <c r="L156" s="269"/>
      <c r="M156" s="270" t="s">
        <v>21</v>
      </c>
      <c r="N156" s="271" t="s">
        <v>43</v>
      </c>
      <c r="O156" s="42"/>
      <c r="P156" s="202">
        <f t="shared" si="21"/>
        <v>0</v>
      </c>
      <c r="Q156" s="202">
        <v>0</v>
      </c>
      <c r="R156" s="202">
        <f t="shared" si="22"/>
        <v>0</v>
      </c>
      <c r="S156" s="202">
        <v>0</v>
      </c>
      <c r="T156" s="203">
        <f t="shared" si="23"/>
        <v>0</v>
      </c>
      <c r="AR156" s="24" t="s">
        <v>317</v>
      </c>
      <c r="AT156" s="24" t="s">
        <v>710</v>
      </c>
      <c r="AU156" s="24" t="s">
        <v>82</v>
      </c>
      <c r="AY156" s="24" t="s">
        <v>173</v>
      </c>
      <c r="BE156" s="204">
        <f t="shared" si="24"/>
        <v>0</v>
      </c>
      <c r="BF156" s="204">
        <f t="shared" si="25"/>
        <v>0</v>
      </c>
      <c r="BG156" s="204">
        <f t="shared" si="26"/>
        <v>0</v>
      </c>
      <c r="BH156" s="204">
        <f t="shared" si="27"/>
        <v>0</v>
      </c>
      <c r="BI156" s="204">
        <f t="shared" si="28"/>
        <v>0</v>
      </c>
      <c r="BJ156" s="24" t="s">
        <v>80</v>
      </c>
      <c r="BK156" s="204">
        <f t="shared" si="29"/>
        <v>0</v>
      </c>
      <c r="BL156" s="24" t="s">
        <v>181</v>
      </c>
      <c r="BM156" s="24" t="s">
        <v>2642</v>
      </c>
    </row>
    <row r="157" spans="2:65" s="1" customFormat="1" ht="22.5" customHeight="1">
      <c r="B157" s="41"/>
      <c r="C157" s="262" t="s">
        <v>1861</v>
      </c>
      <c r="D157" s="262" t="s">
        <v>710</v>
      </c>
      <c r="E157" s="263" t="s">
        <v>2643</v>
      </c>
      <c r="F157" s="264" t="s">
        <v>2644</v>
      </c>
      <c r="G157" s="265" t="s">
        <v>970</v>
      </c>
      <c r="H157" s="266">
        <v>6</v>
      </c>
      <c r="I157" s="267"/>
      <c r="J157" s="268">
        <f t="shared" si="20"/>
        <v>0</v>
      </c>
      <c r="K157" s="264" t="s">
        <v>21</v>
      </c>
      <c r="L157" s="269"/>
      <c r="M157" s="270" t="s">
        <v>21</v>
      </c>
      <c r="N157" s="271" t="s">
        <v>43</v>
      </c>
      <c r="O157" s="42"/>
      <c r="P157" s="202">
        <f t="shared" si="21"/>
        <v>0</v>
      </c>
      <c r="Q157" s="202">
        <v>0</v>
      </c>
      <c r="R157" s="202">
        <f t="shared" si="22"/>
        <v>0</v>
      </c>
      <c r="S157" s="202">
        <v>0</v>
      </c>
      <c r="T157" s="203">
        <f t="shared" si="23"/>
        <v>0</v>
      </c>
      <c r="AR157" s="24" t="s">
        <v>317</v>
      </c>
      <c r="AT157" s="24" t="s">
        <v>710</v>
      </c>
      <c r="AU157" s="24" t="s">
        <v>82</v>
      </c>
      <c r="AY157" s="24" t="s">
        <v>173</v>
      </c>
      <c r="BE157" s="204">
        <f t="shared" si="24"/>
        <v>0</v>
      </c>
      <c r="BF157" s="204">
        <f t="shared" si="25"/>
        <v>0</v>
      </c>
      <c r="BG157" s="204">
        <f t="shared" si="26"/>
        <v>0</v>
      </c>
      <c r="BH157" s="204">
        <f t="shared" si="27"/>
        <v>0</v>
      </c>
      <c r="BI157" s="204">
        <f t="shared" si="28"/>
        <v>0</v>
      </c>
      <c r="BJ157" s="24" t="s">
        <v>80</v>
      </c>
      <c r="BK157" s="204">
        <f t="shared" si="29"/>
        <v>0</v>
      </c>
      <c r="BL157" s="24" t="s">
        <v>181</v>
      </c>
      <c r="BM157" s="24" t="s">
        <v>2645</v>
      </c>
    </row>
    <row r="158" spans="2:65" s="1" customFormat="1" ht="31.5" customHeight="1">
      <c r="B158" s="41"/>
      <c r="C158" s="262" t="s">
        <v>1865</v>
      </c>
      <c r="D158" s="262" t="s">
        <v>710</v>
      </c>
      <c r="E158" s="263" t="s">
        <v>2646</v>
      </c>
      <c r="F158" s="264" t="s">
        <v>2647</v>
      </c>
      <c r="G158" s="265" t="s">
        <v>970</v>
      </c>
      <c r="H158" s="266">
        <v>18</v>
      </c>
      <c r="I158" s="267"/>
      <c r="J158" s="268">
        <f t="shared" si="20"/>
        <v>0</v>
      </c>
      <c r="K158" s="264" t="s">
        <v>21</v>
      </c>
      <c r="L158" s="269"/>
      <c r="M158" s="270" t="s">
        <v>21</v>
      </c>
      <c r="N158" s="271" t="s">
        <v>43</v>
      </c>
      <c r="O158" s="42"/>
      <c r="P158" s="202">
        <f t="shared" si="21"/>
        <v>0</v>
      </c>
      <c r="Q158" s="202">
        <v>0</v>
      </c>
      <c r="R158" s="202">
        <f t="shared" si="22"/>
        <v>0</v>
      </c>
      <c r="S158" s="202">
        <v>0</v>
      </c>
      <c r="T158" s="203">
        <f t="shared" si="23"/>
        <v>0</v>
      </c>
      <c r="AR158" s="24" t="s">
        <v>317</v>
      </c>
      <c r="AT158" s="24" t="s">
        <v>710</v>
      </c>
      <c r="AU158" s="24" t="s">
        <v>82</v>
      </c>
      <c r="AY158" s="24" t="s">
        <v>173</v>
      </c>
      <c r="BE158" s="204">
        <f t="shared" si="24"/>
        <v>0</v>
      </c>
      <c r="BF158" s="204">
        <f t="shared" si="25"/>
        <v>0</v>
      </c>
      <c r="BG158" s="204">
        <f t="shared" si="26"/>
        <v>0</v>
      </c>
      <c r="BH158" s="204">
        <f t="shared" si="27"/>
        <v>0</v>
      </c>
      <c r="BI158" s="204">
        <f t="shared" si="28"/>
        <v>0</v>
      </c>
      <c r="BJ158" s="24" t="s">
        <v>80</v>
      </c>
      <c r="BK158" s="204">
        <f t="shared" si="29"/>
        <v>0</v>
      </c>
      <c r="BL158" s="24" t="s">
        <v>181</v>
      </c>
      <c r="BM158" s="24" t="s">
        <v>2648</v>
      </c>
    </row>
    <row r="159" spans="2:65" s="1" customFormat="1" ht="31.5" customHeight="1">
      <c r="B159" s="41"/>
      <c r="C159" s="262" t="s">
        <v>1868</v>
      </c>
      <c r="D159" s="262" t="s">
        <v>710</v>
      </c>
      <c r="E159" s="263" t="s">
        <v>2649</v>
      </c>
      <c r="F159" s="264" t="s">
        <v>2650</v>
      </c>
      <c r="G159" s="265" t="s">
        <v>970</v>
      </c>
      <c r="H159" s="266">
        <v>5</v>
      </c>
      <c r="I159" s="267"/>
      <c r="J159" s="268">
        <f t="shared" si="20"/>
        <v>0</v>
      </c>
      <c r="K159" s="264" t="s">
        <v>21</v>
      </c>
      <c r="L159" s="269"/>
      <c r="M159" s="270" t="s">
        <v>21</v>
      </c>
      <c r="N159" s="271" t="s">
        <v>43</v>
      </c>
      <c r="O159" s="42"/>
      <c r="P159" s="202">
        <f t="shared" si="21"/>
        <v>0</v>
      </c>
      <c r="Q159" s="202">
        <v>0</v>
      </c>
      <c r="R159" s="202">
        <f t="shared" si="22"/>
        <v>0</v>
      </c>
      <c r="S159" s="202">
        <v>0</v>
      </c>
      <c r="T159" s="203">
        <f t="shared" si="23"/>
        <v>0</v>
      </c>
      <c r="AR159" s="24" t="s">
        <v>317</v>
      </c>
      <c r="AT159" s="24" t="s">
        <v>710</v>
      </c>
      <c r="AU159" s="24" t="s">
        <v>82</v>
      </c>
      <c r="AY159" s="24" t="s">
        <v>173</v>
      </c>
      <c r="BE159" s="204">
        <f t="shared" si="24"/>
        <v>0</v>
      </c>
      <c r="BF159" s="204">
        <f t="shared" si="25"/>
        <v>0</v>
      </c>
      <c r="BG159" s="204">
        <f t="shared" si="26"/>
        <v>0</v>
      </c>
      <c r="BH159" s="204">
        <f t="shared" si="27"/>
        <v>0</v>
      </c>
      <c r="BI159" s="204">
        <f t="shared" si="28"/>
        <v>0</v>
      </c>
      <c r="BJ159" s="24" t="s">
        <v>80</v>
      </c>
      <c r="BK159" s="204">
        <f t="shared" si="29"/>
        <v>0</v>
      </c>
      <c r="BL159" s="24" t="s">
        <v>181</v>
      </c>
      <c r="BM159" s="24" t="s">
        <v>2651</v>
      </c>
    </row>
    <row r="160" spans="2:65" s="1" customFormat="1" ht="22.5" customHeight="1">
      <c r="B160" s="41"/>
      <c r="C160" s="262" t="s">
        <v>1871</v>
      </c>
      <c r="D160" s="262" t="s">
        <v>710</v>
      </c>
      <c r="E160" s="263" t="s">
        <v>2652</v>
      </c>
      <c r="F160" s="264" t="s">
        <v>2653</v>
      </c>
      <c r="G160" s="265" t="s">
        <v>970</v>
      </c>
      <c r="H160" s="266">
        <v>1</v>
      </c>
      <c r="I160" s="267"/>
      <c r="J160" s="268">
        <f t="shared" si="20"/>
        <v>0</v>
      </c>
      <c r="K160" s="264" t="s">
        <v>21</v>
      </c>
      <c r="L160" s="269"/>
      <c r="M160" s="270" t="s">
        <v>21</v>
      </c>
      <c r="N160" s="271" t="s">
        <v>43</v>
      </c>
      <c r="O160" s="42"/>
      <c r="P160" s="202">
        <f t="shared" si="21"/>
        <v>0</v>
      </c>
      <c r="Q160" s="202">
        <v>0</v>
      </c>
      <c r="R160" s="202">
        <f t="shared" si="22"/>
        <v>0</v>
      </c>
      <c r="S160" s="202">
        <v>0</v>
      </c>
      <c r="T160" s="203">
        <f t="shared" si="23"/>
        <v>0</v>
      </c>
      <c r="AR160" s="24" t="s">
        <v>317</v>
      </c>
      <c r="AT160" s="24" t="s">
        <v>710</v>
      </c>
      <c r="AU160" s="24" t="s">
        <v>82</v>
      </c>
      <c r="AY160" s="24" t="s">
        <v>173</v>
      </c>
      <c r="BE160" s="204">
        <f t="shared" si="24"/>
        <v>0</v>
      </c>
      <c r="BF160" s="204">
        <f t="shared" si="25"/>
        <v>0</v>
      </c>
      <c r="BG160" s="204">
        <f t="shared" si="26"/>
        <v>0</v>
      </c>
      <c r="BH160" s="204">
        <f t="shared" si="27"/>
        <v>0</v>
      </c>
      <c r="BI160" s="204">
        <f t="shared" si="28"/>
        <v>0</v>
      </c>
      <c r="BJ160" s="24" t="s">
        <v>80</v>
      </c>
      <c r="BK160" s="204">
        <f t="shared" si="29"/>
        <v>0</v>
      </c>
      <c r="BL160" s="24" t="s">
        <v>181</v>
      </c>
      <c r="BM160" s="24" t="s">
        <v>2654</v>
      </c>
    </row>
    <row r="161" spans="2:65" s="1" customFormat="1" ht="22.5" customHeight="1">
      <c r="B161" s="41"/>
      <c r="C161" s="262" t="s">
        <v>1874</v>
      </c>
      <c r="D161" s="262" t="s">
        <v>710</v>
      </c>
      <c r="E161" s="263" t="s">
        <v>2655</v>
      </c>
      <c r="F161" s="264" t="s">
        <v>2656</v>
      </c>
      <c r="G161" s="265" t="s">
        <v>970</v>
      </c>
      <c r="H161" s="266">
        <v>1</v>
      </c>
      <c r="I161" s="267"/>
      <c r="J161" s="268">
        <f t="shared" si="20"/>
        <v>0</v>
      </c>
      <c r="K161" s="264" t="s">
        <v>21</v>
      </c>
      <c r="L161" s="269"/>
      <c r="M161" s="270" t="s">
        <v>21</v>
      </c>
      <c r="N161" s="271" t="s">
        <v>43</v>
      </c>
      <c r="O161" s="42"/>
      <c r="P161" s="202">
        <f t="shared" si="21"/>
        <v>0</v>
      </c>
      <c r="Q161" s="202">
        <v>0</v>
      </c>
      <c r="R161" s="202">
        <f t="shared" si="22"/>
        <v>0</v>
      </c>
      <c r="S161" s="202">
        <v>0</v>
      </c>
      <c r="T161" s="203">
        <f t="shared" si="23"/>
        <v>0</v>
      </c>
      <c r="AR161" s="24" t="s">
        <v>317</v>
      </c>
      <c r="AT161" s="24" t="s">
        <v>710</v>
      </c>
      <c r="AU161" s="24" t="s">
        <v>82</v>
      </c>
      <c r="AY161" s="24" t="s">
        <v>173</v>
      </c>
      <c r="BE161" s="204">
        <f t="shared" si="24"/>
        <v>0</v>
      </c>
      <c r="BF161" s="204">
        <f t="shared" si="25"/>
        <v>0</v>
      </c>
      <c r="BG161" s="204">
        <f t="shared" si="26"/>
        <v>0</v>
      </c>
      <c r="BH161" s="204">
        <f t="shared" si="27"/>
        <v>0</v>
      </c>
      <c r="BI161" s="204">
        <f t="shared" si="28"/>
        <v>0</v>
      </c>
      <c r="BJ161" s="24" t="s">
        <v>80</v>
      </c>
      <c r="BK161" s="204">
        <f t="shared" si="29"/>
        <v>0</v>
      </c>
      <c r="BL161" s="24" t="s">
        <v>181</v>
      </c>
      <c r="BM161" s="24" t="s">
        <v>2657</v>
      </c>
    </row>
    <row r="162" spans="2:65" s="1" customFormat="1" ht="31.5" customHeight="1">
      <c r="B162" s="41"/>
      <c r="C162" s="262" t="s">
        <v>1878</v>
      </c>
      <c r="D162" s="262" t="s">
        <v>710</v>
      </c>
      <c r="E162" s="263" t="s">
        <v>2658</v>
      </c>
      <c r="F162" s="264" t="s">
        <v>2659</v>
      </c>
      <c r="G162" s="265" t="s">
        <v>970</v>
      </c>
      <c r="H162" s="266">
        <v>2</v>
      </c>
      <c r="I162" s="267"/>
      <c r="J162" s="268">
        <f t="shared" si="20"/>
        <v>0</v>
      </c>
      <c r="K162" s="264" t="s">
        <v>21</v>
      </c>
      <c r="L162" s="269"/>
      <c r="M162" s="270" t="s">
        <v>21</v>
      </c>
      <c r="N162" s="271" t="s">
        <v>43</v>
      </c>
      <c r="O162" s="42"/>
      <c r="P162" s="202">
        <f t="shared" si="21"/>
        <v>0</v>
      </c>
      <c r="Q162" s="202">
        <v>0</v>
      </c>
      <c r="R162" s="202">
        <f t="shared" si="22"/>
        <v>0</v>
      </c>
      <c r="S162" s="202">
        <v>0</v>
      </c>
      <c r="T162" s="203">
        <f t="shared" si="23"/>
        <v>0</v>
      </c>
      <c r="AR162" s="24" t="s">
        <v>317</v>
      </c>
      <c r="AT162" s="24" t="s">
        <v>710</v>
      </c>
      <c r="AU162" s="24" t="s">
        <v>82</v>
      </c>
      <c r="AY162" s="24" t="s">
        <v>173</v>
      </c>
      <c r="BE162" s="204">
        <f t="shared" si="24"/>
        <v>0</v>
      </c>
      <c r="BF162" s="204">
        <f t="shared" si="25"/>
        <v>0</v>
      </c>
      <c r="BG162" s="204">
        <f t="shared" si="26"/>
        <v>0</v>
      </c>
      <c r="BH162" s="204">
        <f t="shared" si="27"/>
        <v>0</v>
      </c>
      <c r="BI162" s="204">
        <f t="shared" si="28"/>
        <v>0</v>
      </c>
      <c r="BJ162" s="24" t="s">
        <v>80</v>
      </c>
      <c r="BK162" s="204">
        <f t="shared" si="29"/>
        <v>0</v>
      </c>
      <c r="BL162" s="24" t="s">
        <v>181</v>
      </c>
      <c r="BM162" s="24" t="s">
        <v>2660</v>
      </c>
    </row>
    <row r="163" spans="2:65" s="1" customFormat="1" ht="22.5" customHeight="1">
      <c r="B163" s="41"/>
      <c r="C163" s="262" t="s">
        <v>1882</v>
      </c>
      <c r="D163" s="262" t="s">
        <v>710</v>
      </c>
      <c r="E163" s="263" t="s">
        <v>2661</v>
      </c>
      <c r="F163" s="264" t="s">
        <v>2662</v>
      </c>
      <c r="G163" s="265" t="s">
        <v>970</v>
      </c>
      <c r="H163" s="266">
        <v>2</v>
      </c>
      <c r="I163" s="267"/>
      <c r="J163" s="268">
        <f t="shared" si="20"/>
        <v>0</v>
      </c>
      <c r="K163" s="264" t="s">
        <v>21</v>
      </c>
      <c r="L163" s="269"/>
      <c r="M163" s="270" t="s">
        <v>21</v>
      </c>
      <c r="N163" s="271" t="s">
        <v>43</v>
      </c>
      <c r="O163" s="42"/>
      <c r="P163" s="202">
        <f t="shared" si="21"/>
        <v>0</v>
      </c>
      <c r="Q163" s="202">
        <v>0</v>
      </c>
      <c r="R163" s="202">
        <f t="shared" si="22"/>
        <v>0</v>
      </c>
      <c r="S163" s="202">
        <v>0</v>
      </c>
      <c r="T163" s="203">
        <f t="shared" si="23"/>
        <v>0</v>
      </c>
      <c r="AR163" s="24" t="s">
        <v>317</v>
      </c>
      <c r="AT163" s="24" t="s">
        <v>710</v>
      </c>
      <c r="AU163" s="24" t="s">
        <v>82</v>
      </c>
      <c r="AY163" s="24" t="s">
        <v>173</v>
      </c>
      <c r="BE163" s="204">
        <f t="shared" si="24"/>
        <v>0</v>
      </c>
      <c r="BF163" s="204">
        <f t="shared" si="25"/>
        <v>0</v>
      </c>
      <c r="BG163" s="204">
        <f t="shared" si="26"/>
        <v>0</v>
      </c>
      <c r="BH163" s="204">
        <f t="shared" si="27"/>
        <v>0</v>
      </c>
      <c r="BI163" s="204">
        <f t="shared" si="28"/>
        <v>0</v>
      </c>
      <c r="BJ163" s="24" t="s">
        <v>80</v>
      </c>
      <c r="BK163" s="204">
        <f t="shared" si="29"/>
        <v>0</v>
      </c>
      <c r="BL163" s="24" t="s">
        <v>181</v>
      </c>
      <c r="BM163" s="24" t="s">
        <v>2663</v>
      </c>
    </row>
    <row r="164" spans="2:65" s="1" customFormat="1" ht="31.5" customHeight="1">
      <c r="B164" s="41"/>
      <c r="C164" s="193" t="s">
        <v>1888</v>
      </c>
      <c r="D164" s="193" t="s">
        <v>176</v>
      </c>
      <c r="E164" s="194" t="s">
        <v>2664</v>
      </c>
      <c r="F164" s="195" t="s">
        <v>2558</v>
      </c>
      <c r="G164" s="196" t="s">
        <v>970</v>
      </c>
      <c r="H164" s="197">
        <v>2</v>
      </c>
      <c r="I164" s="198"/>
      <c r="J164" s="199">
        <f t="shared" si="20"/>
        <v>0</v>
      </c>
      <c r="K164" s="195" t="s">
        <v>21</v>
      </c>
      <c r="L164" s="61"/>
      <c r="M164" s="200" t="s">
        <v>21</v>
      </c>
      <c r="N164" s="201" t="s">
        <v>43</v>
      </c>
      <c r="O164" s="42"/>
      <c r="P164" s="202">
        <f t="shared" si="21"/>
        <v>0</v>
      </c>
      <c r="Q164" s="202">
        <v>0</v>
      </c>
      <c r="R164" s="202">
        <f t="shared" si="22"/>
        <v>0</v>
      </c>
      <c r="S164" s="202">
        <v>0</v>
      </c>
      <c r="T164" s="203">
        <f t="shared" si="23"/>
        <v>0</v>
      </c>
      <c r="AR164" s="24" t="s">
        <v>181</v>
      </c>
      <c r="AT164" s="24" t="s">
        <v>176</v>
      </c>
      <c r="AU164" s="24" t="s">
        <v>82</v>
      </c>
      <c r="AY164" s="24" t="s">
        <v>173</v>
      </c>
      <c r="BE164" s="204">
        <f t="shared" si="24"/>
        <v>0</v>
      </c>
      <c r="BF164" s="204">
        <f t="shared" si="25"/>
        <v>0</v>
      </c>
      <c r="BG164" s="204">
        <f t="shared" si="26"/>
        <v>0</v>
      </c>
      <c r="BH164" s="204">
        <f t="shared" si="27"/>
        <v>0</v>
      </c>
      <c r="BI164" s="204">
        <f t="shared" si="28"/>
        <v>0</v>
      </c>
      <c r="BJ164" s="24" t="s">
        <v>80</v>
      </c>
      <c r="BK164" s="204">
        <f t="shared" si="29"/>
        <v>0</v>
      </c>
      <c r="BL164" s="24" t="s">
        <v>181</v>
      </c>
      <c r="BM164" s="24" t="s">
        <v>2665</v>
      </c>
    </row>
    <row r="165" spans="2:65" s="1" customFormat="1" ht="31.5" customHeight="1">
      <c r="B165" s="41"/>
      <c r="C165" s="193" t="s">
        <v>1892</v>
      </c>
      <c r="D165" s="193" t="s">
        <v>176</v>
      </c>
      <c r="E165" s="194" t="s">
        <v>2666</v>
      </c>
      <c r="F165" s="195" t="s">
        <v>2667</v>
      </c>
      <c r="G165" s="196" t="s">
        <v>970</v>
      </c>
      <c r="H165" s="197">
        <v>8</v>
      </c>
      <c r="I165" s="198"/>
      <c r="J165" s="199">
        <f t="shared" si="20"/>
        <v>0</v>
      </c>
      <c r="K165" s="195" t="s">
        <v>21</v>
      </c>
      <c r="L165" s="61"/>
      <c r="M165" s="200" t="s">
        <v>21</v>
      </c>
      <c r="N165" s="201" t="s">
        <v>43</v>
      </c>
      <c r="O165" s="42"/>
      <c r="P165" s="202">
        <f t="shared" si="21"/>
        <v>0</v>
      </c>
      <c r="Q165" s="202">
        <v>0</v>
      </c>
      <c r="R165" s="202">
        <f t="shared" si="22"/>
        <v>0</v>
      </c>
      <c r="S165" s="202">
        <v>0</v>
      </c>
      <c r="T165" s="203">
        <f t="shared" si="23"/>
        <v>0</v>
      </c>
      <c r="AR165" s="24" t="s">
        <v>181</v>
      </c>
      <c r="AT165" s="24" t="s">
        <v>176</v>
      </c>
      <c r="AU165" s="24" t="s">
        <v>82</v>
      </c>
      <c r="AY165" s="24" t="s">
        <v>173</v>
      </c>
      <c r="BE165" s="204">
        <f t="shared" si="24"/>
        <v>0</v>
      </c>
      <c r="BF165" s="204">
        <f t="shared" si="25"/>
        <v>0</v>
      </c>
      <c r="BG165" s="204">
        <f t="shared" si="26"/>
        <v>0</v>
      </c>
      <c r="BH165" s="204">
        <f t="shared" si="27"/>
        <v>0</v>
      </c>
      <c r="BI165" s="204">
        <f t="shared" si="28"/>
        <v>0</v>
      </c>
      <c r="BJ165" s="24" t="s">
        <v>80</v>
      </c>
      <c r="BK165" s="204">
        <f t="shared" si="29"/>
        <v>0</v>
      </c>
      <c r="BL165" s="24" t="s">
        <v>181</v>
      </c>
      <c r="BM165" s="24" t="s">
        <v>2668</v>
      </c>
    </row>
    <row r="166" spans="2:65" s="1" customFormat="1" ht="22.5" customHeight="1">
      <c r="B166" s="41"/>
      <c r="C166" s="193" t="s">
        <v>1895</v>
      </c>
      <c r="D166" s="193" t="s">
        <v>176</v>
      </c>
      <c r="E166" s="194" t="s">
        <v>2669</v>
      </c>
      <c r="F166" s="195" t="s">
        <v>2644</v>
      </c>
      <c r="G166" s="196" t="s">
        <v>970</v>
      </c>
      <c r="H166" s="197">
        <v>6</v>
      </c>
      <c r="I166" s="198"/>
      <c r="J166" s="199">
        <f t="shared" si="20"/>
        <v>0</v>
      </c>
      <c r="K166" s="195" t="s">
        <v>21</v>
      </c>
      <c r="L166" s="61"/>
      <c r="M166" s="200" t="s">
        <v>21</v>
      </c>
      <c r="N166" s="201" t="s">
        <v>43</v>
      </c>
      <c r="O166" s="42"/>
      <c r="P166" s="202">
        <f t="shared" si="21"/>
        <v>0</v>
      </c>
      <c r="Q166" s="202">
        <v>0</v>
      </c>
      <c r="R166" s="202">
        <f t="shared" si="22"/>
        <v>0</v>
      </c>
      <c r="S166" s="202">
        <v>0</v>
      </c>
      <c r="T166" s="203">
        <f t="shared" si="23"/>
        <v>0</v>
      </c>
      <c r="AR166" s="24" t="s">
        <v>181</v>
      </c>
      <c r="AT166" s="24" t="s">
        <v>176</v>
      </c>
      <c r="AU166" s="24" t="s">
        <v>82</v>
      </c>
      <c r="AY166" s="24" t="s">
        <v>173</v>
      </c>
      <c r="BE166" s="204">
        <f t="shared" si="24"/>
        <v>0</v>
      </c>
      <c r="BF166" s="204">
        <f t="shared" si="25"/>
        <v>0</v>
      </c>
      <c r="BG166" s="204">
        <f t="shared" si="26"/>
        <v>0</v>
      </c>
      <c r="BH166" s="204">
        <f t="shared" si="27"/>
        <v>0</v>
      </c>
      <c r="BI166" s="204">
        <f t="shared" si="28"/>
        <v>0</v>
      </c>
      <c r="BJ166" s="24" t="s">
        <v>80</v>
      </c>
      <c r="BK166" s="204">
        <f t="shared" si="29"/>
        <v>0</v>
      </c>
      <c r="BL166" s="24" t="s">
        <v>181</v>
      </c>
      <c r="BM166" s="24" t="s">
        <v>2670</v>
      </c>
    </row>
    <row r="167" spans="2:65" s="1" customFormat="1" ht="31.5" customHeight="1">
      <c r="B167" s="41"/>
      <c r="C167" s="193" t="s">
        <v>1898</v>
      </c>
      <c r="D167" s="193" t="s">
        <v>176</v>
      </c>
      <c r="E167" s="194" t="s">
        <v>2671</v>
      </c>
      <c r="F167" s="195" t="s">
        <v>2672</v>
      </c>
      <c r="G167" s="196" t="s">
        <v>970</v>
      </c>
      <c r="H167" s="197">
        <v>18</v>
      </c>
      <c r="I167" s="198"/>
      <c r="J167" s="199">
        <f t="shared" si="20"/>
        <v>0</v>
      </c>
      <c r="K167" s="195" t="s">
        <v>21</v>
      </c>
      <c r="L167" s="61"/>
      <c r="M167" s="200" t="s">
        <v>21</v>
      </c>
      <c r="N167" s="201" t="s">
        <v>43</v>
      </c>
      <c r="O167" s="42"/>
      <c r="P167" s="202">
        <f t="shared" si="21"/>
        <v>0</v>
      </c>
      <c r="Q167" s="202">
        <v>0</v>
      </c>
      <c r="R167" s="202">
        <f t="shared" si="22"/>
        <v>0</v>
      </c>
      <c r="S167" s="202">
        <v>0</v>
      </c>
      <c r="T167" s="203">
        <f t="shared" si="23"/>
        <v>0</v>
      </c>
      <c r="AR167" s="24" t="s">
        <v>181</v>
      </c>
      <c r="AT167" s="24" t="s">
        <v>176</v>
      </c>
      <c r="AU167" s="24" t="s">
        <v>82</v>
      </c>
      <c r="AY167" s="24" t="s">
        <v>173</v>
      </c>
      <c r="BE167" s="204">
        <f t="shared" si="24"/>
        <v>0</v>
      </c>
      <c r="BF167" s="204">
        <f t="shared" si="25"/>
        <v>0</v>
      </c>
      <c r="BG167" s="204">
        <f t="shared" si="26"/>
        <v>0</v>
      </c>
      <c r="BH167" s="204">
        <f t="shared" si="27"/>
        <v>0</v>
      </c>
      <c r="BI167" s="204">
        <f t="shared" si="28"/>
        <v>0</v>
      </c>
      <c r="BJ167" s="24" t="s">
        <v>80</v>
      </c>
      <c r="BK167" s="204">
        <f t="shared" si="29"/>
        <v>0</v>
      </c>
      <c r="BL167" s="24" t="s">
        <v>181</v>
      </c>
      <c r="BM167" s="24" t="s">
        <v>2673</v>
      </c>
    </row>
    <row r="168" spans="2:65" s="1" customFormat="1" ht="31.5" customHeight="1">
      <c r="B168" s="41"/>
      <c r="C168" s="193" t="s">
        <v>1901</v>
      </c>
      <c r="D168" s="193" t="s">
        <v>176</v>
      </c>
      <c r="E168" s="194" t="s">
        <v>2674</v>
      </c>
      <c r="F168" s="195" t="s">
        <v>2650</v>
      </c>
      <c r="G168" s="196" t="s">
        <v>970</v>
      </c>
      <c r="H168" s="197">
        <v>5</v>
      </c>
      <c r="I168" s="198"/>
      <c r="J168" s="199">
        <f t="shared" si="20"/>
        <v>0</v>
      </c>
      <c r="K168" s="195" t="s">
        <v>21</v>
      </c>
      <c r="L168" s="61"/>
      <c r="M168" s="200" t="s">
        <v>21</v>
      </c>
      <c r="N168" s="201" t="s">
        <v>43</v>
      </c>
      <c r="O168" s="42"/>
      <c r="P168" s="202">
        <f t="shared" si="21"/>
        <v>0</v>
      </c>
      <c r="Q168" s="202">
        <v>0</v>
      </c>
      <c r="R168" s="202">
        <f t="shared" si="22"/>
        <v>0</v>
      </c>
      <c r="S168" s="202">
        <v>0</v>
      </c>
      <c r="T168" s="203">
        <f t="shared" si="23"/>
        <v>0</v>
      </c>
      <c r="AR168" s="24" t="s">
        <v>181</v>
      </c>
      <c r="AT168" s="24" t="s">
        <v>176</v>
      </c>
      <c r="AU168" s="24" t="s">
        <v>82</v>
      </c>
      <c r="AY168" s="24" t="s">
        <v>173</v>
      </c>
      <c r="BE168" s="204">
        <f t="shared" si="24"/>
        <v>0</v>
      </c>
      <c r="BF168" s="204">
        <f t="shared" si="25"/>
        <v>0</v>
      </c>
      <c r="BG168" s="204">
        <f t="shared" si="26"/>
        <v>0</v>
      </c>
      <c r="BH168" s="204">
        <f t="shared" si="27"/>
        <v>0</v>
      </c>
      <c r="BI168" s="204">
        <f t="shared" si="28"/>
        <v>0</v>
      </c>
      <c r="BJ168" s="24" t="s">
        <v>80</v>
      </c>
      <c r="BK168" s="204">
        <f t="shared" si="29"/>
        <v>0</v>
      </c>
      <c r="BL168" s="24" t="s">
        <v>181</v>
      </c>
      <c r="BM168" s="24" t="s">
        <v>2675</v>
      </c>
    </row>
    <row r="169" spans="2:65" s="1" customFormat="1" ht="31.5" customHeight="1">
      <c r="B169" s="41"/>
      <c r="C169" s="193" t="s">
        <v>1904</v>
      </c>
      <c r="D169" s="193" t="s">
        <v>176</v>
      </c>
      <c r="E169" s="194" t="s">
        <v>2676</v>
      </c>
      <c r="F169" s="195" t="s">
        <v>2659</v>
      </c>
      <c r="G169" s="196" t="s">
        <v>970</v>
      </c>
      <c r="H169" s="197">
        <v>2</v>
      </c>
      <c r="I169" s="198"/>
      <c r="J169" s="199">
        <f t="shared" si="20"/>
        <v>0</v>
      </c>
      <c r="K169" s="195" t="s">
        <v>21</v>
      </c>
      <c r="L169" s="61"/>
      <c r="M169" s="200" t="s">
        <v>21</v>
      </c>
      <c r="N169" s="201" t="s">
        <v>43</v>
      </c>
      <c r="O169" s="42"/>
      <c r="P169" s="202">
        <f t="shared" si="21"/>
        <v>0</v>
      </c>
      <c r="Q169" s="202">
        <v>0</v>
      </c>
      <c r="R169" s="202">
        <f t="shared" si="22"/>
        <v>0</v>
      </c>
      <c r="S169" s="202">
        <v>0</v>
      </c>
      <c r="T169" s="203">
        <f t="shared" si="23"/>
        <v>0</v>
      </c>
      <c r="AR169" s="24" t="s">
        <v>181</v>
      </c>
      <c r="AT169" s="24" t="s">
        <v>176</v>
      </c>
      <c r="AU169" s="24" t="s">
        <v>82</v>
      </c>
      <c r="AY169" s="24" t="s">
        <v>173</v>
      </c>
      <c r="BE169" s="204">
        <f t="shared" si="24"/>
        <v>0</v>
      </c>
      <c r="BF169" s="204">
        <f t="shared" si="25"/>
        <v>0</v>
      </c>
      <c r="BG169" s="204">
        <f t="shared" si="26"/>
        <v>0</v>
      </c>
      <c r="BH169" s="204">
        <f t="shared" si="27"/>
        <v>0</v>
      </c>
      <c r="BI169" s="204">
        <f t="shared" si="28"/>
        <v>0</v>
      </c>
      <c r="BJ169" s="24" t="s">
        <v>80</v>
      </c>
      <c r="BK169" s="204">
        <f t="shared" si="29"/>
        <v>0</v>
      </c>
      <c r="BL169" s="24" t="s">
        <v>181</v>
      </c>
      <c r="BM169" s="24" t="s">
        <v>2677</v>
      </c>
    </row>
    <row r="170" spans="2:63" s="10" customFormat="1" ht="29.85" customHeight="1">
      <c r="B170" s="176"/>
      <c r="C170" s="177"/>
      <c r="D170" s="190" t="s">
        <v>71</v>
      </c>
      <c r="E170" s="191" t="s">
        <v>2678</v>
      </c>
      <c r="F170" s="191" t="s">
        <v>2679</v>
      </c>
      <c r="G170" s="177"/>
      <c r="H170" s="177"/>
      <c r="I170" s="180"/>
      <c r="J170" s="192">
        <f>BK170</f>
        <v>0</v>
      </c>
      <c r="K170" s="177"/>
      <c r="L170" s="182"/>
      <c r="M170" s="183"/>
      <c r="N170" s="184"/>
      <c r="O170" s="184"/>
      <c r="P170" s="185">
        <f>P171</f>
        <v>0</v>
      </c>
      <c r="Q170" s="184"/>
      <c r="R170" s="185">
        <f>R171</f>
        <v>0</v>
      </c>
      <c r="S170" s="184"/>
      <c r="T170" s="186">
        <f>T171</f>
        <v>0</v>
      </c>
      <c r="AR170" s="187" t="s">
        <v>80</v>
      </c>
      <c r="AT170" s="188" t="s">
        <v>71</v>
      </c>
      <c r="AU170" s="188" t="s">
        <v>80</v>
      </c>
      <c r="AY170" s="187" t="s">
        <v>173</v>
      </c>
      <c r="BK170" s="189">
        <f>BK171</f>
        <v>0</v>
      </c>
    </row>
    <row r="171" spans="2:65" s="1" customFormat="1" ht="22.5" customHeight="1">
      <c r="B171" s="41"/>
      <c r="C171" s="262" t="s">
        <v>1908</v>
      </c>
      <c r="D171" s="262" t="s">
        <v>710</v>
      </c>
      <c r="E171" s="263" t="s">
        <v>2680</v>
      </c>
      <c r="F171" s="264" t="s">
        <v>3829</v>
      </c>
      <c r="G171" s="265" t="s">
        <v>970</v>
      </c>
      <c r="H171" s="266">
        <v>1</v>
      </c>
      <c r="I171" s="267"/>
      <c r="J171" s="268">
        <f>ROUND(I171*H171,2)</f>
        <v>0</v>
      </c>
      <c r="K171" s="264" t="s">
        <v>21</v>
      </c>
      <c r="L171" s="269"/>
      <c r="M171" s="270" t="s">
        <v>21</v>
      </c>
      <c r="N171" s="271" t="s">
        <v>43</v>
      </c>
      <c r="O171" s="42"/>
      <c r="P171" s="202">
        <f>O171*H171</f>
        <v>0</v>
      </c>
      <c r="Q171" s="202">
        <v>0</v>
      </c>
      <c r="R171" s="202">
        <f>Q171*H171</f>
        <v>0</v>
      </c>
      <c r="S171" s="202">
        <v>0</v>
      </c>
      <c r="T171" s="203">
        <f>S171*H171</f>
        <v>0</v>
      </c>
      <c r="AR171" s="24" t="s">
        <v>317</v>
      </c>
      <c r="AT171" s="24" t="s">
        <v>710</v>
      </c>
      <c r="AU171" s="24" t="s">
        <v>82</v>
      </c>
      <c r="AY171" s="24" t="s">
        <v>173</v>
      </c>
      <c r="BE171" s="204">
        <f>IF(N171="základní",J171,0)</f>
        <v>0</v>
      </c>
      <c r="BF171" s="204">
        <f>IF(N171="snížená",J171,0)</f>
        <v>0</v>
      </c>
      <c r="BG171" s="204">
        <f>IF(N171="zákl. přenesená",J171,0)</f>
        <v>0</v>
      </c>
      <c r="BH171" s="204">
        <f>IF(N171="sníž. přenesená",J171,0)</f>
        <v>0</v>
      </c>
      <c r="BI171" s="204">
        <f>IF(N171="nulová",J171,0)</f>
        <v>0</v>
      </c>
      <c r="BJ171" s="24" t="s">
        <v>80</v>
      </c>
      <c r="BK171" s="204">
        <f>ROUND(I171*H171,2)</f>
        <v>0</v>
      </c>
      <c r="BL171" s="24" t="s">
        <v>181</v>
      </c>
      <c r="BM171" s="24" t="s">
        <v>2681</v>
      </c>
    </row>
    <row r="172" spans="2:63" s="10" customFormat="1" ht="29.85" customHeight="1">
      <c r="B172" s="176"/>
      <c r="C172" s="177"/>
      <c r="D172" s="190" t="s">
        <v>71</v>
      </c>
      <c r="E172" s="191" t="s">
        <v>2682</v>
      </c>
      <c r="F172" s="191" t="s">
        <v>2683</v>
      </c>
      <c r="G172" s="177"/>
      <c r="H172" s="177"/>
      <c r="I172" s="180"/>
      <c r="J172" s="192">
        <f>BK172</f>
        <v>0</v>
      </c>
      <c r="K172" s="177"/>
      <c r="L172" s="182"/>
      <c r="M172" s="183"/>
      <c r="N172" s="184"/>
      <c r="O172" s="184"/>
      <c r="P172" s="185">
        <f>SUM(P173:P212)</f>
        <v>0</v>
      </c>
      <c r="Q172" s="184"/>
      <c r="R172" s="185">
        <f>SUM(R173:R212)</f>
        <v>0</v>
      </c>
      <c r="S172" s="184"/>
      <c r="T172" s="186">
        <f>SUM(T173:T212)</f>
        <v>0</v>
      </c>
      <c r="AR172" s="187" t="s">
        <v>80</v>
      </c>
      <c r="AT172" s="188" t="s">
        <v>71</v>
      </c>
      <c r="AU172" s="188" t="s">
        <v>80</v>
      </c>
      <c r="AY172" s="187" t="s">
        <v>173</v>
      </c>
      <c r="BK172" s="189">
        <f>SUM(BK173:BK212)</f>
        <v>0</v>
      </c>
    </row>
    <row r="173" spans="2:65" s="1" customFormat="1" ht="31.5" customHeight="1">
      <c r="B173" s="41"/>
      <c r="C173" s="262" t="s">
        <v>1911</v>
      </c>
      <c r="D173" s="262" t="s">
        <v>710</v>
      </c>
      <c r="E173" s="263" t="s">
        <v>2684</v>
      </c>
      <c r="F173" s="264" t="s">
        <v>2685</v>
      </c>
      <c r="G173" s="265" t="s">
        <v>611</v>
      </c>
      <c r="H173" s="266">
        <v>34</v>
      </c>
      <c r="I173" s="267"/>
      <c r="J173" s="268">
        <f aca="true" t="shared" si="30" ref="J173:J212">ROUND(I173*H173,2)</f>
        <v>0</v>
      </c>
      <c r="K173" s="264" t="s">
        <v>21</v>
      </c>
      <c r="L173" s="269"/>
      <c r="M173" s="270" t="s">
        <v>21</v>
      </c>
      <c r="N173" s="271" t="s">
        <v>43</v>
      </c>
      <c r="O173" s="42"/>
      <c r="P173" s="202">
        <f aca="true" t="shared" si="31" ref="P173:P212">O173*H173</f>
        <v>0</v>
      </c>
      <c r="Q173" s="202">
        <v>0</v>
      </c>
      <c r="R173" s="202">
        <f aca="true" t="shared" si="32" ref="R173:R212">Q173*H173</f>
        <v>0</v>
      </c>
      <c r="S173" s="202">
        <v>0</v>
      </c>
      <c r="T173" s="203">
        <f aca="true" t="shared" si="33" ref="T173:T212">S173*H173</f>
        <v>0</v>
      </c>
      <c r="AR173" s="24" t="s">
        <v>317</v>
      </c>
      <c r="AT173" s="24" t="s">
        <v>710</v>
      </c>
      <c r="AU173" s="24" t="s">
        <v>82</v>
      </c>
      <c r="AY173" s="24" t="s">
        <v>173</v>
      </c>
      <c r="BE173" s="204">
        <f aca="true" t="shared" si="34" ref="BE173:BE212">IF(N173="základní",J173,0)</f>
        <v>0</v>
      </c>
      <c r="BF173" s="204">
        <f aca="true" t="shared" si="35" ref="BF173:BF212">IF(N173="snížená",J173,0)</f>
        <v>0</v>
      </c>
      <c r="BG173" s="204">
        <f aca="true" t="shared" si="36" ref="BG173:BG212">IF(N173="zákl. přenesená",J173,0)</f>
        <v>0</v>
      </c>
      <c r="BH173" s="204">
        <f aca="true" t="shared" si="37" ref="BH173:BH212">IF(N173="sníž. přenesená",J173,0)</f>
        <v>0</v>
      </c>
      <c r="BI173" s="204">
        <f aca="true" t="shared" si="38" ref="BI173:BI212">IF(N173="nulová",J173,0)</f>
        <v>0</v>
      </c>
      <c r="BJ173" s="24" t="s">
        <v>80</v>
      </c>
      <c r="BK173" s="204">
        <f aca="true" t="shared" si="39" ref="BK173:BK212">ROUND(I173*H173,2)</f>
        <v>0</v>
      </c>
      <c r="BL173" s="24" t="s">
        <v>181</v>
      </c>
      <c r="BM173" s="24" t="s">
        <v>2686</v>
      </c>
    </row>
    <row r="174" spans="2:65" s="1" customFormat="1" ht="31.5" customHeight="1">
      <c r="B174" s="41"/>
      <c r="C174" s="262" t="s">
        <v>1914</v>
      </c>
      <c r="D174" s="262" t="s">
        <v>710</v>
      </c>
      <c r="E174" s="263" t="s">
        <v>2687</v>
      </c>
      <c r="F174" s="264" t="s">
        <v>2688</v>
      </c>
      <c r="G174" s="265" t="s">
        <v>611</v>
      </c>
      <c r="H174" s="266">
        <v>8</v>
      </c>
      <c r="I174" s="267"/>
      <c r="J174" s="268">
        <f t="shared" si="30"/>
        <v>0</v>
      </c>
      <c r="K174" s="264" t="s">
        <v>21</v>
      </c>
      <c r="L174" s="269"/>
      <c r="M174" s="270" t="s">
        <v>21</v>
      </c>
      <c r="N174" s="271" t="s">
        <v>43</v>
      </c>
      <c r="O174" s="42"/>
      <c r="P174" s="202">
        <f t="shared" si="31"/>
        <v>0</v>
      </c>
      <c r="Q174" s="202">
        <v>0</v>
      </c>
      <c r="R174" s="202">
        <f t="shared" si="32"/>
        <v>0</v>
      </c>
      <c r="S174" s="202">
        <v>0</v>
      </c>
      <c r="T174" s="203">
        <f t="shared" si="33"/>
        <v>0</v>
      </c>
      <c r="AR174" s="24" t="s">
        <v>317</v>
      </c>
      <c r="AT174" s="24" t="s">
        <v>710</v>
      </c>
      <c r="AU174" s="24" t="s">
        <v>82</v>
      </c>
      <c r="AY174" s="24" t="s">
        <v>173</v>
      </c>
      <c r="BE174" s="204">
        <f t="shared" si="34"/>
        <v>0</v>
      </c>
      <c r="BF174" s="204">
        <f t="shared" si="35"/>
        <v>0</v>
      </c>
      <c r="BG174" s="204">
        <f t="shared" si="36"/>
        <v>0</v>
      </c>
      <c r="BH174" s="204">
        <f t="shared" si="37"/>
        <v>0</v>
      </c>
      <c r="BI174" s="204">
        <f t="shared" si="38"/>
        <v>0</v>
      </c>
      <c r="BJ174" s="24" t="s">
        <v>80</v>
      </c>
      <c r="BK174" s="204">
        <f t="shared" si="39"/>
        <v>0</v>
      </c>
      <c r="BL174" s="24" t="s">
        <v>181</v>
      </c>
      <c r="BM174" s="24" t="s">
        <v>2689</v>
      </c>
    </row>
    <row r="175" spans="2:65" s="1" customFormat="1" ht="31.5" customHeight="1">
      <c r="B175" s="41"/>
      <c r="C175" s="262" t="s">
        <v>1917</v>
      </c>
      <c r="D175" s="262" t="s">
        <v>710</v>
      </c>
      <c r="E175" s="263" t="s">
        <v>2690</v>
      </c>
      <c r="F175" s="264" t="s">
        <v>2691</v>
      </c>
      <c r="G175" s="265" t="s">
        <v>611</v>
      </c>
      <c r="H175" s="266">
        <v>42</v>
      </c>
      <c r="I175" s="267"/>
      <c r="J175" s="268">
        <f t="shared" si="30"/>
        <v>0</v>
      </c>
      <c r="K175" s="264" t="s">
        <v>21</v>
      </c>
      <c r="L175" s="269"/>
      <c r="M175" s="270" t="s">
        <v>21</v>
      </c>
      <c r="N175" s="271" t="s">
        <v>43</v>
      </c>
      <c r="O175" s="42"/>
      <c r="P175" s="202">
        <f t="shared" si="31"/>
        <v>0</v>
      </c>
      <c r="Q175" s="202">
        <v>0</v>
      </c>
      <c r="R175" s="202">
        <f t="shared" si="32"/>
        <v>0</v>
      </c>
      <c r="S175" s="202">
        <v>0</v>
      </c>
      <c r="T175" s="203">
        <f t="shared" si="33"/>
        <v>0</v>
      </c>
      <c r="AR175" s="24" t="s">
        <v>317</v>
      </c>
      <c r="AT175" s="24" t="s">
        <v>710</v>
      </c>
      <c r="AU175" s="24" t="s">
        <v>82</v>
      </c>
      <c r="AY175" s="24" t="s">
        <v>173</v>
      </c>
      <c r="BE175" s="204">
        <f t="shared" si="34"/>
        <v>0</v>
      </c>
      <c r="BF175" s="204">
        <f t="shared" si="35"/>
        <v>0</v>
      </c>
      <c r="BG175" s="204">
        <f t="shared" si="36"/>
        <v>0</v>
      </c>
      <c r="BH175" s="204">
        <f t="shared" si="37"/>
        <v>0</v>
      </c>
      <c r="BI175" s="204">
        <f t="shared" si="38"/>
        <v>0</v>
      </c>
      <c r="BJ175" s="24" t="s">
        <v>80</v>
      </c>
      <c r="BK175" s="204">
        <f t="shared" si="39"/>
        <v>0</v>
      </c>
      <c r="BL175" s="24" t="s">
        <v>181</v>
      </c>
      <c r="BM175" s="24" t="s">
        <v>2692</v>
      </c>
    </row>
    <row r="176" spans="2:65" s="1" customFormat="1" ht="31.5" customHeight="1">
      <c r="B176" s="41"/>
      <c r="C176" s="262" t="s">
        <v>1921</v>
      </c>
      <c r="D176" s="262" t="s">
        <v>710</v>
      </c>
      <c r="E176" s="263" t="s">
        <v>2693</v>
      </c>
      <c r="F176" s="264" t="s">
        <v>2694</v>
      </c>
      <c r="G176" s="265" t="s">
        <v>611</v>
      </c>
      <c r="H176" s="266">
        <v>40</v>
      </c>
      <c r="I176" s="267"/>
      <c r="J176" s="268">
        <f t="shared" si="30"/>
        <v>0</v>
      </c>
      <c r="K176" s="264" t="s">
        <v>21</v>
      </c>
      <c r="L176" s="269"/>
      <c r="M176" s="270" t="s">
        <v>21</v>
      </c>
      <c r="N176" s="271" t="s">
        <v>43</v>
      </c>
      <c r="O176" s="42"/>
      <c r="P176" s="202">
        <f t="shared" si="31"/>
        <v>0</v>
      </c>
      <c r="Q176" s="202">
        <v>0</v>
      </c>
      <c r="R176" s="202">
        <f t="shared" si="32"/>
        <v>0</v>
      </c>
      <c r="S176" s="202">
        <v>0</v>
      </c>
      <c r="T176" s="203">
        <f t="shared" si="33"/>
        <v>0</v>
      </c>
      <c r="AR176" s="24" t="s">
        <v>317</v>
      </c>
      <c r="AT176" s="24" t="s">
        <v>710</v>
      </c>
      <c r="AU176" s="24" t="s">
        <v>82</v>
      </c>
      <c r="AY176" s="24" t="s">
        <v>173</v>
      </c>
      <c r="BE176" s="204">
        <f t="shared" si="34"/>
        <v>0</v>
      </c>
      <c r="BF176" s="204">
        <f t="shared" si="35"/>
        <v>0</v>
      </c>
      <c r="BG176" s="204">
        <f t="shared" si="36"/>
        <v>0</v>
      </c>
      <c r="BH176" s="204">
        <f t="shared" si="37"/>
        <v>0</v>
      </c>
      <c r="BI176" s="204">
        <f t="shared" si="38"/>
        <v>0</v>
      </c>
      <c r="BJ176" s="24" t="s">
        <v>80</v>
      </c>
      <c r="BK176" s="204">
        <f t="shared" si="39"/>
        <v>0</v>
      </c>
      <c r="BL176" s="24" t="s">
        <v>181</v>
      </c>
      <c r="BM176" s="24" t="s">
        <v>2695</v>
      </c>
    </row>
    <row r="177" spans="2:65" s="1" customFormat="1" ht="31.5" customHeight="1">
      <c r="B177" s="41"/>
      <c r="C177" s="262" t="s">
        <v>1927</v>
      </c>
      <c r="D177" s="262" t="s">
        <v>710</v>
      </c>
      <c r="E177" s="263" t="s">
        <v>2696</v>
      </c>
      <c r="F177" s="264" t="s">
        <v>2697</v>
      </c>
      <c r="G177" s="265" t="s">
        <v>970</v>
      </c>
      <c r="H177" s="266">
        <v>1</v>
      </c>
      <c r="I177" s="267"/>
      <c r="J177" s="268">
        <f t="shared" si="30"/>
        <v>0</v>
      </c>
      <c r="K177" s="264" t="s">
        <v>21</v>
      </c>
      <c r="L177" s="269"/>
      <c r="M177" s="270" t="s">
        <v>21</v>
      </c>
      <c r="N177" s="271" t="s">
        <v>43</v>
      </c>
      <c r="O177" s="42"/>
      <c r="P177" s="202">
        <f t="shared" si="31"/>
        <v>0</v>
      </c>
      <c r="Q177" s="202">
        <v>0</v>
      </c>
      <c r="R177" s="202">
        <f t="shared" si="32"/>
        <v>0</v>
      </c>
      <c r="S177" s="202">
        <v>0</v>
      </c>
      <c r="T177" s="203">
        <f t="shared" si="33"/>
        <v>0</v>
      </c>
      <c r="AR177" s="24" t="s">
        <v>317</v>
      </c>
      <c r="AT177" s="24" t="s">
        <v>710</v>
      </c>
      <c r="AU177" s="24" t="s">
        <v>82</v>
      </c>
      <c r="AY177" s="24" t="s">
        <v>173</v>
      </c>
      <c r="BE177" s="204">
        <f t="shared" si="34"/>
        <v>0</v>
      </c>
      <c r="BF177" s="204">
        <f t="shared" si="35"/>
        <v>0</v>
      </c>
      <c r="BG177" s="204">
        <f t="shared" si="36"/>
        <v>0</v>
      </c>
      <c r="BH177" s="204">
        <f t="shared" si="37"/>
        <v>0</v>
      </c>
      <c r="BI177" s="204">
        <f t="shared" si="38"/>
        <v>0</v>
      </c>
      <c r="BJ177" s="24" t="s">
        <v>80</v>
      </c>
      <c r="BK177" s="204">
        <f t="shared" si="39"/>
        <v>0</v>
      </c>
      <c r="BL177" s="24" t="s">
        <v>181</v>
      </c>
      <c r="BM177" s="24" t="s">
        <v>2698</v>
      </c>
    </row>
    <row r="178" spans="2:65" s="1" customFormat="1" ht="31.5" customHeight="1">
      <c r="B178" s="41"/>
      <c r="C178" s="262" t="s">
        <v>1931</v>
      </c>
      <c r="D178" s="262" t="s">
        <v>710</v>
      </c>
      <c r="E178" s="263" t="s">
        <v>2699</v>
      </c>
      <c r="F178" s="264" t="s">
        <v>2700</v>
      </c>
      <c r="G178" s="265" t="s">
        <v>611</v>
      </c>
      <c r="H178" s="266">
        <v>5</v>
      </c>
      <c r="I178" s="267"/>
      <c r="J178" s="268">
        <f t="shared" si="30"/>
        <v>0</v>
      </c>
      <c r="K178" s="264" t="s">
        <v>21</v>
      </c>
      <c r="L178" s="269"/>
      <c r="M178" s="270" t="s">
        <v>21</v>
      </c>
      <c r="N178" s="271" t="s">
        <v>43</v>
      </c>
      <c r="O178" s="42"/>
      <c r="P178" s="202">
        <f t="shared" si="31"/>
        <v>0</v>
      </c>
      <c r="Q178" s="202">
        <v>0</v>
      </c>
      <c r="R178" s="202">
        <f t="shared" si="32"/>
        <v>0</v>
      </c>
      <c r="S178" s="202">
        <v>0</v>
      </c>
      <c r="T178" s="203">
        <f t="shared" si="33"/>
        <v>0</v>
      </c>
      <c r="AR178" s="24" t="s">
        <v>317</v>
      </c>
      <c r="AT178" s="24" t="s">
        <v>710</v>
      </c>
      <c r="AU178" s="24" t="s">
        <v>82</v>
      </c>
      <c r="AY178" s="24" t="s">
        <v>173</v>
      </c>
      <c r="BE178" s="204">
        <f t="shared" si="34"/>
        <v>0</v>
      </c>
      <c r="BF178" s="204">
        <f t="shared" si="35"/>
        <v>0</v>
      </c>
      <c r="BG178" s="204">
        <f t="shared" si="36"/>
        <v>0</v>
      </c>
      <c r="BH178" s="204">
        <f t="shared" si="37"/>
        <v>0</v>
      </c>
      <c r="BI178" s="204">
        <f t="shared" si="38"/>
        <v>0</v>
      </c>
      <c r="BJ178" s="24" t="s">
        <v>80</v>
      </c>
      <c r="BK178" s="204">
        <f t="shared" si="39"/>
        <v>0</v>
      </c>
      <c r="BL178" s="24" t="s">
        <v>181</v>
      </c>
      <c r="BM178" s="24" t="s">
        <v>2701</v>
      </c>
    </row>
    <row r="179" spans="2:65" s="1" customFormat="1" ht="31.5" customHeight="1">
      <c r="B179" s="41"/>
      <c r="C179" s="262" t="s">
        <v>1934</v>
      </c>
      <c r="D179" s="262" t="s">
        <v>710</v>
      </c>
      <c r="E179" s="263" t="s">
        <v>2702</v>
      </c>
      <c r="F179" s="264" t="s">
        <v>2703</v>
      </c>
      <c r="G179" s="265" t="s">
        <v>611</v>
      </c>
      <c r="H179" s="266">
        <v>30</v>
      </c>
      <c r="I179" s="267"/>
      <c r="J179" s="268">
        <f t="shared" si="30"/>
        <v>0</v>
      </c>
      <c r="K179" s="264" t="s">
        <v>21</v>
      </c>
      <c r="L179" s="269"/>
      <c r="M179" s="270" t="s">
        <v>21</v>
      </c>
      <c r="N179" s="271" t="s">
        <v>43</v>
      </c>
      <c r="O179" s="42"/>
      <c r="P179" s="202">
        <f t="shared" si="31"/>
        <v>0</v>
      </c>
      <c r="Q179" s="202">
        <v>0</v>
      </c>
      <c r="R179" s="202">
        <f t="shared" si="32"/>
        <v>0</v>
      </c>
      <c r="S179" s="202">
        <v>0</v>
      </c>
      <c r="T179" s="203">
        <f t="shared" si="33"/>
        <v>0</v>
      </c>
      <c r="AR179" s="24" t="s">
        <v>317</v>
      </c>
      <c r="AT179" s="24" t="s">
        <v>710</v>
      </c>
      <c r="AU179" s="24" t="s">
        <v>82</v>
      </c>
      <c r="AY179" s="24" t="s">
        <v>173</v>
      </c>
      <c r="BE179" s="204">
        <f t="shared" si="34"/>
        <v>0</v>
      </c>
      <c r="BF179" s="204">
        <f t="shared" si="35"/>
        <v>0</v>
      </c>
      <c r="BG179" s="204">
        <f t="shared" si="36"/>
        <v>0</v>
      </c>
      <c r="BH179" s="204">
        <f t="shared" si="37"/>
        <v>0</v>
      </c>
      <c r="BI179" s="204">
        <f t="shared" si="38"/>
        <v>0</v>
      </c>
      <c r="BJ179" s="24" t="s">
        <v>80</v>
      </c>
      <c r="BK179" s="204">
        <f t="shared" si="39"/>
        <v>0</v>
      </c>
      <c r="BL179" s="24" t="s">
        <v>181</v>
      </c>
      <c r="BM179" s="24" t="s">
        <v>2704</v>
      </c>
    </row>
    <row r="180" spans="2:65" s="1" customFormat="1" ht="31.5" customHeight="1">
      <c r="B180" s="41"/>
      <c r="C180" s="262" t="s">
        <v>1937</v>
      </c>
      <c r="D180" s="262" t="s">
        <v>710</v>
      </c>
      <c r="E180" s="263" t="s">
        <v>2705</v>
      </c>
      <c r="F180" s="264" t="s">
        <v>2706</v>
      </c>
      <c r="G180" s="265" t="s">
        <v>611</v>
      </c>
      <c r="H180" s="266">
        <v>85</v>
      </c>
      <c r="I180" s="267"/>
      <c r="J180" s="268">
        <f t="shared" si="30"/>
        <v>0</v>
      </c>
      <c r="K180" s="264" t="s">
        <v>21</v>
      </c>
      <c r="L180" s="269"/>
      <c r="M180" s="270" t="s">
        <v>21</v>
      </c>
      <c r="N180" s="271" t="s">
        <v>43</v>
      </c>
      <c r="O180" s="42"/>
      <c r="P180" s="202">
        <f t="shared" si="31"/>
        <v>0</v>
      </c>
      <c r="Q180" s="202">
        <v>0</v>
      </c>
      <c r="R180" s="202">
        <f t="shared" si="32"/>
        <v>0</v>
      </c>
      <c r="S180" s="202">
        <v>0</v>
      </c>
      <c r="T180" s="203">
        <f t="shared" si="33"/>
        <v>0</v>
      </c>
      <c r="AR180" s="24" t="s">
        <v>317</v>
      </c>
      <c r="AT180" s="24" t="s">
        <v>710</v>
      </c>
      <c r="AU180" s="24" t="s">
        <v>82</v>
      </c>
      <c r="AY180" s="24" t="s">
        <v>173</v>
      </c>
      <c r="BE180" s="204">
        <f t="shared" si="34"/>
        <v>0</v>
      </c>
      <c r="BF180" s="204">
        <f t="shared" si="35"/>
        <v>0</v>
      </c>
      <c r="BG180" s="204">
        <f t="shared" si="36"/>
        <v>0</v>
      </c>
      <c r="BH180" s="204">
        <f t="shared" si="37"/>
        <v>0</v>
      </c>
      <c r="BI180" s="204">
        <f t="shared" si="38"/>
        <v>0</v>
      </c>
      <c r="BJ180" s="24" t="s">
        <v>80</v>
      </c>
      <c r="BK180" s="204">
        <f t="shared" si="39"/>
        <v>0</v>
      </c>
      <c r="BL180" s="24" t="s">
        <v>181</v>
      </c>
      <c r="BM180" s="24" t="s">
        <v>2707</v>
      </c>
    </row>
    <row r="181" spans="2:65" s="1" customFormat="1" ht="31.5" customHeight="1">
      <c r="B181" s="41"/>
      <c r="C181" s="262" t="s">
        <v>1940</v>
      </c>
      <c r="D181" s="262" t="s">
        <v>710</v>
      </c>
      <c r="E181" s="263" t="s">
        <v>2708</v>
      </c>
      <c r="F181" s="264" t="s">
        <v>2709</v>
      </c>
      <c r="G181" s="265" t="s">
        <v>611</v>
      </c>
      <c r="H181" s="266">
        <v>1</v>
      </c>
      <c r="I181" s="267"/>
      <c r="J181" s="268">
        <f t="shared" si="30"/>
        <v>0</v>
      </c>
      <c r="K181" s="264" t="s">
        <v>21</v>
      </c>
      <c r="L181" s="269"/>
      <c r="M181" s="270" t="s">
        <v>21</v>
      </c>
      <c r="N181" s="271" t="s">
        <v>43</v>
      </c>
      <c r="O181" s="42"/>
      <c r="P181" s="202">
        <f t="shared" si="31"/>
        <v>0</v>
      </c>
      <c r="Q181" s="202">
        <v>0</v>
      </c>
      <c r="R181" s="202">
        <f t="shared" si="32"/>
        <v>0</v>
      </c>
      <c r="S181" s="202">
        <v>0</v>
      </c>
      <c r="T181" s="203">
        <f t="shared" si="33"/>
        <v>0</v>
      </c>
      <c r="AR181" s="24" t="s">
        <v>317</v>
      </c>
      <c r="AT181" s="24" t="s">
        <v>710</v>
      </c>
      <c r="AU181" s="24" t="s">
        <v>82</v>
      </c>
      <c r="AY181" s="24" t="s">
        <v>173</v>
      </c>
      <c r="BE181" s="204">
        <f t="shared" si="34"/>
        <v>0</v>
      </c>
      <c r="BF181" s="204">
        <f t="shared" si="35"/>
        <v>0</v>
      </c>
      <c r="BG181" s="204">
        <f t="shared" si="36"/>
        <v>0</v>
      </c>
      <c r="BH181" s="204">
        <f t="shared" si="37"/>
        <v>0</v>
      </c>
      <c r="BI181" s="204">
        <f t="shared" si="38"/>
        <v>0</v>
      </c>
      <c r="BJ181" s="24" t="s">
        <v>80</v>
      </c>
      <c r="BK181" s="204">
        <f t="shared" si="39"/>
        <v>0</v>
      </c>
      <c r="BL181" s="24" t="s">
        <v>181</v>
      </c>
      <c r="BM181" s="24" t="s">
        <v>2710</v>
      </c>
    </row>
    <row r="182" spans="2:65" s="1" customFormat="1" ht="31.5" customHeight="1">
      <c r="B182" s="41"/>
      <c r="C182" s="262" t="s">
        <v>1943</v>
      </c>
      <c r="D182" s="262" t="s">
        <v>710</v>
      </c>
      <c r="E182" s="263" t="s">
        <v>2711</v>
      </c>
      <c r="F182" s="264" t="s">
        <v>2712</v>
      </c>
      <c r="G182" s="265" t="s">
        <v>611</v>
      </c>
      <c r="H182" s="266">
        <v>20</v>
      </c>
      <c r="I182" s="267"/>
      <c r="J182" s="268">
        <f t="shared" si="30"/>
        <v>0</v>
      </c>
      <c r="K182" s="264" t="s">
        <v>21</v>
      </c>
      <c r="L182" s="269"/>
      <c r="M182" s="270" t="s">
        <v>21</v>
      </c>
      <c r="N182" s="271" t="s">
        <v>43</v>
      </c>
      <c r="O182" s="42"/>
      <c r="P182" s="202">
        <f t="shared" si="31"/>
        <v>0</v>
      </c>
      <c r="Q182" s="202">
        <v>0</v>
      </c>
      <c r="R182" s="202">
        <f t="shared" si="32"/>
        <v>0</v>
      </c>
      <c r="S182" s="202">
        <v>0</v>
      </c>
      <c r="T182" s="203">
        <f t="shared" si="33"/>
        <v>0</v>
      </c>
      <c r="AR182" s="24" t="s">
        <v>317</v>
      </c>
      <c r="AT182" s="24" t="s">
        <v>710</v>
      </c>
      <c r="AU182" s="24" t="s">
        <v>82</v>
      </c>
      <c r="AY182" s="24" t="s">
        <v>173</v>
      </c>
      <c r="BE182" s="204">
        <f t="shared" si="34"/>
        <v>0</v>
      </c>
      <c r="BF182" s="204">
        <f t="shared" si="35"/>
        <v>0</v>
      </c>
      <c r="BG182" s="204">
        <f t="shared" si="36"/>
        <v>0</v>
      </c>
      <c r="BH182" s="204">
        <f t="shared" si="37"/>
        <v>0</v>
      </c>
      <c r="BI182" s="204">
        <f t="shared" si="38"/>
        <v>0</v>
      </c>
      <c r="BJ182" s="24" t="s">
        <v>80</v>
      </c>
      <c r="BK182" s="204">
        <f t="shared" si="39"/>
        <v>0</v>
      </c>
      <c r="BL182" s="24" t="s">
        <v>181</v>
      </c>
      <c r="BM182" s="24" t="s">
        <v>2713</v>
      </c>
    </row>
    <row r="183" spans="2:65" s="1" customFormat="1" ht="31.5" customHeight="1">
      <c r="B183" s="41"/>
      <c r="C183" s="262" t="s">
        <v>1145</v>
      </c>
      <c r="D183" s="262" t="s">
        <v>710</v>
      </c>
      <c r="E183" s="263" t="s">
        <v>2714</v>
      </c>
      <c r="F183" s="264" t="s">
        <v>2715</v>
      </c>
      <c r="G183" s="265" t="s">
        <v>611</v>
      </c>
      <c r="H183" s="266">
        <v>53</v>
      </c>
      <c r="I183" s="267"/>
      <c r="J183" s="268">
        <f t="shared" si="30"/>
        <v>0</v>
      </c>
      <c r="K183" s="264" t="s">
        <v>21</v>
      </c>
      <c r="L183" s="269"/>
      <c r="M183" s="270" t="s">
        <v>21</v>
      </c>
      <c r="N183" s="271" t="s">
        <v>43</v>
      </c>
      <c r="O183" s="42"/>
      <c r="P183" s="202">
        <f t="shared" si="31"/>
        <v>0</v>
      </c>
      <c r="Q183" s="202">
        <v>0</v>
      </c>
      <c r="R183" s="202">
        <f t="shared" si="32"/>
        <v>0</v>
      </c>
      <c r="S183" s="202">
        <v>0</v>
      </c>
      <c r="T183" s="203">
        <f t="shared" si="33"/>
        <v>0</v>
      </c>
      <c r="AR183" s="24" t="s">
        <v>317</v>
      </c>
      <c r="AT183" s="24" t="s">
        <v>710</v>
      </c>
      <c r="AU183" s="24" t="s">
        <v>82</v>
      </c>
      <c r="AY183" s="24" t="s">
        <v>173</v>
      </c>
      <c r="BE183" s="204">
        <f t="shared" si="34"/>
        <v>0</v>
      </c>
      <c r="BF183" s="204">
        <f t="shared" si="35"/>
        <v>0</v>
      </c>
      <c r="BG183" s="204">
        <f t="shared" si="36"/>
        <v>0</v>
      </c>
      <c r="BH183" s="204">
        <f t="shared" si="37"/>
        <v>0</v>
      </c>
      <c r="BI183" s="204">
        <f t="shared" si="38"/>
        <v>0</v>
      </c>
      <c r="BJ183" s="24" t="s">
        <v>80</v>
      </c>
      <c r="BK183" s="204">
        <f t="shared" si="39"/>
        <v>0</v>
      </c>
      <c r="BL183" s="24" t="s">
        <v>181</v>
      </c>
      <c r="BM183" s="24" t="s">
        <v>2716</v>
      </c>
    </row>
    <row r="184" spans="2:65" s="1" customFormat="1" ht="31.5" customHeight="1">
      <c r="B184" s="41"/>
      <c r="C184" s="262" t="s">
        <v>174</v>
      </c>
      <c r="D184" s="262" t="s">
        <v>710</v>
      </c>
      <c r="E184" s="263" t="s">
        <v>2717</v>
      </c>
      <c r="F184" s="264" t="s">
        <v>2718</v>
      </c>
      <c r="G184" s="265" t="s">
        <v>611</v>
      </c>
      <c r="H184" s="266">
        <v>50</v>
      </c>
      <c r="I184" s="267"/>
      <c r="J184" s="268">
        <f t="shared" si="30"/>
        <v>0</v>
      </c>
      <c r="K184" s="264" t="s">
        <v>21</v>
      </c>
      <c r="L184" s="269"/>
      <c r="M184" s="270" t="s">
        <v>21</v>
      </c>
      <c r="N184" s="271" t="s">
        <v>43</v>
      </c>
      <c r="O184" s="42"/>
      <c r="P184" s="202">
        <f t="shared" si="31"/>
        <v>0</v>
      </c>
      <c r="Q184" s="202">
        <v>0</v>
      </c>
      <c r="R184" s="202">
        <f t="shared" si="32"/>
        <v>0</v>
      </c>
      <c r="S184" s="202">
        <v>0</v>
      </c>
      <c r="T184" s="203">
        <f t="shared" si="33"/>
        <v>0</v>
      </c>
      <c r="AR184" s="24" t="s">
        <v>317</v>
      </c>
      <c r="AT184" s="24" t="s">
        <v>710</v>
      </c>
      <c r="AU184" s="24" t="s">
        <v>82</v>
      </c>
      <c r="AY184" s="24" t="s">
        <v>173</v>
      </c>
      <c r="BE184" s="204">
        <f t="shared" si="34"/>
        <v>0</v>
      </c>
      <c r="BF184" s="204">
        <f t="shared" si="35"/>
        <v>0</v>
      </c>
      <c r="BG184" s="204">
        <f t="shared" si="36"/>
        <v>0</v>
      </c>
      <c r="BH184" s="204">
        <f t="shared" si="37"/>
        <v>0</v>
      </c>
      <c r="BI184" s="204">
        <f t="shared" si="38"/>
        <v>0</v>
      </c>
      <c r="BJ184" s="24" t="s">
        <v>80</v>
      </c>
      <c r="BK184" s="204">
        <f t="shared" si="39"/>
        <v>0</v>
      </c>
      <c r="BL184" s="24" t="s">
        <v>181</v>
      </c>
      <c r="BM184" s="24" t="s">
        <v>2719</v>
      </c>
    </row>
    <row r="185" spans="2:65" s="1" customFormat="1" ht="31.5" customHeight="1">
      <c r="B185" s="41"/>
      <c r="C185" s="262" t="s">
        <v>205</v>
      </c>
      <c r="D185" s="262" t="s">
        <v>710</v>
      </c>
      <c r="E185" s="263" t="s">
        <v>2720</v>
      </c>
      <c r="F185" s="264" t="s">
        <v>2721</v>
      </c>
      <c r="G185" s="265" t="s">
        <v>611</v>
      </c>
      <c r="H185" s="266">
        <v>10</v>
      </c>
      <c r="I185" s="267"/>
      <c r="J185" s="268">
        <f t="shared" si="30"/>
        <v>0</v>
      </c>
      <c r="K185" s="264" t="s">
        <v>21</v>
      </c>
      <c r="L185" s="269"/>
      <c r="M185" s="270" t="s">
        <v>21</v>
      </c>
      <c r="N185" s="271" t="s">
        <v>43</v>
      </c>
      <c r="O185" s="42"/>
      <c r="P185" s="202">
        <f t="shared" si="31"/>
        <v>0</v>
      </c>
      <c r="Q185" s="202">
        <v>0</v>
      </c>
      <c r="R185" s="202">
        <f t="shared" si="32"/>
        <v>0</v>
      </c>
      <c r="S185" s="202">
        <v>0</v>
      </c>
      <c r="T185" s="203">
        <f t="shared" si="33"/>
        <v>0</v>
      </c>
      <c r="AR185" s="24" t="s">
        <v>317</v>
      </c>
      <c r="AT185" s="24" t="s">
        <v>710</v>
      </c>
      <c r="AU185" s="24" t="s">
        <v>82</v>
      </c>
      <c r="AY185" s="24" t="s">
        <v>173</v>
      </c>
      <c r="BE185" s="204">
        <f t="shared" si="34"/>
        <v>0</v>
      </c>
      <c r="BF185" s="204">
        <f t="shared" si="35"/>
        <v>0</v>
      </c>
      <c r="BG185" s="204">
        <f t="shared" si="36"/>
        <v>0</v>
      </c>
      <c r="BH185" s="204">
        <f t="shared" si="37"/>
        <v>0</v>
      </c>
      <c r="BI185" s="204">
        <f t="shared" si="38"/>
        <v>0</v>
      </c>
      <c r="BJ185" s="24" t="s">
        <v>80</v>
      </c>
      <c r="BK185" s="204">
        <f t="shared" si="39"/>
        <v>0</v>
      </c>
      <c r="BL185" s="24" t="s">
        <v>181</v>
      </c>
      <c r="BM185" s="24" t="s">
        <v>2722</v>
      </c>
    </row>
    <row r="186" spans="2:65" s="1" customFormat="1" ht="31.5" customHeight="1">
      <c r="B186" s="41"/>
      <c r="C186" s="262" t="s">
        <v>441</v>
      </c>
      <c r="D186" s="262" t="s">
        <v>710</v>
      </c>
      <c r="E186" s="263" t="s">
        <v>2723</v>
      </c>
      <c r="F186" s="264" t="s">
        <v>2724</v>
      </c>
      <c r="G186" s="265" t="s">
        <v>611</v>
      </c>
      <c r="H186" s="266">
        <v>50</v>
      </c>
      <c r="I186" s="267"/>
      <c r="J186" s="268">
        <f t="shared" si="30"/>
        <v>0</v>
      </c>
      <c r="K186" s="264" t="s">
        <v>21</v>
      </c>
      <c r="L186" s="269"/>
      <c r="M186" s="270" t="s">
        <v>21</v>
      </c>
      <c r="N186" s="271" t="s">
        <v>43</v>
      </c>
      <c r="O186" s="42"/>
      <c r="P186" s="202">
        <f t="shared" si="31"/>
        <v>0</v>
      </c>
      <c r="Q186" s="202">
        <v>0</v>
      </c>
      <c r="R186" s="202">
        <f t="shared" si="32"/>
        <v>0</v>
      </c>
      <c r="S186" s="202">
        <v>0</v>
      </c>
      <c r="T186" s="203">
        <f t="shared" si="33"/>
        <v>0</v>
      </c>
      <c r="AR186" s="24" t="s">
        <v>317</v>
      </c>
      <c r="AT186" s="24" t="s">
        <v>710</v>
      </c>
      <c r="AU186" s="24" t="s">
        <v>82</v>
      </c>
      <c r="AY186" s="24" t="s">
        <v>173</v>
      </c>
      <c r="BE186" s="204">
        <f t="shared" si="34"/>
        <v>0</v>
      </c>
      <c r="BF186" s="204">
        <f t="shared" si="35"/>
        <v>0</v>
      </c>
      <c r="BG186" s="204">
        <f t="shared" si="36"/>
        <v>0</v>
      </c>
      <c r="BH186" s="204">
        <f t="shared" si="37"/>
        <v>0</v>
      </c>
      <c r="BI186" s="204">
        <f t="shared" si="38"/>
        <v>0</v>
      </c>
      <c r="BJ186" s="24" t="s">
        <v>80</v>
      </c>
      <c r="BK186" s="204">
        <f t="shared" si="39"/>
        <v>0</v>
      </c>
      <c r="BL186" s="24" t="s">
        <v>181</v>
      </c>
      <c r="BM186" s="24" t="s">
        <v>2725</v>
      </c>
    </row>
    <row r="187" spans="2:65" s="1" customFormat="1" ht="31.5" customHeight="1">
      <c r="B187" s="41"/>
      <c r="C187" s="262" t="s">
        <v>1957</v>
      </c>
      <c r="D187" s="262" t="s">
        <v>710</v>
      </c>
      <c r="E187" s="263" t="s">
        <v>2726</v>
      </c>
      <c r="F187" s="264" t="s">
        <v>2727</v>
      </c>
      <c r="G187" s="265" t="s">
        <v>611</v>
      </c>
      <c r="H187" s="266">
        <v>290</v>
      </c>
      <c r="I187" s="267"/>
      <c r="J187" s="268">
        <f t="shared" si="30"/>
        <v>0</v>
      </c>
      <c r="K187" s="264" t="s">
        <v>21</v>
      </c>
      <c r="L187" s="269"/>
      <c r="M187" s="270" t="s">
        <v>21</v>
      </c>
      <c r="N187" s="271" t="s">
        <v>43</v>
      </c>
      <c r="O187" s="42"/>
      <c r="P187" s="202">
        <f t="shared" si="31"/>
        <v>0</v>
      </c>
      <c r="Q187" s="202">
        <v>0</v>
      </c>
      <c r="R187" s="202">
        <f t="shared" si="32"/>
        <v>0</v>
      </c>
      <c r="S187" s="202">
        <v>0</v>
      </c>
      <c r="T187" s="203">
        <f t="shared" si="33"/>
        <v>0</v>
      </c>
      <c r="AR187" s="24" t="s">
        <v>317</v>
      </c>
      <c r="AT187" s="24" t="s">
        <v>710</v>
      </c>
      <c r="AU187" s="24" t="s">
        <v>82</v>
      </c>
      <c r="AY187" s="24" t="s">
        <v>173</v>
      </c>
      <c r="BE187" s="204">
        <f t="shared" si="34"/>
        <v>0</v>
      </c>
      <c r="BF187" s="204">
        <f t="shared" si="35"/>
        <v>0</v>
      </c>
      <c r="BG187" s="204">
        <f t="shared" si="36"/>
        <v>0</v>
      </c>
      <c r="BH187" s="204">
        <f t="shared" si="37"/>
        <v>0</v>
      </c>
      <c r="BI187" s="204">
        <f t="shared" si="38"/>
        <v>0</v>
      </c>
      <c r="BJ187" s="24" t="s">
        <v>80</v>
      </c>
      <c r="BK187" s="204">
        <f t="shared" si="39"/>
        <v>0</v>
      </c>
      <c r="BL187" s="24" t="s">
        <v>181</v>
      </c>
      <c r="BM187" s="24" t="s">
        <v>2728</v>
      </c>
    </row>
    <row r="188" spans="2:65" s="1" customFormat="1" ht="31.5" customHeight="1">
      <c r="B188" s="41"/>
      <c r="C188" s="262" t="s">
        <v>1960</v>
      </c>
      <c r="D188" s="262" t="s">
        <v>710</v>
      </c>
      <c r="E188" s="263" t="s">
        <v>2729</v>
      </c>
      <c r="F188" s="264" t="s">
        <v>2730</v>
      </c>
      <c r="G188" s="265" t="s">
        <v>611</v>
      </c>
      <c r="H188" s="266">
        <v>70</v>
      </c>
      <c r="I188" s="267"/>
      <c r="J188" s="268">
        <f t="shared" si="30"/>
        <v>0</v>
      </c>
      <c r="K188" s="264" t="s">
        <v>21</v>
      </c>
      <c r="L188" s="269"/>
      <c r="M188" s="270" t="s">
        <v>21</v>
      </c>
      <c r="N188" s="271" t="s">
        <v>43</v>
      </c>
      <c r="O188" s="42"/>
      <c r="P188" s="202">
        <f t="shared" si="31"/>
        <v>0</v>
      </c>
      <c r="Q188" s="202">
        <v>0</v>
      </c>
      <c r="R188" s="202">
        <f t="shared" si="32"/>
        <v>0</v>
      </c>
      <c r="S188" s="202">
        <v>0</v>
      </c>
      <c r="T188" s="203">
        <f t="shared" si="33"/>
        <v>0</v>
      </c>
      <c r="AR188" s="24" t="s">
        <v>317</v>
      </c>
      <c r="AT188" s="24" t="s">
        <v>710</v>
      </c>
      <c r="AU188" s="24" t="s">
        <v>82</v>
      </c>
      <c r="AY188" s="24" t="s">
        <v>173</v>
      </c>
      <c r="BE188" s="204">
        <f t="shared" si="34"/>
        <v>0</v>
      </c>
      <c r="BF188" s="204">
        <f t="shared" si="35"/>
        <v>0</v>
      </c>
      <c r="BG188" s="204">
        <f t="shared" si="36"/>
        <v>0</v>
      </c>
      <c r="BH188" s="204">
        <f t="shared" si="37"/>
        <v>0</v>
      </c>
      <c r="BI188" s="204">
        <f t="shared" si="38"/>
        <v>0</v>
      </c>
      <c r="BJ188" s="24" t="s">
        <v>80</v>
      </c>
      <c r="BK188" s="204">
        <f t="shared" si="39"/>
        <v>0</v>
      </c>
      <c r="BL188" s="24" t="s">
        <v>181</v>
      </c>
      <c r="BM188" s="24" t="s">
        <v>2731</v>
      </c>
    </row>
    <row r="189" spans="2:65" s="1" customFormat="1" ht="31.5" customHeight="1">
      <c r="B189" s="41"/>
      <c r="C189" s="262" t="s">
        <v>1965</v>
      </c>
      <c r="D189" s="262" t="s">
        <v>710</v>
      </c>
      <c r="E189" s="263" t="s">
        <v>2732</v>
      </c>
      <c r="F189" s="264" t="s">
        <v>2733</v>
      </c>
      <c r="G189" s="265" t="s">
        <v>611</v>
      </c>
      <c r="H189" s="266">
        <v>611</v>
      </c>
      <c r="I189" s="267"/>
      <c r="J189" s="268">
        <f t="shared" si="30"/>
        <v>0</v>
      </c>
      <c r="K189" s="264" t="s">
        <v>21</v>
      </c>
      <c r="L189" s="269"/>
      <c r="M189" s="270" t="s">
        <v>21</v>
      </c>
      <c r="N189" s="271" t="s">
        <v>43</v>
      </c>
      <c r="O189" s="42"/>
      <c r="P189" s="202">
        <f t="shared" si="31"/>
        <v>0</v>
      </c>
      <c r="Q189" s="202">
        <v>0</v>
      </c>
      <c r="R189" s="202">
        <f t="shared" si="32"/>
        <v>0</v>
      </c>
      <c r="S189" s="202">
        <v>0</v>
      </c>
      <c r="T189" s="203">
        <f t="shared" si="33"/>
        <v>0</v>
      </c>
      <c r="AR189" s="24" t="s">
        <v>317</v>
      </c>
      <c r="AT189" s="24" t="s">
        <v>710</v>
      </c>
      <c r="AU189" s="24" t="s">
        <v>82</v>
      </c>
      <c r="AY189" s="24" t="s">
        <v>173</v>
      </c>
      <c r="BE189" s="204">
        <f t="shared" si="34"/>
        <v>0</v>
      </c>
      <c r="BF189" s="204">
        <f t="shared" si="35"/>
        <v>0</v>
      </c>
      <c r="BG189" s="204">
        <f t="shared" si="36"/>
        <v>0</v>
      </c>
      <c r="BH189" s="204">
        <f t="shared" si="37"/>
        <v>0</v>
      </c>
      <c r="BI189" s="204">
        <f t="shared" si="38"/>
        <v>0</v>
      </c>
      <c r="BJ189" s="24" t="s">
        <v>80</v>
      </c>
      <c r="BK189" s="204">
        <f t="shared" si="39"/>
        <v>0</v>
      </c>
      <c r="BL189" s="24" t="s">
        <v>181</v>
      </c>
      <c r="BM189" s="24" t="s">
        <v>2734</v>
      </c>
    </row>
    <row r="190" spans="2:65" s="1" customFormat="1" ht="31.5" customHeight="1">
      <c r="B190" s="41"/>
      <c r="C190" s="262" t="s">
        <v>1969</v>
      </c>
      <c r="D190" s="262" t="s">
        <v>710</v>
      </c>
      <c r="E190" s="263" t="s">
        <v>2735</v>
      </c>
      <c r="F190" s="264" t="s">
        <v>2736</v>
      </c>
      <c r="G190" s="265" t="s">
        <v>611</v>
      </c>
      <c r="H190" s="266">
        <v>175</v>
      </c>
      <c r="I190" s="267"/>
      <c r="J190" s="268">
        <f t="shared" si="30"/>
        <v>0</v>
      </c>
      <c r="K190" s="264" t="s">
        <v>21</v>
      </c>
      <c r="L190" s="269"/>
      <c r="M190" s="270" t="s">
        <v>21</v>
      </c>
      <c r="N190" s="271" t="s">
        <v>43</v>
      </c>
      <c r="O190" s="42"/>
      <c r="P190" s="202">
        <f t="shared" si="31"/>
        <v>0</v>
      </c>
      <c r="Q190" s="202">
        <v>0</v>
      </c>
      <c r="R190" s="202">
        <f t="shared" si="32"/>
        <v>0</v>
      </c>
      <c r="S190" s="202">
        <v>0</v>
      </c>
      <c r="T190" s="203">
        <f t="shared" si="33"/>
        <v>0</v>
      </c>
      <c r="AR190" s="24" t="s">
        <v>317</v>
      </c>
      <c r="AT190" s="24" t="s">
        <v>710</v>
      </c>
      <c r="AU190" s="24" t="s">
        <v>82</v>
      </c>
      <c r="AY190" s="24" t="s">
        <v>173</v>
      </c>
      <c r="BE190" s="204">
        <f t="shared" si="34"/>
        <v>0</v>
      </c>
      <c r="BF190" s="204">
        <f t="shared" si="35"/>
        <v>0</v>
      </c>
      <c r="BG190" s="204">
        <f t="shared" si="36"/>
        <v>0</v>
      </c>
      <c r="BH190" s="204">
        <f t="shared" si="37"/>
        <v>0</v>
      </c>
      <c r="BI190" s="204">
        <f t="shared" si="38"/>
        <v>0</v>
      </c>
      <c r="BJ190" s="24" t="s">
        <v>80</v>
      </c>
      <c r="BK190" s="204">
        <f t="shared" si="39"/>
        <v>0</v>
      </c>
      <c r="BL190" s="24" t="s">
        <v>181</v>
      </c>
      <c r="BM190" s="24" t="s">
        <v>2737</v>
      </c>
    </row>
    <row r="191" spans="2:65" s="1" customFormat="1" ht="31.5" customHeight="1">
      <c r="B191" s="41"/>
      <c r="C191" s="262" t="s">
        <v>1972</v>
      </c>
      <c r="D191" s="262" t="s">
        <v>710</v>
      </c>
      <c r="E191" s="263" t="s">
        <v>2738</v>
      </c>
      <c r="F191" s="264" t="s">
        <v>2739</v>
      </c>
      <c r="G191" s="265" t="s">
        <v>611</v>
      </c>
      <c r="H191" s="266">
        <v>60</v>
      </c>
      <c r="I191" s="267"/>
      <c r="J191" s="268">
        <f t="shared" si="30"/>
        <v>0</v>
      </c>
      <c r="K191" s="264" t="s">
        <v>21</v>
      </c>
      <c r="L191" s="269"/>
      <c r="M191" s="270" t="s">
        <v>21</v>
      </c>
      <c r="N191" s="271" t="s">
        <v>43</v>
      </c>
      <c r="O191" s="42"/>
      <c r="P191" s="202">
        <f t="shared" si="31"/>
        <v>0</v>
      </c>
      <c r="Q191" s="202">
        <v>0</v>
      </c>
      <c r="R191" s="202">
        <f t="shared" si="32"/>
        <v>0</v>
      </c>
      <c r="S191" s="202">
        <v>0</v>
      </c>
      <c r="T191" s="203">
        <f t="shared" si="33"/>
        <v>0</v>
      </c>
      <c r="AR191" s="24" t="s">
        <v>317</v>
      </c>
      <c r="AT191" s="24" t="s">
        <v>710</v>
      </c>
      <c r="AU191" s="24" t="s">
        <v>82</v>
      </c>
      <c r="AY191" s="24" t="s">
        <v>173</v>
      </c>
      <c r="BE191" s="204">
        <f t="shared" si="34"/>
        <v>0</v>
      </c>
      <c r="BF191" s="204">
        <f t="shared" si="35"/>
        <v>0</v>
      </c>
      <c r="BG191" s="204">
        <f t="shared" si="36"/>
        <v>0</v>
      </c>
      <c r="BH191" s="204">
        <f t="shared" si="37"/>
        <v>0</v>
      </c>
      <c r="BI191" s="204">
        <f t="shared" si="38"/>
        <v>0</v>
      </c>
      <c r="BJ191" s="24" t="s">
        <v>80</v>
      </c>
      <c r="BK191" s="204">
        <f t="shared" si="39"/>
        <v>0</v>
      </c>
      <c r="BL191" s="24" t="s">
        <v>181</v>
      </c>
      <c r="BM191" s="24" t="s">
        <v>2740</v>
      </c>
    </row>
    <row r="192" spans="2:65" s="1" customFormat="1" ht="31.5" customHeight="1">
      <c r="B192" s="41"/>
      <c r="C192" s="262" t="s">
        <v>1975</v>
      </c>
      <c r="D192" s="262" t="s">
        <v>710</v>
      </c>
      <c r="E192" s="263" t="s">
        <v>2741</v>
      </c>
      <c r="F192" s="264" t="s">
        <v>2742</v>
      </c>
      <c r="G192" s="265" t="s">
        <v>611</v>
      </c>
      <c r="H192" s="266">
        <v>125</v>
      </c>
      <c r="I192" s="267"/>
      <c r="J192" s="268">
        <f t="shared" si="30"/>
        <v>0</v>
      </c>
      <c r="K192" s="264" t="s">
        <v>21</v>
      </c>
      <c r="L192" s="269"/>
      <c r="M192" s="270" t="s">
        <v>21</v>
      </c>
      <c r="N192" s="271" t="s">
        <v>43</v>
      </c>
      <c r="O192" s="42"/>
      <c r="P192" s="202">
        <f t="shared" si="31"/>
        <v>0</v>
      </c>
      <c r="Q192" s="202">
        <v>0</v>
      </c>
      <c r="R192" s="202">
        <f t="shared" si="32"/>
        <v>0</v>
      </c>
      <c r="S192" s="202">
        <v>0</v>
      </c>
      <c r="T192" s="203">
        <f t="shared" si="33"/>
        <v>0</v>
      </c>
      <c r="AR192" s="24" t="s">
        <v>317</v>
      </c>
      <c r="AT192" s="24" t="s">
        <v>710</v>
      </c>
      <c r="AU192" s="24" t="s">
        <v>82</v>
      </c>
      <c r="AY192" s="24" t="s">
        <v>173</v>
      </c>
      <c r="BE192" s="204">
        <f t="shared" si="34"/>
        <v>0</v>
      </c>
      <c r="BF192" s="204">
        <f t="shared" si="35"/>
        <v>0</v>
      </c>
      <c r="BG192" s="204">
        <f t="shared" si="36"/>
        <v>0</v>
      </c>
      <c r="BH192" s="204">
        <f t="shared" si="37"/>
        <v>0</v>
      </c>
      <c r="BI192" s="204">
        <f t="shared" si="38"/>
        <v>0</v>
      </c>
      <c r="BJ192" s="24" t="s">
        <v>80</v>
      </c>
      <c r="BK192" s="204">
        <f t="shared" si="39"/>
        <v>0</v>
      </c>
      <c r="BL192" s="24" t="s">
        <v>181</v>
      </c>
      <c r="BM192" s="24" t="s">
        <v>2743</v>
      </c>
    </row>
    <row r="193" spans="2:65" s="1" customFormat="1" ht="31.5" customHeight="1">
      <c r="B193" s="41"/>
      <c r="C193" s="193" t="s">
        <v>1978</v>
      </c>
      <c r="D193" s="193" t="s">
        <v>176</v>
      </c>
      <c r="E193" s="194" t="s">
        <v>2744</v>
      </c>
      <c r="F193" s="195" t="s">
        <v>2745</v>
      </c>
      <c r="G193" s="196" t="s">
        <v>611</v>
      </c>
      <c r="H193" s="197">
        <v>34</v>
      </c>
      <c r="I193" s="198"/>
      <c r="J193" s="199">
        <f t="shared" si="30"/>
        <v>0</v>
      </c>
      <c r="K193" s="195" t="s">
        <v>21</v>
      </c>
      <c r="L193" s="61"/>
      <c r="M193" s="200" t="s">
        <v>21</v>
      </c>
      <c r="N193" s="201" t="s">
        <v>43</v>
      </c>
      <c r="O193" s="42"/>
      <c r="P193" s="202">
        <f t="shared" si="31"/>
        <v>0</v>
      </c>
      <c r="Q193" s="202">
        <v>0</v>
      </c>
      <c r="R193" s="202">
        <f t="shared" si="32"/>
        <v>0</v>
      </c>
      <c r="S193" s="202">
        <v>0</v>
      </c>
      <c r="T193" s="203">
        <f t="shared" si="33"/>
        <v>0</v>
      </c>
      <c r="AR193" s="24" t="s">
        <v>181</v>
      </c>
      <c r="AT193" s="24" t="s">
        <v>176</v>
      </c>
      <c r="AU193" s="24" t="s">
        <v>82</v>
      </c>
      <c r="AY193" s="24" t="s">
        <v>173</v>
      </c>
      <c r="BE193" s="204">
        <f t="shared" si="34"/>
        <v>0</v>
      </c>
      <c r="BF193" s="204">
        <f t="shared" si="35"/>
        <v>0</v>
      </c>
      <c r="BG193" s="204">
        <f t="shared" si="36"/>
        <v>0</v>
      </c>
      <c r="BH193" s="204">
        <f t="shared" si="37"/>
        <v>0</v>
      </c>
      <c r="BI193" s="204">
        <f t="shared" si="38"/>
        <v>0</v>
      </c>
      <c r="BJ193" s="24" t="s">
        <v>80</v>
      </c>
      <c r="BK193" s="204">
        <f t="shared" si="39"/>
        <v>0</v>
      </c>
      <c r="BL193" s="24" t="s">
        <v>181</v>
      </c>
      <c r="BM193" s="24" t="s">
        <v>2746</v>
      </c>
    </row>
    <row r="194" spans="2:65" s="1" customFormat="1" ht="31.5" customHeight="1">
      <c r="B194" s="41"/>
      <c r="C194" s="193" t="s">
        <v>1982</v>
      </c>
      <c r="D194" s="193" t="s">
        <v>176</v>
      </c>
      <c r="E194" s="194" t="s">
        <v>2747</v>
      </c>
      <c r="F194" s="195" t="s">
        <v>2748</v>
      </c>
      <c r="G194" s="196" t="s">
        <v>611</v>
      </c>
      <c r="H194" s="197">
        <v>8</v>
      </c>
      <c r="I194" s="198"/>
      <c r="J194" s="199">
        <f t="shared" si="30"/>
        <v>0</v>
      </c>
      <c r="K194" s="195" t="s">
        <v>21</v>
      </c>
      <c r="L194" s="61"/>
      <c r="M194" s="200" t="s">
        <v>21</v>
      </c>
      <c r="N194" s="201" t="s">
        <v>43</v>
      </c>
      <c r="O194" s="42"/>
      <c r="P194" s="202">
        <f t="shared" si="31"/>
        <v>0</v>
      </c>
      <c r="Q194" s="202">
        <v>0</v>
      </c>
      <c r="R194" s="202">
        <f t="shared" si="32"/>
        <v>0</v>
      </c>
      <c r="S194" s="202">
        <v>0</v>
      </c>
      <c r="T194" s="203">
        <f t="shared" si="33"/>
        <v>0</v>
      </c>
      <c r="AR194" s="24" t="s">
        <v>181</v>
      </c>
      <c r="AT194" s="24" t="s">
        <v>176</v>
      </c>
      <c r="AU194" s="24" t="s">
        <v>82</v>
      </c>
      <c r="AY194" s="24" t="s">
        <v>173</v>
      </c>
      <c r="BE194" s="204">
        <f t="shared" si="34"/>
        <v>0</v>
      </c>
      <c r="BF194" s="204">
        <f t="shared" si="35"/>
        <v>0</v>
      </c>
      <c r="BG194" s="204">
        <f t="shared" si="36"/>
        <v>0</v>
      </c>
      <c r="BH194" s="204">
        <f t="shared" si="37"/>
        <v>0</v>
      </c>
      <c r="BI194" s="204">
        <f t="shared" si="38"/>
        <v>0</v>
      </c>
      <c r="BJ194" s="24" t="s">
        <v>80</v>
      </c>
      <c r="BK194" s="204">
        <f t="shared" si="39"/>
        <v>0</v>
      </c>
      <c r="BL194" s="24" t="s">
        <v>181</v>
      </c>
      <c r="BM194" s="24" t="s">
        <v>2749</v>
      </c>
    </row>
    <row r="195" spans="2:65" s="1" customFormat="1" ht="31.5" customHeight="1">
      <c r="B195" s="41"/>
      <c r="C195" s="193" t="s">
        <v>1985</v>
      </c>
      <c r="D195" s="193" t="s">
        <v>176</v>
      </c>
      <c r="E195" s="194" t="s">
        <v>2750</v>
      </c>
      <c r="F195" s="195" t="s">
        <v>2691</v>
      </c>
      <c r="G195" s="196" t="s">
        <v>611</v>
      </c>
      <c r="H195" s="197">
        <v>42</v>
      </c>
      <c r="I195" s="198"/>
      <c r="J195" s="199">
        <f t="shared" si="30"/>
        <v>0</v>
      </c>
      <c r="K195" s="195" t="s">
        <v>21</v>
      </c>
      <c r="L195" s="61"/>
      <c r="M195" s="200" t="s">
        <v>21</v>
      </c>
      <c r="N195" s="201" t="s">
        <v>43</v>
      </c>
      <c r="O195" s="42"/>
      <c r="P195" s="202">
        <f t="shared" si="31"/>
        <v>0</v>
      </c>
      <c r="Q195" s="202">
        <v>0</v>
      </c>
      <c r="R195" s="202">
        <f t="shared" si="32"/>
        <v>0</v>
      </c>
      <c r="S195" s="202">
        <v>0</v>
      </c>
      <c r="T195" s="203">
        <f t="shared" si="33"/>
        <v>0</v>
      </c>
      <c r="AR195" s="24" t="s">
        <v>181</v>
      </c>
      <c r="AT195" s="24" t="s">
        <v>176</v>
      </c>
      <c r="AU195" s="24" t="s">
        <v>82</v>
      </c>
      <c r="AY195" s="24" t="s">
        <v>173</v>
      </c>
      <c r="BE195" s="204">
        <f t="shared" si="34"/>
        <v>0</v>
      </c>
      <c r="BF195" s="204">
        <f t="shared" si="35"/>
        <v>0</v>
      </c>
      <c r="BG195" s="204">
        <f t="shared" si="36"/>
        <v>0</v>
      </c>
      <c r="BH195" s="204">
        <f t="shared" si="37"/>
        <v>0</v>
      </c>
      <c r="BI195" s="204">
        <f t="shared" si="38"/>
        <v>0</v>
      </c>
      <c r="BJ195" s="24" t="s">
        <v>80</v>
      </c>
      <c r="BK195" s="204">
        <f t="shared" si="39"/>
        <v>0</v>
      </c>
      <c r="BL195" s="24" t="s">
        <v>181</v>
      </c>
      <c r="BM195" s="24" t="s">
        <v>2751</v>
      </c>
    </row>
    <row r="196" spans="2:65" s="1" customFormat="1" ht="31.5" customHeight="1">
      <c r="B196" s="41"/>
      <c r="C196" s="193" t="s">
        <v>1988</v>
      </c>
      <c r="D196" s="193" t="s">
        <v>176</v>
      </c>
      <c r="E196" s="194" t="s">
        <v>2752</v>
      </c>
      <c r="F196" s="195" t="s">
        <v>2694</v>
      </c>
      <c r="G196" s="196" t="s">
        <v>611</v>
      </c>
      <c r="H196" s="197">
        <v>40</v>
      </c>
      <c r="I196" s="198"/>
      <c r="J196" s="199">
        <f t="shared" si="30"/>
        <v>0</v>
      </c>
      <c r="K196" s="195" t="s">
        <v>21</v>
      </c>
      <c r="L196" s="61"/>
      <c r="M196" s="200" t="s">
        <v>21</v>
      </c>
      <c r="N196" s="201" t="s">
        <v>43</v>
      </c>
      <c r="O196" s="42"/>
      <c r="P196" s="202">
        <f t="shared" si="31"/>
        <v>0</v>
      </c>
      <c r="Q196" s="202">
        <v>0</v>
      </c>
      <c r="R196" s="202">
        <f t="shared" si="32"/>
        <v>0</v>
      </c>
      <c r="S196" s="202">
        <v>0</v>
      </c>
      <c r="T196" s="203">
        <f t="shared" si="33"/>
        <v>0</v>
      </c>
      <c r="AR196" s="24" t="s">
        <v>181</v>
      </c>
      <c r="AT196" s="24" t="s">
        <v>176</v>
      </c>
      <c r="AU196" s="24" t="s">
        <v>82</v>
      </c>
      <c r="AY196" s="24" t="s">
        <v>173</v>
      </c>
      <c r="BE196" s="204">
        <f t="shared" si="34"/>
        <v>0</v>
      </c>
      <c r="BF196" s="204">
        <f t="shared" si="35"/>
        <v>0</v>
      </c>
      <c r="BG196" s="204">
        <f t="shared" si="36"/>
        <v>0</v>
      </c>
      <c r="BH196" s="204">
        <f t="shared" si="37"/>
        <v>0</v>
      </c>
      <c r="BI196" s="204">
        <f t="shared" si="38"/>
        <v>0</v>
      </c>
      <c r="BJ196" s="24" t="s">
        <v>80</v>
      </c>
      <c r="BK196" s="204">
        <f t="shared" si="39"/>
        <v>0</v>
      </c>
      <c r="BL196" s="24" t="s">
        <v>181</v>
      </c>
      <c r="BM196" s="24" t="s">
        <v>2753</v>
      </c>
    </row>
    <row r="197" spans="2:65" s="1" customFormat="1" ht="31.5" customHeight="1">
      <c r="B197" s="41"/>
      <c r="C197" s="193" t="s">
        <v>1991</v>
      </c>
      <c r="D197" s="193" t="s">
        <v>176</v>
      </c>
      <c r="E197" s="194" t="s">
        <v>2754</v>
      </c>
      <c r="F197" s="195" t="s">
        <v>2697</v>
      </c>
      <c r="G197" s="196" t="s">
        <v>970</v>
      </c>
      <c r="H197" s="197">
        <v>1</v>
      </c>
      <c r="I197" s="198"/>
      <c r="J197" s="199">
        <f t="shared" si="30"/>
        <v>0</v>
      </c>
      <c r="K197" s="195" t="s">
        <v>21</v>
      </c>
      <c r="L197" s="61"/>
      <c r="M197" s="200" t="s">
        <v>21</v>
      </c>
      <c r="N197" s="201" t="s">
        <v>43</v>
      </c>
      <c r="O197" s="42"/>
      <c r="P197" s="202">
        <f t="shared" si="31"/>
        <v>0</v>
      </c>
      <c r="Q197" s="202">
        <v>0</v>
      </c>
      <c r="R197" s="202">
        <f t="shared" si="32"/>
        <v>0</v>
      </c>
      <c r="S197" s="202">
        <v>0</v>
      </c>
      <c r="T197" s="203">
        <f t="shared" si="33"/>
        <v>0</v>
      </c>
      <c r="AR197" s="24" t="s">
        <v>181</v>
      </c>
      <c r="AT197" s="24" t="s">
        <v>176</v>
      </c>
      <c r="AU197" s="24" t="s">
        <v>82</v>
      </c>
      <c r="AY197" s="24" t="s">
        <v>173</v>
      </c>
      <c r="BE197" s="204">
        <f t="shared" si="34"/>
        <v>0</v>
      </c>
      <c r="BF197" s="204">
        <f t="shared" si="35"/>
        <v>0</v>
      </c>
      <c r="BG197" s="204">
        <f t="shared" si="36"/>
        <v>0</v>
      </c>
      <c r="BH197" s="204">
        <f t="shared" si="37"/>
        <v>0</v>
      </c>
      <c r="BI197" s="204">
        <f t="shared" si="38"/>
        <v>0</v>
      </c>
      <c r="BJ197" s="24" t="s">
        <v>80</v>
      </c>
      <c r="BK197" s="204">
        <f t="shared" si="39"/>
        <v>0</v>
      </c>
      <c r="BL197" s="24" t="s">
        <v>181</v>
      </c>
      <c r="BM197" s="24" t="s">
        <v>2755</v>
      </c>
    </row>
    <row r="198" spans="2:65" s="1" customFormat="1" ht="31.5" customHeight="1">
      <c r="B198" s="41"/>
      <c r="C198" s="193" t="s">
        <v>1996</v>
      </c>
      <c r="D198" s="193" t="s">
        <v>176</v>
      </c>
      <c r="E198" s="194" t="s">
        <v>2756</v>
      </c>
      <c r="F198" s="195" t="s">
        <v>2700</v>
      </c>
      <c r="G198" s="196" t="s">
        <v>611</v>
      </c>
      <c r="H198" s="197">
        <v>5</v>
      </c>
      <c r="I198" s="198"/>
      <c r="J198" s="199">
        <f t="shared" si="30"/>
        <v>0</v>
      </c>
      <c r="K198" s="195" t="s">
        <v>21</v>
      </c>
      <c r="L198" s="61"/>
      <c r="M198" s="200" t="s">
        <v>21</v>
      </c>
      <c r="N198" s="201" t="s">
        <v>43</v>
      </c>
      <c r="O198" s="42"/>
      <c r="P198" s="202">
        <f t="shared" si="31"/>
        <v>0</v>
      </c>
      <c r="Q198" s="202">
        <v>0</v>
      </c>
      <c r="R198" s="202">
        <f t="shared" si="32"/>
        <v>0</v>
      </c>
      <c r="S198" s="202">
        <v>0</v>
      </c>
      <c r="T198" s="203">
        <f t="shared" si="33"/>
        <v>0</v>
      </c>
      <c r="AR198" s="24" t="s">
        <v>181</v>
      </c>
      <c r="AT198" s="24" t="s">
        <v>176</v>
      </c>
      <c r="AU198" s="24" t="s">
        <v>82</v>
      </c>
      <c r="AY198" s="24" t="s">
        <v>173</v>
      </c>
      <c r="BE198" s="204">
        <f t="shared" si="34"/>
        <v>0</v>
      </c>
      <c r="BF198" s="204">
        <f t="shared" si="35"/>
        <v>0</v>
      </c>
      <c r="BG198" s="204">
        <f t="shared" si="36"/>
        <v>0</v>
      </c>
      <c r="BH198" s="204">
        <f t="shared" si="37"/>
        <v>0</v>
      </c>
      <c r="BI198" s="204">
        <f t="shared" si="38"/>
        <v>0</v>
      </c>
      <c r="BJ198" s="24" t="s">
        <v>80</v>
      </c>
      <c r="BK198" s="204">
        <f t="shared" si="39"/>
        <v>0</v>
      </c>
      <c r="BL198" s="24" t="s">
        <v>181</v>
      </c>
      <c r="BM198" s="24" t="s">
        <v>2757</v>
      </c>
    </row>
    <row r="199" spans="2:65" s="1" customFormat="1" ht="31.5" customHeight="1">
      <c r="B199" s="41"/>
      <c r="C199" s="193" t="s">
        <v>2000</v>
      </c>
      <c r="D199" s="193" t="s">
        <v>176</v>
      </c>
      <c r="E199" s="194" t="s">
        <v>2758</v>
      </c>
      <c r="F199" s="195" t="s">
        <v>2703</v>
      </c>
      <c r="G199" s="196" t="s">
        <v>611</v>
      </c>
      <c r="H199" s="197">
        <v>30</v>
      </c>
      <c r="I199" s="198"/>
      <c r="J199" s="199">
        <f t="shared" si="30"/>
        <v>0</v>
      </c>
      <c r="K199" s="195" t="s">
        <v>21</v>
      </c>
      <c r="L199" s="61"/>
      <c r="M199" s="200" t="s">
        <v>21</v>
      </c>
      <c r="N199" s="201" t="s">
        <v>43</v>
      </c>
      <c r="O199" s="42"/>
      <c r="P199" s="202">
        <f t="shared" si="31"/>
        <v>0</v>
      </c>
      <c r="Q199" s="202">
        <v>0</v>
      </c>
      <c r="R199" s="202">
        <f t="shared" si="32"/>
        <v>0</v>
      </c>
      <c r="S199" s="202">
        <v>0</v>
      </c>
      <c r="T199" s="203">
        <f t="shared" si="33"/>
        <v>0</v>
      </c>
      <c r="AR199" s="24" t="s">
        <v>181</v>
      </c>
      <c r="AT199" s="24" t="s">
        <v>176</v>
      </c>
      <c r="AU199" s="24" t="s">
        <v>82</v>
      </c>
      <c r="AY199" s="24" t="s">
        <v>173</v>
      </c>
      <c r="BE199" s="204">
        <f t="shared" si="34"/>
        <v>0</v>
      </c>
      <c r="BF199" s="204">
        <f t="shared" si="35"/>
        <v>0</v>
      </c>
      <c r="BG199" s="204">
        <f t="shared" si="36"/>
        <v>0</v>
      </c>
      <c r="BH199" s="204">
        <f t="shared" si="37"/>
        <v>0</v>
      </c>
      <c r="BI199" s="204">
        <f t="shared" si="38"/>
        <v>0</v>
      </c>
      <c r="BJ199" s="24" t="s">
        <v>80</v>
      </c>
      <c r="BK199" s="204">
        <f t="shared" si="39"/>
        <v>0</v>
      </c>
      <c r="BL199" s="24" t="s">
        <v>181</v>
      </c>
      <c r="BM199" s="24" t="s">
        <v>2759</v>
      </c>
    </row>
    <row r="200" spans="2:65" s="1" customFormat="1" ht="31.5" customHeight="1">
      <c r="B200" s="41"/>
      <c r="C200" s="193" t="s">
        <v>2003</v>
      </c>
      <c r="D200" s="193" t="s">
        <v>176</v>
      </c>
      <c r="E200" s="194" t="s">
        <v>2760</v>
      </c>
      <c r="F200" s="195" t="s">
        <v>2706</v>
      </c>
      <c r="G200" s="196" t="s">
        <v>611</v>
      </c>
      <c r="H200" s="197">
        <v>85</v>
      </c>
      <c r="I200" s="198"/>
      <c r="J200" s="199">
        <f t="shared" si="30"/>
        <v>0</v>
      </c>
      <c r="K200" s="195" t="s">
        <v>21</v>
      </c>
      <c r="L200" s="61"/>
      <c r="M200" s="200" t="s">
        <v>21</v>
      </c>
      <c r="N200" s="201" t="s">
        <v>43</v>
      </c>
      <c r="O200" s="42"/>
      <c r="P200" s="202">
        <f t="shared" si="31"/>
        <v>0</v>
      </c>
      <c r="Q200" s="202">
        <v>0</v>
      </c>
      <c r="R200" s="202">
        <f t="shared" si="32"/>
        <v>0</v>
      </c>
      <c r="S200" s="202">
        <v>0</v>
      </c>
      <c r="T200" s="203">
        <f t="shared" si="33"/>
        <v>0</v>
      </c>
      <c r="AR200" s="24" t="s">
        <v>181</v>
      </c>
      <c r="AT200" s="24" t="s">
        <v>176</v>
      </c>
      <c r="AU200" s="24" t="s">
        <v>82</v>
      </c>
      <c r="AY200" s="24" t="s">
        <v>173</v>
      </c>
      <c r="BE200" s="204">
        <f t="shared" si="34"/>
        <v>0</v>
      </c>
      <c r="BF200" s="204">
        <f t="shared" si="35"/>
        <v>0</v>
      </c>
      <c r="BG200" s="204">
        <f t="shared" si="36"/>
        <v>0</v>
      </c>
      <c r="BH200" s="204">
        <f t="shared" si="37"/>
        <v>0</v>
      </c>
      <c r="BI200" s="204">
        <f t="shared" si="38"/>
        <v>0</v>
      </c>
      <c r="BJ200" s="24" t="s">
        <v>80</v>
      </c>
      <c r="BK200" s="204">
        <f t="shared" si="39"/>
        <v>0</v>
      </c>
      <c r="BL200" s="24" t="s">
        <v>181</v>
      </c>
      <c r="BM200" s="24" t="s">
        <v>2761</v>
      </c>
    </row>
    <row r="201" spans="2:65" s="1" customFormat="1" ht="31.5" customHeight="1">
      <c r="B201" s="41"/>
      <c r="C201" s="193" t="s">
        <v>2009</v>
      </c>
      <c r="D201" s="193" t="s">
        <v>176</v>
      </c>
      <c r="E201" s="194" t="s">
        <v>2762</v>
      </c>
      <c r="F201" s="195" t="s">
        <v>2709</v>
      </c>
      <c r="G201" s="196" t="s">
        <v>611</v>
      </c>
      <c r="H201" s="197">
        <v>1</v>
      </c>
      <c r="I201" s="198"/>
      <c r="J201" s="199">
        <f t="shared" si="30"/>
        <v>0</v>
      </c>
      <c r="K201" s="195" t="s">
        <v>21</v>
      </c>
      <c r="L201" s="61"/>
      <c r="M201" s="200" t="s">
        <v>21</v>
      </c>
      <c r="N201" s="201" t="s">
        <v>43</v>
      </c>
      <c r="O201" s="42"/>
      <c r="P201" s="202">
        <f t="shared" si="31"/>
        <v>0</v>
      </c>
      <c r="Q201" s="202">
        <v>0</v>
      </c>
      <c r="R201" s="202">
        <f t="shared" si="32"/>
        <v>0</v>
      </c>
      <c r="S201" s="202">
        <v>0</v>
      </c>
      <c r="T201" s="203">
        <f t="shared" si="33"/>
        <v>0</v>
      </c>
      <c r="AR201" s="24" t="s">
        <v>181</v>
      </c>
      <c r="AT201" s="24" t="s">
        <v>176</v>
      </c>
      <c r="AU201" s="24" t="s">
        <v>82</v>
      </c>
      <c r="AY201" s="24" t="s">
        <v>173</v>
      </c>
      <c r="BE201" s="204">
        <f t="shared" si="34"/>
        <v>0</v>
      </c>
      <c r="BF201" s="204">
        <f t="shared" si="35"/>
        <v>0</v>
      </c>
      <c r="BG201" s="204">
        <f t="shared" si="36"/>
        <v>0</v>
      </c>
      <c r="BH201" s="204">
        <f t="shared" si="37"/>
        <v>0</v>
      </c>
      <c r="BI201" s="204">
        <f t="shared" si="38"/>
        <v>0</v>
      </c>
      <c r="BJ201" s="24" t="s">
        <v>80</v>
      </c>
      <c r="BK201" s="204">
        <f t="shared" si="39"/>
        <v>0</v>
      </c>
      <c r="BL201" s="24" t="s">
        <v>181</v>
      </c>
      <c r="BM201" s="24" t="s">
        <v>2763</v>
      </c>
    </row>
    <row r="202" spans="2:65" s="1" customFormat="1" ht="31.5" customHeight="1">
      <c r="B202" s="41"/>
      <c r="C202" s="193" t="s">
        <v>2013</v>
      </c>
      <c r="D202" s="193" t="s">
        <v>176</v>
      </c>
      <c r="E202" s="194" t="s">
        <v>2764</v>
      </c>
      <c r="F202" s="195" t="s">
        <v>2712</v>
      </c>
      <c r="G202" s="196" t="s">
        <v>611</v>
      </c>
      <c r="H202" s="197">
        <v>20</v>
      </c>
      <c r="I202" s="198"/>
      <c r="J202" s="199">
        <f t="shared" si="30"/>
        <v>0</v>
      </c>
      <c r="K202" s="195" t="s">
        <v>21</v>
      </c>
      <c r="L202" s="61"/>
      <c r="M202" s="200" t="s">
        <v>21</v>
      </c>
      <c r="N202" s="201" t="s">
        <v>43</v>
      </c>
      <c r="O202" s="42"/>
      <c r="P202" s="202">
        <f t="shared" si="31"/>
        <v>0</v>
      </c>
      <c r="Q202" s="202">
        <v>0</v>
      </c>
      <c r="R202" s="202">
        <f t="shared" si="32"/>
        <v>0</v>
      </c>
      <c r="S202" s="202">
        <v>0</v>
      </c>
      <c r="T202" s="203">
        <f t="shared" si="33"/>
        <v>0</v>
      </c>
      <c r="AR202" s="24" t="s">
        <v>181</v>
      </c>
      <c r="AT202" s="24" t="s">
        <v>176</v>
      </c>
      <c r="AU202" s="24" t="s">
        <v>82</v>
      </c>
      <c r="AY202" s="24" t="s">
        <v>173</v>
      </c>
      <c r="BE202" s="204">
        <f t="shared" si="34"/>
        <v>0</v>
      </c>
      <c r="BF202" s="204">
        <f t="shared" si="35"/>
        <v>0</v>
      </c>
      <c r="BG202" s="204">
        <f t="shared" si="36"/>
        <v>0</v>
      </c>
      <c r="BH202" s="204">
        <f t="shared" si="37"/>
        <v>0</v>
      </c>
      <c r="BI202" s="204">
        <f t="shared" si="38"/>
        <v>0</v>
      </c>
      <c r="BJ202" s="24" t="s">
        <v>80</v>
      </c>
      <c r="BK202" s="204">
        <f t="shared" si="39"/>
        <v>0</v>
      </c>
      <c r="BL202" s="24" t="s">
        <v>181</v>
      </c>
      <c r="BM202" s="24" t="s">
        <v>2765</v>
      </c>
    </row>
    <row r="203" spans="2:65" s="1" customFormat="1" ht="31.5" customHeight="1">
      <c r="B203" s="41"/>
      <c r="C203" s="193" t="s">
        <v>2017</v>
      </c>
      <c r="D203" s="193" t="s">
        <v>176</v>
      </c>
      <c r="E203" s="194" t="s">
        <v>2766</v>
      </c>
      <c r="F203" s="195" t="s">
        <v>2715</v>
      </c>
      <c r="G203" s="196" t="s">
        <v>611</v>
      </c>
      <c r="H203" s="197">
        <v>53</v>
      </c>
      <c r="I203" s="198"/>
      <c r="J203" s="199">
        <f t="shared" si="30"/>
        <v>0</v>
      </c>
      <c r="K203" s="195" t="s">
        <v>21</v>
      </c>
      <c r="L203" s="61"/>
      <c r="M203" s="200" t="s">
        <v>21</v>
      </c>
      <c r="N203" s="201" t="s">
        <v>43</v>
      </c>
      <c r="O203" s="42"/>
      <c r="P203" s="202">
        <f t="shared" si="31"/>
        <v>0</v>
      </c>
      <c r="Q203" s="202">
        <v>0</v>
      </c>
      <c r="R203" s="202">
        <f t="shared" si="32"/>
        <v>0</v>
      </c>
      <c r="S203" s="202">
        <v>0</v>
      </c>
      <c r="T203" s="203">
        <f t="shared" si="33"/>
        <v>0</v>
      </c>
      <c r="AR203" s="24" t="s">
        <v>181</v>
      </c>
      <c r="AT203" s="24" t="s">
        <v>176</v>
      </c>
      <c r="AU203" s="24" t="s">
        <v>82</v>
      </c>
      <c r="AY203" s="24" t="s">
        <v>173</v>
      </c>
      <c r="BE203" s="204">
        <f t="shared" si="34"/>
        <v>0</v>
      </c>
      <c r="BF203" s="204">
        <f t="shared" si="35"/>
        <v>0</v>
      </c>
      <c r="BG203" s="204">
        <f t="shared" si="36"/>
        <v>0</v>
      </c>
      <c r="BH203" s="204">
        <f t="shared" si="37"/>
        <v>0</v>
      </c>
      <c r="BI203" s="204">
        <f t="shared" si="38"/>
        <v>0</v>
      </c>
      <c r="BJ203" s="24" t="s">
        <v>80</v>
      </c>
      <c r="BK203" s="204">
        <f t="shared" si="39"/>
        <v>0</v>
      </c>
      <c r="BL203" s="24" t="s">
        <v>181</v>
      </c>
      <c r="BM203" s="24" t="s">
        <v>2767</v>
      </c>
    </row>
    <row r="204" spans="2:65" s="1" customFormat="1" ht="31.5" customHeight="1">
      <c r="B204" s="41"/>
      <c r="C204" s="193" t="s">
        <v>2021</v>
      </c>
      <c r="D204" s="193" t="s">
        <v>176</v>
      </c>
      <c r="E204" s="194" t="s">
        <v>2768</v>
      </c>
      <c r="F204" s="195" t="s">
        <v>2718</v>
      </c>
      <c r="G204" s="196" t="s">
        <v>611</v>
      </c>
      <c r="H204" s="197">
        <v>50</v>
      </c>
      <c r="I204" s="198"/>
      <c r="J204" s="199">
        <f t="shared" si="30"/>
        <v>0</v>
      </c>
      <c r="K204" s="195" t="s">
        <v>21</v>
      </c>
      <c r="L204" s="61"/>
      <c r="M204" s="200" t="s">
        <v>21</v>
      </c>
      <c r="N204" s="201" t="s">
        <v>43</v>
      </c>
      <c r="O204" s="42"/>
      <c r="P204" s="202">
        <f t="shared" si="31"/>
        <v>0</v>
      </c>
      <c r="Q204" s="202">
        <v>0</v>
      </c>
      <c r="R204" s="202">
        <f t="shared" si="32"/>
        <v>0</v>
      </c>
      <c r="S204" s="202">
        <v>0</v>
      </c>
      <c r="T204" s="203">
        <f t="shared" si="33"/>
        <v>0</v>
      </c>
      <c r="AR204" s="24" t="s">
        <v>181</v>
      </c>
      <c r="AT204" s="24" t="s">
        <v>176</v>
      </c>
      <c r="AU204" s="24" t="s">
        <v>82</v>
      </c>
      <c r="AY204" s="24" t="s">
        <v>173</v>
      </c>
      <c r="BE204" s="204">
        <f t="shared" si="34"/>
        <v>0</v>
      </c>
      <c r="BF204" s="204">
        <f t="shared" si="35"/>
        <v>0</v>
      </c>
      <c r="BG204" s="204">
        <f t="shared" si="36"/>
        <v>0</v>
      </c>
      <c r="BH204" s="204">
        <f t="shared" si="37"/>
        <v>0</v>
      </c>
      <c r="BI204" s="204">
        <f t="shared" si="38"/>
        <v>0</v>
      </c>
      <c r="BJ204" s="24" t="s">
        <v>80</v>
      </c>
      <c r="BK204" s="204">
        <f t="shared" si="39"/>
        <v>0</v>
      </c>
      <c r="BL204" s="24" t="s">
        <v>181</v>
      </c>
      <c r="BM204" s="24" t="s">
        <v>2769</v>
      </c>
    </row>
    <row r="205" spans="2:65" s="1" customFormat="1" ht="31.5" customHeight="1">
      <c r="B205" s="41"/>
      <c r="C205" s="193" t="s">
        <v>2025</v>
      </c>
      <c r="D205" s="193" t="s">
        <v>176</v>
      </c>
      <c r="E205" s="194" t="s">
        <v>2770</v>
      </c>
      <c r="F205" s="195" t="s">
        <v>2721</v>
      </c>
      <c r="G205" s="196" t="s">
        <v>611</v>
      </c>
      <c r="H205" s="197">
        <v>10</v>
      </c>
      <c r="I205" s="198"/>
      <c r="J205" s="199">
        <f t="shared" si="30"/>
        <v>0</v>
      </c>
      <c r="K205" s="195" t="s">
        <v>21</v>
      </c>
      <c r="L205" s="61"/>
      <c r="M205" s="200" t="s">
        <v>21</v>
      </c>
      <c r="N205" s="201" t="s">
        <v>43</v>
      </c>
      <c r="O205" s="42"/>
      <c r="P205" s="202">
        <f t="shared" si="31"/>
        <v>0</v>
      </c>
      <c r="Q205" s="202">
        <v>0</v>
      </c>
      <c r="R205" s="202">
        <f t="shared" si="32"/>
        <v>0</v>
      </c>
      <c r="S205" s="202">
        <v>0</v>
      </c>
      <c r="T205" s="203">
        <f t="shared" si="33"/>
        <v>0</v>
      </c>
      <c r="AR205" s="24" t="s">
        <v>181</v>
      </c>
      <c r="AT205" s="24" t="s">
        <v>176</v>
      </c>
      <c r="AU205" s="24" t="s">
        <v>82</v>
      </c>
      <c r="AY205" s="24" t="s">
        <v>173</v>
      </c>
      <c r="BE205" s="204">
        <f t="shared" si="34"/>
        <v>0</v>
      </c>
      <c r="BF205" s="204">
        <f t="shared" si="35"/>
        <v>0</v>
      </c>
      <c r="BG205" s="204">
        <f t="shared" si="36"/>
        <v>0</v>
      </c>
      <c r="BH205" s="204">
        <f t="shared" si="37"/>
        <v>0</v>
      </c>
      <c r="BI205" s="204">
        <f t="shared" si="38"/>
        <v>0</v>
      </c>
      <c r="BJ205" s="24" t="s">
        <v>80</v>
      </c>
      <c r="BK205" s="204">
        <f t="shared" si="39"/>
        <v>0</v>
      </c>
      <c r="BL205" s="24" t="s">
        <v>181</v>
      </c>
      <c r="BM205" s="24" t="s">
        <v>2771</v>
      </c>
    </row>
    <row r="206" spans="2:65" s="1" customFormat="1" ht="31.5" customHeight="1">
      <c r="B206" s="41"/>
      <c r="C206" s="193" t="s">
        <v>2029</v>
      </c>
      <c r="D206" s="193" t="s">
        <v>176</v>
      </c>
      <c r="E206" s="194" t="s">
        <v>2772</v>
      </c>
      <c r="F206" s="195" t="s">
        <v>2724</v>
      </c>
      <c r="G206" s="196" t="s">
        <v>611</v>
      </c>
      <c r="H206" s="197">
        <v>50</v>
      </c>
      <c r="I206" s="198"/>
      <c r="J206" s="199">
        <f t="shared" si="30"/>
        <v>0</v>
      </c>
      <c r="K206" s="195" t="s">
        <v>21</v>
      </c>
      <c r="L206" s="61"/>
      <c r="M206" s="200" t="s">
        <v>21</v>
      </c>
      <c r="N206" s="201" t="s">
        <v>43</v>
      </c>
      <c r="O206" s="42"/>
      <c r="P206" s="202">
        <f t="shared" si="31"/>
        <v>0</v>
      </c>
      <c r="Q206" s="202">
        <v>0</v>
      </c>
      <c r="R206" s="202">
        <f t="shared" si="32"/>
        <v>0</v>
      </c>
      <c r="S206" s="202">
        <v>0</v>
      </c>
      <c r="T206" s="203">
        <f t="shared" si="33"/>
        <v>0</v>
      </c>
      <c r="AR206" s="24" t="s">
        <v>181</v>
      </c>
      <c r="AT206" s="24" t="s">
        <v>176</v>
      </c>
      <c r="AU206" s="24" t="s">
        <v>82</v>
      </c>
      <c r="AY206" s="24" t="s">
        <v>173</v>
      </c>
      <c r="BE206" s="204">
        <f t="shared" si="34"/>
        <v>0</v>
      </c>
      <c r="BF206" s="204">
        <f t="shared" si="35"/>
        <v>0</v>
      </c>
      <c r="BG206" s="204">
        <f t="shared" si="36"/>
        <v>0</v>
      </c>
      <c r="BH206" s="204">
        <f t="shared" si="37"/>
        <v>0</v>
      </c>
      <c r="BI206" s="204">
        <f t="shared" si="38"/>
        <v>0</v>
      </c>
      <c r="BJ206" s="24" t="s">
        <v>80</v>
      </c>
      <c r="BK206" s="204">
        <f t="shared" si="39"/>
        <v>0</v>
      </c>
      <c r="BL206" s="24" t="s">
        <v>181</v>
      </c>
      <c r="BM206" s="24" t="s">
        <v>2773</v>
      </c>
    </row>
    <row r="207" spans="2:65" s="1" customFormat="1" ht="31.5" customHeight="1">
      <c r="B207" s="41"/>
      <c r="C207" s="193" t="s">
        <v>2034</v>
      </c>
      <c r="D207" s="193" t="s">
        <v>176</v>
      </c>
      <c r="E207" s="194" t="s">
        <v>2774</v>
      </c>
      <c r="F207" s="195" t="s">
        <v>2727</v>
      </c>
      <c r="G207" s="196" t="s">
        <v>611</v>
      </c>
      <c r="H207" s="197">
        <v>290</v>
      </c>
      <c r="I207" s="198"/>
      <c r="J207" s="199">
        <f t="shared" si="30"/>
        <v>0</v>
      </c>
      <c r="K207" s="195" t="s">
        <v>21</v>
      </c>
      <c r="L207" s="61"/>
      <c r="M207" s="200" t="s">
        <v>21</v>
      </c>
      <c r="N207" s="201" t="s">
        <v>43</v>
      </c>
      <c r="O207" s="42"/>
      <c r="P207" s="202">
        <f t="shared" si="31"/>
        <v>0</v>
      </c>
      <c r="Q207" s="202">
        <v>0</v>
      </c>
      <c r="R207" s="202">
        <f t="shared" si="32"/>
        <v>0</v>
      </c>
      <c r="S207" s="202">
        <v>0</v>
      </c>
      <c r="T207" s="203">
        <f t="shared" si="33"/>
        <v>0</v>
      </c>
      <c r="AR207" s="24" t="s">
        <v>181</v>
      </c>
      <c r="AT207" s="24" t="s">
        <v>176</v>
      </c>
      <c r="AU207" s="24" t="s">
        <v>82</v>
      </c>
      <c r="AY207" s="24" t="s">
        <v>173</v>
      </c>
      <c r="BE207" s="204">
        <f t="shared" si="34"/>
        <v>0</v>
      </c>
      <c r="BF207" s="204">
        <f t="shared" si="35"/>
        <v>0</v>
      </c>
      <c r="BG207" s="204">
        <f t="shared" si="36"/>
        <v>0</v>
      </c>
      <c r="BH207" s="204">
        <f t="shared" si="37"/>
        <v>0</v>
      </c>
      <c r="BI207" s="204">
        <f t="shared" si="38"/>
        <v>0</v>
      </c>
      <c r="BJ207" s="24" t="s">
        <v>80</v>
      </c>
      <c r="BK207" s="204">
        <f t="shared" si="39"/>
        <v>0</v>
      </c>
      <c r="BL207" s="24" t="s">
        <v>181</v>
      </c>
      <c r="BM207" s="24" t="s">
        <v>2775</v>
      </c>
    </row>
    <row r="208" spans="2:65" s="1" customFormat="1" ht="31.5" customHeight="1">
      <c r="B208" s="41"/>
      <c r="C208" s="193" t="s">
        <v>2038</v>
      </c>
      <c r="D208" s="193" t="s">
        <v>176</v>
      </c>
      <c r="E208" s="194" t="s">
        <v>2776</v>
      </c>
      <c r="F208" s="195" t="s">
        <v>2730</v>
      </c>
      <c r="G208" s="196" t="s">
        <v>611</v>
      </c>
      <c r="H208" s="197">
        <v>70</v>
      </c>
      <c r="I208" s="198"/>
      <c r="J208" s="199">
        <f t="shared" si="30"/>
        <v>0</v>
      </c>
      <c r="K208" s="195" t="s">
        <v>21</v>
      </c>
      <c r="L208" s="61"/>
      <c r="M208" s="200" t="s">
        <v>21</v>
      </c>
      <c r="N208" s="201" t="s">
        <v>43</v>
      </c>
      <c r="O208" s="42"/>
      <c r="P208" s="202">
        <f t="shared" si="31"/>
        <v>0</v>
      </c>
      <c r="Q208" s="202">
        <v>0</v>
      </c>
      <c r="R208" s="202">
        <f t="shared" si="32"/>
        <v>0</v>
      </c>
      <c r="S208" s="202">
        <v>0</v>
      </c>
      <c r="T208" s="203">
        <f t="shared" si="33"/>
        <v>0</v>
      </c>
      <c r="AR208" s="24" t="s">
        <v>181</v>
      </c>
      <c r="AT208" s="24" t="s">
        <v>176</v>
      </c>
      <c r="AU208" s="24" t="s">
        <v>82</v>
      </c>
      <c r="AY208" s="24" t="s">
        <v>173</v>
      </c>
      <c r="BE208" s="204">
        <f t="shared" si="34"/>
        <v>0</v>
      </c>
      <c r="BF208" s="204">
        <f t="shared" si="35"/>
        <v>0</v>
      </c>
      <c r="BG208" s="204">
        <f t="shared" si="36"/>
        <v>0</v>
      </c>
      <c r="BH208" s="204">
        <f t="shared" si="37"/>
        <v>0</v>
      </c>
      <c r="BI208" s="204">
        <f t="shared" si="38"/>
        <v>0</v>
      </c>
      <c r="BJ208" s="24" t="s">
        <v>80</v>
      </c>
      <c r="BK208" s="204">
        <f t="shared" si="39"/>
        <v>0</v>
      </c>
      <c r="BL208" s="24" t="s">
        <v>181</v>
      </c>
      <c r="BM208" s="24" t="s">
        <v>2777</v>
      </c>
    </row>
    <row r="209" spans="2:65" s="1" customFormat="1" ht="31.5" customHeight="1">
      <c r="B209" s="41"/>
      <c r="C209" s="193" t="s">
        <v>2041</v>
      </c>
      <c r="D209" s="193" t="s">
        <v>176</v>
      </c>
      <c r="E209" s="194" t="s">
        <v>2778</v>
      </c>
      <c r="F209" s="195" t="s">
        <v>2733</v>
      </c>
      <c r="G209" s="196" t="s">
        <v>611</v>
      </c>
      <c r="H209" s="197">
        <v>611</v>
      </c>
      <c r="I209" s="198"/>
      <c r="J209" s="199">
        <f t="shared" si="30"/>
        <v>0</v>
      </c>
      <c r="K209" s="195" t="s">
        <v>21</v>
      </c>
      <c r="L209" s="61"/>
      <c r="M209" s="200" t="s">
        <v>21</v>
      </c>
      <c r="N209" s="201" t="s">
        <v>43</v>
      </c>
      <c r="O209" s="42"/>
      <c r="P209" s="202">
        <f t="shared" si="31"/>
        <v>0</v>
      </c>
      <c r="Q209" s="202">
        <v>0</v>
      </c>
      <c r="R209" s="202">
        <f t="shared" si="32"/>
        <v>0</v>
      </c>
      <c r="S209" s="202">
        <v>0</v>
      </c>
      <c r="T209" s="203">
        <f t="shared" si="33"/>
        <v>0</v>
      </c>
      <c r="AR209" s="24" t="s">
        <v>181</v>
      </c>
      <c r="AT209" s="24" t="s">
        <v>176</v>
      </c>
      <c r="AU209" s="24" t="s">
        <v>82</v>
      </c>
      <c r="AY209" s="24" t="s">
        <v>173</v>
      </c>
      <c r="BE209" s="204">
        <f t="shared" si="34"/>
        <v>0</v>
      </c>
      <c r="BF209" s="204">
        <f t="shared" si="35"/>
        <v>0</v>
      </c>
      <c r="BG209" s="204">
        <f t="shared" si="36"/>
        <v>0</v>
      </c>
      <c r="BH209" s="204">
        <f t="shared" si="37"/>
        <v>0</v>
      </c>
      <c r="BI209" s="204">
        <f t="shared" si="38"/>
        <v>0</v>
      </c>
      <c r="BJ209" s="24" t="s">
        <v>80</v>
      </c>
      <c r="BK209" s="204">
        <f t="shared" si="39"/>
        <v>0</v>
      </c>
      <c r="BL209" s="24" t="s">
        <v>181</v>
      </c>
      <c r="BM209" s="24" t="s">
        <v>2779</v>
      </c>
    </row>
    <row r="210" spans="2:65" s="1" customFormat="1" ht="31.5" customHeight="1">
      <c r="B210" s="41"/>
      <c r="C210" s="193" t="s">
        <v>2045</v>
      </c>
      <c r="D210" s="193" t="s">
        <v>176</v>
      </c>
      <c r="E210" s="194" t="s">
        <v>2780</v>
      </c>
      <c r="F210" s="195" t="s">
        <v>2736</v>
      </c>
      <c r="G210" s="196" t="s">
        <v>611</v>
      </c>
      <c r="H210" s="197">
        <v>175</v>
      </c>
      <c r="I210" s="198"/>
      <c r="J210" s="199">
        <f t="shared" si="30"/>
        <v>0</v>
      </c>
      <c r="K210" s="195" t="s">
        <v>21</v>
      </c>
      <c r="L210" s="61"/>
      <c r="M210" s="200" t="s">
        <v>21</v>
      </c>
      <c r="N210" s="201" t="s">
        <v>43</v>
      </c>
      <c r="O210" s="42"/>
      <c r="P210" s="202">
        <f t="shared" si="31"/>
        <v>0</v>
      </c>
      <c r="Q210" s="202">
        <v>0</v>
      </c>
      <c r="R210" s="202">
        <f t="shared" si="32"/>
        <v>0</v>
      </c>
      <c r="S210" s="202">
        <v>0</v>
      </c>
      <c r="T210" s="203">
        <f t="shared" si="33"/>
        <v>0</v>
      </c>
      <c r="AR210" s="24" t="s">
        <v>181</v>
      </c>
      <c r="AT210" s="24" t="s">
        <v>176</v>
      </c>
      <c r="AU210" s="24" t="s">
        <v>82</v>
      </c>
      <c r="AY210" s="24" t="s">
        <v>173</v>
      </c>
      <c r="BE210" s="204">
        <f t="shared" si="34"/>
        <v>0</v>
      </c>
      <c r="BF210" s="204">
        <f t="shared" si="35"/>
        <v>0</v>
      </c>
      <c r="BG210" s="204">
        <f t="shared" si="36"/>
        <v>0</v>
      </c>
      <c r="BH210" s="204">
        <f t="shared" si="37"/>
        <v>0</v>
      </c>
      <c r="BI210" s="204">
        <f t="shared" si="38"/>
        <v>0</v>
      </c>
      <c r="BJ210" s="24" t="s">
        <v>80</v>
      </c>
      <c r="BK210" s="204">
        <f t="shared" si="39"/>
        <v>0</v>
      </c>
      <c r="BL210" s="24" t="s">
        <v>181</v>
      </c>
      <c r="BM210" s="24" t="s">
        <v>2781</v>
      </c>
    </row>
    <row r="211" spans="2:65" s="1" customFormat="1" ht="31.5" customHeight="1">
      <c r="B211" s="41"/>
      <c r="C211" s="193" t="s">
        <v>2051</v>
      </c>
      <c r="D211" s="193" t="s">
        <v>176</v>
      </c>
      <c r="E211" s="194" t="s">
        <v>2782</v>
      </c>
      <c r="F211" s="195" t="s">
        <v>2739</v>
      </c>
      <c r="G211" s="196" t="s">
        <v>611</v>
      </c>
      <c r="H211" s="197">
        <v>60</v>
      </c>
      <c r="I211" s="198"/>
      <c r="J211" s="199">
        <f t="shared" si="30"/>
        <v>0</v>
      </c>
      <c r="K211" s="195" t="s">
        <v>21</v>
      </c>
      <c r="L211" s="61"/>
      <c r="M211" s="200" t="s">
        <v>21</v>
      </c>
      <c r="N211" s="201" t="s">
        <v>43</v>
      </c>
      <c r="O211" s="42"/>
      <c r="P211" s="202">
        <f t="shared" si="31"/>
        <v>0</v>
      </c>
      <c r="Q211" s="202">
        <v>0</v>
      </c>
      <c r="R211" s="202">
        <f t="shared" si="32"/>
        <v>0</v>
      </c>
      <c r="S211" s="202">
        <v>0</v>
      </c>
      <c r="T211" s="203">
        <f t="shared" si="33"/>
        <v>0</v>
      </c>
      <c r="AR211" s="24" t="s">
        <v>181</v>
      </c>
      <c r="AT211" s="24" t="s">
        <v>176</v>
      </c>
      <c r="AU211" s="24" t="s">
        <v>82</v>
      </c>
      <c r="AY211" s="24" t="s">
        <v>173</v>
      </c>
      <c r="BE211" s="204">
        <f t="shared" si="34"/>
        <v>0</v>
      </c>
      <c r="BF211" s="204">
        <f t="shared" si="35"/>
        <v>0</v>
      </c>
      <c r="BG211" s="204">
        <f t="shared" si="36"/>
        <v>0</v>
      </c>
      <c r="BH211" s="204">
        <f t="shared" si="37"/>
        <v>0</v>
      </c>
      <c r="BI211" s="204">
        <f t="shared" si="38"/>
        <v>0</v>
      </c>
      <c r="BJ211" s="24" t="s">
        <v>80</v>
      </c>
      <c r="BK211" s="204">
        <f t="shared" si="39"/>
        <v>0</v>
      </c>
      <c r="BL211" s="24" t="s">
        <v>181</v>
      </c>
      <c r="BM211" s="24" t="s">
        <v>2783</v>
      </c>
    </row>
    <row r="212" spans="2:65" s="1" customFormat="1" ht="31.5" customHeight="1">
      <c r="B212" s="41"/>
      <c r="C212" s="193" t="s">
        <v>2055</v>
      </c>
      <c r="D212" s="193" t="s">
        <v>176</v>
      </c>
      <c r="E212" s="194" t="s">
        <v>2784</v>
      </c>
      <c r="F212" s="195" t="s">
        <v>2742</v>
      </c>
      <c r="G212" s="196" t="s">
        <v>611</v>
      </c>
      <c r="H212" s="197">
        <v>125</v>
      </c>
      <c r="I212" s="198"/>
      <c r="J212" s="199">
        <f t="shared" si="30"/>
        <v>0</v>
      </c>
      <c r="K212" s="195" t="s">
        <v>21</v>
      </c>
      <c r="L212" s="61"/>
      <c r="M212" s="200" t="s">
        <v>21</v>
      </c>
      <c r="N212" s="201" t="s">
        <v>43</v>
      </c>
      <c r="O212" s="42"/>
      <c r="P212" s="202">
        <f t="shared" si="31"/>
        <v>0</v>
      </c>
      <c r="Q212" s="202">
        <v>0</v>
      </c>
      <c r="R212" s="202">
        <f t="shared" si="32"/>
        <v>0</v>
      </c>
      <c r="S212" s="202">
        <v>0</v>
      </c>
      <c r="T212" s="203">
        <f t="shared" si="33"/>
        <v>0</v>
      </c>
      <c r="AR212" s="24" t="s">
        <v>181</v>
      </c>
      <c r="AT212" s="24" t="s">
        <v>176</v>
      </c>
      <c r="AU212" s="24" t="s">
        <v>82</v>
      </c>
      <c r="AY212" s="24" t="s">
        <v>173</v>
      </c>
      <c r="BE212" s="204">
        <f t="shared" si="34"/>
        <v>0</v>
      </c>
      <c r="BF212" s="204">
        <f t="shared" si="35"/>
        <v>0</v>
      </c>
      <c r="BG212" s="204">
        <f t="shared" si="36"/>
        <v>0</v>
      </c>
      <c r="BH212" s="204">
        <f t="shared" si="37"/>
        <v>0</v>
      </c>
      <c r="BI212" s="204">
        <f t="shared" si="38"/>
        <v>0</v>
      </c>
      <c r="BJ212" s="24" t="s">
        <v>80</v>
      </c>
      <c r="BK212" s="204">
        <f t="shared" si="39"/>
        <v>0</v>
      </c>
      <c r="BL212" s="24" t="s">
        <v>181</v>
      </c>
      <c r="BM212" s="24" t="s">
        <v>2785</v>
      </c>
    </row>
    <row r="213" spans="2:63" s="10" customFormat="1" ht="29.85" customHeight="1">
      <c r="B213" s="176"/>
      <c r="C213" s="177"/>
      <c r="D213" s="190" t="s">
        <v>71</v>
      </c>
      <c r="E213" s="191" t="s">
        <v>2786</v>
      </c>
      <c r="F213" s="191" t="s">
        <v>2787</v>
      </c>
      <c r="G213" s="177"/>
      <c r="H213" s="177"/>
      <c r="I213" s="180"/>
      <c r="J213" s="192">
        <f>BK213</f>
        <v>0</v>
      </c>
      <c r="K213" s="177"/>
      <c r="L213" s="182"/>
      <c r="M213" s="183"/>
      <c r="N213" s="184"/>
      <c r="O213" s="184"/>
      <c r="P213" s="185">
        <f>SUM(P214:P225)</f>
        <v>0</v>
      </c>
      <c r="Q213" s="184"/>
      <c r="R213" s="185">
        <f>SUM(R214:R225)</f>
        <v>0</v>
      </c>
      <c r="S213" s="184"/>
      <c r="T213" s="186">
        <f>SUM(T214:T225)</f>
        <v>0</v>
      </c>
      <c r="AR213" s="187" t="s">
        <v>80</v>
      </c>
      <c r="AT213" s="188" t="s">
        <v>71</v>
      </c>
      <c r="AU213" s="188" t="s">
        <v>80</v>
      </c>
      <c r="AY213" s="187" t="s">
        <v>173</v>
      </c>
      <c r="BK213" s="189">
        <f>SUM(BK214:BK225)</f>
        <v>0</v>
      </c>
    </row>
    <row r="214" spans="2:65" s="1" customFormat="1" ht="22.5" customHeight="1">
      <c r="B214" s="41"/>
      <c r="C214" s="193" t="s">
        <v>2058</v>
      </c>
      <c r="D214" s="193" t="s">
        <v>176</v>
      </c>
      <c r="E214" s="194" t="s">
        <v>2788</v>
      </c>
      <c r="F214" s="195" t="s">
        <v>2789</v>
      </c>
      <c r="G214" s="196" t="s">
        <v>970</v>
      </c>
      <c r="H214" s="197">
        <v>1</v>
      </c>
      <c r="I214" s="198"/>
      <c r="J214" s="199">
        <f aca="true" t="shared" si="40" ref="J214:J225">ROUND(I214*H214,2)</f>
        <v>0</v>
      </c>
      <c r="K214" s="195" t="s">
        <v>21</v>
      </c>
      <c r="L214" s="61"/>
      <c r="M214" s="200" t="s">
        <v>21</v>
      </c>
      <c r="N214" s="201" t="s">
        <v>43</v>
      </c>
      <c r="O214" s="42"/>
      <c r="P214" s="202">
        <f aca="true" t="shared" si="41" ref="P214:P225">O214*H214</f>
        <v>0</v>
      </c>
      <c r="Q214" s="202">
        <v>0</v>
      </c>
      <c r="R214" s="202">
        <f aca="true" t="shared" si="42" ref="R214:R225">Q214*H214</f>
        <v>0</v>
      </c>
      <c r="S214" s="202">
        <v>0</v>
      </c>
      <c r="T214" s="203">
        <f aca="true" t="shared" si="43" ref="T214:T225">S214*H214</f>
        <v>0</v>
      </c>
      <c r="AR214" s="24" t="s">
        <v>181</v>
      </c>
      <c r="AT214" s="24" t="s">
        <v>176</v>
      </c>
      <c r="AU214" s="24" t="s">
        <v>82</v>
      </c>
      <c r="AY214" s="24" t="s">
        <v>173</v>
      </c>
      <c r="BE214" s="204">
        <f aca="true" t="shared" si="44" ref="BE214:BE225">IF(N214="základní",J214,0)</f>
        <v>0</v>
      </c>
      <c r="BF214" s="204">
        <f aca="true" t="shared" si="45" ref="BF214:BF225">IF(N214="snížená",J214,0)</f>
        <v>0</v>
      </c>
      <c r="BG214" s="204">
        <f aca="true" t="shared" si="46" ref="BG214:BG225">IF(N214="zákl. přenesená",J214,0)</f>
        <v>0</v>
      </c>
      <c r="BH214" s="204">
        <f aca="true" t="shared" si="47" ref="BH214:BH225">IF(N214="sníž. přenesená",J214,0)</f>
        <v>0</v>
      </c>
      <c r="BI214" s="204">
        <f aca="true" t="shared" si="48" ref="BI214:BI225">IF(N214="nulová",J214,0)</f>
        <v>0</v>
      </c>
      <c r="BJ214" s="24" t="s">
        <v>80</v>
      </c>
      <c r="BK214" s="204">
        <f aca="true" t="shared" si="49" ref="BK214:BK225">ROUND(I214*H214,2)</f>
        <v>0</v>
      </c>
      <c r="BL214" s="24" t="s">
        <v>181</v>
      </c>
      <c r="BM214" s="24" t="s">
        <v>2790</v>
      </c>
    </row>
    <row r="215" spans="2:65" s="1" customFormat="1" ht="22.5" customHeight="1">
      <c r="B215" s="41"/>
      <c r="C215" s="193" t="s">
        <v>2061</v>
      </c>
      <c r="D215" s="193" t="s">
        <v>176</v>
      </c>
      <c r="E215" s="194" t="s">
        <v>2791</v>
      </c>
      <c r="F215" s="195" t="s">
        <v>2792</v>
      </c>
      <c r="G215" s="196" t="s">
        <v>970</v>
      </c>
      <c r="H215" s="197">
        <v>8</v>
      </c>
      <c r="I215" s="198"/>
      <c r="J215" s="199">
        <f t="shared" si="40"/>
        <v>0</v>
      </c>
      <c r="K215" s="195" t="s">
        <v>21</v>
      </c>
      <c r="L215" s="61"/>
      <c r="M215" s="200" t="s">
        <v>21</v>
      </c>
      <c r="N215" s="201" t="s">
        <v>43</v>
      </c>
      <c r="O215" s="42"/>
      <c r="P215" s="202">
        <f t="shared" si="41"/>
        <v>0</v>
      </c>
      <c r="Q215" s="202">
        <v>0</v>
      </c>
      <c r="R215" s="202">
        <f t="shared" si="42"/>
        <v>0</v>
      </c>
      <c r="S215" s="202">
        <v>0</v>
      </c>
      <c r="T215" s="203">
        <f t="shared" si="43"/>
        <v>0</v>
      </c>
      <c r="AR215" s="24" t="s">
        <v>181</v>
      </c>
      <c r="AT215" s="24" t="s">
        <v>176</v>
      </c>
      <c r="AU215" s="24" t="s">
        <v>82</v>
      </c>
      <c r="AY215" s="24" t="s">
        <v>173</v>
      </c>
      <c r="BE215" s="204">
        <f t="shared" si="44"/>
        <v>0</v>
      </c>
      <c r="BF215" s="204">
        <f t="shared" si="45"/>
        <v>0</v>
      </c>
      <c r="BG215" s="204">
        <f t="shared" si="46"/>
        <v>0</v>
      </c>
      <c r="BH215" s="204">
        <f t="shared" si="47"/>
        <v>0</v>
      </c>
      <c r="BI215" s="204">
        <f t="shared" si="48"/>
        <v>0</v>
      </c>
      <c r="BJ215" s="24" t="s">
        <v>80</v>
      </c>
      <c r="BK215" s="204">
        <f t="shared" si="49"/>
        <v>0</v>
      </c>
      <c r="BL215" s="24" t="s">
        <v>181</v>
      </c>
      <c r="BM215" s="24" t="s">
        <v>2793</v>
      </c>
    </row>
    <row r="216" spans="2:65" s="1" customFormat="1" ht="22.5" customHeight="1">
      <c r="B216" s="41"/>
      <c r="C216" s="193" t="s">
        <v>2064</v>
      </c>
      <c r="D216" s="193" t="s">
        <v>176</v>
      </c>
      <c r="E216" s="194" t="s">
        <v>2794</v>
      </c>
      <c r="F216" s="195" t="s">
        <v>2795</v>
      </c>
      <c r="G216" s="196" t="s">
        <v>970</v>
      </c>
      <c r="H216" s="197">
        <v>200</v>
      </c>
      <c r="I216" s="198"/>
      <c r="J216" s="199">
        <f t="shared" si="40"/>
        <v>0</v>
      </c>
      <c r="K216" s="195" t="s">
        <v>21</v>
      </c>
      <c r="L216" s="61"/>
      <c r="M216" s="200" t="s">
        <v>21</v>
      </c>
      <c r="N216" s="201" t="s">
        <v>43</v>
      </c>
      <c r="O216" s="42"/>
      <c r="P216" s="202">
        <f t="shared" si="41"/>
        <v>0</v>
      </c>
      <c r="Q216" s="202">
        <v>0</v>
      </c>
      <c r="R216" s="202">
        <f t="shared" si="42"/>
        <v>0</v>
      </c>
      <c r="S216" s="202">
        <v>0</v>
      </c>
      <c r="T216" s="203">
        <f t="shared" si="43"/>
        <v>0</v>
      </c>
      <c r="AR216" s="24" t="s">
        <v>181</v>
      </c>
      <c r="AT216" s="24" t="s">
        <v>176</v>
      </c>
      <c r="AU216" s="24" t="s">
        <v>82</v>
      </c>
      <c r="AY216" s="24" t="s">
        <v>173</v>
      </c>
      <c r="BE216" s="204">
        <f t="shared" si="44"/>
        <v>0</v>
      </c>
      <c r="BF216" s="204">
        <f t="shared" si="45"/>
        <v>0</v>
      </c>
      <c r="BG216" s="204">
        <f t="shared" si="46"/>
        <v>0</v>
      </c>
      <c r="BH216" s="204">
        <f t="shared" si="47"/>
        <v>0</v>
      </c>
      <c r="BI216" s="204">
        <f t="shared" si="48"/>
        <v>0</v>
      </c>
      <c r="BJ216" s="24" t="s">
        <v>80</v>
      </c>
      <c r="BK216" s="204">
        <f t="shared" si="49"/>
        <v>0</v>
      </c>
      <c r="BL216" s="24" t="s">
        <v>181</v>
      </c>
      <c r="BM216" s="24" t="s">
        <v>2796</v>
      </c>
    </row>
    <row r="217" spans="2:65" s="1" customFormat="1" ht="22.5" customHeight="1">
      <c r="B217" s="41"/>
      <c r="C217" s="193" t="s">
        <v>2068</v>
      </c>
      <c r="D217" s="193" t="s">
        <v>176</v>
      </c>
      <c r="E217" s="194" t="s">
        <v>2797</v>
      </c>
      <c r="F217" s="195" t="s">
        <v>2798</v>
      </c>
      <c r="G217" s="196" t="s">
        <v>970</v>
      </c>
      <c r="H217" s="197">
        <v>1</v>
      </c>
      <c r="I217" s="198"/>
      <c r="J217" s="199">
        <f t="shared" si="40"/>
        <v>0</v>
      </c>
      <c r="K217" s="195" t="s">
        <v>21</v>
      </c>
      <c r="L217" s="61"/>
      <c r="M217" s="200" t="s">
        <v>21</v>
      </c>
      <c r="N217" s="201" t="s">
        <v>43</v>
      </c>
      <c r="O217" s="42"/>
      <c r="P217" s="202">
        <f t="shared" si="41"/>
        <v>0</v>
      </c>
      <c r="Q217" s="202">
        <v>0</v>
      </c>
      <c r="R217" s="202">
        <f t="shared" si="42"/>
        <v>0</v>
      </c>
      <c r="S217" s="202">
        <v>0</v>
      </c>
      <c r="T217" s="203">
        <f t="shared" si="43"/>
        <v>0</v>
      </c>
      <c r="AR217" s="24" t="s">
        <v>181</v>
      </c>
      <c r="AT217" s="24" t="s">
        <v>176</v>
      </c>
      <c r="AU217" s="24" t="s">
        <v>82</v>
      </c>
      <c r="AY217" s="24" t="s">
        <v>173</v>
      </c>
      <c r="BE217" s="204">
        <f t="shared" si="44"/>
        <v>0</v>
      </c>
      <c r="BF217" s="204">
        <f t="shared" si="45"/>
        <v>0</v>
      </c>
      <c r="BG217" s="204">
        <f t="shared" si="46"/>
        <v>0</v>
      </c>
      <c r="BH217" s="204">
        <f t="shared" si="47"/>
        <v>0</v>
      </c>
      <c r="BI217" s="204">
        <f t="shared" si="48"/>
        <v>0</v>
      </c>
      <c r="BJ217" s="24" t="s">
        <v>80</v>
      </c>
      <c r="BK217" s="204">
        <f t="shared" si="49"/>
        <v>0</v>
      </c>
      <c r="BL217" s="24" t="s">
        <v>181</v>
      </c>
      <c r="BM217" s="24" t="s">
        <v>2799</v>
      </c>
    </row>
    <row r="218" spans="2:65" s="1" customFormat="1" ht="31.5" customHeight="1">
      <c r="B218" s="41"/>
      <c r="C218" s="193" t="s">
        <v>2072</v>
      </c>
      <c r="D218" s="193" t="s">
        <v>176</v>
      </c>
      <c r="E218" s="194" t="s">
        <v>2800</v>
      </c>
      <c r="F218" s="195" t="s">
        <v>2801</v>
      </c>
      <c r="G218" s="196" t="s">
        <v>1543</v>
      </c>
      <c r="H218" s="197">
        <v>1</v>
      </c>
      <c r="I218" s="198"/>
      <c r="J218" s="199">
        <f t="shared" si="40"/>
        <v>0</v>
      </c>
      <c r="K218" s="195" t="s">
        <v>21</v>
      </c>
      <c r="L218" s="61"/>
      <c r="M218" s="200" t="s">
        <v>21</v>
      </c>
      <c r="N218" s="201" t="s">
        <v>43</v>
      </c>
      <c r="O218" s="42"/>
      <c r="P218" s="202">
        <f t="shared" si="41"/>
        <v>0</v>
      </c>
      <c r="Q218" s="202">
        <v>0</v>
      </c>
      <c r="R218" s="202">
        <f t="shared" si="42"/>
        <v>0</v>
      </c>
      <c r="S218" s="202">
        <v>0</v>
      </c>
      <c r="T218" s="203">
        <f t="shared" si="43"/>
        <v>0</v>
      </c>
      <c r="AR218" s="24" t="s">
        <v>181</v>
      </c>
      <c r="AT218" s="24" t="s">
        <v>176</v>
      </c>
      <c r="AU218" s="24" t="s">
        <v>82</v>
      </c>
      <c r="AY218" s="24" t="s">
        <v>173</v>
      </c>
      <c r="BE218" s="204">
        <f t="shared" si="44"/>
        <v>0</v>
      </c>
      <c r="BF218" s="204">
        <f t="shared" si="45"/>
        <v>0</v>
      </c>
      <c r="BG218" s="204">
        <f t="shared" si="46"/>
        <v>0</v>
      </c>
      <c r="BH218" s="204">
        <f t="shared" si="47"/>
        <v>0</v>
      </c>
      <c r="BI218" s="204">
        <f t="shared" si="48"/>
        <v>0</v>
      </c>
      <c r="BJ218" s="24" t="s">
        <v>80</v>
      </c>
      <c r="BK218" s="204">
        <f t="shared" si="49"/>
        <v>0</v>
      </c>
      <c r="BL218" s="24" t="s">
        <v>181</v>
      </c>
      <c r="BM218" s="24" t="s">
        <v>2802</v>
      </c>
    </row>
    <row r="219" spans="2:65" s="1" customFormat="1" ht="22.5" customHeight="1">
      <c r="B219" s="41"/>
      <c r="C219" s="193" t="s">
        <v>2076</v>
      </c>
      <c r="D219" s="193" t="s">
        <v>176</v>
      </c>
      <c r="E219" s="194" t="s">
        <v>2803</v>
      </c>
      <c r="F219" s="195" t="s">
        <v>2804</v>
      </c>
      <c r="G219" s="196" t="s">
        <v>1543</v>
      </c>
      <c r="H219" s="197">
        <v>1</v>
      </c>
      <c r="I219" s="198"/>
      <c r="J219" s="199">
        <f t="shared" si="40"/>
        <v>0</v>
      </c>
      <c r="K219" s="195" t="s">
        <v>21</v>
      </c>
      <c r="L219" s="61"/>
      <c r="M219" s="200" t="s">
        <v>21</v>
      </c>
      <c r="N219" s="201" t="s">
        <v>43</v>
      </c>
      <c r="O219" s="42"/>
      <c r="P219" s="202">
        <f t="shared" si="41"/>
        <v>0</v>
      </c>
      <c r="Q219" s="202">
        <v>0</v>
      </c>
      <c r="R219" s="202">
        <f t="shared" si="42"/>
        <v>0</v>
      </c>
      <c r="S219" s="202">
        <v>0</v>
      </c>
      <c r="T219" s="203">
        <f t="shared" si="43"/>
        <v>0</v>
      </c>
      <c r="AR219" s="24" t="s">
        <v>181</v>
      </c>
      <c r="AT219" s="24" t="s">
        <v>176</v>
      </c>
      <c r="AU219" s="24" t="s">
        <v>82</v>
      </c>
      <c r="AY219" s="24" t="s">
        <v>173</v>
      </c>
      <c r="BE219" s="204">
        <f t="shared" si="44"/>
        <v>0</v>
      </c>
      <c r="BF219" s="204">
        <f t="shared" si="45"/>
        <v>0</v>
      </c>
      <c r="BG219" s="204">
        <f t="shared" si="46"/>
        <v>0</v>
      </c>
      <c r="BH219" s="204">
        <f t="shared" si="47"/>
        <v>0</v>
      </c>
      <c r="BI219" s="204">
        <f t="shared" si="48"/>
        <v>0</v>
      </c>
      <c r="BJ219" s="24" t="s">
        <v>80</v>
      </c>
      <c r="BK219" s="204">
        <f t="shared" si="49"/>
        <v>0</v>
      </c>
      <c r="BL219" s="24" t="s">
        <v>181</v>
      </c>
      <c r="BM219" s="24" t="s">
        <v>2805</v>
      </c>
    </row>
    <row r="220" spans="2:65" s="1" customFormat="1" ht="44.25" customHeight="1">
      <c r="B220" s="41"/>
      <c r="C220" s="193" t="s">
        <v>2079</v>
      </c>
      <c r="D220" s="193" t="s">
        <v>176</v>
      </c>
      <c r="E220" s="194" t="s">
        <v>2806</v>
      </c>
      <c r="F220" s="195" t="s">
        <v>2807</v>
      </c>
      <c r="G220" s="196" t="s">
        <v>970</v>
      </c>
      <c r="H220" s="197">
        <v>1</v>
      </c>
      <c r="I220" s="198"/>
      <c r="J220" s="199">
        <f t="shared" si="40"/>
        <v>0</v>
      </c>
      <c r="K220" s="195" t="s">
        <v>21</v>
      </c>
      <c r="L220" s="61"/>
      <c r="M220" s="200" t="s">
        <v>21</v>
      </c>
      <c r="N220" s="201" t="s">
        <v>43</v>
      </c>
      <c r="O220" s="42"/>
      <c r="P220" s="202">
        <f t="shared" si="41"/>
        <v>0</v>
      </c>
      <c r="Q220" s="202">
        <v>0</v>
      </c>
      <c r="R220" s="202">
        <f t="shared" si="42"/>
        <v>0</v>
      </c>
      <c r="S220" s="202">
        <v>0</v>
      </c>
      <c r="T220" s="203">
        <f t="shared" si="43"/>
        <v>0</v>
      </c>
      <c r="AR220" s="24" t="s">
        <v>181</v>
      </c>
      <c r="AT220" s="24" t="s">
        <v>176</v>
      </c>
      <c r="AU220" s="24" t="s">
        <v>82</v>
      </c>
      <c r="AY220" s="24" t="s">
        <v>173</v>
      </c>
      <c r="BE220" s="204">
        <f t="shared" si="44"/>
        <v>0</v>
      </c>
      <c r="BF220" s="204">
        <f t="shared" si="45"/>
        <v>0</v>
      </c>
      <c r="BG220" s="204">
        <f t="shared" si="46"/>
        <v>0</v>
      </c>
      <c r="BH220" s="204">
        <f t="shared" si="47"/>
        <v>0</v>
      </c>
      <c r="BI220" s="204">
        <f t="shared" si="48"/>
        <v>0</v>
      </c>
      <c r="BJ220" s="24" t="s">
        <v>80</v>
      </c>
      <c r="BK220" s="204">
        <f t="shared" si="49"/>
        <v>0</v>
      </c>
      <c r="BL220" s="24" t="s">
        <v>181</v>
      </c>
      <c r="BM220" s="24" t="s">
        <v>2808</v>
      </c>
    </row>
    <row r="221" spans="2:65" s="1" customFormat="1" ht="31.5" customHeight="1">
      <c r="B221" s="41"/>
      <c r="C221" s="193" t="s">
        <v>2083</v>
      </c>
      <c r="D221" s="193" t="s">
        <v>176</v>
      </c>
      <c r="E221" s="194" t="s">
        <v>2809</v>
      </c>
      <c r="F221" s="195" t="s">
        <v>2810</v>
      </c>
      <c r="G221" s="196" t="s">
        <v>970</v>
      </c>
      <c r="H221" s="197">
        <v>108</v>
      </c>
      <c r="I221" s="198"/>
      <c r="J221" s="199">
        <f t="shared" si="40"/>
        <v>0</v>
      </c>
      <c r="K221" s="195" t="s">
        <v>21</v>
      </c>
      <c r="L221" s="61"/>
      <c r="M221" s="200" t="s">
        <v>21</v>
      </c>
      <c r="N221" s="201" t="s">
        <v>43</v>
      </c>
      <c r="O221" s="42"/>
      <c r="P221" s="202">
        <f t="shared" si="41"/>
        <v>0</v>
      </c>
      <c r="Q221" s="202">
        <v>0</v>
      </c>
      <c r="R221" s="202">
        <f t="shared" si="42"/>
        <v>0</v>
      </c>
      <c r="S221" s="202">
        <v>0</v>
      </c>
      <c r="T221" s="203">
        <f t="shared" si="43"/>
        <v>0</v>
      </c>
      <c r="AR221" s="24" t="s">
        <v>181</v>
      </c>
      <c r="AT221" s="24" t="s">
        <v>176</v>
      </c>
      <c r="AU221" s="24" t="s">
        <v>82</v>
      </c>
      <c r="AY221" s="24" t="s">
        <v>173</v>
      </c>
      <c r="BE221" s="204">
        <f t="shared" si="44"/>
        <v>0</v>
      </c>
      <c r="BF221" s="204">
        <f t="shared" si="45"/>
        <v>0</v>
      </c>
      <c r="BG221" s="204">
        <f t="shared" si="46"/>
        <v>0</v>
      </c>
      <c r="BH221" s="204">
        <f t="shared" si="47"/>
        <v>0</v>
      </c>
      <c r="BI221" s="204">
        <f t="shared" si="48"/>
        <v>0</v>
      </c>
      <c r="BJ221" s="24" t="s">
        <v>80</v>
      </c>
      <c r="BK221" s="204">
        <f t="shared" si="49"/>
        <v>0</v>
      </c>
      <c r="BL221" s="24" t="s">
        <v>181</v>
      </c>
      <c r="BM221" s="24" t="s">
        <v>2811</v>
      </c>
    </row>
    <row r="222" spans="2:65" s="1" customFormat="1" ht="22.5" customHeight="1">
      <c r="B222" s="41"/>
      <c r="C222" s="193" t="s">
        <v>2086</v>
      </c>
      <c r="D222" s="193" t="s">
        <v>176</v>
      </c>
      <c r="E222" s="194" t="s">
        <v>2812</v>
      </c>
      <c r="F222" s="195" t="s">
        <v>2813</v>
      </c>
      <c r="G222" s="196" t="s">
        <v>970</v>
      </c>
      <c r="H222" s="197">
        <v>71</v>
      </c>
      <c r="I222" s="198"/>
      <c r="J222" s="199">
        <f t="shared" si="40"/>
        <v>0</v>
      </c>
      <c r="K222" s="195" t="s">
        <v>21</v>
      </c>
      <c r="L222" s="61"/>
      <c r="M222" s="200" t="s">
        <v>21</v>
      </c>
      <c r="N222" s="201" t="s">
        <v>43</v>
      </c>
      <c r="O222" s="42"/>
      <c r="P222" s="202">
        <f t="shared" si="41"/>
        <v>0</v>
      </c>
      <c r="Q222" s="202">
        <v>0</v>
      </c>
      <c r="R222" s="202">
        <f t="shared" si="42"/>
        <v>0</v>
      </c>
      <c r="S222" s="202">
        <v>0</v>
      </c>
      <c r="T222" s="203">
        <f t="shared" si="43"/>
        <v>0</v>
      </c>
      <c r="AR222" s="24" t="s">
        <v>181</v>
      </c>
      <c r="AT222" s="24" t="s">
        <v>176</v>
      </c>
      <c r="AU222" s="24" t="s">
        <v>82</v>
      </c>
      <c r="AY222" s="24" t="s">
        <v>173</v>
      </c>
      <c r="BE222" s="204">
        <f t="shared" si="44"/>
        <v>0</v>
      </c>
      <c r="BF222" s="204">
        <f t="shared" si="45"/>
        <v>0</v>
      </c>
      <c r="BG222" s="204">
        <f t="shared" si="46"/>
        <v>0</v>
      </c>
      <c r="BH222" s="204">
        <f t="shared" si="47"/>
        <v>0</v>
      </c>
      <c r="BI222" s="204">
        <f t="shared" si="48"/>
        <v>0</v>
      </c>
      <c r="BJ222" s="24" t="s">
        <v>80</v>
      </c>
      <c r="BK222" s="204">
        <f t="shared" si="49"/>
        <v>0</v>
      </c>
      <c r="BL222" s="24" t="s">
        <v>181</v>
      </c>
      <c r="BM222" s="24" t="s">
        <v>2814</v>
      </c>
    </row>
    <row r="223" spans="2:65" s="1" customFormat="1" ht="22.5" customHeight="1">
      <c r="B223" s="41"/>
      <c r="C223" s="193" t="s">
        <v>2089</v>
      </c>
      <c r="D223" s="193" t="s">
        <v>176</v>
      </c>
      <c r="E223" s="194" t="s">
        <v>2815</v>
      </c>
      <c r="F223" s="195" t="s">
        <v>2795</v>
      </c>
      <c r="G223" s="196" t="s">
        <v>970</v>
      </c>
      <c r="H223" s="197">
        <v>200</v>
      </c>
      <c r="I223" s="198"/>
      <c r="J223" s="199">
        <f t="shared" si="40"/>
        <v>0</v>
      </c>
      <c r="K223" s="195" t="s">
        <v>21</v>
      </c>
      <c r="L223" s="61"/>
      <c r="M223" s="200" t="s">
        <v>21</v>
      </c>
      <c r="N223" s="201" t="s">
        <v>43</v>
      </c>
      <c r="O223" s="42"/>
      <c r="P223" s="202">
        <f t="shared" si="41"/>
        <v>0</v>
      </c>
      <c r="Q223" s="202">
        <v>0</v>
      </c>
      <c r="R223" s="202">
        <f t="shared" si="42"/>
        <v>0</v>
      </c>
      <c r="S223" s="202">
        <v>0</v>
      </c>
      <c r="T223" s="203">
        <f t="shared" si="43"/>
        <v>0</v>
      </c>
      <c r="AR223" s="24" t="s">
        <v>181</v>
      </c>
      <c r="AT223" s="24" t="s">
        <v>176</v>
      </c>
      <c r="AU223" s="24" t="s">
        <v>82</v>
      </c>
      <c r="AY223" s="24" t="s">
        <v>173</v>
      </c>
      <c r="BE223" s="204">
        <f t="shared" si="44"/>
        <v>0</v>
      </c>
      <c r="BF223" s="204">
        <f t="shared" si="45"/>
        <v>0</v>
      </c>
      <c r="BG223" s="204">
        <f t="shared" si="46"/>
        <v>0</v>
      </c>
      <c r="BH223" s="204">
        <f t="shared" si="47"/>
        <v>0</v>
      </c>
      <c r="BI223" s="204">
        <f t="shared" si="48"/>
        <v>0</v>
      </c>
      <c r="BJ223" s="24" t="s">
        <v>80</v>
      </c>
      <c r="BK223" s="204">
        <f t="shared" si="49"/>
        <v>0</v>
      </c>
      <c r="BL223" s="24" t="s">
        <v>181</v>
      </c>
      <c r="BM223" s="24" t="s">
        <v>2816</v>
      </c>
    </row>
    <row r="224" spans="2:65" s="1" customFormat="1" ht="31.5" customHeight="1">
      <c r="B224" s="41"/>
      <c r="C224" s="193" t="s">
        <v>2092</v>
      </c>
      <c r="D224" s="193" t="s">
        <v>176</v>
      </c>
      <c r="E224" s="194" t="s">
        <v>2817</v>
      </c>
      <c r="F224" s="195" t="s">
        <v>2818</v>
      </c>
      <c r="G224" s="196" t="s">
        <v>970</v>
      </c>
      <c r="H224" s="197">
        <v>271</v>
      </c>
      <c r="I224" s="198"/>
      <c r="J224" s="199">
        <f t="shared" si="40"/>
        <v>0</v>
      </c>
      <c r="K224" s="195" t="s">
        <v>21</v>
      </c>
      <c r="L224" s="61"/>
      <c r="M224" s="200" t="s">
        <v>21</v>
      </c>
      <c r="N224" s="201" t="s">
        <v>43</v>
      </c>
      <c r="O224" s="42"/>
      <c r="P224" s="202">
        <f t="shared" si="41"/>
        <v>0</v>
      </c>
      <c r="Q224" s="202">
        <v>0</v>
      </c>
      <c r="R224" s="202">
        <f t="shared" si="42"/>
        <v>0</v>
      </c>
      <c r="S224" s="202">
        <v>0</v>
      </c>
      <c r="T224" s="203">
        <f t="shared" si="43"/>
        <v>0</v>
      </c>
      <c r="AR224" s="24" t="s">
        <v>181</v>
      </c>
      <c r="AT224" s="24" t="s">
        <v>176</v>
      </c>
      <c r="AU224" s="24" t="s">
        <v>82</v>
      </c>
      <c r="AY224" s="24" t="s">
        <v>173</v>
      </c>
      <c r="BE224" s="204">
        <f t="shared" si="44"/>
        <v>0</v>
      </c>
      <c r="BF224" s="204">
        <f t="shared" si="45"/>
        <v>0</v>
      </c>
      <c r="BG224" s="204">
        <f t="shared" si="46"/>
        <v>0</v>
      </c>
      <c r="BH224" s="204">
        <f t="shared" si="47"/>
        <v>0</v>
      </c>
      <c r="BI224" s="204">
        <f t="shared" si="48"/>
        <v>0</v>
      </c>
      <c r="BJ224" s="24" t="s">
        <v>80</v>
      </c>
      <c r="BK224" s="204">
        <f t="shared" si="49"/>
        <v>0</v>
      </c>
      <c r="BL224" s="24" t="s">
        <v>181</v>
      </c>
      <c r="BM224" s="24" t="s">
        <v>2819</v>
      </c>
    </row>
    <row r="225" spans="2:65" s="1" customFormat="1" ht="22.5" customHeight="1">
      <c r="B225" s="41"/>
      <c r="C225" s="193" t="s">
        <v>2095</v>
      </c>
      <c r="D225" s="193" t="s">
        <v>176</v>
      </c>
      <c r="E225" s="194" t="s">
        <v>2820</v>
      </c>
      <c r="F225" s="195" t="s">
        <v>2821</v>
      </c>
      <c r="G225" s="196" t="s">
        <v>970</v>
      </c>
      <c r="H225" s="197">
        <v>271</v>
      </c>
      <c r="I225" s="198"/>
      <c r="J225" s="199">
        <f t="shared" si="40"/>
        <v>0</v>
      </c>
      <c r="K225" s="195" t="s">
        <v>21</v>
      </c>
      <c r="L225" s="61"/>
      <c r="M225" s="200" t="s">
        <v>21</v>
      </c>
      <c r="N225" s="272" t="s">
        <v>43</v>
      </c>
      <c r="O225" s="273"/>
      <c r="P225" s="274">
        <f t="shared" si="41"/>
        <v>0</v>
      </c>
      <c r="Q225" s="274">
        <v>0</v>
      </c>
      <c r="R225" s="274">
        <f t="shared" si="42"/>
        <v>0</v>
      </c>
      <c r="S225" s="274">
        <v>0</v>
      </c>
      <c r="T225" s="275">
        <f t="shared" si="43"/>
        <v>0</v>
      </c>
      <c r="AR225" s="24" t="s">
        <v>181</v>
      </c>
      <c r="AT225" s="24" t="s">
        <v>176</v>
      </c>
      <c r="AU225" s="24" t="s">
        <v>82</v>
      </c>
      <c r="AY225" s="24" t="s">
        <v>173</v>
      </c>
      <c r="BE225" s="204">
        <f t="shared" si="44"/>
        <v>0</v>
      </c>
      <c r="BF225" s="204">
        <f t="shared" si="45"/>
        <v>0</v>
      </c>
      <c r="BG225" s="204">
        <f t="shared" si="46"/>
        <v>0</v>
      </c>
      <c r="BH225" s="204">
        <f t="shared" si="47"/>
        <v>0</v>
      </c>
      <c r="BI225" s="204">
        <f t="shared" si="48"/>
        <v>0</v>
      </c>
      <c r="BJ225" s="24" t="s">
        <v>80</v>
      </c>
      <c r="BK225" s="204">
        <f t="shared" si="49"/>
        <v>0</v>
      </c>
      <c r="BL225" s="24" t="s">
        <v>181</v>
      </c>
      <c r="BM225" s="24" t="s">
        <v>2822</v>
      </c>
    </row>
    <row r="226" spans="2:12" s="1" customFormat="1" ht="6.95" customHeight="1">
      <c r="B226" s="56"/>
      <c r="C226" s="57"/>
      <c r="D226" s="57"/>
      <c r="E226" s="57"/>
      <c r="F226" s="57"/>
      <c r="G226" s="57"/>
      <c r="H226" s="57"/>
      <c r="I226" s="139"/>
      <c r="J226" s="57"/>
      <c r="K226" s="57"/>
      <c r="L226" s="61"/>
    </row>
  </sheetData>
  <sheetProtection algorithmName="SHA-512" hashValue="v1nii7fQBl1j5JSmL5+SgLwYY10oB/MbwjmOa5uKpLSkKnFtN0YA3VJ5k6jhCoWvzbQXPC9b6wbfdWDvGHwQNw==" saltValue="oVIFYxOmx4nRacen5S43dQ==" spinCount="100000" sheet="1" formatCells="0" formatColumns="0" formatRows="0" sort="0" autoFilter="0"/>
  <autoFilter ref="C82:K225"/>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8"/>
  <sheetViews>
    <sheetView showGridLines="0" workbookViewId="0" topLeftCell="A1">
      <pane ySplit="1" topLeftCell="A155" activePane="bottomLeft" state="frozen"/>
      <selection pane="bottomLeft" activeCell="F150" sqref="F15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115</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2823</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ROUND(SUM(BE92:BE167),2)</f>
        <v>0</v>
      </c>
      <c r="G30" s="42"/>
      <c r="H30" s="42"/>
      <c r="I30" s="131">
        <v>0.21</v>
      </c>
      <c r="J30" s="130">
        <f>ROUND(ROUND((SUM(BE92:BE167)),2)*I30,2)</f>
        <v>0</v>
      </c>
      <c r="K30" s="45"/>
    </row>
    <row r="31" spans="2:11" s="1" customFormat="1" ht="14.45" customHeight="1">
      <c r="B31" s="41"/>
      <c r="C31" s="42"/>
      <c r="D31" s="42"/>
      <c r="E31" s="49" t="s">
        <v>44</v>
      </c>
      <c r="F31" s="130">
        <f>ROUND(SUM(BF92:BF167),2)</f>
        <v>0</v>
      </c>
      <c r="G31" s="42"/>
      <c r="H31" s="42"/>
      <c r="I31" s="131">
        <v>0.15</v>
      </c>
      <c r="J31" s="130">
        <f>ROUND(ROUND((SUM(BF92:BF167)),2)*I31,2)</f>
        <v>0</v>
      </c>
      <c r="K31" s="45"/>
    </row>
    <row r="32" spans="2:11" s="1" customFormat="1" ht="14.45" customHeight="1" hidden="1">
      <c r="B32" s="41"/>
      <c r="C32" s="42"/>
      <c r="D32" s="42"/>
      <c r="E32" s="49" t="s">
        <v>45</v>
      </c>
      <c r="F32" s="130">
        <f>ROUND(SUM(BG92:BG167),2)</f>
        <v>0</v>
      </c>
      <c r="G32" s="42"/>
      <c r="H32" s="42"/>
      <c r="I32" s="131">
        <v>0.21</v>
      </c>
      <c r="J32" s="130">
        <v>0</v>
      </c>
      <c r="K32" s="45"/>
    </row>
    <row r="33" spans="2:11" s="1" customFormat="1" ht="14.45" customHeight="1" hidden="1">
      <c r="B33" s="41"/>
      <c r="C33" s="42"/>
      <c r="D33" s="42"/>
      <c r="E33" s="49" t="s">
        <v>46</v>
      </c>
      <c r="F33" s="130">
        <f>ROUND(SUM(BH92:BH167),2)</f>
        <v>0</v>
      </c>
      <c r="G33" s="42"/>
      <c r="H33" s="42"/>
      <c r="I33" s="131">
        <v>0.15</v>
      </c>
      <c r="J33" s="130">
        <v>0</v>
      </c>
      <c r="K33" s="45"/>
    </row>
    <row r="34" spans="2:11" s="1" customFormat="1" ht="14.45" customHeight="1" hidden="1">
      <c r="B34" s="41"/>
      <c r="C34" s="42"/>
      <c r="D34" s="42"/>
      <c r="E34" s="49" t="s">
        <v>47</v>
      </c>
      <c r="F34" s="130">
        <f>ROUND(SUM(BI92:BI167),2)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2017-087-12 - Datové a telefonní rozvody</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J92</f>
        <v>0</v>
      </c>
      <c r="K56" s="45"/>
      <c r="AU56" s="24" t="s">
        <v>144</v>
      </c>
    </row>
    <row r="57" spans="2:11" s="7" customFormat="1" ht="24.95" customHeight="1">
      <c r="B57" s="149"/>
      <c r="C57" s="150"/>
      <c r="D57" s="151" t="s">
        <v>2824</v>
      </c>
      <c r="E57" s="152"/>
      <c r="F57" s="152"/>
      <c r="G57" s="152"/>
      <c r="H57" s="152"/>
      <c r="I57" s="153"/>
      <c r="J57" s="154">
        <f>J93</f>
        <v>0</v>
      </c>
      <c r="K57" s="155"/>
    </row>
    <row r="58" spans="2:11" s="8" customFormat="1" ht="19.9" customHeight="1">
      <c r="B58" s="156"/>
      <c r="C58" s="157"/>
      <c r="D58" s="158" t="s">
        <v>2825</v>
      </c>
      <c r="E58" s="159"/>
      <c r="F58" s="159"/>
      <c r="G58" s="159"/>
      <c r="H58" s="159"/>
      <c r="I58" s="160"/>
      <c r="J58" s="161">
        <f>J94</f>
        <v>0</v>
      </c>
      <c r="K58" s="162"/>
    </row>
    <row r="59" spans="2:11" s="8" customFormat="1" ht="19.9" customHeight="1">
      <c r="B59" s="156"/>
      <c r="C59" s="157"/>
      <c r="D59" s="158" t="s">
        <v>2826</v>
      </c>
      <c r="E59" s="159"/>
      <c r="F59" s="159"/>
      <c r="G59" s="159"/>
      <c r="H59" s="159"/>
      <c r="I59" s="160"/>
      <c r="J59" s="161">
        <f>J96</f>
        <v>0</v>
      </c>
      <c r="K59" s="162"/>
    </row>
    <row r="60" spans="2:11" s="8" customFormat="1" ht="19.9" customHeight="1">
      <c r="B60" s="156"/>
      <c r="C60" s="157"/>
      <c r="D60" s="158" t="s">
        <v>2827</v>
      </c>
      <c r="E60" s="159"/>
      <c r="F60" s="159"/>
      <c r="G60" s="159"/>
      <c r="H60" s="159"/>
      <c r="I60" s="160"/>
      <c r="J60" s="161">
        <f>J98</f>
        <v>0</v>
      </c>
      <c r="K60" s="162"/>
    </row>
    <row r="61" spans="2:11" s="8" customFormat="1" ht="19.9" customHeight="1">
      <c r="B61" s="156"/>
      <c r="C61" s="157"/>
      <c r="D61" s="158" t="s">
        <v>2828</v>
      </c>
      <c r="E61" s="159"/>
      <c r="F61" s="159"/>
      <c r="G61" s="159"/>
      <c r="H61" s="159"/>
      <c r="I61" s="160"/>
      <c r="J61" s="161">
        <f>J100</f>
        <v>0</v>
      </c>
      <c r="K61" s="162"/>
    </row>
    <row r="62" spans="2:11" s="8" customFormat="1" ht="19.9" customHeight="1">
      <c r="B62" s="156"/>
      <c r="C62" s="157"/>
      <c r="D62" s="158" t="s">
        <v>2829</v>
      </c>
      <c r="E62" s="159"/>
      <c r="F62" s="159"/>
      <c r="G62" s="159"/>
      <c r="H62" s="159"/>
      <c r="I62" s="160"/>
      <c r="J62" s="161">
        <f>J103</f>
        <v>0</v>
      </c>
      <c r="K62" s="162"/>
    </row>
    <row r="63" spans="2:11" s="8" customFormat="1" ht="19.9" customHeight="1">
      <c r="B63" s="156"/>
      <c r="C63" s="157"/>
      <c r="D63" s="158" t="s">
        <v>2830</v>
      </c>
      <c r="E63" s="159"/>
      <c r="F63" s="159"/>
      <c r="G63" s="159"/>
      <c r="H63" s="159"/>
      <c r="I63" s="160"/>
      <c r="J63" s="161">
        <f>J109</f>
        <v>0</v>
      </c>
      <c r="K63" s="162"/>
    </row>
    <row r="64" spans="2:11" s="7" customFormat="1" ht="24.95" customHeight="1">
      <c r="B64" s="149"/>
      <c r="C64" s="150"/>
      <c r="D64" s="151" t="s">
        <v>2831</v>
      </c>
      <c r="E64" s="152"/>
      <c r="F64" s="152"/>
      <c r="G64" s="152"/>
      <c r="H64" s="152"/>
      <c r="I64" s="153"/>
      <c r="J64" s="154">
        <f>J116</f>
        <v>0</v>
      </c>
      <c r="K64" s="155"/>
    </row>
    <row r="65" spans="2:11" s="8" customFormat="1" ht="19.9" customHeight="1">
      <c r="B65" s="156"/>
      <c r="C65" s="157"/>
      <c r="D65" s="158" t="s">
        <v>2832</v>
      </c>
      <c r="E65" s="159"/>
      <c r="F65" s="159"/>
      <c r="G65" s="159"/>
      <c r="H65" s="159"/>
      <c r="I65" s="160"/>
      <c r="J65" s="161">
        <f>J117</f>
        <v>0</v>
      </c>
      <c r="K65" s="162"/>
    </row>
    <row r="66" spans="2:11" s="8" customFormat="1" ht="19.9" customHeight="1">
      <c r="B66" s="156"/>
      <c r="C66" s="157"/>
      <c r="D66" s="158" t="s">
        <v>2833</v>
      </c>
      <c r="E66" s="159"/>
      <c r="F66" s="159"/>
      <c r="G66" s="159"/>
      <c r="H66" s="159"/>
      <c r="I66" s="160"/>
      <c r="J66" s="161">
        <f>J126</f>
        <v>0</v>
      </c>
      <c r="K66" s="162"/>
    </row>
    <row r="67" spans="2:11" s="8" customFormat="1" ht="19.9" customHeight="1">
      <c r="B67" s="156"/>
      <c r="C67" s="157"/>
      <c r="D67" s="158" t="s">
        <v>2834</v>
      </c>
      <c r="E67" s="159"/>
      <c r="F67" s="159"/>
      <c r="G67" s="159"/>
      <c r="H67" s="159"/>
      <c r="I67" s="160"/>
      <c r="J67" s="161">
        <f>J133</f>
        <v>0</v>
      </c>
      <c r="K67" s="162"/>
    </row>
    <row r="68" spans="2:11" s="8" customFormat="1" ht="19.9" customHeight="1">
      <c r="B68" s="156"/>
      <c r="C68" s="157"/>
      <c r="D68" s="158" t="s">
        <v>2835</v>
      </c>
      <c r="E68" s="159"/>
      <c r="F68" s="159"/>
      <c r="G68" s="159"/>
      <c r="H68" s="159"/>
      <c r="I68" s="160"/>
      <c r="J68" s="161">
        <f>J143</f>
        <v>0</v>
      </c>
      <c r="K68" s="162"/>
    </row>
    <row r="69" spans="2:11" s="8" customFormat="1" ht="19.9" customHeight="1">
      <c r="B69" s="156"/>
      <c r="C69" s="157"/>
      <c r="D69" s="158" t="s">
        <v>2836</v>
      </c>
      <c r="E69" s="159"/>
      <c r="F69" s="159"/>
      <c r="G69" s="159"/>
      <c r="H69" s="159"/>
      <c r="I69" s="160"/>
      <c r="J69" s="161">
        <f>J145</f>
        <v>0</v>
      </c>
      <c r="K69" s="162"/>
    </row>
    <row r="70" spans="2:11" s="8" customFormat="1" ht="19.9" customHeight="1">
      <c r="B70" s="156"/>
      <c r="C70" s="157"/>
      <c r="D70" s="158" t="s">
        <v>2837</v>
      </c>
      <c r="E70" s="159"/>
      <c r="F70" s="159"/>
      <c r="G70" s="159"/>
      <c r="H70" s="159"/>
      <c r="I70" s="160"/>
      <c r="J70" s="161">
        <f>J148</f>
        <v>0</v>
      </c>
      <c r="K70" s="162"/>
    </row>
    <row r="71" spans="2:11" s="8" customFormat="1" ht="19.9" customHeight="1">
      <c r="B71" s="156"/>
      <c r="C71" s="157"/>
      <c r="D71" s="158" t="s">
        <v>2838</v>
      </c>
      <c r="E71" s="159"/>
      <c r="F71" s="159"/>
      <c r="G71" s="159"/>
      <c r="H71" s="159"/>
      <c r="I71" s="160"/>
      <c r="J71" s="161">
        <f>J151</f>
        <v>0</v>
      </c>
      <c r="K71" s="162"/>
    </row>
    <row r="72" spans="2:11" s="8" customFormat="1" ht="19.9" customHeight="1">
      <c r="B72" s="156"/>
      <c r="C72" s="157"/>
      <c r="D72" s="158" t="s">
        <v>2839</v>
      </c>
      <c r="E72" s="159"/>
      <c r="F72" s="159"/>
      <c r="G72" s="159"/>
      <c r="H72" s="159"/>
      <c r="I72" s="160"/>
      <c r="J72" s="161">
        <f>J157</f>
        <v>0</v>
      </c>
      <c r="K72" s="162"/>
    </row>
    <row r="73" spans="2:11" s="1" customFormat="1" ht="21.75" customHeight="1">
      <c r="B73" s="41"/>
      <c r="C73" s="42"/>
      <c r="D73" s="42"/>
      <c r="E73" s="42"/>
      <c r="F73" s="42"/>
      <c r="G73" s="42"/>
      <c r="H73" s="42"/>
      <c r="I73" s="118"/>
      <c r="J73" s="42"/>
      <c r="K73" s="45"/>
    </row>
    <row r="74" spans="2:11" s="1" customFormat="1" ht="6.95" customHeight="1">
      <c r="B74" s="56"/>
      <c r="C74" s="57"/>
      <c r="D74" s="57"/>
      <c r="E74" s="57"/>
      <c r="F74" s="57"/>
      <c r="G74" s="57"/>
      <c r="H74" s="57"/>
      <c r="I74" s="139"/>
      <c r="J74" s="57"/>
      <c r="K74" s="58"/>
    </row>
    <row r="78" spans="2:12" s="1" customFormat="1" ht="6.95" customHeight="1">
      <c r="B78" s="59"/>
      <c r="C78" s="60"/>
      <c r="D78" s="60"/>
      <c r="E78" s="60"/>
      <c r="F78" s="60"/>
      <c r="G78" s="60"/>
      <c r="H78" s="60"/>
      <c r="I78" s="142"/>
      <c r="J78" s="60"/>
      <c r="K78" s="60"/>
      <c r="L78" s="61"/>
    </row>
    <row r="79" spans="2:12" s="1" customFormat="1" ht="36.95" customHeight="1">
      <c r="B79" s="41"/>
      <c r="C79" s="62" t="s">
        <v>157</v>
      </c>
      <c r="D79" s="63"/>
      <c r="E79" s="63"/>
      <c r="F79" s="63"/>
      <c r="G79" s="63"/>
      <c r="H79" s="63"/>
      <c r="I79" s="163"/>
      <c r="J79" s="63"/>
      <c r="K79" s="63"/>
      <c r="L79" s="61"/>
    </row>
    <row r="80" spans="2:12" s="1" customFormat="1" ht="6.95" customHeight="1">
      <c r="B80" s="41"/>
      <c r="C80" s="63"/>
      <c r="D80" s="63"/>
      <c r="E80" s="63"/>
      <c r="F80" s="63"/>
      <c r="G80" s="63"/>
      <c r="H80" s="63"/>
      <c r="I80" s="163"/>
      <c r="J80" s="63"/>
      <c r="K80" s="63"/>
      <c r="L80" s="61"/>
    </row>
    <row r="81" spans="2:12" s="1" customFormat="1" ht="14.45" customHeight="1">
      <c r="B81" s="41"/>
      <c r="C81" s="65" t="s">
        <v>18</v>
      </c>
      <c r="D81" s="63"/>
      <c r="E81" s="63"/>
      <c r="F81" s="63"/>
      <c r="G81" s="63"/>
      <c r="H81" s="63"/>
      <c r="I81" s="163"/>
      <c r="J81" s="63"/>
      <c r="K81" s="63"/>
      <c r="L81" s="61"/>
    </row>
    <row r="82" spans="2:12" s="1" customFormat="1" ht="22.5" customHeight="1">
      <c r="B82" s="41"/>
      <c r="C82" s="63"/>
      <c r="D82" s="63"/>
      <c r="E82" s="399" t="str">
        <f>E7</f>
        <v>Suterén I. stavba</v>
      </c>
      <c r="F82" s="400"/>
      <c r="G82" s="400"/>
      <c r="H82" s="400"/>
      <c r="I82" s="163"/>
      <c r="J82" s="63"/>
      <c r="K82" s="63"/>
      <c r="L82" s="61"/>
    </row>
    <row r="83" spans="2:12" s="1" customFormat="1" ht="14.45" customHeight="1">
      <c r="B83" s="41"/>
      <c r="C83" s="65" t="s">
        <v>137</v>
      </c>
      <c r="D83" s="63"/>
      <c r="E83" s="63"/>
      <c r="F83" s="63"/>
      <c r="G83" s="63"/>
      <c r="H83" s="63"/>
      <c r="I83" s="163"/>
      <c r="J83" s="63"/>
      <c r="K83" s="63"/>
      <c r="L83" s="61"/>
    </row>
    <row r="84" spans="2:12" s="1" customFormat="1" ht="23.25" customHeight="1">
      <c r="B84" s="41"/>
      <c r="C84" s="63"/>
      <c r="D84" s="63"/>
      <c r="E84" s="379" t="str">
        <f>E9</f>
        <v>2017-087-12 - Datové a telefonní rozvody</v>
      </c>
      <c r="F84" s="401"/>
      <c r="G84" s="401"/>
      <c r="H84" s="401"/>
      <c r="I84" s="163"/>
      <c r="J84" s="63"/>
      <c r="K84" s="63"/>
      <c r="L84" s="61"/>
    </row>
    <row r="85" spans="2:12" s="1" customFormat="1" ht="6.95" customHeight="1">
      <c r="B85" s="41"/>
      <c r="C85" s="63"/>
      <c r="D85" s="63"/>
      <c r="E85" s="63"/>
      <c r="F85" s="63"/>
      <c r="G85" s="63"/>
      <c r="H85" s="63"/>
      <c r="I85" s="163"/>
      <c r="J85" s="63"/>
      <c r="K85" s="63"/>
      <c r="L85" s="61"/>
    </row>
    <row r="86" spans="2:12" s="1" customFormat="1" ht="18" customHeight="1">
      <c r="B86" s="41"/>
      <c r="C86" s="65" t="s">
        <v>23</v>
      </c>
      <c r="D86" s="63"/>
      <c r="E86" s="63"/>
      <c r="F86" s="164" t="str">
        <f>F12</f>
        <v>Kamýcká 1176, Praha 6</v>
      </c>
      <c r="G86" s="63"/>
      <c r="H86" s="63"/>
      <c r="I86" s="165" t="s">
        <v>25</v>
      </c>
      <c r="J86" s="73" t="str">
        <f>IF(J12="","",J12)</f>
        <v>28. 4. 2017</v>
      </c>
      <c r="K86" s="63"/>
      <c r="L86" s="61"/>
    </row>
    <row r="87" spans="2:12" s="1" customFormat="1" ht="6.95" customHeight="1">
      <c r="B87" s="41"/>
      <c r="C87" s="63"/>
      <c r="D87" s="63"/>
      <c r="E87" s="63"/>
      <c r="F87" s="63"/>
      <c r="G87" s="63"/>
      <c r="H87" s="63"/>
      <c r="I87" s="163"/>
      <c r="J87" s="63"/>
      <c r="K87" s="63"/>
      <c r="L87" s="61"/>
    </row>
    <row r="88" spans="2:12" s="1" customFormat="1" ht="15">
      <c r="B88" s="41"/>
      <c r="C88" s="65" t="s">
        <v>27</v>
      </c>
      <c r="D88" s="63"/>
      <c r="E88" s="63"/>
      <c r="F88" s="164" t="str">
        <f>E15</f>
        <v>ČZU v Praze Kamýcká 129, Praha 6</v>
      </c>
      <c r="G88" s="63"/>
      <c r="H88" s="63"/>
      <c r="I88" s="165" t="s">
        <v>33</v>
      </c>
      <c r="J88" s="164" t="str">
        <f>E21</f>
        <v>Ing. Vladimír Čapka Gestnerova 5/658, Praha 7</v>
      </c>
      <c r="K88" s="63"/>
      <c r="L88" s="61"/>
    </row>
    <row r="89" spans="2:12" s="1" customFormat="1" ht="14.45" customHeight="1">
      <c r="B89" s="41"/>
      <c r="C89" s="65" t="s">
        <v>31</v>
      </c>
      <c r="D89" s="63"/>
      <c r="E89" s="63"/>
      <c r="F89" s="164" t="str">
        <f>IF(E18="","",E18)</f>
        <v/>
      </c>
      <c r="G89" s="63"/>
      <c r="H89" s="63"/>
      <c r="I89" s="163"/>
      <c r="J89" s="63"/>
      <c r="K89" s="63"/>
      <c r="L89" s="61"/>
    </row>
    <row r="90" spans="2:12" s="1" customFormat="1" ht="10.35" customHeight="1">
      <c r="B90" s="41"/>
      <c r="C90" s="63"/>
      <c r="D90" s="63"/>
      <c r="E90" s="63"/>
      <c r="F90" s="63"/>
      <c r="G90" s="63"/>
      <c r="H90" s="63"/>
      <c r="I90" s="163"/>
      <c r="J90" s="63"/>
      <c r="K90" s="63"/>
      <c r="L90" s="61"/>
    </row>
    <row r="91" spans="2:20" s="9" customFormat="1" ht="29.25" customHeight="1">
      <c r="B91" s="166"/>
      <c r="C91" s="167" t="s">
        <v>158</v>
      </c>
      <c r="D91" s="168" t="s">
        <v>57</v>
      </c>
      <c r="E91" s="168" t="s">
        <v>53</v>
      </c>
      <c r="F91" s="168" t="s">
        <v>159</v>
      </c>
      <c r="G91" s="168" t="s">
        <v>160</v>
      </c>
      <c r="H91" s="168" t="s">
        <v>161</v>
      </c>
      <c r="I91" s="169" t="s">
        <v>162</v>
      </c>
      <c r="J91" s="168" t="s">
        <v>142</v>
      </c>
      <c r="K91" s="170" t="s">
        <v>163</v>
      </c>
      <c r="L91" s="171"/>
      <c r="M91" s="81" t="s">
        <v>164</v>
      </c>
      <c r="N91" s="82" t="s">
        <v>42</v>
      </c>
      <c r="O91" s="82" t="s">
        <v>165</v>
      </c>
      <c r="P91" s="82" t="s">
        <v>166</v>
      </c>
      <c r="Q91" s="82" t="s">
        <v>167</v>
      </c>
      <c r="R91" s="82" t="s">
        <v>168</v>
      </c>
      <c r="S91" s="82" t="s">
        <v>169</v>
      </c>
      <c r="T91" s="83" t="s">
        <v>170</v>
      </c>
    </row>
    <row r="92" spans="2:63" s="1" customFormat="1" ht="29.25" customHeight="1">
      <c r="B92" s="41"/>
      <c r="C92" s="87" t="s">
        <v>143</v>
      </c>
      <c r="D92" s="63"/>
      <c r="E92" s="63"/>
      <c r="F92" s="63"/>
      <c r="G92" s="63"/>
      <c r="H92" s="63"/>
      <c r="I92" s="163"/>
      <c r="J92" s="172">
        <f>BK92</f>
        <v>0</v>
      </c>
      <c r="K92" s="63"/>
      <c r="L92" s="61"/>
      <c r="M92" s="84"/>
      <c r="N92" s="85"/>
      <c r="O92" s="85"/>
      <c r="P92" s="173">
        <f>P93+P116</f>
        <v>0</v>
      </c>
      <c r="Q92" s="85"/>
      <c r="R92" s="173">
        <f>R93+R116</f>
        <v>0</v>
      </c>
      <c r="S92" s="85"/>
      <c r="T92" s="174">
        <f>T93+T116</f>
        <v>0</v>
      </c>
      <c r="AT92" s="24" t="s">
        <v>71</v>
      </c>
      <c r="AU92" s="24" t="s">
        <v>144</v>
      </c>
      <c r="BK92" s="175">
        <f>BK93+BK116</f>
        <v>0</v>
      </c>
    </row>
    <row r="93" spans="2:63" s="10" customFormat="1" ht="37.35" customHeight="1">
      <c r="B93" s="176"/>
      <c r="C93" s="177"/>
      <c r="D93" s="178" t="s">
        <v>71</v>
      </c>
      <c r="E93" s="179" t="s">
        <v>2840</v>
      </c>
      <c r="F93" s="179" t="s">
        <v>2841</v>
      </c>
      <c r="G93" s="177"/>
      <c r="H93" s="177"/>
      <c r="I93" s="180"/>
      <c r="J93" s="181">
        <f>BK93</f>
        <v>0</v>
      </c>
      <c r="K93" s="177"/>
      <c r="L93" s="182"/>
      <c r="M93" s="183"/>
      <c r="N93" s="184"/>
      <c r="O93" s="184"/>
      <c r="P93" s="185">
        <f>P94+P96+P98+P100+P103+P109</f>
        <v>0</v>
      </c>
      <c r="Q93" s="184"/>
      <c r="R93" s="185">
        <f>R94+R96+R98+R100+R103+R109</f>
        <v>0</v>
      </c>
      <c r="S93" s="184"/>
      <c r="T93" s="186">
        <f>T94+T96+T98+T100+T103+T109</f>
        <v>0</v>
      </c>
      <c r="AR93" s="187" t="s">
        <v>80</v>
      </c>
      <c r="AT93" s="188" t="s">
        <v>71</v>
      </c>
      <c r="AU93" s="188" t="s">
        <v>72</v>
      </c>
      <c r="AY93" s="187" t="s">
        <v>173</v>
      </c>
      <c r="BK93" s="189">
        <f>BK94+BK96+BK98+BK100+BK103+BK109</f>
        <v>0</v>
      </c>
    </row>
    <row r="94" spans="2:63" s="10" customFormat="1" ht="19.9" customHeight="1">
      <c r="B94" s="176"/>
      <c r="C94" s="177"/>
      <c r="D94" s="190" t="s">
        <v>71</v>
      </c>
      <c r="E94" s="191" t="s">
        <v>2842</v>
      </c>
      <c r="F94" s="191" t="s">
        <v>2843</v>
      </c>
      <c r="G94" s="177"/>
      <c r="H94" s="177"/>
      <c r="I94" s="180"/>
      <c r="J94" s="192">
        <f>BK94</f>
        <v>0</v>
      </c>
      <c r="K94" s="177"/>
      <c r="L94" s="182"/>
      <c r="M94" s="183"/>
      <c r="N94" s="184"/>
      <c r="O94" s="184"/>
      <c r="P94" s="185">
        <f>P95</f>
        <v>0</v>
      </c>
      <c r="Q94" s="184"/>
      <c r="R94" s="185">
        <f>R95</f>
        <v>0</v>
      </c>
      <c r="S94" s="184"/>
      <c r="T94" s="186">
        <f>T95</f>
        <v>0</v>
      </c>
      <c r="AR94" s="187" t="s">
        <v>80</v>
      </c>
      <c r="AT94" s="188" t="s">
        <v>71</v>
      </c>
      <c r="AU94" s="188" t="s">
        <v>80</v>
      </c>
      <c r="AY94" s="187" t="s">
        <v>173</v>
      </c>
      <c r="BK94" s="189">
        <f>BK95</f>
        <v>0</v>
      </c>
    </row>
    <row r="95" spans="2:65" s="1" customFormat="1" ht="210" customHeight="1">
      <c r="B95" s="41"/>
      <c r="C95" s="262" t="s">
        <v>80</v>
      </c>
      <c r="D95" s="262" t="s">
        <v>710</v>
      </c>
      <c r="E95" s="263" t="s">
        <v>2844</v>
      </c>
      <c r="F95" s="264" t="s">
        <v>2845</v>
      </c>
      <c r="G95" s="265" t="s">
        <v>970</v>
      </c>
      <c r="H95" s="266">
        <v>1</v>
      </c>
      <c r="I95" s="267"/>
      <c r="J95" s="268">
        <f>ROUND(I95*H95,2)</f>
        <v>0</v>
      </c>
      <c r="K95" s="264" t="s">
        <v>21</v>
      </c>
      <c r="L95" s="269"/>
      <c r="M95" s="270" t="s">
        <v>21</v>
      </c>
      <c r="N95" s="271" t="s">
        <v>43</v>
      </c>
      <c r="O95" s="42"/>
      <c r="P95" s="202">
        <f>O95*H95</f>
        <v>0</v>
      </c>
      <c r="Q95" s="202">
        <v>0</v>
      </c>
      <c r="R95" s="202">
        <f>Q95*H95</f>
        <v>0</v>
      </c>
      <c r="S95" s="202">
        <v>0</v>
      </c>
      <c r="T95" s="203">
        <f>S95*H95</f>
        <v>0</v>
      </c>
      <c r="AR95" s="24" t="s">
        <v>317</v>
      </c>
      <c r="AT95" s="24" t="s">
        <v>710</v>
      </c>
      <c r="AU95" s="24" t="s">
        <v>82</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181</v>
      </c>
      <c r="BM95" s="24" t="s">
        <v>2846</v>
      </c>
    </row>
    <row r="96" spans="2:63" s="10" customFormat="1" ht="29.85" customHeight="1">
      <c r="B96" s="176"/>
      <c r="C96" s="177"/>
      <c r="D96" s="190" t="s">
        <v>71</v>
      </c>
      <c r="E96" s="191" t="s">
        <v>2847</v>
      </c>
      <c r="F96" s="191" t="s">
        <v>2848</v>
      </c>
      <c r="G96" s="177"/>
      <c r="H96" s="177"/>
      <c r="I96" s="180"/>
      <c r="J96" s="192">
        <f>BK96</f>
        <v>0</v>
      </c>
      <c r="K96" s="177"/>
      <c r="L96" s="182"/>
      <c r="M96" s="183"/>
      <c r="N96" s="184"/>
      <c r="O96" s="184"/>
      <c r="P96" s="185">
        <f>P97</f>
        <v>0</v>
      </c>
      <c r="Q96" s="184"/>
      <c r="R96" s="185">
        <f>R97</f>
        <v>0</v>
      </c>
      <c r="S96" s="184"/>
      <c r="T96" s="186">
        <f>T97</f>
        <v>0</v>
      </c>
      <c r="AR96" s="187" t="s">
        <v>80</v>
      </c>
      <c r="AT96" s="188" t="s">
        <v>71</v>
      </c>
      <c r="AU96" s="188" t="s">
        <v>80</v>
      </c>
      <c r="AY96" s="187" t="s">
        <v>173</v>
      </c>
      <c r="BK96" s="189">
        <f>BK97</f>
        <v>0</v>
      </c>
    </row>
    <row r="97" spans="2:65" s="1" customFormat="1" ht="69.75" customHeight="1">
      <c r="B97" s="41"/>
      <c r="C97" s="262" t="s">
        <v>82</v>
      </c>
      <c r="D97" s="262" t="s">
        <v>710</v>
      </c>
      <c r="E97" s="263" t="s">
        <v>2849</v>
      </c>
      <c r="F97" s="264" t="s">
        <v>2850</v>
      </c>
      <c r="G97" s="265" t="s">
        <v>970</v>
      </c>
      <c r="H97" s="266">
        <v>1</v>
      </c>
      <c r="I97" s="267"/>
      <c r="J97" s="268">
        <f>ROUND(I97*H97,2)</f>
        <v>0</v>
      </c>
      <c r="K97" s="264" t="s">
        <v>21</v>
      </c>
      <c r="L97" s="269"/>
      <c r="M97" s="270" t="s">
        <v>21</v>
      </c>
      <c r="N97" s="271" t="s">
        <v>43</v>
      </c>
      <c r="O97" s="42"/>
      <c r="P97" s="202">
        <f>O97*H97</f>
        <v>0</v>
      </c>
      <c r="Q97" s="202">
        <v>0</v>
      </c>
      <c r="R97" s="202">
        <f>Q97*H97</f>
        <v>0</v>
      </c>
      <c r="S97" s="202">
        <v>0</v>
      </c>
      <c r="T97" s="203">
        <f>S97*H97</f>
        <v>0</v>
      </c>
      <c r="AR97" s="24" t="s">
        <v>317</v>
      </c>
      <c r="AT97" s="24" t="s">
        <v>710</v>
      </c>
      <c r="AU97" s="24" t="s">
        <v>82</v>
      </c>
      <c r="AY97" s="24" t="s">
        <v>173</v>
      </c>
      <c r="BE97" s="204">
        <f>IF(N97="základní",J97,0)</f>
        <v>0</v>
      </c>
      <c r="BF97" s="204">
        <f>IF(N97="snížená",J97,0)</f>
        <v>0</v>
      </c>
      <c r="BG97" s="204">
        <f>IF(N97="zákl. přenesená",J97,0)</f>
        <v>0</v>
      </c>
      <c r="BH97" s="204">
        <f>IF(N97="sníž. přenesená",J97,0)</f>
        <v>0</v>
      </c>
      <c r="BI97" s="204">
        <f>IF(N97="nulová",J97,0)</f>
        <v>0</v>
      </c>
      <c r="BJ97" s="24" t="s">
        <v>80</v>
      </c>
      <c r="BK97" s="204">
        <f>ROUND(I97*H97,2)</f>
        <v>0</v>
      </c>
      <c r="BL97" s="24" t="s">
        <v>181</v>
      </c>
      <c r="BM97" s="24" t="s">
        <v>2851</v>
      </c>
    </row>
    <row r="98" spans="2:63" s="10" customFormat="1" ht="29.85" customHeight="1">
      <c r="B98" s="176"/>
      <c r="C98" s="177"/>
      <c r="D98" s="190" t="s">
        <v>71</v>
      </c>
      <c r="E98" s="191" t="s">
        <v>2852</v>
      </c>
      <c r="F98" s="191" t="s">
        <v>2853</v>
      </c>
      <c r="G98" s="177"/>
      <c r="H98" s="177"/>
      <c r="I98" s="180"/>
      <c r="J98" s="192">
        <f>BK98</f>
        <v>0</v>
      </c>
      <c r="K98" s="177"/>
      <c r="L98" s="182"/>
      <c r="M98" s="183"/>
      <c r="N98" s="184"/>
      <c r="O98" s="184"/>
      <c r="P98" s="185">
        <f>P99</f>
        <v>0</v>
      </c>
      <c r="Q98" s="184"/>
      <c r="R98" s="185">
        <f>R99</f>
        <v>0</v>
      </c>
      <c r="S98" s="184"/>
      <c r="T98" s="186">
        <f>T99</f>
        <v>0</v>
      </c>
      <c r="AR98" s="187" t="s">
        <v>80</v>
      </c>
      <c r="AT98" s="188" t="s">
        <v>71</v>
      </c>
      <c r="AU98" s="188" t="s">
        <v>80</v>
      </c>
      <c r="AY98" s="187" t="s">
        <v>173</v>
      </c>
      <c r="BK98" s="189">
        <f>BK99</f>
        <v>0</v>
      </c>
    </row>
    <row r="99" spans="2:65" s="1" customFormat="1" ht="31.5" customHeight="1">
      <c r="B99" s="41"/>
      <c r="C99" s="262" t="s">
        <v>189</v>
      </c>
      <c r="D99" s="262" t="s">
        <v>710</v>
      </c>
      <c r="E99" s="263" t="s">
        <v>2854</v>
      </c>
      <c r="F99" s="264" t="s">
        <v>2855</v>
      </c>
      <c r="G99" s="265" t="s">
        <v>970</v>
      </c>
      <c r="H99" s="266">
        <v>2</v>
      </c>
      <c r="I99" s="267"/>
      <c r="J99" s="268">
        <f>ROUND(I99*H99,2)</f>
        <v>0</v>
      </c>
      <c r="K99" s="264" t="s">
        <v>21</v>
      </c>
      <c r="L99" s="269"/>
      <c r="M99" s="270" t="s">
        <v>21</v>
      </c>
      <c r="N99" s="271" t="s">
        <v>43</v>
      </c>
      <c r="O99" s="42"/>
      <c r="P99" s="202">
        <f>O99*H99</f>
        <v>0</v>
      </c>
      <c r="Q99" s="202">
        <v>0</v>
      </c>
      <c r="R99" s="202">
        <f>Q99*H99</f>
        <v>0</v>
      </c>
      <c r="S99" s="202">
        <v>0</v>
      </c>
      <c r="T99" s="203">
        <f>S99*H99</f>
        <v>0</v>
      </c>
      <c r="AR99" s="24" t="s">
        <v>317</v>
      </c>
      <c r="AT99" s="24" t="s">
        <v>710</v>
      </c>
      <c r="AU99" s="24" t="s">
        <v>82</v>
      </c>
      <c r="AY99" s="24" t="s">
        <v>173</v>
      </c>
      <c r="BE99" s="204">
        <f>IF(N99="základní",J99,0)</f>
        <v>0</v>
      </c>
      <c r="BF99" s="204">
        <f>IF(N99="snížená",J99,0)</f>
        <v>0</v>
      </c>
      <c r="BG99" s="204">
        <f>IF(N99="zákl. přenesená",J99,0)</f>
        <v>0</v>
      </c>
      <c r="BH99" s="204">
        <f>IF(N99="sníž. přenesená",J99,0)</f>
        <v>0</v>
      </c>
      <c r="BI99" s="204">
        <f>IF(N99="nulová",J99,0)</f>
        <v>0</v>
      </c>
      <c r="BJ99" s="24" t="s">
        <v>80</v>
      </c>
      <c r="BK99" s="204">
        <f>ROUND(I99*H99,2)</f>
        <v>0</v>
      </c>
      <c r="BL99" s="24" t="s">
        <v>181</v>
      </c>
      <c r="BM99" s="24" t="s">
        <v>2856</v>
      </c>
    </row>
    <row r="100" spans="2:63" s="10" customFormat="1" ht="29.85" customHeight="1">
      <c r="B100" s="176"/>
      <c r="C100" s="177"/>
      <c r="D100" s="190" t="s">
        <v>71</v>
      </c>
      <c r="E100" s="191" t="s">
        <v>2857</v>
      </c>
      <c r="F100" s="191" t="s">
        <v>2858</v>
      </c>
      <c r="G100" s="177"/>
      <c r="H100" s="177"/>
      <c r="I100" s="180"/>
      <c r="J100" s="192">
        <f>BK100</f>
        <v>0</v>
      </c>
      <c r="K100" s="177"/>
      <c r="L100" s="182"/>
      <c r="M100" s="183"/>
      <c r="N100" s="184"/>
      <c r="O100" s="184"/>
      <c r="P100" s="185">
        <f>SUM(P101:P102)</f>
        <v>0</v>
      </c>
      <c r="Q100" s="184"/>
      <c r="R100" s="185">
        <f>SUM(R101:R102)</f>
        <v>0</v>
      </c>
      <c r="S100" s="184"/>
      <c r="T100" s="186">
        <f>SUM(T101:T102)</f>
        <v>0</v>
      </c>
      <c r="AR100" s="187" t="s">
        <v>80</v>
      </c>
      <c r="AT100" s="188" t="s">
        <v>71</v>
      </c>
      <c r="AU100" s="188" t="s">
        <v>80</v>
      </c>
      <c r="AY100" s="187" t="s">
        <v>173</v>
      </c>
      <c r="BK100" s="189">
        <f>SUM(BK101:BK102)</f>
        <v>0</v>
      </c>
    </row>
    <row r="101" spans="2:65" s="1" customFormat="1" ht="22.5" customHeight="1">
      <c r="B101" s="41"/>
      <c r="C101" s="262" t="s">
        <v>181</v>
      </c>
      <c r="D101" s="262" t="s">
        <v>710</v>
      </c>
      <c r="E101" s="263" t="s">
        <v>2859</v>
      </c>
      <c r="F101" s="264" t="s">
        <v>2860</v>
      </c>
      <c r="G101" s="265" t="s">
        <v>970</v>
      </c>
      <c r="H101" s="266">
        <v>2</v>
      </c>
      <c r="I101" s="267"/>
      <c r="J101" s="268">
        <f>ROUND(I101*H101,2)</f>
        <v>0</v>
      </c>
      <c r="K101" s="264" t="s">
        <v>21</v>
      </c>
      <c r="L101" s="269"/>
      <c r="M101" s="270" t="s">
        <v>21</v>
      </c>
      <c r="N101" s="271" t="s">
        <v>43</v>
      </c>
      <c r="O101" s="42"/>
      <c r="P101" s="202">
        <f>O101*H101</f>
        <v>0</v>
      </c>
      <c r="Q101" s="202">
        <v>0</v>
      </c>
      <c r="R101" s="202">
        <f>Q101*H101</f>
        <v>0</v>
      </c>
      <c r="S101" s="202">
        <v>0</v>
      </c>
      <c r="T101" s="203">
        <f>S101*H101</f>
        <v>0</v>
      </c>
      <c r="AR101" s="24" t="s">
        <v>317</v>
      </c>
      <c r="AT101" s="24" t="s">
        <v>710</v>
      </c>
      <c r="AU101" s="24" t="s">
        <v>82</v>
      </c>
      <c r="AY101" s="24" t="s">
        <v>173</v>
      </c>
      <c r="BE101" s="204">
        <f>IF(N101="základní",J101,0)</f>
        <v>0</v>
      </c>
      <c r="BF101" s="204">
        <f>IF(N101="snížená",J101,0)</f>
        <v>0</v>
      </c>
      <c r="BG101" s="204">
        <f>IF(N101="zákl. přenesená",J101,0)</f>
        <v>0</v>
      </c>
      <c r="BH101" s="204">
        <f>IF(N101="sníž. přenesená",J101,0)</f>
        <v>0</v>
      </c>
      <c r="BI101" s="204">
        <f>IF(N101="nulová",J101,0)</f>
        <v>0</v>
      </c>
      <c r="BJ101" s="24" t="s">
        <v>80</v>
      </c>
      <c r="BK101" s="204">
        <f>ROUND(I101*H101,2)</f>
        <v>0</v>
      </c>
      <c r="BL101" s="24" t="s">
        <v>181</v>
      </c>
      <c r="BM101" s="24" t="s">
        <v>2861</v>
      </c>
    </row>
    <row r="102" spans="2:65" s="1" customFormat="1" ht="22.5" customHeight="1">
      <c r="B102" s="41"/>
      <c r="C102" s="262" t="s">
        <v>207</v>
      </c>
      <c r="D102" s="262" t="s">
        <v>710</v>
      </c>
      <c r="E102" s="263" t="s">
        <v>2862</v>
      </c>
      <c r="F102" s="264" t="s">
        <v>2863</v>
      </c>
      <c r="G102" s="265" t="s">
        <v>970</v>
      </c>
      <c r="H102" s="266">
        <v>1</v>
      </c>
      <c r="I102" s="267"/>
      <c r="J102" s="268">
        <f>ROUND(I102*H102,2)</f>
        <v>0</v>
      </c>
      <c r="K102" s="264" t="s">
        <v>21</v>
      </c>
      <c r="L102" s="269"/>
      <c r="M102" s="270" t="s">
        <v>21</v>
      </c>
      <c r="N102" s="271" t="s">
        <v>43</v>
      </c>
      <c r="O102" s="42"/>
      <c r="P102" s="202">
        <f>O102*H102</f>
        <v>0</v>
      </c>
      <c r="Q102" s="202">
        <v>0</v>
      </c>
      <c r="R102" s="202">
        <f>Q102*H102</f>
        <v>0</v>
      </c>
      <c r="S102" s="202">
        <v>0</v>
      </c>
      <c r="T102" s="203">
        <f>S102*H102</f>
        <v>0</v>
      </c>
      <c r="AR102" s="24" t="s">
        <v>317</v>
      </c>
      <c r="AT102" s="24" t="s">
        <v>710</v>
      </c>
      <c r="AU102" s="24" t="s">
        <v>82</v>
      </c>
      <c r="AY102" s="24" t="s">
        <v>173</v>
      </c>
      <c r="BE102" s="204">
        <f>IF(N102="základní",J102,0)</f>
        <v>0</v>
      </c>
      <c r="BF102" s="204">
        <f>IF(N102="snížená",J102,0)</f>
        <v>0</v>
      </c>
      <c r="BG102" s="204">
        <f>IF(N102="zákl. přenesená",J102,0)</f>
        <v>0</v>
      </c>
      <c r="BH102" s="204">
        <f>IF(N102="sníž. přenesená",J102,0)</f>
        <v>0</v>
      </c>
      <c r="BI102" s="204">
        <f>IF(N102="nulová",J102,0)</f>
        <v>0</v>
      </c>
      <c r="BJ102" s="24" t="s">
        <v>80</v>
      </c>
      <c r="BK102" s="204">
        <f>ROUND(I102*H102,2)</f>
        <v>0</v>
      </c>
      <c r="BL102" s="24" t="s">
        <v>181</v>
      </c>
      <c r="BM102" s="24" t="s">
        <v>2864</v>
      </c>
    </row>
    <row r="103" spans="2:63" s="10" customFormat="1" ht="29.85" customHeight="1">
      <c r="B103" s="176"/>
      <c r="C103" s="177"/>
      <c r="D103" s="190" t="s">
        <v>71</v>
      </c>
      <c r="E103" s="191" t="s">
        <v>2865</v>
      </c>
      <c r="F103" s="191" t="s">
        <v>2866</v>
      </c>
      <c r="G103" s="177"/>
      <c r="H103" s="177"/>
      <c r="I103" s="180"/>
      <c r="J103" s="192">
        <f>BK103</f>
        <v>0</v>
      </c>
      <c r="K103" s="177"/>
      <c r="L103" s="182"/>
      <c r="M103" s="183"/>
      <c r="N103" s="184"/>
      <c r="O103" s="184"/>
      <c r="P103" s="185">
        <f>SUM(P104:P108)</f>
        <v>0</v>
      </c>
      <c r="Q103" s="184"/>
      <c r="R103" s="185">
        <f>SUM(R104:R108)</f>
        <v>0</v>
      </c>
      <c r="S103" s="184"/>
      <c r="T103" s="186">
        <f>SUM(T104:T108)</f>
        <v>0</v>
      </c>
      <c r="AR103" s="187" t="s">
        <v>80</v>
      </c>
      <c r="AT103" s="188" t="s">
        <v>71</v>
      </c>
      <c r="AU103" s="188" t="s">
        <v>80</v>
      </c>
      <c r="AY103" s="187" t="s">
        <v>173</v>
      </c>
      <c r="BK103" s="189">
        <f>SUM(BK104:BK108)</f>
        <v>0</v>
      </c>
    </row>
    <row r="104" spans="2:65" s="1" customFormat="1" ht="44.25" customHeight="1">
      <c r="B104" s="41"/>
      <c r="C104" s="262" t="s">
        <v>237</v>
      </c>
      <c r="D104" s="262" t="s">
        <v>710</v>
      </c>
      <c r="E104" s="263" t="s">
        <v>2867</v>
      </c>
      <c r="F104" s="264" t="s">
        <v>2868</v>
      </c>
      <c r="G104" s="265" t="s">
        <v>970</v>
      </c>
      <c r="H104" s="266">
        <v>5</v>
      </c>
      <c r="I104" s="267"/>
      <c r="J104" s="268">
        <f>ROUND(I104*H104,2)</f>
        <v>0</v>
      </c>
      <c r="K104" s="264" t="s">
        <v>21</v>
      </c>
      <c r="L104" s="269"/>
      <c r="M104" s="270" t="s">
        <v>21</v>
      </c>
      <c r="N104" s="271" t="s">
        <v>43</v>
      </c>
      <c r="O104" s="42"/>
      <c r="P104" s="202">
        <f>O104*H104</f>
        <v>0</v>
      </c>
      <c r="Q104" s="202">
        <v>0</v>
      </c>
      <c r="R104" s="202">
        <f>Q104*H104</f>
        <v>0</v>
      </c>
      <c r="S104" s="202">
        <v>0</v>
      </c>
      <c r="T104" s="203">
        <f>S104*H104</f>
        <v>0</v>
      </c>
      <c r="AR104" s="24" t="s">
        <v>317</v>
      </c>
      <c r="AT104" s="24" t="s">
        <v>710</v>
      </c>
      <c r="AU104" s="24" t="s">
        <v>82</v>
      </c>
      <c r="AY104" s="24" t="s">
        <v>173</v>
      </c>
      <c r="BE104" s="204">
        <f>IF(N104="základní",J104,0)</f>
        <v>0</v>
      </c>
      <c r="BF104" s="204">
        <f>IF(N104="snížená",J104,0)</f>
        <v>0</v>
      </c>
      <c r="BG104" s="204">
        <f>IF(N104="zákl. přenesená",J104,0)</f>
        <v>0</v>
      </c>
      <c r="BH104" s="204">
        <f>IF(N104="sníž. přenesená",J104,0)</f>
        <v>0</v>
      </c>
      <c r="BI104" s="204">
        <f>IF(N104="nulová",J104,0)</f>
        <v>0</v>
      </c>
      <c r="BJ104" s="24" t="s">
        <v>80</v>
      </c>
      <c r="BK104" s="204">
        <f>ROUND(I104*H104,2)</f>
        <v>0</v>
      </c>
      <c r="BL104" s="24" t="s">
        <v>181</v>
      </c>
      <c r="BM104" s="24" t="s">
        <v>2869</v>
      </c>
    </row>
    <row r="105" spans="2:65" s="1" customFormat="1" ht="44.25" customHeight="1">
      <c r="B105" s="41"/>
      <c r="C105" s="262" t="s">
        <v>304</v>
      </c>
      <c r="D105" s="262" t="s">
        <v>710</v>
      </c>
      <c r="E105" s="263" t="s">
        <v>2870</v>
      </c>
      <c r="F105" s="264" t="s">
        <v>2871</v>
      </c>
      <c r="G105" s="265" t="s">
        <v>970</v>
      </c>
      <c r="H105" s="266">
        <v>5</v>
      </c>
      <c r="I105" s="267"/>
      <c r="J105" s="268">
        <f>ROUND(I105*H105,2)</f>
        <v>0</v>
      </c>
      <c r="K105" s="264" t="s">
        <v>21</v>
      </c>
      <c r="L105" s="269"/>
      <c r="M105" s="270" t="s">
        <v>21</v>
      </c>
      <c r="N105" s="271" t="s">
        <v>43</v>
      </c>
      <c r="O105" s="42"/>
      <c r="P105" s="202">
        <f>O105*H105</f>
        <v>0</v>
      </c>
      <c r="Q105" s="202">
        <v>0</v>
      </c>
      <c r="R105" s="202">
        <f>Q105*H105</f>
        <v>0</v>
      </c>
      <c r="S105" s="202">
        <v>0</v>
      </c>
      <c r="T105" s="203">
        <f>S105*H105</f>
        <v>0</v>
      </c>
      <c r="AR105" s="24" t="s">
        <v>317</v>
      </c>
      <c r="AT105" s="24" t="s">
        <v>710</v>
      </c>
      <c r="AU105" s="24" t="s">
        <v>82</v>
      </c>
      <c r="AY105" s="24" t="s">
        <v>173</v>
      </c>
      <c r="BE105" s="204">
        <f>IF(N105="základní",J105,0)</f>
        <v>0</v>
      </c>
      <c r="BF105" s="204">
        <f>IF(N105="snížená",J105,0)</f>
        <v>0</v>
      </c>
      <c r="BG105" s="204">
        <f>IF(N105="zákl. přenesená",J105,0)</f>
        <v>0</v>
      </c>
      <c r="BH105" s="204">
        <f>IF(N105="sníž. přenesená",J105,0)</f>
        <v>0</v>
      </c>
      <c r="BI105" s="204">
        <f>IF(N105="nulová",J105,0)</f>
        <v>0</v>
      </c>
      <c r="BJ105" s="24" t="s">
        <v>80</v>
      </c>
      <c r="BK105" s="204">
        <f>ROUND(I105*H105,2)</f>
        <v>0</v>
      </c>
      <c r="BL105" s="24" t="s">
        <v>181</v>
      </c>
      <c r="BM105" s="24" t="s">
        <v>2872</v>
      </c>
    </row>
    <row r="106" spans="2:65" s="1" customFormat="1" ht="31.5" customHeight="1">
      <c r="B106" s="41"/>
      <c r="C106" s="262" t="s">
        <v>317</v>
      </c>
      <c r="D106" s="262" t="s">
        <v>710</v>
      </c>
      <c r="E106" s="263" t="s">
        <v>2873</v>
      </c>
      <c r="F106" s="264" t="s">
        <v>2874</v>
      </c>
      <c r="G106" s="265" t="s">
        <v>970</v>
      </c>
      <c r="H106" s="266">
        <v>5</v>
      </c>
      <c r="I106" s="267"/>
      <c r="J106" s="268">
        <f>ROUND(I106*H106,2)</f>
        <v>0</v>
      </c>
      <c r="K106" s="264" t="s">
        <v>21</v>
      </c>
      <c r="L106" s="269"/>
      <c r="M106" s="270" t="s">
        <v>21</v>
      </c>
      <c r="N106" s="271" t="s">
        <v>43</v>
      </c>
      <c r="O106" s="42"/>
      <c r="P106" s="202">
        <f>O106*H106</f>
        <v>0</v>
      </c>
      <c r="Q106" s="202">
        <v>0</v>
      </c>
      <c r="R106" s="202">
        <f>Q106*H106</f>
        <v>0</v>
      </c>
      <c r="S106" s="202">
        <v>0</v>
      </c>
      <c r="T106" s="203">
        <f>S106*H106</f>
        <v>0</v>
      </c>
      <c r="AR106" s="24" t="s">
        <v>317</v>
      </c>
      <c r="AT106" s="24" t="s">
        <v>710</v>
      </c>
      <c r="AU106" s="24" t="s">
        <v>82</v>
      </c>
      <c r="AY106" s="24" t="s">
        <v>173</v>
      </c>
      <c r="BE106" s="204">
        <f>IF(N106="základní",J106,0)</f>
        <v>0</v>
      </c>
      <c r="BF106" s="204">
        <f>IF(N106="snížená",J106,0)</f>
        <v>0</v>
      </c>
      <c r="BG106" s="204">
        <f>IF(N106="zákl. přenesená",J106,0)</f>
        <v>0</v>
      </c>
      <c r="BH106" s="204">
        <f>IF(N106="sníž. přenesená",J106,0)</f>
        <v>0</v>
      </c>
      <c r="BI106" s="204">
        <f>IF(N106="nulová",J106,0)</f>
        <v>0</v>
      </c>
      <c r="BJ106" s="24" t="s">
        <v>80</v>
      </c>
      <c r="BK106" s="204">
        <f>ROUND(I106*H106,2)</f>
        <v>0</v>
      </c>
      <c r="BL106" s="24" t="s">
        <v>181</v>
      </c>
      <c r="BM106" s="24" t="s">
        <v>2875</v>
      </c>
    </row>
    <row r="107" spans="2:65" s="1" customFormat="1" ht="31.5" customHeight="1">
      <c r="B107" s="41"/>
      <c r="C107" s="262" t="s">
        <v>328</v>
      </c>
      <c r="D107" s="262" t="s">
        <v>710</v>
      </c>
      <c r="E107" s="263" t="s">
        <v>2876</v>
      </c>
      <c r="F107" s="264" t="s">
        <v>2877</v>
      </c>
      <c r="G107" s="265" t="s">
        <v>970</v>
      </c>
      <c r="H107" s="266">
        <v>5</v>
      </c>
      <c r="I107" s="267"/>
      <c r="J107" s="268">
        <f>ROUND(I107*H107,2)</f>
        <v>0</v>
      </c>
      <c r="K107" s="264" t="s">
        <v>21</v>
      </c>
      <c r="L107" s="269"/>
      <c r="M107" s="270" t="s">
        <v>21</v>
      </c>
      <c r="N107" s="271" t="s">
        <v>43</v>
      </c>
      <c r="O107" s="42"/>
      <c r="P107" s="202">
        <f>O107*H107</f>
        <v>0</v>
      </c>
      <c r="Q107" s="202">
        <v>0</v>
      </c>
      <c r="R107" s="202">
        <f>Q107*H107</f>
        <v>0</v>
      </c>
      <c r="S107" s="202">
        <v>0</v>
      </c>
      <c r="T107" s="203">
        <f>S107*H107</f>
        <v>0</v>
      </c>
      <c r="AR107" s="24" t="s">
        <v>317</v>
      </c>
      <c r="AT107" s="24" t="s">
        <v>710</v>
      </c>
      <c r="AU107" s="24" t="s">
        <v>82</v>
      </c>
      <c r="AY107" s="24" t="s">
        <v>173</v>
      </c>
      <c r="BE107" s="204">
        <f>IF(N107="základní",J107,0)</f>
        <v>0</v>
      </c>
      <c r="BF107" s="204">
        <f>IF(N107="snížená",J107,0)</f>
        <v>0</v>
      </c>
      <c r="BG107" s="204">
        <f>IF(N107="zákl. přenesená",J107,0)</f>
        <v>0</v>
      </c>
      <c r="BH107" s="204">
        <f>IF(N107="sníž. přenesená",J107,0)</f>
        <v>0</v>
      </c>
      <c r="BI107" s="204">
        <f>IF(N107="nulová",J107,0)</f>
        <v>0</v>
      </c>
      <c r="BJ107" s="24" t="s">
        <v>80</v>
      </c>
      <c r="BK107" s="204">
        <f>ROUND(I107*H107,2)</f>
        <v>0</v>
      </c>
      <c r="BL107" s="24" t="s">
        <v>181</v>
      </c>
      <c r="BM107" s="24" t="s">
        <v>2878</v>
      </c>
    </row>
    <row r="108" spans="2:65" s="1" customFormat="1" ht="44.25" customHeight="1">
      <c r="B108" s="41"/>
      <c r="C108" s="262" t="s">
        <v>344</v>
      </c>
      <c r="D108" s="262" t="s">
        <v>710</v>
      </c>
      <c r="E108" s="263" t="s">
        <v>2879</v>
      </c>
      <c r="F108" s="264" t="s">
        <v>2880</v>
      </c>
      <c r="G108" s="265" t="s">
        <v>970</v>
      </c>
      <c r="H108" s="266">
        <v>5</v>
      </c>
      <c r="I108" s="267"/>
      <c r="J108" s="268">
        <f>ROUND(I108*H108,2)</f>
        <v>0</v>
      </c>
      <c r="K108" s="264" t="s">
        <v>21</v>
      </c>
      <c r="L108" s="269"/>
      <c r="M108" s="270" t="s">
        <v>21</v>
      </c>
      <c r="N108" s="271" t="s">
        <v>43</v>
      </c>
      <c r="O108" s="42"/>
      <c r="P108" s="202">
        <f>O108*H108</f>
        <v>0</v>
      </c>
      <c r="Q108" s="202">
        <v>0</v>
      </c>
      <c r="R108" s="202">
        <f>Q108*H108</f>
        <v>0</v>
      </c>
      <c r="S108" s="202">
        <v>0</v>
      </c>
      <c r="T108" s="203">
        <f>S108*H108</f>
        <v>0</v>
      </c>
      <c r="AR108" s="24" t="s">
        <v>317</v>
      </c>
      <c r="AT108" s="24" t="s">
        <v>710</v>
      </c>
      <c r="AU108" s="24" t="s">
        <v>82</v>
      </c>
      <c r="AY108" s="24" t="s">
        <v>173</v>
      </c>
      <c r="BE108" s="204">
        <f>IF(N108="základní",J108,0)</f>
        <v>0</v>
      </c>
      <c r="BF108" s="204">
        <f>IF(N108="snížená",J108,0)</f>
        <v>0</v>
      </c>
      <c r="BG108" s="204">
        <f>IF(N108="zákl. přenesená",J108,0)</f>
        <v>0</v>
      </c>
      <c r="BH108" s="204">
        <f>IF(N108="sníž. přenesená",J108,0)</f>
        <v>0</v>
      </c>
      <c r="BI108" s="204">
        <f>IF(N108="nulová",J108,0)</f>
        <v>0</v>
      </c>
      <c r="BJ108" s="24" t="s">
        <v>80</v>
      </c>
      <c r="BK108" s="204">
        <f>ROUND(I108*H108,2)</f>
        <v>0</v>
      </c>
      <c r="BL108" s="24" t="s">
        <v>181</v>
      </c>
      <c r="BM108" s="24" t="s">
        <v>2881</v>
      </c>
    </row>
    <row r="109" spans="2:63" s="10" customFormat="1" ht="29.85" customHeight="1">
      <c r="B109" s="176"/>
      <c r="C109" s="177"/>
      <c r="D109" s="190" t="s">
        <v>71</v>
      </c>
      <c r="E109" s="191" t="s">
        <v>2882</v>
      </c>
      <c r="F109" s="191" t="s">
        <v>2883</v>
      </c>
      <c r="G109" s="177"/>
      <c r="H109" s="177"/>
      <c r="I109" s="180"/>
      <c r="J109" s="192">
        <f>BK109</f>
        <v>0</v>
      </c>
      <c r="K109" s="177"/>
      <c r="L109" s="182"/>
      <c r="M109" s="183"/>
      <c r="N109" s="184"/>
      <c r="O109" s="184"/>
      <c r="P109" s="185">
        <f>SUM(P110:P115)</f>
        <v>0</v>
      </c>
      <c r="Q109" s="184"/>
      <c r="R109" s="185">
        <f>SUM(R110:R115)</f>
        <v>0</v>
      </c>
      <c r="S109" s="184"/>
      <c r="T109" s="186">
        <f>SUM(T110:T115)</f>
        <v>0</v>
      </c>
      <c r="AR109" s="187" t="s">
        <v>80</v>
      </c>
      <c r="AT109" s="188" t="s">
        <v>71</v>
      </c>
      <c r="AU109" s="188" t="s">
        <v>80</v>
      </c>
      <c r="AY109" s="187" t="s">
        <v>173</v>
      </c>
      <c r="BK109" s="189">
        <f>SUM(BK110:BK115)</f>
        <v>0</v>
      </c>
    </row>
    <row r="110" spans="2:65" s="1" customFormat="1" ht="22.5" customHeight="1">
      <c r="B110" s="41"/>
      <c r="C110" s="193" t="s">
        <v>348</v>
      </c>
      <c r="D110" s="193" t="s">
        <v>176</v>
      </c>
      <c r="E110" s="194" t="s">
        <v>2884</v>
      </c>
      <c r="F110" s="195" t="s">
        <v>2885</v>
      </c>
      <c r="G110" s="196" t="s">
        <v>1543</v>
      </c>
      <c r="H110" s="197">
        <v>1</v>
      </c>
      <c r="I110" s="198"/>
      <c r="J110" s="199">
        <f aca="true" t="shared" si="0" ref="J110:J115">ROUND(I110*H110,2)</f>
        <v>0</v>
      </c>
      <c r="K110" s="195" t="s">
        <v>21</v>
      </c>
      <c r="L110" s="61"/>
      <c r="M110" s="200" t="s">
        <v>21</v>
      </c>
      <c r="N110" s="201" t="s">
        <v>43</v>
      </c>
      <c r="O110" s="42"/>
      <c r="P110" s="202">
        <f aca="true" t="shared" si="1" ref="P110:P115">O110*H110</f>
        <v>0</v>
      </c>
      <c r="Q110" s="202">
        <v>0</v>
      </c>
      <c r="R110" s="202">
        <f aca="true" t="shared" si="2" ref="R110:R115">Q110*H110</f>
        <v>0</v>
      </c>
      <c r="S110" s="202">
        <v>0</v>
      </c>
      <c r="T110" s="203">
        <f aca="true" t="shared" si="3" ref="T110:T115">S110*H110</f>
        <v>0</v>
      </c>
      <c r="AR110" s="24" t="s">
        <v>181</v>
      </c>
      <c r="AT110" s="24" t="s">
        <v>176</v>
      </c>
      <c r="AU110" s="24" t="s">
        <v>82</v>
      </c>
      <c r="AY110" s="24" t="s">
        <v>173</v>
      </c>
      <c r="BE110" s="204">
        <f aca="true" t="shared" si="4" ref="BE110:BE115">IF(N110="základní",J110,0)</f>
        <v>0</v>
      </c>
      <c r="BF110" s="204">
        <f aca="true" t="shared" si="5" ref="BF110:BF115">IF(N110="snížená",J110,0)</f>
        <v>0</v>
      </c>
      <c r="BG110" s="204">
        <f aca="true" t="shared" si="6" ref="BG110:BG115">IF(N110="zákl. přenesená",J110,0)</f>
        <v>0</v>
      </c>
      <c r="BH110" s="204">
        <f aca="true" t="shared" si="7" ref="BH110:BH115">IF(N110="sníž. přenesená",J110,0)</f>
        <v>0</v>
      </c>
      <c r="BI110" s="204">
        <f aca="true" t="shared" si="8" ref="BI110:BI115">IF(N110="nulová",J110,0)</f>
        <v>0</v>
      </c>
      <c r="BJ110" s="24" t="s">
        <v>80</v>
      </c>
      <c r="BK110" s="204">
        <f aca="true" t="shared" si="9" ref="BK110:BK115">ROUND(I110*H110,2)</f>
        <v>0</v>
      </c>
      <c r="BL110" s="24" t="s">
        <v>181</v>
      </c>
      <c r="BM110" s="24" t="s">
        <v>2886</v>
      </c>
    </row>
    <row r="111" spans="2:65" s="1" customFormat="1" ht="22.5" customHeight="1">
      <c r="B111" s="41"/>
      <c r="C111" s="193" t="s">
        <v>376</v>
      </c>
      <c r="D111" s="193" t="s">
        <v>176</v>
      </c>
      <c r="E111" s="194" t="s">
        <v>2887</v>
      </c>
      <c r="F111" s="195" t="s">
        <v>2888</v>
      </c>
      <c r="G111" s="196" t="s">
        <v>1543</v>
      </c>
      <c r="H111" s="197">
        <v>1</v>
      </c>
      <c r="I111" s="198"/>
      <c r="J111" s="199">
        <f t="shared" si="0"/>
        <v>0</v>
      </c>
      <c r="K111" s="195" t="s">
        <v>21</v>
      </c>
      <c r="L111" s="61"/>
      <c r="M111" s="200" t="s">
        <v>21</v>
      </c>
      <c r="N111" s="201" t="s">
        <v>43</v>
      </c>
      <c r="O111" s="42"/>
      <c r="P111" s="202">
        <f t="shared" si="1"/>
        <v>0</v>
      </c>
      <c r="Q111" s="202">
        <v>0</v>
      </c>
      <c r="R111" s="202">
        <f t="shared" si="2"/>
        <v>0</v>
      </c>
      <c r="S111" s="202">
        <v>0</v>
      </c>
      <c r="T111" s="203">
        <f t="shared" si="3"/>
        <v>0</v>
      </c>
      <c r="AR111" s="24" t="s">
        <v>181</v>
      </c>
      <c r="AT111" s="24" t="s">
        <v>176</v>
      </c>
      <c r="AU111" s="24" t="s">
        <v>82</v>
      </c>
      <c r="AY111" s="24" t="s">
        <v>173</v>
      </c>
      <c r="BE111" s="204">
        <f t="shared" si="4"/>
        <v>0</v>
      </c>
      <c r="BF111" s="204">
        <f t="shared" si="5"/>
        <v>0</v>
      </c>
      <c r="BG111" s="204">
        <f t="shared" si="6"/>
        <v>0</v>
      </c>
      <c r="BH111" s="204">
        <f t="shared" si="7"/>
        <v>0</v>
      </c>
      <c r="BI111" s="204">
        <f t="shared" si="8"/>
        <v>0</v>
      </c>
      <c r="BJ111" s="24" t="s">
        <v>80</v>
      </c>
      <c r="BK111" s="204">
        <f t="shared" si="9"/>
        <v>0</v>
      </c>
      <c r="BL111" s="24" t="s">
        <v>181</v>
      </c>
      <c r="BM111" s="24" t="s">
        <v>2889</v>
      </c>
    </row>
    <row r="112" spans="2:65" s="1" customFormat="1" ht="22.5" customHeight="1">
      <c r="B112" s="41"/>
      <c r="C112" s="193" t="s">
        <v>430</v>
      </c>
      <c r="D112" s="193" t="s">
        <v>176</v>
      </c>
      <c r="E112" s="194" t="s">
        <v>2890</v>
      </c>
      <c r="F112" s="195" t="s">
        <v>2891</v>
      </c>
      <c r="G112" s="196" t="s">
        <v>1543</v>
      </c>
      <c r="H112" s="197">
        <v>1</v>
      </c>
      <c r="I112" s="198"/>
      <c r="J112" s="199">
        <f t="shared" si="0"/>
        <v>0</v>
      </c>
      <c r="K112" s="195" t="s">
        <v>21</v>
      </c>
      <c r="L112" s="61"/>
      <c r="M112" s="200" t="s">
        <v>21</v>
      </c>
      <c r="N112" s="201" t="s">
        <v>43</v>
      </c>
      <c r="O112" s="42"/>
      <c r="P112" s="202">
        <f t="shared" si="1"/>
        <v>0</v>
      </c>
      <c r="Q112" s="202">
        <v>0</v>
      </c>
      <c r="R112" s="202">
        <f t="shared" si="2"/>
        <v>0</v>
      </c>
      <c r="S112" s="202">
        <v>0</v>
      </c>
      <c r="T112" s="203">
        <f t="shared" si="3"/>
        <v>0</v>
      </c>
      <c r="AR112" s="24" t="s">
        <v>181</v>
      </c>
      <c r="AT112" s="24" t="s">
        <v>176</v>
      </c>
      <c r="AU112" s="24" t="s">
        <v>82</v>
      </c>
      <c r="AY112" s="24" t="s">
        <v>173</v>
      </c>
      <c r="BE112" s="204">
        <f t="shared" si="4"/>
        <v>0</v>
      </c>
      <c r="BF112" s="204">
        <f t="shared" si="5"/>
        <v>0</v>
      </c>
      <c r="BG112" s="204">
        <f t="shared" si="6"/>
        <v>0</v>
      </c>
      <c r="BH112" s="204">
        <f t="shared" si="7"/>
        <v>0</v>
      </c>
      <c r="BI112" s="204">
        <f t="shared" si="8"/>
        <v>0</v>
      </c>
      <c r="BJ112" s="24" t="s">
        <v>80</v>
      </c>
      <c r="BK112" s="204">
        <f t="shared" si="9"/>
        <v>0</v>
      </c>
      <c r="BL112" s="24" t="s">
        <v>181</v>
      </c>
      <c r="BM112" s="24" t="s">
        <v>2892</v>
      </c>
    </row>
    <row r="113" spans="2:65" s="1" customFormat="1" ht="22.5" customHeight="1">
      <c r="B113" s="41"/>
      <c r="C113" s="193" t="s">
        <v>443</v>
      </c>
      <c r="D113" s="193" t="s">
        <v>176</v>
      </c>
      <c r="E113" s="194" t="s">
        <v>2893</v>
      </c>
      <c r="F113" s="195" t="s">
        <v>2894</v>
      </c>
      <c r="G113" s="196" t="s">
        <v>1543</v>
      </c>
      <c r="H113" s="197">
        <v>1</v>
      </c>
      <c r="I113" s="198"/>
      <c r="J113" s="199">
        <f t="shared" si="0"/>
        <v>0</v>
      </c>
      <c r="K113" s="195" t="s">
        <v>21</v>
      </c>
      <c r="L113" s="61"/>
      <c r="M113" s="200" t="s">
        <v>21</v>
      </c>
      <c r="N113" s="201" t="s">
        <v>43</v>
      </c>
      <c r="O113" s="42"/>
      <c r="P113" s="202">
        <f t="shared" si="1"/>
        <v>0</v>
      </c>
      <c r="Q113" s="202">
        <v>0</v>
      </c>
      <c r="R113" s="202">
        <f t="shared" si="2"/>
        <v>0</v>
      </c>
      <c r="S113" s="202">
        <v>0</v>
      </c>
      <c r="T113" s="203">
        <f t="shared" si="3"/>
        <v>0</v>
      </c>
      <c r="AR113" s="24" t="s">
        <v>181</v>
      </c>
      <c r="AT113" s="24" t="s">
        <v>176</v>
      </c>
      <c r="AU113" s="24" t="s">
        <v>82</v>
      </c>
      <c r="AY113" s="24" t="s">
        <v>173</v>
      </c>
      <c r="BE113" s="204">
        <f t="shared" si="4"/>
        <v>0</v>
      </c>
      <c r="BF113" s="204">
        <f t="shared" si="5"/>
        <v>0</v>
      </c>
      <c r="BG113" s="204">
        <f t="shared" si="6"/>
        <v>0</v>
      </c>
      <c r="BH113" s="204">
        <f t="shared" si="7"/>
        <v>0</v>
      </c>
      <c r="BI113" s="204">
        <f t="shared" si="8"/>
        <v>0</v>
      </c>
      <c r="BJ113" s="24" t="s">
        <v>80</v>
      </c>
      <c r="BK113" s="204">
        <f t="shared" si="9"/>
        <v>0</v>
      </c>
      <c r="BL113" s="24" t="s">
        <v>181</v>
      </c>
      <c r="BM113" s="24" t="s">
        <v>2895</v>
      </c>
    </row>
    <row r="114" spans="2:65" s="1" customFormat="1" ht="22.5" customHeight="1">
      <c r="B114" s="41"/>
      <c r="C114" s="193" t="s">
        <v>10</v>
      </c>
      <c r="D114" s="193" t="s">
        <v>176</v>
      </c>
      <c r="E114" s="194" t="s">
        <v>2896</v>
      </c>
      <c r="F114" s="195" t="s">
        <v>2897</v>
      </c>
      <c r="G114" s="196" t="s">
        <v>1543</v>
      </c>
      <c r="H114" s="197">
        <v>1</v>
      </c>
      <c r="I114" s="198"/>
      <c r="J114" s="199">
        <f t="shared" si="0"/>
        <v>0</v>
      </c>
      <c r="K114" s="195" t="s">
        <v>21</v>
      </c>
      <c r="L114" s="61"/>
      <c r="M114" s="200" t="s">
        <v>21</v>
      </c>
      <c r="N114" s="201" t="s">
        <v>43</v>
      </c>
      <c r="O114" s="42"/>
      <c r="P114" s="202">
        <f t="shared" si="1"/>
        <v>0</v>
      </c>
      <c r="Q114" s="202">
        <v>0</v>
      </c>
      <c r="R114" s="202">
        <f t="shared" si="2"/>
        <v>0</v>
      </c>
      <c r="S114" s="202">
        <v>0</v>
      </c>
      <c r="T114" s="203">
        <f t="shared" si="3"/>
        <v>0</v>
      </c>
      <c r="AR114" s="24" t="s">
        <v>181</v>
      </c>
      <c r="AT114" s="24" t="s">
        <v>176</v>
      </c>
      <c r="AU114" s="24" t="s">
        <v>82</v>
      </c>
      <c r="AY114" s="24" t="s">
        <v>173</v>
      </c>
      <c r="BE114" s="204">
        <f t="shared" si="4"/>
        <v>0</v>
      </c>
      <c r="BF114" s="204">
        <f t="shared" si="5"/>
        <v>0</v>
      </c>
      <c r="BG114" s="204">
        <f t="shared" si="6"/>
        <v>0</v>
      </c>
      <c r="BH114" s="204">
        <f t="shared" si="7"/>
        <v>0</v>
      </c>
      <c r="BI114" s="204">
        <f t="shared" si="8"/>
        <v>0</v>
      </c>
      <c r="BJ114" s="24" t="s">
        <v>80</v>
      </c>
      <c r="BK114" s="204">
        <f t="shared" si="9"/>
        <v>0</v>
      </c>
      <c r="BL114" s="24" t="s">
        <v>181</v>
      </c>
      <c r="BM114" s="24" t="s">
        <v>2898</v>
      </c>
    </row>
    <row r="115" spans="2:65" s="1" customFormat="1" ht="22.5" customHeight="1">
      <c r="B115" s="41"/>
      <c r="C115" s="193" t="s">
        <v>465</v>
      </c>
      <c r="D115" s="193" t="s">
        <v>176</v>
      </c>
      <c r="E115" s="194" t="s">
        <v>2899</v>
      </c>
      <c r="F115" s="195" t="s">
        <v>2134</v>
      </c>
      <c r="G115" s="196" t="s">
        <v>1543</v>
      </c>
      <c r="H115" s="197">
        <v>1</v>
      </c>
      <c r="I115" s="198"/>
      <c r="J115" s="199">
        <f t="shared" si="0"/>
        <v>0</v>
      </c>
      <c r="K115" s="195" t="s">
        <v>21</v>
      </c>
      <c r="L115" s="61"/>
      <c r="M115" s="200" t="s">
        <v>21</v>
      </c>
      <c r="N115" s="201" t="s">
        <v>43</v>
      </c>
      <c r="O115" s="42"/>
      <c r="P115" s="202">
        <f t="shared" si="1"/>
        <v>0</v>
      </c>
      <c r="Q115" s="202">
        <v>0</v>
      </c>
      <c r="R115" s="202">
        <f t="shared" si="2"/>
        <v>0</v>
      </c>
      <c r="S115" s="202">
        <v>0</v>
      </c>
      <c r="T115" s="203">
        <f t="shared" si="3"/>
        <v>0</v>
      </c>
      <c r="AR115" s="24" t="s">
        <v>181</v>
      </c>
      <c r="AT115" s="24" t="s">
        <v>176</v>
      </c>
      <c r="AU115" s="24" t="s">
        <v>82</v>
      </c>
      <c r="AY115" s="24" t="s">
        <v>173</v>
      </c>
      <c r="BE115" s="204">
        <f t="shared" si="4"/>
        <v>0</v>
      </c>
      <c r="BF115" s="204">
        <f t="shared" si="5"/>
        <v>0</v>
      </c>
      <c r="BG115" s="204">
        <f t="shared" si="6"/>
        <v>0</v>
      </c>
      <c r="BH115" s="204">
        <f t="shared" si="7"/>
        <v>0</v>
      </c>
      <c r="BI115" s="204">
        <f t="shared" si="8"/>
        <v>0</v>
      </c>
      <c r="BJ115" s="24" t="s">
        <v>80</v>
      </c>
      <c r="BK115" s="204">
        <f t="shared" si="9"/>
        <v>0</v>
      </c>
      <c r="BL115" s="24" t="s">
        <v>181</v>
      </c>
      <c r="BM115" s="24" t="s">
        <v>2900</v>
      </c>
    </row>
    <row r="116" spans="2:63" s="10" customFormat="1" ht="37.35" customHeight="1">
      <c r="B116" s="176"/>
      <c r="C116" s="177"/>
      <c r="D116" s="178" t="s">
        <v>71</v>
      </c>
      <c r="E116" s="179" t="s">
        <v>2901</v>
      </c>
      <c r="F116" s="179" t="s">
        <v>2902</v>
      </c>
      <c r="G116" s="177"/>
      <c r="H116" s="177"/>
      <c r="I116" s="180"/>
      <c r="J116" s="181">
        <f>BK116</f>
        <v>0</v>
      </c>
      <c r="K116" s="177"/>
      <c r="L116" s="182"/>
      <c r="M116" s="183"/>
      <c r="N116" s="184"/>
      <c r="O116" s="184"/>
      <c r="P116" s="185">
        <f>P117+P126+P133+P143+P145+P148+P151+P157</f>
        <v>0</v>
      </c>
      <c r="Q116" s="184"/>
      <c r="R116" s="185">
        <f>R117+R126+R133+R143+R145+R148+R151+R157</f>
        <v>0</v>
      </c>
      <c r="S116" s="184"/>
      <c r="T116" s="186">
        <f>T117+T126+T133+T143+T145+T148+T151+T157</f>
        <v>0</v>
      </c>
      <c r="AR116" s="187" t="s">
        <v>80</v>
      </c>
      <c r="AT116" s="188" t="s">
        <v>71</v>
      </c>
      <c r="AU116" s="188" t="s">
        <v>72</v>
      </c>
      <c r="AY116" s="187" t="s">
        <v>173</v>
      </c>
      <c r="BK116" s="189">
        <f>BK117+BK126+BK133+BK143+BK145+BK148+BK151+BK157</f>
        <v>0</v>
      </c>
    </row>
    <row r="117" spans="2:63" s="10" customFormat="1" ht="19.9" customHeight="1">
      <c r="B117" s="176"/>
      <c r="C117" s="177"/>
      <c r="D117" s="190" t="s">
        <v>71</v>
      </c>
      <c r="E117" s="191" t="s">
        <v>2903</v>
      </c>
      <c r="F117" s="191" t="s">
        <v>2904</v>
      </c>
      <c r="G117" s="177"/>
      <c r="H117" s="177"/>
      <c r="I117" s="180"/>
      <c r="J117" s="192">
        <f>BK117</f>
        <v>0</v>
      </c>
      <c r="K117" s="177"/>
      <c r="L117" s="182"/>
      <c r="M117" s="183"/>
      <c r="N117" s="184"/>
      <c r="O117" s="184"/>
      <c r="P117" s="185">
        <f>SUM(P118:P125)</f>
        <v>0</v>
      </c>
      <c r="Q117" s="184"/>
      <c r="R117" s="185">
        <f>SUM(R118:R125)</f>
        <v>0</v>
      </c>
      <c r="S117" s="184"/>
      <c r="T117" s="186">
        <f>SUM(T118:T125)</f>
        <v>0</v>
      </c>
      <c r="AR117" s="187" t="s">
        <v>80</v>
      </c>
      <c r="AT117" s="188" t="s">
        <v>71</v>
      </c>
      <c r="AU117" s="188" t="s">
        <v>80</v>
      </c>
      <c r="AY117" s="187" t="s">
        <v>173</v>
      </c>
      <c r="BK117" s="189">
        <f>SUM(BK118:BK125)</f>
        <v>0</v>
      </c>
    </row>
    <row r="118" spans="2:65" s="1" customFormat="1" ht="57" customHeight="1">
      <c r="B118" s="41"/>
      <c r="C118" s="262" t="s">
        <v>469</v>
      </c>
      <c r="D118" s="262" t="s">
        <v>710</v>
      </c>
      <c r="E118" s="263" t="s">
        <v>2905</v>
      </c>
      <c r="F118" s="264" t="s">
        <v>2906</v>
      </c>
      <c r="G118" s="265" t="s">
        <v>970</v>
      </c>
      <c r="H118" s="266">
        <v>1</v>
      </c>
      <c r="I118" s="267"/>
      <c r="J118" s="268">
        <f aca="true" t="shared" si="10" ref="J118:J125">ROUND(I118*H118,2)</f>
        <v>0</v>
      </c>
      <c r="K118" s="264" t="s">
        <v>21</v>
      </c>
      <c r="L118" s="269"/>
      <c r="M118" s="270" t="s">
        <v>21</v>
      </c>
      <c r="N118" s="271" t="s">
        <v>43</v>
      </c>
      <c r="O118" s="42"/>
      <c r="P118" s="202">
        <f aca="true" t="shared" si="11" ref="P118:P125">O118*H118</f>
        <v>0</v>
      </c>
      <c r="Q118" s="202">
        <v>0</v>
      </c>
      <c r="R118" s="202">
        <f aca="true" t="shared" si="12" ref="R118:R125">Q118*H118</f>
        <v>0</v>
      </c>
      <c r="S118" s="202">
        <v>0</v>
      </c>
      <c r="T118" s="203">
        <f aca="true" t="shared" si="13" ref="T118:T125">S118*H118</f>
        <v>0</v>
      </c>
      <c r="AR118" s="24" t="s">
        <v>317</v>
      </c>
      <c r="AT118" s="24" t="s">
        <v>710</v>
      </c>
      <c r="AU118" s="24" t="s">
        <v>82</v>
      </c>
      <c r="AY118" s="24" t="s">
        <v>173</v>
      </c>
      <c r="BE118" s="204">
        <f aca="true" t="shared" si="14" ref="BE118:BE125">IF(N118="základní",J118,0)</f>
        <v>0</v>
      </c>
      <c r="BF118" s="204">
        <f aca="true" t="shared" si="15" ref="BF118:BF125">IF(N118="snížená",J118,0)</f>
        <v>0</v>
      </c>
      <c r="BG118" s="204">
        <f aca="true" t="shared" si="16" ref="BG118:BG125">IF(N118="zákl. přenesená",J118,0)</f>
        <v>0</v>
      </c>
      <c r="BH118" s="204">
        <f aca="true" t="shared" si="17" ref="BH118:BH125">IF(N118="sníž. přenesená",J118,0)</f>
        <v>0</v>
      </c>
      <c r="BI118" s="204">
        <f aca="true" t="shared" si="18" ref="BI118:BI125">IF(N118="nulová",J118,0)</f>
        <v>0</v>
      </c>
      <c r="BJ118" s="24" t="s">
        <v>80</v>
      </c>
      <c r="BK118" s="204">
        <f aca="true" t="shared" si="19" ref="BK118:BK125">ROUND(I118*H118,2)</f>
        <v>0</v>
      </c>
      <c r="BL118" s="24" t="s">
        <v>181</v>
      </c>
      <c r="BM118" s="24" t="s">
        <v>2907</v>
      </c>
    </row>
    <row r="119" spans="2:65" s="1" customFormat="1" ht="31.5" customHeight="1">
      <c r="B119" s="41"/>
      <c r="C119" s="262" t="s">
        <v>474</v>
      </c>
      <c r="D119" s="262" t="s">
        <v>710</v>
      </c>
      <c r="E119" s="263" t="s">
        <v>2908</v>
      </c>
      <c r="F119" s="264" t="s">
        <v>2909</v>
      </c>
      <c r="G119" s="265" t="s">
        <v>970</v>
      </c>
      <c r="H119" s="266">
        <v>1</v>
      </c>
      <c r="I119" s="267"/>
      <c r="J119" s="268">
        <f t="shared" si="10"/>
        <v>0</v>
      </c>
      <c r="K119" s="264" t="s">
        <v>21</v>
      </c>
      <c r="L119" s="269"/>
      <c r="M119" s="270" t="s">
        <v>21</v>
      </c>
      <c r="N119" s="271" t="s">
        <v>43</v>
      </c>
      <c r="O119" s="42"/>
      <c r="P119" s="202">
        <f t="shared" si="11"/>
        <v>0</v>
      </c>
      <c r="Q119" s="202">
        <v>0</v>
      </c>
      <c r="R119" s="202">
        <f t="shared" si="12"/>
        <v>0</v>
      </c>
      <c r="S119" s="202">
        <v>0</v>
      </c>
      <c r="T119" s="203">
        <f t="shared" si="13"/>
        <v>0</v>
      </c>
      <c r="AR119" s="24" t="s">
        <v>317</v>
      </c>
      <c r="AT119" s="24" t="s">
        <v>710</v>
      </c>
      <c r="AU119" s="24" t="s">
        <v>82</v>
      </c>
      <c r="AY119" s="24" t="s">
        <v>173</v>
      </c>
      <c r="BE119" s="204">
        <f t="shared" si="14"/>
        <v>0</v>
      </c>
      <c r="BF119" s="204">
        <f t="shared" si="15"/>
        <v>0</v>
      </c>
      <c r="BG119" s="204">
        <f t="shared" si="16"/>
        <v>0</v>
      </c>
      <c r="BH119" s="204">
        <f t="shared" si="17"/>
        <v>0</v>
      </c>
      <c r="BI119" s="204">
        <f t="shared" si="18"/>
        <v>0</v>
      </c>
      <c r="BJ119" s="24" t="s">
        <v>80</v>
      </c>
      <c r="BK119" s="204">
        <f t="shared" si="19"/>
        <v>0</v>
      </c>
      <c r="BL119" s="24" t="s">
        <v>181</v>
      </c>
      <c r="BM119" s="24" t="s">
        <v>2910</v>
      </c>
    </row>
    <row r="120" spans="2:65" s="1" customFormat="1" ht="31.5" customHeight="1">
      <c r="B120" s="41"/>
      <c r="C120" s="262" t="s">
        <v>481</v>
      </c>
      <c r="D120" s="262" t="s">
        <v>710</v>
      </c>
      <c r="E120" s="263" t="s">
        <v>2911</v>
      </c>
      <c r="F120" s="264" t="s">
        <v>2912</v>
      </c>
      <c r="G120" s="265" t="s">
        <v>970</v>
      </c>
      <c r="H120" s="266">
        <v>1</v>
      </c>
      <c r="I120" s="267"/>
      <c r="J120" s="268">
        <f t="shared" si="10"/>
        <v>0</v>
      </c>
      <c r="K120" s="264" t="s">
        <v>21</v>
      </c>
      <c r="L120" s="269"/>
      <c r="M120" s="270" t="s">
        <v>21</v>
      </c>
      <c r="N120" s="271" t="s">
        <v>43</v>
      </c>
      <c r="O120" s="42"/>
      <c r="P120" s="202">
        <f t="shared" si="11"/>
        <v>0</v>
      </c>
      <c r="Q120" s="202">
        <v>0</v>
      </c>
      <c r="R120" s="202">
        <f t="shared" si="12"/>
        <v>0</v>
      </c>
      <c r="S120" s="202">
        <v>0</v>
      </c>
      <c r="T120" s="203">
        <f t="shared" si="13"/>
        <v>0</v>
      </c>
      <c r="AR120" s="24" t="s">
        <v>317</v>
      </c>
      <c r="AT120" s="24" t="s">
        <v>710</v>
      </c>
      <c r="AU120" s="24" t="s">
        <v>82</v>
      </c>
      <c r="AY120" s="24" t="s">
        <v>173</v>
      </c>
      <c r="BE120" s="204">
        <f t="shared" si="14"/>
        <v>0</v>
      </c>
      <c r="BF120" s="204">
        <f t="shared" si="15"/>
        <v>0</v>
      </c>
      <c r="BG120" s="204">
        <f t="shared" si="16"/>
        <v>0</v>
      </c>
      <c r="BH120" s="204">
        <f t="shared" si="17"/>
        <v>0</v>
      </c>
      <c r="BI120" s="204">
        <f t="shared" si="18"/>
        <v>0</v>
      </c>
      <c r="BJ120" s="24" t="s">
        <v>80</v>
      </c>
      <c r="BK120" s="204">
        <f t="shared" si="19"/>
        <v>0</v>
      </c>
      <c r="BL120" s="24" t="s">
        <v>181</v>
      </c>
      <c r="BM120" s="24" t="s">
        <v>2913</v>
      </c>
    </row>
    <row r="121" spans="2:65" s="1" customFormat="1" ht="22.5" customHeight="1">
      <c r="B121" s="41"/>
      <c r="C121" s="262" t="s">
        <v>494</v>
      </c>
      <c r="D121" s="262" t="s">
        <v>710</v>
      </c>
      <c r="E121" s="263" t="s">
        <v>2914</v>
      </c>
      <c r="F121" s="264" t="s">
        <v>2915</v>
      </c>
      <c r="G121" s="265" t="s">
        <v>970</v>
      </c>
      <c r="H121" s="266">
        <v>1</v>
      </c>
      <c r="I121" s="267"/>
      <c r="J121" s="268">
        <f t="shared" si="10"/>
        <v>0</v>
      </c>
      <c r="K121" s="264" t="s">
        <v>21</v>
      </c>
      <c r="L121" s="269"/>
      <c r="M121" s="270" t="s">
        <v>21</v>
      </c>
      <c r="N121" s="271" t="s">
        <v>43</v>
      </c>
      <c r="O121" s="42"/>
      <c r="P121" s="202">
        <f t="shared" si="11"/>
        <v>0</v>
      </c>
      <c r="Q121" s="202">
        <v>0</v>
      </c>
      <c r="R121" s="202">
        <f t="shared" si="12"/>
        <v>0</v>
      </c>
      <c r="S121" s="202">
        <v>0</v>
      </c>
      <c r="T121" s="203">
        <f t="shared" si="13"/>
        <v>0</v>
      </c>
      <c r="AR121" s="24" t="s">
        <v>317</v>
      </c>
      <c r="AT121" s="24" t="s">
        <v>710</v>
      </c>
      <c r="AU121" s="24" t="s">
        <v>82</v>
      </c>
      <c r="AY121" s="24" t="s">
        <v>173</v>
      </c>
      <c r="BE121" s="204">
        <f t="shared" si="14"/>
        <v>0</v>
      </c>
      <c r="BF121" s="204">
        <f t="shared" si="15"/>
        <v>0</v>
      </c>
      <c r="BG121" s="204">
        <f t="shared" si="16"/>
        <v>0</v>
      </c>
      <c r="BH121" s="204">
        <f t="shared" si="17"/>
        <v>0</v>
      </c>
      <c r="BI121" s="204">
        <f t="shared" si="18"/>
        <v>0</v>
      </c>
      <c r="BJ121" s="24" t="s">
        <v>80</v>
      </c>
      <c r="BK121" s="204">
        <f t="shared" si="19"/>
        <v>0</v>
      </c>
      <c r="BL121" s="24" t="s">
        <v>181</v>
      </c>
      <c r="BM121" s="24" t="s">
        <v>2916</v>
      </c>
    </row>
    <row r="122" spans="2:65" s="1" customFormat="1" ht="22.5" customHeight="1">
      <c r="B122" s="41"/>
      <c r="C122" s="262" t="s">
        <v>9</v>
      </c>
      <c r="D122" s="262" t="s">
        <v>710</v>
      </c>
      <c r="E122" s="263" t="s">
        <v>2917</v>
      </c>
      <c r="F122" s="264" t="s">
        <v>2918</v>
      </c>
      <c r="G122" s="265" t="s">
        <v>970</v>
      </c>
      <c r="H122" s="266">
        <v>6</v>
      </c>
      <c r="I122" s="267"/>
      <c r="J122" s="268">
        <f t="shared" si="10"/>
        <v>0</v>
      </c>
      <c r="K122" s="264" t="s">
        <v>21</v>
      </c>
      <c r="L122" s="269"/>
      <c r="M122" s="270" t="s">
        <v>21</v>
      </c>
      <c r="N122" s="271" t="s">
        <v>43</v>
      </c>
      <c r="O122" s="42"/>
      <c r="P122" s="202">
        <f t="shared" si="11"/>
        <v>0</v>
      </c>
      <c r="Q122" s="202">
        <v>0</v>
      </c>
      <c r="R122" s="202">
        <f t="shared" si="12"/>
        <v>0</v>
      </c>
      <c r="S122" s="202">
        <v>0</v>
      </c>
      <c r="T122" s="203">
        <f t="shared" si="13"/>
        <v>0</v>
      </c>
      <c r="AR122" s="24" t="s">
        <v>317</v>
      </c>
      <c r="AT122" s="24" t="s">
        <v>710</v>
      </c>
      <c r="AU122" s="24" t="s">
        <v>82</v>
      </c>
      <c r="AY122" s="24" t="s">
        <v>173</v>
      </c>
      <c r="BE122" s="204">
        <f t="shared" si="14"/>
        <v>0</v>
      </c>
      <c r="BF122" s="204">
        <f t="shared" si="15"/>
        <v>0</v>
      </c>
      <c r="BG122" s="204">
        <f t="shared" si="16"/>
        <v>0</v>
      </c>
      <c r="BH122" s="204">
        <f t="shared" si="17"/>
        <v>0</v>
      </c>
      <c r="BI122" s="204">
        <f t="shared" si="18"/>
        <v>0</v>
      </c>
      <c r="BJ122" s="24" t="s">
        <v>80</v>
      </c>
      <c r="BK122" s="204">
        <f t="shared" si="19"/>
        <v>0</v>
      </c>
      <c r="BL122" s="24" t="s">
        <v>181</v>
      </c>
      <c r="BM122" s="24" t="s">
        <v>2919</v>
      </c>
    </row>
    <row r="123" spans="2:65" s="1" customFormat="1" ht="22.5" customHeight="1">
      <c r="B123" s="41"/>
      <c r="C123" s="262" t="s">
        <v>510</v>
      </c>
      <c r="D123" s="262" t="s">
        <v>710</v>
      </c>
      <c r="E123" s="263" t="s">
        <v>2920</v>
      </c>
      <c r="F123" s="264" t="s">
        <v>2921</v>
      </c>
      <c r="G123" s="265" t="s">
        <v>970</v>
      </c>
      <c r="H123" s="266">
        <v>1</v>
      </c>
      <c r="I123" s="267"/>
      <c r="J123" s="268">
        <f t="shared" si="10"/>
        <v>0</v>
      </c>
      <c r="K123" s="264" t="s">
        <v>21</v>
      </c>
      <c r="L123" s="269"/>
      <c r="M123" s="270" t="s">
        <v>21</v>
      </c>
      <c r="N123" s="271" t="s">
        <v>43</v>
      </c>
      <c r="O123" s="42"/>
      <c r="P123" s="202">
        <f t="shared" si="11"/>
        <v>0</v>
      </c>
      <c r="Q123" s="202">
        <v>0</v>
      </c>
      <c r="R123" s="202">
        <f t="shared" si="12"/>
        <v>0</v>
      </c>
      <c r="S123" s="202">
        <v>0</v>
      </c>
      <c r="T123" s="203">
        <f t="shared" si="13"/>
        <v>0</v>
      </c>
      <c r="AR123" s="24" t="s">
        <v>317</v>
      </c>
      <c r="AT123" s="24" t="s">
        <v>710</v>
      </c>
      <c r="AU123" s="24" t="s">
        <v>82</v>
      </c>
      <c r="AY123" s="24" t="s">
        <v>173</v>
      </c>
      <c r="BE123" s="204">
        <f t="shared" si="14"/>
        <v>0</v>
      </c>
      <c r="BF123" s="204">
        <f t="shared" si="15"/>
        <v>0</v>
      </c>
      <c r="BG123" s="204">
        <f t="shared" si="16"/>
        <v>0</v>
      </c>
      <c r="BH123" s="204">
        <f t="shared" si="17"/>
        <v>0</v>
      </c>
      <c r="BI123" s="204">
        <f t="shared" si="18"/>
        <v>0</v>
      </c>
      <c r="BJ123" s="24" t="s">
        <v>80</v>
      </c>
      <c r="BK123" s="204">
        <f t="shared" si="19"/>
        <v>0</v>
      </c>
      <c r="BL123" s="24" t="s">
        <v>181</v>
      </c>
      <c r="BM123" s="24" t="s">
        <v>2922</v>
      </c>
    </row>
    <row r="124" spans="2:65" s="1" customFormat="1" ht="22.5" customHeight="1">
      <c r="B124" s="41"/>
      <c r="C124" s="262" t="s">
        <v>516</v>
      </c>
      <c r="D124" s="262" t="s">
        <v>710</v>
      </c>
      <c r="E124" s="263" t="s">
        <v>2923</v>
      </c>
      <c r="F124" s="264" t="s">
        <v>2924</v>
      </c>
      <c r="G124" s="265" t="s">
        <v>970</v>
      </c>
      <c r="H124" s="266">
        <v>1</v>
      </c>
      <c r="I124" s="267"/>
      <c r="J124" s="268">
        <f t="shared" si="10"/>
        <v>0</v>
      </c>
      <c r="K124" s="264" t="s">
        <v>21</v>
      </c>
      <c r="L124" s="269"/>
      <c r="M124" s="270" t="s">
        <v>21</v>
      </c>
      <c r="N124" s="271" t="s">
        <v>43</v>
      </c>
      <c r="O124" s="42"/>
      <c r="P124" s="202">
        <f t="shared" si="11"/>
        <v>0</v>
      </c>
      <c r="Q124" s="202">
        <v>0</v>
      </c>
      <c r="R124" s="202">
        <f t="shared" si="12"/>
        <v>0</v>
      </c>
      <c r="S124" s="202">
        <v>0</v>
      </c>
      <c r="T124" s="203">
        <f t="shared" si="13"/>
        <v>0</v>
      </c>
      <c r="AR124" s="24" t="s">
        <v>317</v>
      </c>
      <c r="AT124" s="24" t="s">
        <v>710</v>
      </c>
      <c r="AU124" s="24" t="s">
        <v>82</v>
      </c>
      <c r="AY124" s="24" t="s">
        <v>173</v>
      </c>
      <c r="BE124" s="204">
        <f t="shared" si="14"/>
        <v>0</v>
      </c>
      <c r="BF124" s="204">
        <f t="shared" si="15"/>
        <v>0</v>
      </c>
      <c r="BG124" s="204">
        <f t="shared" si="16"/>
        <v>0</v>
      </c>
      <c r="BH124" s="204">
        <f t="shared" si="17"/>
        <v>0</v>
      </c>
      <c r="BI124" s="204">
        <f t="shared" si="18"/>
        <v>0</v>
      </c>
      <c r="BJ124" s="24" t="s">
        <v>80</v>
      </c>
      <c r="BK124" s="204">
        <f t="shared" si="19"/>
        <v>0</v>
      </c>
      <c r="BL124" s="24" t="s">
        <v>181</v>
      </c>
      <c r="BM124" s="24" t="s">
        <v>2925</v>
      </c>
    </row>
    <row r="125" spans="2:65" s="1" customFormat="1" ht="22.5" customHeight="1">
      <c r="B125" s="41"/>
      <c r="C125" s="262" t="s">
        <v>522</v>
      </c>
      <c r="D125" s="262" t="s">
        <v>710</v>
      </c>
      <c r="E125" s="263" t="s">
        <v>2926</v>
      </c>
      <c r="F125" s="264" t="s">
        <v>2927</v>
      </c>
      <c r="G125" s="265" t="s">
        <v>970</v>
      </c>
      <c r="H125" s="266">
        <v>1</v>
      </c>
      <c r="I125" s="267"/>
      <c r="J125" s="268">
        <f t="shared" si="10"/>
        <v>0</v>
      </c>
      <c r="K125" s="264" t="s">
        <v>21</v>
      </c>
      <c r="L125" s="269"/>
      <c r="M125" s="270" t="s">
        <v>21</v>
      </c>
      <c r="N125" s="271" t="s">
        <v>43</v>
      </c>
      <c r="O125" s="42"/>
      <c r="P125" s="202">
        <f t="shared" si="11"/>
        <v>0</v>
      </c>
      <c r="Q125" s="202">
        <v>0</v>
      </c>
      <c r="R125" s="202">
        <f t="shared" si="12"/>
        <v>0</v>
      </c>
      <c r="S125" s="202">
        <v>0</v>
      </c>
      <c r="T125" s="203">
        <f t="shared" si="13"/>
        <v>0</v>
      </c>
      <c r="AR125" s="24" t="s">
        <v>317</v>
      </c>
      <c r="AT125" s="24" t="s">
        <v>710</v>
      </c>
      <c r="AU125" s="24" t="s">
        <v>82</v>
      </c>
      <c r="AY125" s="24" t="s">
        <v>173</v>
      </c>
      <c r="BE125" s="204">
        <f t="shared" si="14"/>
        <v>0</v>
      </c>
      <c r="BF125" s="204">
        <f t="shared" si="15"/>
        <v>0</v>
      </c>
      <c r="BG125" s="204">
        <f t="shared" si="16"/>
        <v>0</v>
      </c>
      <c r="BH125" s="204">
        <f t="shared" si="17"/>
        <v>0</v>
      </c>
      <c r="BI125" s="204">
        <f t="shared" si="18"/>
        <v>0</v>
      </c>
      <c r="BJ125" s="24" t="s">
        <v>80</v>
      </c>
      <c r="BK125" s="204">
        <f t="shared" si="19"/>
        <v>0</v>
      </c>
      <c r="BL125" s="24" t="s">
        <v>181</v>
      </c>
      <c r="BM125" s="24" t="s">
        <v>2928</v>
      </c>
    </row>
    <row r="126" spans="2:63" s="10" customFormat="1" ht="29.85" customHeight="1">
      <c r="B126" s="176"/>
      <c r="C126" s="177"/>
      <c r="D126" s="190" t="s">
        <v>71</v>
      </c>
      <c r="E126" s="191" t="s">
        <v>2929</v>
      </c>
      <c r="F126" s="191" t="s">
        <v>2930</v>
      </c>
      <c r="G126" s="177"/>
      <c r="H126" s="177"/>
      <c r="I126" s="180"/>
      <c r="J126" s="192">
        <f>BK126</f>
        <v>0</v>
      </c>
      <c r="K126" s="177"/>
      <c r="L126" s="182"/>
      <c r="M126" s="183"/>
      <c r="N126" s="184"/>
      <c r="O126" s="184"/>
      <c r="P126" s="185">
        <f>SUM(P127:P132)</f>
        <v>0</v>
      </c>
      <c r="Q126" s="184"/>
      <c r="R126" s="185">
        <f>SUM(R127:R132)</f>
        <v>0</v>
      </c>
      <c r="S126" s="184"/>
      <c r="T126" s="186">
        <f>SUM(T127:T132)</f>
        <v>0</v>
      </c>
      <c r="AR126" s="187" t="s">
        <v>80</v>
      </c>
      <c r="AT126" s="188" t="s">
        <v>71</v>
      </c>
      <c r="AU126" s="188" t="s">
        <v>80</v>
      </c>
      <c r="AY126" s="187" t="s">
        <v>173</v>
      </c>
      <c r="BK126" s="189">
        <f>SUM(BK127:BK132)</f>
        <v>0</v>
      </c>
    </row>
    <row r="127" spans="2:65" s="1" customFormat="1" ht="22.5" customHeight="1">
      <c r="B127" s="41"/>
      <c r="C127" s="262" t="s">
        <v>548</v>
      </c>
      <c r="D127" s="262" t="s">
        <v>710</v>
      </c>
      <c r="E127" s="263" t="s">
        <v>2931</v>
      </c>
      <c r="F127" s="264" t="s">
        <v>2932</v>
      </c>
      <c r="G127" s="265" t="s">
        <v>970</v>
      </c>
      <c r="H127" s="266">
        <v>4</v>
      </c>
      <c r="I127" s="267"/>
      <c r="J127" s="268">
        <f aca="true" t="shared" si="20" ref="J127:J132">ROUND(I127*H127,2)</f>
        <v>0</v>
      </c>
      <c r="K127" s="264" t="s">
        <v>21</v>
      </c>
      <c r="L127" s="269"/>
      <c r="M127" s="270" t="s">
        <v>21</v>
      </c>
      <c r="N127" s="271" t="s">
        <v>43</v>
      </c>
      <c r="O127" s="42"/>
      <c r="P127" s="202">
        <f aca="true" t="shared" si="21" ref="P127:P132">O127*H127</f>
        <v>0</v>
      </c>
      <c r="Q127" s="202">
        <v>0</v>
      </c>
      <c r="R127" s="202">
        <f aca="true" t="shared" si="22" ref="R127:R132">Q127*H127</f>
        <v>0</v>
      </c>
      <c r="S127" s="202">
        <v>0</v>
      </c>
      <c r="T127" s="203">
        <f aca="true" t="shared" si="23" ref="T127:T132">S127*H127</f>
        <v>0</v>
      </c>
      <c r="AR127" s="24" t="s">
        <v>317</v>
      </c>
      <c r="AT127" s="24" t="s">
        <v>710</v>
      </c>
      <c r="AU127" s="24" t="s">
        <v>82</v>
      </c>
      <c r="AY127" s="24" t="s">
        <v>173</v>
      </c>
      <c r="BE127" s="204">
        <f aca="true" t="shared" si="24" ref="BE127:BE132">IF(N127="základní",J127,0)</f>
        <v>0</v>
      </c>
      <c r="BF127" s="204">
        <f aca="true" t="shared" si="25" ref="BF127:BF132">IF(N127="snížená",J127,0)</f>
        <v>0</v>
      </c>
      <c r="BG127" s="204">
        <f aca="true" t="shared" si="26" ref="BG127:BG132">IF(N127="zákl. přenesená",J127,0)</f>
        <v>0</v>
      </c>
      <c r="BH127" s="204">
        <f aca="true" t="shared" si="27" ref="BH127:BH132">IF(N127="sníž. přenesená",J127,0)</f>
        <v>0</v>
      </c>
      <c r="BI127" s="204">
        <f aca="true" t="shared" si="28" ref="BI127:BI132">IF(N127="nulová",J127,0)</f>
        <v>0</v>
      </c>
      <c r="BJ127" s="24" t="s">
        <v>80</v>
      </c>
      <c r="BK127" s="204">
        <f aca="true" t="shared" si="29" ref="BK127:BK132">ROUND(I127*H127,2)</f>
        <v>0</v>
      </c>
      <c r="BL127" s="24" t="s">
        <v>181</v>
      </c>
      <c r="BM127" s="24" t="s">
        <v>2933</v>
      </c>
    </row>
    <row r="128" spans="2:65" s="1" customFormat="1" ht="22.5" customHeight="1">
      <c r="B128" s="41"/>
      <c r="C128" s="262" t="s">
        <v>558</v>
      </c>
      <c r="D128" s="262" t="s">
        <v>710</v>
      </c>
      <c r="E128" s="263" t="s">
        <v>2934</v>
      </c>
      <c r="F128" s="264" t="s">
        <v>2935</v>
      </c>
      <c r="G128" s="265" t="s">
        <v>970</v>
      </c>
      <c r="H128" s="266">
        <v>104</v>
      </c>
      <c r="I128" s="267"/>
      <c r="J128" s="268">
        <f t="shared" si="20"/>
        <v>0</v>
      </c>
      <c r="K128" s="264" t="s">
        <v>21</v>
      </c>
      <c r="L128" s="269"/>
      <c r="M128" s="270" t="s">
        <v>21</v>
      </c>
      <c r="N128" s="271" t="s">
        <v>43</v>
      </c>
      <c r="O128" s="42"/>
      <c r="P128" s="202">
        <f t="shared" si="21"/>
        <v>0</v>
      </c>
      <c r="Q128" s="202">
        <v>0</v>
      </c>
      <c r="R128" s="202">
        <f t="shared" si="22"/>
        <v>0</v>
      </c>
      <c r="S128" s="202">
        <v>0</v>
      </c>
      <c r="T128" s="203">
        <f t="shared" si="23"/>
        <v>0</v>
      </c>
      <c r="AR128" s="24" t="s">
        <v>317</v>
      </c>
      <c r="AT128" s="24" t="s">
        <v>710</v>
      </c>
      <c r="AU128" s="24" t="s">
        <v>82</v>
      </c>
      <c r="AY128" s="24" t="s">
        <v>173</v>
      </c>
      <c r="BE128" s="204">
        <f t="shared" si="24"/>
        <v>0</v>
      </c>
      <c r="BF128" s="204">
        <f t="shared" si="25"/>
        <v>0</v>
      </c>
      <c r="BG128" s="204">
        <f t="shared" si="26"/>
        <v>0</v>
      </c>
      <c r="BH128" s="204">
        <f t="shared" si="27"/>
        <v>0</v>
      </c>
      <c r="BI128" s="204">
        <f t="shared" si="28"/>
        <v>0</v>
      </c>
      <c r="BJ128" s="24" t="s">
        <v>80</v>
      </c>
      <c r="BK128" s="204">
        <f t="shared" si="29"/>
        <v>0</v>
      </c>
      <c r="BL128" s="24" t="s">
        <v>181</v>
      </c>
      <c r="BM128" s="24" t="s">
        <v>2936</v>
      </c>
    </row>
    <row r="129" spans="2:65" s="1" customFormat="1" ht="44.25" customHeight="1">
      <c r="B129" s="41"/>
      <c r="C129" s="262" t="s">
        <v>568</v>
      </c>
      <c r="D129" s="262" t="s">
        <v>710</v>
      </c>
      <c r="E129" s="263" t="s">
        <v>2937</v>
      </c>
      <c r="F129" s="264" t="s">
        <v>2938</v>
      </c>
      <c r="G129" s="265" t="s">
        <v>970</v>
      </c>
      <c r="H129" s="266">
        <v>82</v>
      </c>
      <c r="I129" s="267"/>
      <c r="J129" s="268">
        <f t="shared" si="20"/>
        <v>0</v>
      </c>
      <c r="K129" s="264" t="s">
        <v>21</v>
      </c>
      <c r="L129" s="269"/>
      <c r="M129" s="270" t="s">
        <v>21</v>
      </c>
      <c r="N129" s="271" t="s">
        <v>43</v>
      </c>
      <c r="O129" s="42"/>
      <c r="P129" s="202">
        <f t="shared" si="21"/>
        <v>0</v>
      </c>
      <c r="Q129" s="202">
        <v>0</v>
      </c>
      <c r="R129" s="202">
        <f t="shared" si="22"/>
        <v>0</v>
      </c>
      <c r="S129" s="202">
        <v>0</v>
      </c>
      <c r="T129" s="203">
        <f t="shared" si="23"/>
        <v>0</v>
      </c>
      <c r="AR129" s="24" t="s">
        <v>317</v>
      </c>
      <c r="AT129" s="24" t="s">
        <v>710</v>
      </c>
      <c r="AU129" s="24" t="s">
        <v>82</v>
      </c>
      <c r="AY129" s="24" t="s">
        <v>173</v>
      </c>
      <c r="BE129" s="204">
        <f t="shared" si="24"/>
        <v>0</v>
      </c>
      <c r="BF129" s="204">
        <f t="shared" si="25"/>
        <v>0</v>
      </c>
      <c r="BG129" s="204">
        <f t="shared" si="26"/>
        <v>0</v>
      </c>
      <c r="BH129" s="204">
        <f t="shared" si="27"/>
        <v>0</v>
      </c>
      <c r="BI129" s="204">
        <f t="shared" si="28"/>
        <v>0</v>
      </c>
      <c r="BJ129" s="24" t="s">
        <v>80</v>
      </c>
      <c r="BK129" s="204">
        <f t="shared" si="29"/>
        <v>0</v>
      </c>
      <c r="BL129" s="24" t="s">
        <v>181</v>
      </c>
      <c r="BM129" s="24" t="s">
        <v>2939</v>
      </c>
    </row>
    <row r="130" spans="2:65" s="1" customFormat="1" ht="31.5" customHeight="1">
      <c r="B130" s="41"/>
      <c r="C130" s="262" t="s">
        <v>574</v>
      </c>
      <c r="D130" s="262" t="s">
        <v>710</v>
      </c>
      <c r="E130" s="263" t="s">
        <v>2940</v>
      </c>
      <c r="F130" s="264" t="s">
        <v>2941</v>
      </c>
      <c r="G130" s="265" t="s">
        <v>970</v>
      </c>
      <c r="H130" s="266">
        <v>37</v>
      </c>
      <c r="I130" s="267"/>
      <c r="J130" s="268">
        <f t="shared" si="20"/>
        <v>0</v>
      </c>
      <c r="K130" s="264" t="s">
        <v>21</v>
      </c>
      <c r="L130" s="269"/>
      <c r="M130" s="270" t="s">
        <v>21</v>
      </c>
      <c r="N130" s="271" t="s">
        <v>43</v>
      </c>
      <c r="O130" s="42"/>
      <c r="P130" s="202">
        <f t="shared" si="21"/>
        <v>0</v>
      </c>
      <c r="Q130" s="202">
        <v>0</v>
      </c>
      <c r="R130" s="202">
        <f t="shared" si="22"/>
        <v>0</v>
      </c>
      <c r="S130" s="202">
        <v>0</v>
      </c>
      <c r="T130" s="203">
        <f t="shared" si="23"/>
        <v>0</v>
      </c>
      <c r="AR130" s="24" t="s">
        <v>317</v>
      </c>
      <c r="AT130" s="24" t="s">
        <v>710</v>
      </c>
      <c r="AU130" s="24" t="s">
        <v>82</v>
      </c>
      <c r="AY130" s="24" t="s">
        <v>173</v>
      </c>
      <c r="BE130" s="204">
        <f t="shared" si="24"/>
        <v>0</v>
      </c>
      <c r="BF130" s="204">
        <f t="shared" si="25"/>
        <v>0</v>
      </c>
      <c r="BG130" s="204">
        <f t="shared" si="26"/>
        <v>0</v>
      </c>
      <c r="BH130" s="204">
        <f t="shared" si="27"/>
        <v>0</v>
      </c>
      <c r="BI130" s="204">
        <f t="shared" si="28"/>
        <v>0</v>
      </c>
      <c r="BJ130" s="24" t="s">
        <v>80</v>
      </c>
      <c r="BK130" s="204">
        <f t="shared" si="29"/>
        <v>0</v>
      </c>
      <c r="BL130" s="24" t="s">
        <v>181</v>
      </c>
      <c r="BM130" s="24" t="s">
        <v>2942</v>
      </c>
    </row>
    <row r="131" spans="2:65" s="1" customFormat="1" ht="31.5" customHeight="1">
      <c r="B131" s="41"/>
      <c r="C131" s="262" t="s">
        <v>577</v>
      </c>
      <c r="D131" s="262" t="s">
        <v>710</v>
      </c>
      <c r="E131" s="263" t="s">
        <v>2943</v>
      </c>
      <c r="F131" s="264" t="s">
        <v>2944</v>
      </c>
      <c r="G131" s="265" t="s">
        <v>970</v>
      </c>
      <c r="H131" s="266">
        <v>8</v>
      </c>
      <c r="I131" s="267"/>
      <c r="J131" s="268">
        <f t="shared" si="20"/>
        <v>0</v>
      </c>
      <c r="K131" s="264" t="s">
        <v>21</v>
      </c>
      <c r="L131" s="269"/>
      <c r="M131" s="270" t="s">
        <v>21</v>
      </c>
      <c r="N131" s="271" t="s">
        <v>43</v>
      </c>
      <c r="O131" s="42"/>
      <c r="P131" s="202">
        <f t="shared" si="21"/>
        <v>0</v>
      </c>
      <c r="Q131" s="202">
        <v>0</v>
      </c>
      <c r="R131" s="202">
        <f t="shared" si="22"/>
        <v>0</v>
      </c>
      <c r="S131" s="202">
        <v>0</v>
      </c>
      <c r="T131" s="203">
        <f t="shared" si="23"/>
        <v>0</v>
      </c>
      <c r="AR131" s="24" t="s">
        <v>317</v>
      </c>
      <c r="AT131" s="24" t="s">
        <v>710</v>
      </c>
      <c r="AU131" s="24" t="s">
        <v>82</v>
      </c>
      <c r="AY131" s="24" t="s">
        <v>173</v>
      </c>
      <c r="BE131" s="204">
        <f t="shared" si="24"/>
        <v>0</v>
      </c>
      <c r="BF131" s="204">
        <f t="shared" si="25"/>
        <v>0</v>
      </c>
      <c r="BG131" s="204">
        <f t="shared" si="26"/>
        <v>0</v>
      </c>
      <c r="BH131" s="204">
        <f t="shared" si="27"/>
        <v>0</v>
      </c>
      <c r="BI131" s="204">
        <f t="shared" si="28"/>
        <v>0</v>
      </c>
      <c r="BJ131" s="24" t="s">
        <v>80</v>
      </c>
      <c r="BK131" s="204">
        <f t="shared" si="29"/>
        <v>0</v>
      </c>
      <c r="BL131" s="24" t="s">
        <v>181</v>
      </c>
      <c r="BM131" s="24" t="s">
        <v>2945</v>
      </c>
    </row>
    <row r="132" spans="2:65" s="1" customFormat="1" ht="22.5" customHeight="1">
      <c r="B132" s="41"/>
      <c r="C132" s="262" t="s">
        <v>583</v>
      </c>
      <c r="D132" s="262" t="s">
        <v>710</v>
      </c>
      <c r="E132" s="263" t="s">
        <v>2946</v>
      </c>
      <c r="F132" s="264" t="s">
        <v>2947</v>
      </c>
      <c r="G132" s="265" t="s">
        <v>970</v>
      </c>
      <c r="H132" s="266">
        <v>2</v>
      </c>
      <c r="I132" s="267"/>
      <c r="J132" s="268">
        <f t="shared" si="20"/>
        <v>0</v>
      </c>
      <c r="K132" s="264" t="s">
        <v>21</v>
      </c>
      <c r="L132" s="269"/>
      <c r="M132" s="270" t="s">
        <v>21</v>
      </c>
      <c r="N132" s="271" t="s">
        <v>43</v>
      </c>
      <c r="O132" s="42"/>
      <c r="P132" s="202">
        <f t="shared" si="21"/>
        <v>0</v>
      </c>
      <c r="Q132" s="202">
        <v>0</v>
      </c>
      <c r="R132" s="202">
        <f t="shared" si="22"/>
        <v>0</v>
      </c>
      <c r="S132" s="202">
        <v>0</v>
      </c>
      <c r="T132" s="203">
        <f t="shared" si="23"/>
        <v>0</v>
      </c>
      <c r="AR132" s="24" t="s">
        <v>317</v>
      </c>
      <c r="AT132" s="24" t="s">
        <v>710</v>
      </c>
      <c r="AU132" s="24" t="s">
        <v>82</v>
      </c>
      <c r="AY132" s="24" t="s">
        <v>173</v>
      </c>
      <c r="BE132" s="204">
        <f t="shared" si="24"/>
        <v>0</v>
      </c>
      <c r="BF132" s="204">
        <f t="shared" si="25"/>
        <v>0</v>
      </c>
      <c r="BG132" s="204">
        <f t="shared" si="26"/>
        <v>0</v>
      </c>
      <c r="BH132" s="204">
        <f t="shared" si="27"/>
        <v>0</v>
      </c>
      <c r="BI132" s="204">
        <f t="shared" si="28"/>
        <v>0</v>
      </c>
      <c r="BJ132" s="24" t="s">
        <v>80</v>
      </c>
      <c r="BK132" s="204">
        <f t="shared" si="29"/>
        <v>0</v>
      </c>
      <c r="BL132" s="24" t="s">
        <v>181</v>
      </c>
      <c r="BM132" s="24" t="s">
        <v>2948</v>
      </c>
    </row>
    <row r="133" spans="2:63" s="10" customFormat="1" ht="29.85" customHeight="1">
      <c r="B133" s="176"/>
      <c r="C133" s="177"/>
      <c r="D133" s="190" t="s">
        <v>71</v>
      </c>
      <c r="E133" s="191" t="s">
        <v>2949</v>
      </c>
      <c r="F133" s="191" t="s">
        <v>2950</v>
      </c>
      <c r="G133" s="177"/>
      <c r="H133" s="177"/>
      <c r="I133" s="180"/>
      <c r="J133" s="192">
        <f>BK133</f>
        <v>0</v>
      </c>
      <c r="K133" s="177"/>
      <c r="L133" s="182"/>
      <c r="M133" s="183"/>
      <c r="N133" s="184"/>
      <c r="O133" s="184"/>
      <c r="P133" s="185">
        <f>SUM(P134:P142)</f>
        <v>0</v>
      </c>
      <c r="Q133" s="184"/>
      <c r="R133" s="185">
        <f>SUM(R134:R142)</f>
        <v>0</v>
      </c>
      <c r="S133" s="184"/>
      <c r="T133" s="186">
        <f>SUM(T134:T142)</f>
        <v>0</v>
      </c>
      <c r="AR133" s="187" t="s">
        <v>80</v>
      </c>
      <c r="AT133" s="188" t="s">
        <v>71</v>
      </c>
      <c r="AU133" s="188" t="s">
        <v>80</v>
      </c>
      <c r="AY133" s="187" t="s">
        <v>173</v>
      </c>
      <c r="BK133" s="189">
        <f>SUM(BK134:BK142)</f>
        <v>0</v>
      </c>
    </row>
    <row r="134" spans="2:65" s="1" customFormat="1" ht="22.5" customHeight="1">
      <c r="B134" s="41"/>
      <c r="C134" s="262" t="s">
        <v>593</v>
      </c>
      <c r="D134" s="262" t="s">
        <v>710</v>
      </c>
      <c r="E134" s="263" t="s">
        <v>2951</v>
      </c>
      <c r="F134" s="264" t="s">
        <v>2952</v>
      </c>
      <c r="G134" s="265" t="s">
        <v>611</v>
      </c>
      <c r="H134" s="266">
        <v>4000</v>
      </c>
      <c r="I134" s="267"/>
      <c r="J134" s="268">
        <f aca="true" t="shared" si="30" ref="J134:J142">ROUND(I134*H134,2)</f>
        <v>0</v>
      </c>
      <c r="K134" s="264" t="s">
        <v>21</v>
      </c>
      <c r="L134" s="269"/>
      <c r="M134" s="270" t="s">
        <v>21</v>
      </c>
      <c r="N134" s="271" t="s">
        <v>43</v>
      </c>
      <c r="O134" s="42"/>
      <c r="P134" s="202">
        <f aca="true" t="shared" si="31" ref="P134:P142">O134*H134</f>
        <v>0</v>
      </c>
      <c r="Q134" s="202">
        <v>0</v>
      </c>
      <c r="R134" s="202">
        <f aca="true" t="shared" si="32" ref="R134:R142">Q134*H134</f>
        <v>0</v>
      </c>
      <c r="S134" s="202">
        <v>0</v>
      </c>
      <c r="T134" s="203">
        <f aca="true" t="shared" si="33" ref="T134:T142">S134*H134</f>
        <v>0</v>
      </c>
      <c r="AR134" s="24" t="s">
        <v>317</v>
      </c>
      <c r="AT134" s="24" t="s">
        <v>710</v>
      </c>
      <c r="AU134" s="24" t="s">
        <v>82</v>
      </c>
      <c r="AY134" s="24" t="s">
        <v>173</v>
      </c>
      <c r="BE134" s="204">
        <f aca="true" t="shared" si="34" ref="BE134:BE142">IF(N134="základní",J134,0)</f>
        <v>0</v>
      </c>
      <c r="BF134" s="204">
        <f aca="true" t="shared" si="35" ref="BF134:BF142">IF(N134="snížená",J134,0)</f>
        <v>0</v>
      </c>
      <c r="BG134" s="204">
        <f aca="true" t="shared" si="36" ref="BG134:BG142">IF(N134="zákl. přenesená",J134,0)</f>
        <v>0</v>
      </c>
      <c r="BH134" s="204">
        <f aca="true" t="shared" si="37" ref="BH134:BH142">IF(N134="sníž. přenesená",J134,0)</f>
        <v>0</v>
      </c>
      <c r="BI134" s="204">
        <f aca="true" t="shared" si="38" ref="BI134:BI142">IF(N134="nulová",J134,0)</f>
        <v>0</v>
      </c>
      <c r="BJ134" s="24" t="s">
        <v>80</v>
      </c>
      <c r="BK134" s="204">
        <f aca="true" t="shared" si="39" ref="BK134:BK142">ROUND(I134*H134,2)</f>
        <v>0</v>
      </c>
      <c r="BL134" s="24" t="s">
        <v>181</v>
      </c>
      <c r="BM134" s="24" t="s">
        <v>2953</v>
      </c>
    </row>
    <row r="135" spans="2:65" s="1" customFormat="1" ht="22.5" customHeight="1">
      <c r="B135" s="41"/>
      <c r="C135" s="262" t="s">
        <v>600</v>
      </c>
      <c r="D135" s="262" t="s">
        <v>710</v>
      </c>
      <c r="E135" s="263" t="s">
        <v>2954</v>
      </c>
      <c r="F135" s="264" t="s">
        <v>2955</v>
      </c>
      <c r="G135" s="265" t="s">
        <v>611</v>
      </c>
      <c r="H135" s="266">
        <v>20</v>
      </c>
      <c r="I135" s="267"/>
      <c r="J135" s="268">
        <f t="shared" si="30"/>
        <v>0</v>
      </c>
      <c r="K135" s="264" t="s">
        <v>21</v>
      </c>
      <c r="L135" s="269"/>
      <c r="M135" s="270" t="s">
        <v>21</v>
      </c>
      <c r="N135" s="271" t="s">
        <v>43</v>
      </c>
      <c r="O135" s="42"/>
      <c r="P135" s="202">
        <f t="shared" si="31"/>
        <v>0</v>
      </c>
      <c r="Q135" s="202">
        <v>0</v>
      </c>
      <c r="R135" s="202">
        <f t="shared" si="32"/>
        <v>0</v>
      </c>
      <c r="S135" s="202">
        <v>0</v>
      </c>
      <c r="T135" s="203">
        <f t="shared" si="33"/>
        <v>0</v>
      </c>
      <c r="AR135" s="24" t="s">
        <v>317</v>
      </c>
      <c r="AT135" s="24" t="s">
        <v>710</v>
      </c>
      <c r="AU135" s="24" t="s">
        <v>82</v>
      </c>
      <c r="AY135" s="24" t="s">
        <v>173</v>
      </c>
      <c r="BE135" s="204">
        <f t="shared" si="34"/>
        <v>0</v>
      </c>
      <c r="BF135" s="204">
        <f t="shared" si="35"/>
        <v>0</v>
      </c>
      <c r="BG135" s="204">
        <f t="shared" si="36"/>
        <v>0</v>
      </c>
      <c r="BH135" s="204">
        <f t="shared" si="37"/>
        <v>0</v>
      </c>
      <c r="BI135" s="204">
        <f t="shared" si="38"/>
        <v>0</v>
      </c>
      <c r="BJ135" s="24" t="s">
        <v>80</v>
      </c>
      <c r="BK135" s="204">
        <f t="shared" si="39"/>
        <v>0</v>
      </c>
      <c r="BL135" s="24" t="s">
        <v>181</v>
      </c>
      <c r="BM135" s="24" t="s">
        <v>2956</v>
      </c>
    </row>
    <row r="136" spans="2:65" s="1" customFormat="1" ht="22.5" customHeight="1">
      <c r="B136" s="41"/>
      <c r="C136" s="262" t="s">
        <v>609</v>
      </c>
      <c r="D136" s="262" t="s">
        <v>710</v>
      </c>
      <c r="E136" s="263" t="s">
        <v>2957</v>
      </c>
      <c r="F136" s="264" t="s">
        <v>2958</v>
      </c>
      <c r="G136" s="265" t="s">
        <v>611</v>
      </c>
      <c r="H136" s="266">
        <v>20</v>
      </c>
      <c r="I136" s="267"/>
      <c r="J136" s="268">
        <f t="shared" si="30"/>
        <v>0</v>
      </c>
      <c r="K136" s="264" t="s">
        <v>21</v>
      </c>
      <c r="L136" s="269"/>
      <c r="M136" s="270" t="s">
        <v>21</v>
      </c>
      <c r="N136" s="271" t="s">
        <v>43</v>
      </c>
      <c r="O136" s="42"/>
      <c r="P136" s="202">
        <f t="shared" si="31"/>
        <v>0</v>
      </c>
      <c r="Q136" s="202">
        <v>0</v>
      </c>
      <c r="R136" s="202">
        <f t="shared" si="32"/>
        <v>0</v>
      </c>
      <c r="S136" s="202">
        <v>0</v>
      </c>
      <c r="T136" s="203">
        <f t="shared" si="33"/>
        <v>0</v>
      </c>
      <c r="AR136" s="24" t="s">
        <v>317</v>
      </c>
      <c r="AT136" s="24" t="s">
        <v>710</v>
      </c>
      <c r="AU136" s="24" t="s">
        <v>82</v>
      </c>
      <c r="AY136" s="24" t="s">
        <v>173</v>
      </c>
      <c r="BE136" s="204">
        <f t="shared" si="34"/>
        <v>0</v>
      </c>
      <c r="BF136" s="204">
        <f t="shared" si="35"/>
        <v>0</v>
      </c>
      <c r="BG136" s="204">
        <f t="shared" si="36"/>
        <v>0</v>
      </c>
      <c r="BH136" s="204">
        <f t="shared" si="37"/>
        <v>0</v>
      </c>
      <c r="BI136" s="204">
        <f t="shared" si="38"/>
        <v>0</v>
      </c>
      <c r="BJ136" s="24" t="s">
        <v>80</v>
      </c>
      <c r="BK136" s="204">
        <f t="shared" si="39"/>
        <v>0</v>
      </c>
      <c r="BL136" s="24" t="s">
        <v>181</v>
      </c>
      <c r="BM136" s="24" t="s">
        <v>2959</v>
      </c>
    </row>
    <row r="137" spans="2:65" s="1" customFormat="1" ht="31.5" customHeight="1">
      <c r="B137" s="41"/>
      <c r="C137" s="262" t="s">
        <v>621</v>
      </c>
      <c r="D137" s="262" t="s">
        <v>710</v>
      </c>
      <c r="E137" s="263" t="s">
        <v>2960</v>
      </c>
      <c r="F137" s="264" t="s">
        <v>2961</v>
      </c>
      <c r="G137" s="265" t="s">
        <v>611</v>
      </c>
      <c r="H137" s="266">
        <v>30</v>
      </c>
      <c r="I137" s="267"/>
      <c r="J137" s="268">
        <f t="shared" si="30"/>
        <v>0</v>
      </c>
      <c r="K137" s="264" t="s">
        <v>21</v>
      </c>
      <c r="L137" s="269"/>
      <c r="M137" s="270" t="s">
        <v>21</v>
      </c>
      <c r="N137" s="271" t="s">
        <v>43</v>
      </c>
      <c r="O137" s="42"/>
      <c r="P137" s="202">
        <f t="shared" si="31"/>
        <v>0</v>
      </c>
      <c r="Q137" s="202">
        <v>0</v>
      </c>
      <c r="R137" s="202">
        <f t="shared" si="32"/>
        <v>0</v>
      </c>
      <c r="S137" s="202">
        <v>0</v>
      </c>
      <c r="T137" s="203">
        <f t="shared" si="33"/>
        <v>0</v>
      </c>
      <c r="AR137" s="24" t="s">
        <v>317</v>
      </c>
      <c r="AT137" s="24" t="s">
        <v>710</v>
      </c>
      <c r="AU137" s="24" t="s">
        <v>82</v>
      </c>
      <c r="AY137" s="24" t="s">
        <v>173</v>
      </c>
      <c r="BE137" s="204">
        <f t="shared" si="34"/>
        <v>0</v>
      </c>
      <c r="BF137" s="204">
        <f t="shared" si="35"/>
        <v>0</v>
      </c>
      <c r="BG137" s="204">
        <f t="shared" si="36"/>
        <v>0</v>
      </c>
      <c r="BH137" s="204">
        <f t="shared" si="37"/>
        <v>0</v>
      </c>
      <c r="BI137" s="204">
        <f t="shared" si="38"/>
        <v>0</v>
      </c>
      <c r="BJ137" s="24" t="s">
        <v>80</v>
      </c>
      <c r="BK137" s="204">
        <f t="shared" si="39"/>
        <v>0</v>
      </c>
      <c r="BL137" s="24" t="s">
        <v>181</v>
      </c>
      <c r="BM137" s="24" t="s">
        <v>2962</v>
      </c>
    </row>
    <row r="138" spans="2:65" s="1" customFormat="1" ht="31.5" customHeight="1">
      <c r="B138" s="41"/>
      <c r="C138" s="262" t="s">
        <v>629</v>
      </c>
      <c r="D138" s="262" t="s">
        <v>710</v>
      </c>
      <c r="E138" s="263" t="s">
        <v>2963</v>
      </c>
      <c r="F138" s="264" t="s">
        <v>2964</v>
      </c>
      <c r="G138" s="265" t="s">
        <v>611</v>
      </c>
      <c r="H138" s="266">
        <v>21</v>
      </c>
      <c r="I138" s="267"/>
      <c r="J138" s="268">
        <f t="shared" si="30"/>
        <v>0</v>
      </c>
      <c r="K138" s="264" t="s">
        <v>21</v>
      </c>
      <c r="L138" s="269"/>
      <c r="M138" s="270" t="s">
        <v>21</v>
      </c>
      <c r="N138" s="271" t="s">
        <v>43</v>
      </c>
      <c r="O138" s="42"/>
      <c r="P138" s="202">
        <f t="shared" si="31"/>
        <v>0</v>
      </c>
      <c r="Q138" s="202">
        <v>0</v>
      </c>
      <c r="R138" s="202">
        <f t="shared" si="32"/>
        <v>0</v>
      </c>
      <c r="S138" s="202">
        <v>0</v>
      </c>
      <c r="T138" s="203">
        <f t="shared" si="33"/>
        <v>0</v>
      </c>
      <c r="AR138" s="24" t="s">
        <v>317</v>
      </c>
      <c r="AT138" s="24" t="s">
        <v>710</v>
      </c>
      <c r="AU138" s="24" t="s">
        <v>82</v>
      </c>
      <c r="AY138" s="24" t="s">
        <v>173</v>
      </c>
      <c r="BE138" s="204">
        <f t="shared" si="34"/>
        <v>0</v>
      </c>
      <c r="BF138" s="204">
        <f t="shared" si="35"/>
        <v>0</v>
      </c>
      <c r="BG138" s="204">
        <f t="shared" si="36"/>
        <v>0</v>
      </c>
      <c r="BH138" s="204">
        <f t="shared" si="37"/>
        <v>0</v>
      </c>
      <c r="BI138" s="204">
        <f t="shared" si="38"/>
        <v>0</v>
      </c>
      <c r="BJ138" s="24" t="s">
        <v>80</v>
      </c>
      <c r="BK138" s="204">
        <f t="shared" si="39"/>
        <v>0</v>
      </c>
      <c r="BL138" s="24" t="s">
        <v>181</v>
      </c>
      <c r="BM138" s="24" t="s">
        <v>2965</v>
      </c>
    </row>
    <row r="139" spans="2:65" s="1" customFormat="1" ht="31.5" customHeight="1">
      <c r="B139" s="41"/>
      <c r="C139" s="262" t="s">
        <v>665</v>
      </c>
      <c r="D139" s="262" t="s">
        <v>710</v>
      </c>
      <c r="E139" s="263" t="s">
        <v>2966</v>
      </c>
      <c r="F139" s="264" t="s">
        <v>2967</v>
      </c>
      <c r="G139" s="265" t="s">
        <v>611</v>
      </c>
      <c r="H139" s="266">
        <v>250</v>
      </c>
      <c r="I139" s="267"/>
      <c r="J139" s="268">
        <f t="shared" si="30"/>
        <v>0</v>
      </c>
      <c r="K139" s="264" t="s">
        <v>21</v>
      </c>
      <c r="L139" s="269"/>
      <c r="M139" s="270" t="s">
        <v>21</v>
      </c>
      <c r="N139" s="271" t="s">
        <v>43</v>
      </c>
      <c r="O139" s="42"/>
      <c r="P139" s="202">
        <f t="shared" si="31"/>
        <v>0</v>
      </c>
      <c r="Q139" s="202">
        <v>0</v>
      </c>
      <c r="R139" s="202">
        <f t="shared" si="32"/>
        <v>0</v>
      </c>
      <c r="S139" s="202">
        <v>0</v>
      </c>
      <c r="T139" s="203">
        <f t="shared" si="33"/>
        <v>0</v>
      </c>
      <c r="AR139" s="24" t="s">
        <v>317</v>
      </c>
      <c r="AT139" s="24" t="s">
        <v>710</v>
      </c>
      <c r="AU139" s="24" t="s">
        <v>82</v>
      </c>
      <c r="AY139" s="24" t="s">
        <v>173</v>
      </c>
      <c r="BE139" s="204">
        <f t="shared" si="34"/>
        <v>0</v>
      </c>
      <c r="BF139" s="204">
        <f t="shared" si="35"/>
        <v>0</v>
      </c>
      <c r="BG139" s="204">
        <f t="shared" si="36"/>
        <v>0</v>
      </c>
      <c r="BH139" s="204">
        <f t="shared" si="37"/>
        <v>0</v>
      </c>
      <c r="BI139" s="204">
        <f t="shared" si="38"/>
        <v>0</v>
      </c>
      <c r="BJ139" s="24" t="s">
        <v>80</v>
      </c>
      <c r="BK139" s="204">
        <f t="shared" si="39"/>
        <v>0</v>
      </c>
      <c r="BL139" s="24" t="s">
        <v>181</v>
      </c>
      <c r="BM139" s="24" t="s">
        <v>2968</v>
      </c>
    </row>
    <row r="140" spans="2:65" s="1" customFormat="1" ht="31.5" customHeight="1">
      <c r="B140" s="41"/>
      <c r="C140" s="262" t="s">
        <v>675</v>
      </c>
      <c r="D140" s="262" t="s">
        <v>710</v>
      </c>
      <c r="E140" s="263" t="s">
        <v>2969</v>
      </c>
      <c r="F140" s="264" t="s">
        <v>2970</v>
      </c>
      <c r="G140" s="265" t="s">
        <v>611</v>
      </c>
      <c r="H140" s="266">
        <v>30</v>
      </c>
      <c r="I140" s="267"/>
      <c r="J140" s="268">
        <f t="shared" si="30"/>
        <v>0</v>
      </c>
      <c r="K140" s="264" t="s">
        <v>21</v>
      </c>
      <c r="L140" s="269"/>
      <c r="M140" s="270" t="s">
        <v>21</v>
      </c>
      <c r="N140" s="271" t="s">
        <v>43</v>
      </c>
      <c r="O140" s="42"/>
      <c r="P140" s="202">
        <f t="shared" si="31"/>
        <v>0</v>
      </c>
      <c r="Q140" s="202">
        <v>0</v>
      </c>
      <c r="R140" s="202">
        <f t="shared" si="32"/>
        <v>0</v>
      </c>
      <c r="S140" s="202">
        <v>0</v>
      </c>
      <c r="T140" s="203">
        <f t="shared" si="33"/>
        <v>0</v>
      </c>
      <c r="AR140" s="24" t="s">
        <v>317</v>
      </c>
      <c r="AT140" s="24" t="s">
        <v>710</v>
      </c>
      <c r="AU140" s="24" t="s">
        <v>82</v>
      </c>
      <c r="AY140" s="24" t="s">
        <v>173</v>
      </c>
      <c r="BE140" s="204">
        <f t="shared" si="34"/>
        <v>0</v>
      </c>
      <c r="BF140" s="204">
        <f t="shared" si="35"/>
        <v>0</v>
      </c>
      <c r="BG140" s="204">
        <f t="shared" si="36"/>
        <v>0</v>
      </c>
      <c r="BH140" s="204">
        <f t="shared" si="37"/>
        <v>0</v>
      </c>
      <c r="BI140" s="204">
        <f t="shared" si="38"/>
        <v>0</v>
      </c>
      <c r="BJ140" s="24" t="s">
        <v>80</v>
      </c>
      <c r="BK140" s="204">
        <f t="shared" si="39"/>
        <v>0</v>
      </c>
      <c r="BL140" s="24" t="s">
        <v>181</v>
      </c>
      <c r="BM140" s="24" t="s">
        <v>2971</v>
      </c>
    </row>
    <row r="141" spans="2:65" s="1" customFormat="1" ht="22.5" customHeight="1">
      <c r="B141" s="41"/>
      <c r="C141" s="262" t="s">
        <v>682</v>
      </c>
      <c r="D141" s="262" t="s">
        <v>710</v>
      </c>
      <c r="E141" s="263" t="s">
        <v>2972</v>
      </c>
      <c r="F141" s="264" t="s">
        <v>2973</v>
      </c>
      <c r="G141" s="265" t="s">
        <v>970</v>
      </c>
      <c r="H141" s="266">
        <v>50</v>
      </c>
      <c r="I141" s="267"/>
      <c r="J141" s="268">
        <f t="shared" si="30"/>
        <v>0</v>
      </c>
      <c r="K141" s="264" t="s">
        <v>21</v>
      </c>
      <c r="L141" s="269"/>
      <c r="M141" s="270" t="s">
        <v>21</v>
      </c>
      <c r="N141" s="271" t="s">
        <v>43</v>
      </c>
      <c r="O141" s="42"/>
      <c r="P141" s="202">
        <f t="shared" si="31"/>
        <v>0</v>
      </c>
      <c r="Q141" s="202">
        <v>0</v>
      </c>
      <c r="R141" s="202">
        <f t="shared" si="32"/>
        <v>0</v>
      </c>
      <c r="S141" s="202">
        <v>0</v>
      </c>
      <c r="T141" s="203">
        <f t="shared" si="33"/>
        <v>0</v>
      </c>
      <c r="AR141" s="24" t="s">
        <v>317</v>
      </c>
      <c r="AT141" s="24" t="s">
        <v>710</v>
      </c>
      <c r="AU141" s="24" t="s">
        <v>82</v>
      </c>
      <c r="AY141" s="24" t="s">
        <v>173</v>
      </c>
      <c r="BE141" s="204">
        <f t="shared" si="34"/>
        <v>0</v>
      </c>
      <c r="BF141" s="204">
        <f t="shared" si="35"/>
        <v>0</v>
      </c>
      <c r="BG141" s="204">
        <f t="shared" si="36"/>
        <v>0</v>
      </c>
      <c r="BH141" s="204">
        <f t="shared" si="37"/>
        <v>0</v>
      </c>
      <c r="BI141" s="204">
        <f t="shared" si="38"/>
        <v>0</v>
      </c>
      <c r="BJ141" s="24" t="s">
        <v>80</v>
      </c>
      <c r="BK141" s="204">
        <f t="shared" si="39"/>
        <v>0</v>
      </c>
      <c r="BL141" s="24" t="s">
        <v>181</v>
      </c>
      <c r="BM141" s="24" t="s">
        <v>2974</v>
      </c>
    </row>
    <row r="142" spans="2:65" s="1" customFormat="1" ht="22.5" customHeight="1">
      <c r="B142" s="41"/>
      <c r="C142" s="262" t="s">
        <v>1300</v>
      </c>
      <c r="D142" s="262" t="s">
        <v>710</v>
      </c>
      <c r="E142" s="263" t="s">
        <v>2975</v>
      </c>
      <c r="F142" s="264" t="s">
        <v>2973</v>
      </c>
      <c r="G142" s="265" t="s">
        <v>970</v>
      </c>
      <c r="H142" s="266">
        <v>5</v>
      </c>
      <c r="I142" s="267"/>
      <c r="J142" s="268">
        <f t="shared" si="30"/>
        <v>0</v>
      </c>
      <c r="K142" s="264" t="s">
        <v>21</v>
      </c>
      <c r="L142" s="269"/>
      <c r="M142" s="270" t="s">
        <v>21</v>
      </c>
      <c r="N142" s="271" t="s">
        <v>43</v>
      </c>
      <c r="O142" s="42"/>
      <c r="P142" s="202">
        <f t="shared" si="31"/>
        <v>0</v>
      </c>
      <c r="Q142" s="202">
        <v>0</v>
      </c>
      <c r="R142" s="202">
        <f t="shared" si="32"/>
        <v>0</v>
      </c>
      <c r="S142" s="202">
        <v>0</v>
      </c>
      <c r="T142" s="203">
        <f t="shared" si="33"/>
        <v>0</v>
      </c>
      <c r="AR142" s="24" t="s">
        <v>317</v>
      </c>
      <c r="AT142" s="24" t="s">
        <v>710</v>
      </c>
      <c r="AU142" s="24" t="s">
        <v>82</v>
      </c>
      <c r="AY142" s="24" t="s">
        <v>173</v>
      </c>
      <c r="BE142" s="204">
        <f t="shared" si="34"/>
        <v>0</v>
      </c>
      <c r="BF142" s="204">
        <f t="shared" si="35"/>
        <v>0</v>
      </c>
      <c r="BG142" s="204">
        <f t="shared" si="36"/>
        <v>0</v>
      </c>
      <c r="BH142" s="204">
        <f t="shared" si="37"/>
        <v>0</v>
      </c>
      <c r="BI142" s="204">
        <f t="shared" si="38"/>
        <v>0</v>
      </c>
      <c r="BJ142" s="24" t="s">
        <v>80</v>
      </c>
      <c r="BK142" s="204">
        <f t="shared" si="39"/>
        <v>0</v>
      </c>
      <c r="BL142" s="24" t="s">
        <v>181</v>
      </c>
      <c r="BM142" s="24" t="s">
        <v>2976</v>
      </c>
    </row>
    <row r="143" spans="2:63" s="10" customFormat="1" ht="29.85" customHeight="1">
      <c r="B143" s="176"/>
      <c r="C143" s="177"/>
      <c r="D143" s="190" t="s">
        <v>71</v>
      </c>
      <c r="E143" s="191" t="s">
        <v>2977</v>
      </c>
      <c r="F143" s="191" t="s">
        <v>2978</v>
      </c>
      <c r="G143" s="177"/>
      <c r="H143" s="177"/>
      <c r="I143" s="180"/>
      <c r="J143" s="192">
        <f>BK143</f>
        <v>0</v>
      </c>
      <c r="K143" s="177"/>
      <c r="L143" s="182"/>
      <c r="M143" s="183"/>
      <c r="N143" s="184"/>
      <c r="O143" s="184"/>
      <c r="P143" s="185">
        <f>P144</f>
        <v>0</v>
      </c>
      <c r="Q143" s="184"/>
      <c r="R143" s="185">
        <f>R144</f>
        <v>0</v>
      </c>
      <c r="S143" s="184"/>
      <c r="T143" s="186">
        <f>T144</f>
        <v>0</v>
      </c>
      <c r="AR143" s="187" t="s">
        <v>80</v>
      </c>
      <c r="AT143" s="188" t="s">
        <v>71</v>
      </c>
      <c r="AU143" s="188" t="s">
        <v>80</v>
      </c>
      <c r="AY143" s="187" t="s">
        <v>173</v>
      </c>
      <c r="BK143" s="189">
        <f>BK144</f>
        <v>0</v>
      </c>
    </row>
    <row r="144" spans="2:65" s="1" customFormat="1" ht="31.5" customHeight="1">
      <c r="B144" s="41"/>
      <c r="C144" s="262" t="s">
        <v>1304</v>
      </c>
      <c r="D144" s="262" t="s">
        <v>710</v>
      </c>
      <c r="E144" s="263" t="s">
        <v>2979</v>
      </c>
      <c r="F144" s="264" t="s">
        <v>2980</v>
      </c>
      <c r="G144" s="265" t="s">
        <v>970</v>
      </c>
      <c r="H144" s="266">
        <v>2</v>
      </c>
      <c r="I144" s="267"/>
      <c r="J144" s="268">
        <f>ROUND(I144*H144,2)</f>
        <v>0</v>
      </c>
      <c r="K144" s="264" t="s">
        <v>21</v>
      </c>
      <c r="L144" s="269"/>
      <c r="M144" s="270" t="s">
        <v>21</v>
      </c>
      <c r="N144" s="271" t="s">
        <v>43</v>
      </c>
      <c r="O144" s="42"/>
      <c r="P144" s="202">
        <f>O144*H144</f>
        <v>0</v>
      </c>
      <c r="Q144" s="202">
        <v>0</v>
      </c>
      <c r="R144" s="202">
        <f>Q144*H144</f>
        <v>0</v>
      </c>
      <c r="S144" s="202">
        <v>0</v>
      </c>
      <c r="T144" s="203">
        <f>S144*H144</f>
        <v>0</v>
      </c>
      <c r="AR144" s="24" t="s">
        <v>317</v>
      </c>
      <c r="AT144" s="24" t="s">
        <v>710</v>
      </c>
      <c r="AU144" s="24" t="s">
        <v>82</v>
      </c>
      <c r="AY144" s="24" t="s">
        <v>173</v>
      </c>
      <c r="BE144" s="204">
        <f>IF(N144="základní",J144,0)</f>
        <v>0</v>
      </c>
      <c r="BF144" s="204">
        <f>IF(N144="snížená",J144,0)</f>
        <v>0</v>
      </c>
      <c r="BG144" s="204">
        <f>IF(N144="zákl. přenesená",J144,0)</f>
        <v>0</v>
      </c>
      <c r="BH144" s="204">
        <f>IF(N144="sníž. přenesená",J144,0)</f>
        <v>0</v>
      </c>
      <c r="BI144" s="204">
        <f>IF(N144="nulová",J144,0)</f>
        <v>0</v>
      </c>
      <c r="BJ144" s="24" t="s">
        <v>80</v>
      </c>
      <c r="BK144" s="204">
        <f>ROUND(I144*H144,2)</f>
        <v>0</v>
      </c>
      <c r="BL144" s="24" t="s">
        <v>181</v>
      </c>
      <c r="BM144" s="24" t="s">
        <v>2981</v>
      </c>
    </row>
    <row r="145" spans="2:63" s="10" customFormat="1" ht="29.85" customHeight="1">
      <c r="B145" s="176"/>
      <c r="C145" s="177"/>
      <c r="D145" s="190" t="s">
        <v>71</v>
      </c>
      <c r="E145" s="191" t="s">
        <v>2982</v>
      </c>
      <c r="F145" s="191" t="s">
        <v>2983</v>
      </c>
      <c r="G145" s="177"/>
      <c r="H145" s="177"/>
      <c r="I145" s="180"/>
      <c r="J145" s="192">
        <f>BK145</f>
        <v>0</v>
      </c>
      <c r="K145" s="177"/>
      <c r="L145" s="182"/>
      <c r="M145" s="183"/>
      <c r="N145" s="184"/>
      <c r="O145" s="184"/>
      <c r="P145" s="185">
        <f>SUM(P146:P147)</f>
        <v>0</v>
      </c>
      <c r="Q145" s="184"/>
      <c r="R145" s="185">
        <f>SUM(R146:R147)</f>
        <v>0</v>
      </c>
      <c r="S145" s="184"/>
      <c r="T145" s="186">
        <f>SUM(T146:T147)</f>
        <v>0</v>
      </c>
      <c r="AR145" s="187" t="s">
        <v>80</v>
      </c>
      <c r="AT145" s="188" t="s">
        <v>71</v>
      </c>
      <c r="AU145" s="188" t="s">
        <v>80</v>
      </c>
      <c r="AY145" s="187" t="s">
        <v>173</v>
      </c>
      <c r="BK145" s="189">
        <f>SUM(BK146:BK147)</f>
        <v>0</v>
      </c>
    </row>
    <row r="146" spans="2:65" s="1" customFormat="1" ht="22.5" customHeight="1">
      <c r="B146" s="41"/>
      <c r="C146" s="262" t="s">
        <v>1308</v>
      </c>
      <c r="D146" s="262" t="s">
        <v>710</v>
      </c>
      <c r="E146" s="263" t="s">
        <v>2984</v>
      </c>
      <c r="F146" s="264" t="s">
        <v>2985</v>
      </c>
      <c r="G146" s="265" t="s">
        <v>970</v>
      </c>
      <c r="H146" s="266">
        <v>150</v>
      </c>
      <c r="I146" s="267"/>
      <c r="J146" s="268">
        <f>ROUND(I146*H146,2)</f>
        <v>0</v>
      </c>
      <c r="K146" s="264" t="s">
        <v>21</v>
      </c>
      <c r="L146" s="269"/>
      <c r="M146" s="270" t="s">
        <v>21</v>
      </c>
      <c r="N146" s="271" t="s">
        <v>43</v>
      </c>
      <c r="O146" s="42"/>
      <c r="P146" s="202">
        <f>O146*H146</f>
        <v>0</v>
      </c>
      <c r="Q146" s="202">
        <v>0</v>
      </c>
      <c r="R146" s="202">
        <f>Q146*H146</f>
        <v>0</v>
      </c>
      <c r="S146" s="202">
        <v>0</v>
      </c>
      <c r="T146" s="203">
        <f>S146*H146</f>
        <v>0</v>
      </c>
      <c r="AR146" s="24" t="s">
        <v>317</v>
      </c>
      <c r="AT146" s="24" t="s">
        <v>710</v>
      </c>
      <c r="AU146" s="24" t="s">
        <v>82</v>
      </c>
      <c r="AY146" s="24" t="s">
        <v>173</v>
      </c>
      <c r="BE146" s="204">
        <f>IF(N146="základní",J146,0)</f>
        <v>0</v>
      </c>
      <c r="BF146" s="204">
        <f>IF(N146="snížená",J146,0)</f>
        <v>0</v>
      </c>
      <c r="BG146" s="204">
        <f>IF(N146="zákl. přenesená",J146,0)</f>
        <v>0</v>
      </c>
      <c r="BH146" s="204">
        <f>IF(N146="sníž. přenesená",J146,0)</f>
        <v>0</v>
      </c>
      <c r="BI146" s="204">
        <f>IF(N146="nulová",J146,0)</f>
        <v>0</v>
      </c>
      <c r="BJ146" s="24" t="s">
        <v>80</v>
      </c>
      <c r="BK146" s="204">
        <f>ROUND(I146*H146,2)</f>
        <v>0</v>
      </c>
      <c r="BL146" s="24" t="s">
        <v>181</v>
      </c>
      <c r="BM146" s="24" t="s">
        <v>2986</v>
      </c>
    </row>
    <row r="147" spans="2:65" s="1" customFormat="1" ht="22.5" customHeight="1">
      <c r="B147" s="41"/>
      <c r="C147" s="262" t="s">
        <v>1553</v>
      </c>
      <c r="D147" s="262" t="s">
        <v>710</v>
      </c>
      <c r="E147" s="263" t="s">
        <v>2987</v>
      </c>
      <c r="F147" s="264" t="s">
        <v>2988</v>
      </c>
      <c r="G147" s="265" t="s">
        <v>970</v>
      </c>
      <c r="H147" s="266">
        <v>20</v>
      </c>
      <c r="I147" s="267"/>
      <c r="J147" s="268">
        <f>ROUND(I147*H147,2)</f>
        <v>0</v>
      </c>
      <c r="K147" s="264" t="s">
        <v>21</v>
      </c>
      <c r="L147" s="269"/>
      <c r="M147" s="270" t="s">
        <v>21</v>
      </c>
      <c r="N147" s="271" t="s">
        <v>43</v>
      </c>
      <c r="O147" s="42"/>
      <c r="P147" s="202">
        <f>O147*H147</f>
        <v>0</v>
      </c>
      <c r="Q147" s="202">
        <v>0</v>
      </c>
      <c r="R147" s="202">
        <f>Q147*H147</f>
        <v>0</v>
      </c>
      <c r="S147" s="202">
        <v>0</v>
      </c>
      <c r="T147" s="203">
        <f>S147*H147</f>
        <v>0</v>
      </c>
      <c r="AR147" s="24" t="s">
        <v>317</v>
      </c>
      <c r="AT147" s="24" t="s">
        <v>710</v>
      </c>
      <c r="AU147" s="24" t="s">
        <v>82</v>
      </c>
      <c r="AY147" s="24" t="s">
        <v>173</v>
      </c>
      <c r="BE147" s="204">
        <f>IF(N147="základní",J147,0)</f>
        <v>0</v>
      </c>
      <c r="BF147" s="204">
        <f>IF(N147="snížená",J147,0)</f>
        <v>0</v>
      </c>
      <c r="BG147" s="204">
        <f>IF(N147="zákl. přenesená",J147,0)</f>
        <v>0</v>
      </c>
      <c r="BH147" s="204">
        <f>IF(N147="sníž. přenesená",J147,0)</f>
        <v>0</v>
      </c>
      <c r="BI147" s="204">
        <f>IF(N147="nulová",J147,0)</f>
        <v>0</v>
      </c>
      <c r="BJ147" s="24" t="s">
        <v>80</v>
      </c>
      <c r="BK147" s="204">
        <f>ROUND(I147*H147,2)</f>
        <v>0</v>
      </c>
      <c r="BL147" s="24" t="s">
        <v>181</v>
      </c>
      <c r="BM147" s="24" t="s">
        <v>2989</v>
      </c>
    </row>
    <row r="148" spans="2:63" s="10" customFormat="1" ht="29.85" customHeight="1">
      <c r="B148" s="176"/>
      <c r="C148" s="177"/>
      <c r="D148" s="190" t="s">
        <v>71</v>
      </c>
      <c r="E148" s="191" t="s">
        <v>2990</v>
      </c>
      <c r="F148" s="191" t="s">
        <v>2991</v>
      </c>
      <c r="G148" s="177"/>
      <c r="H148" s="177"/>
      <c r="I148" s="180"/>
      <c r="J148" s="192">
        <f>BK148</f>
        <v>0</v>
      </c>
      <c r="K148" s="177"/>
      <c r="L148" s="182"/>
      <c r="M148" s="183"/>
      <c r="N148" s="184"/>
      <c r="O148" s="184"/>
      <c r="P148" s="185">
        <f>SUM(P149:P150)</f>
        <v>0</v>
      </c>
      <c r="Q148" s="184"/>
      <c r="R148" s="185">
        <f>SUM(R149:R150)</f>
        <v>0</v>
      </c>
      <c r="S148" s="184"/>
      <c r="T148" s="186">
        <f>SUM(T149:T150)</f>
        <v>0</v>
      </c>
      <c r="AR148" s="187" t="s">
        <v>80</v>
      </c>
      <c r="AT148" s="188" t="s">
        <v>71</v>
      </c>
      <c r="AU148" s="188" t="s">
        <v>80</v>
      </c>
      <c r="AY148" s="187" t="s">
        <v>173</v>
      </c>
      <c r="BK148" s="189">
        <f>SUM(BK149:BK150)</f>
        <v>0</v>
      </c>
    </row>
    <row r="149" spans="2:65" s="1" customFormat="1" ht="22.5" customHeight="1">
      <c r="B149" s="41"/>
      <c r="C149" s="262" t="s">
        <v>1556</v>
      </c>
      <c r="D149" s="262" t="s">
        <v>710</v>
      </c>
      <c r="E149" s="263" t="s">
        <v>2992</v>
      </c>
      <c r="F149" s="264" t="s">
        <v>2993</v>
      </c>
      <c r="G149" s="265" t="s">
        <v>970</v>
      </c>
      <c r="H149" s="266">
        <v>1</v>
      </c>
      <c r="I149" s="267"/>
      <c r="J149" s="268">
        <f>ROUND(I149*H149,2)</f>
        <v>0</v>
      </c>
      <c r="K149" s="264" t="s">
        <v>21</v>
      </c>
      <c r="L149" s="269"/>
      <c r="M149" s="270" t="s">
        <v>21</v>
      </c>
      <c r="N149" s="271" t="s">
        <v>43</v>
      </c>
      <c r="O149" s="42"/>
      <c r="P149" s="202">
        <f>O149*H149</f>
        <v>0</v>
      </c>
      <c r="Q149" s="202">
        <v>0</v>
      </c>
      <c r="R149" s="202">
        <f>Q149*H149</f>
        <v>0</v>
      </c>
      <c r="S149" s="202">
        <v>0</v>
      </c>
      <c r="T149" s="203">
        <f>S149*H149</f>
        <v>0</v>
      </c>
      <c r="AR149" s="24" t="s">
        <v>317</v>
      </c>
      <c r="AT149" s="24" t="s">
        <v>710</v>
      </c>
      <c r="AU149" s="24" t="s">
        <v>82</v>
      </c>
      <c r="AY149" s="24" t="s">
        <v>173</v>
      </c>
      <c r="BE149" s="204">
        <f>IF(N149="základní",J149,0)</f>
        <v>0</v>
      </c>
      <c r="BF149" s="204">
        <f>IF(N149="snížená",J149,0)</f>
        <v>0</v>
      </c>
      <c r="BG149" s="204">
        <f>IF(N149="zákl. přenesená",J149,0)</f>
        <v>0</v>
      </c>
      <c r="BH149" s="204">
        <f>IF(N149="sníž. přenesená",J149,0)</f>
        <v>0</v>
      </c>
      <c r="BI149" s="204">
        <f>IF(N149="nulová",J149,0)</f>
        <v>0</v>
      </c>
      <c r="BJ149" s="24" t="s">
        <v>80</v>
      </c>
      <c r="BK149" s="204">
        <f>ROUND(I149*H149,2)</f>
        <v>0</v>
      </c>
      <c r="BL149" s="24" t="s">
        <v>181</v>
      </c>
      <c r="BM149" s="24" t="s">
        <v>2994</v>
      </c>
    </row>
    <row r="150" spans="2:65" s="1" customFormat="1" ht="22.5" customHeight="1">
      <c r="B150" s="41"/>
      <c r="C150" s="262" t="s">
        <v>1560</v>
      </c>
      <c r="D150" s="262" t="s">
        <v>710</v>
      </c>
      <c r="E150" s="263" t="s">
        <v>2995</v>
      </c>
      <c r="F150" s="264" t="s">
        <v>2996</v>
      </c>
      <c r="G150" s="265" t="s">
        <v>970</v>
      </c>
      <c r="H150" s="266">
        <v>1</v>
      </c>
      <c r="I150" s="267"/>
      <c r="J150" s="268">
        <f>ROUND(I150*H150,2)</f>
        <v>0</v>
      </c>
      <c r="K150" s="264" t="s">
        <v>21</v>
      </c>
      <c r="L150" s="269"/>
      <c r="M150" s="270" t="s">
        <v>21</v>
      </c>
      <c r="N150" s="271" t="s">
        <v>43</v>
      </c>
      <c r="O150" s="42"/>
      <c r="P150" s="202">
        <f>O150*H150</f>
        <v>0</v>
      </c>
      <c r="Q150" s="202">
        <v>0</v>
      </c>
      <c r="R150" s="202">
        <f>Q150*H150</f>
        <v>0</v>
      </c>
      <c r="S150" s="202">
        <v>0</v>
      </c>
      <c r="T150" s="203">
        <f>S150*H150</f>
        <v>0</v>
      </c>
      <c r="AR150" s="24" t="s">
        <v>317</v>
      </c>
      <c r="AT150" s="24" t="s">
        <v>710</v>
      </c>
      <c r="AU150" s="24" t="s">
        <v>82</v>
      </c>
      <c r="AY150" s="24" t="s">
        <v>173</v>
      </c>
      <c r="BE150" s="204">
        <f>IF(N150="základní",J150,0)</f>
        <v>0</v>
      </c>
      <c r="BF150" s="204">
        <f>IF(N150="snížená",J150,0)</f>
        <v>0</v>
      </c>
      <c r="BG150" s="204">
        <f>IF(N150="zákl. přenesená",J150,0)</f>
        <v>0</v>
      </c>
      <c r="BH150" s="204">
        <f>IF(N150="sníž. přenesená",J150,0)</f>
        <v>0</v>
      </c>
      <c r="BI150" s="204">
        <f>IF(N150="nulová",J150,0)</f>
        <v>0</v>
      </c>
      <c r="BJ150" s="24" t="s">
        <v>80</v>
      </c>
      <c r="BK150" s="204">
        <f>ROUND(I150*H150,2)</f>
        <v>0</v>
      </c>
      <c r="BL150" s="24" t="s">
        <v>181</v>
      </c>
      <c r="BM150" s="24" t="s">
        <v>2997</v>
      </c>
    </row>
    <row r="151" spans="2:63" s="10" customFormat="1" ht="29.85" customHeight="1">
      <c r="B151" s="176"/>
      <c r="C151" s="177"/>
      <c r="D151" s="190" t="s">
        <v>71</v>
      </c>
      <c r="E151" s="191" t="s">
        <v>2998</v>
      </c>
      <c r="F151" s="191" t="s">
        <v>2999</v>
      </c>
      <c r="G151" s="177"/>
      <c r="H151" s="177"/>
      <c r="I151" s="180"/>
      <c r="J151" s="192">
        <f>BK151</f>
        <v>0</v>
      </c>
      <c r="K151" s="177"/>
      <c r="L151" s="182"/>
      <c r="M151" s="183"/>
      <c r="N151" s="184"/>
      <c r="O151" s="184"/>
      <c r="P151" s="185">
        <f>SUM(P152:P156)</f>
        <v>0</v>
      </c>
      <c r="Q151" s="184"/>
      <c r="R151" s="185">
        <f>SUM(R152:R156)</f>
        <v>0</v>
      </c>
      <c r="S151" s="184"/>
      <c r="T151" s="186">
        <f>SUM(T152:T156)</f>
        <v>0</v>
      </c>
      <c r="AR151" s="187" t="s">
        <v>80</v>
      </c>
      <c r="AT151" s="188" t="s">
        <v>71</v>
      </c>
      <c r="AU151" s="188" t="s">
        <v>80</v>
      </c>
      <c r="AY151" s="187" t="s">
        <v>173</v>
      </c>
      <c r="BK151" s="189">
        <f>SUM(BK152:BK156)</f>
        <v>0</v>
      </c>
    </row>
    <row r="152" spans="2:65" s="1" customFormat="1" ht="22.5" customHeight="1">
      <c r="B152" s="41"/>
      <c r="C152" s="193" t="s">
        <v>1564</v>
      </c>
      <c r="D152" s="193" t="s">
        <v>176</v>
      </c>
      <c r="E152" s="194" t="s">
        <v>3000</v>
      </c>
      <c r="F152" s="195" t="s">
        <v>3001</v>
      </c>
      <c r="G152" s="196" t="s">
        <v>1543</v>
      </c>
      <c r="H152" s="197">
        <v>1</v>
      </c>
      <c r="I152" s="198"/>
      <c r="J152" s="199">
        <f>ROUND(I152*H152,2)</f>
        <v>0</v>
      </c>
      <c r="K152" s="195" t="s">
        <v>21</v>
      </c>
      <c r="L152" s="61"/>
      <c r="M152" s="200" t="s">
        <v>21</v>
      </c>
      <c r="N152" s="201" t="s">
        <v>43</v>
      </c>
      <c r="O152" s="42"/>
      <c r="P152" s="202">
        <f>O152*H152</f>
        <v>0</v>
      </c>
      <c r="Q152" s="202">
        <v>0</v>
      </c>
      <c r="R152" s="202">
        <f>Q152*H152</f>
        <v>0</v>
      </c>
      <c r="S152" s="202">
        <v>0</v>
      </c>
      <c r="T152" s="203">
        <f>S152*H152</f>
        <v>0</v>
      </c>
      <c r="AR152" s="24" t="s">
        <v>181</v>
      </c>
      <c r="AT152" s="24" t="s">
        <v>176</v>
      </c>
      <c r="AU152" s="24" t="s">
        <v>82</v>
      </c>
      <c r="AY152" s="24" t="s">
        <v>173</v>
      </c>
      <c r="BE152" s="204">
        <f>IF(N152="základní",J152,0)</f>
        <v>0</v>
      </c>
      <c r="BF152" s="204">
        <f>IF(N152="snížená",J152,0)</f>
        <v>0</v>
      </c>
      <c r="BG152" s="204">
        <f>IF(N152="zákl. přenesená",J152,0)</f>
        <v>0</v>
      </c>
      <c r="BH152" s="204">
        <f>IF(N152="sníž. přenesená",J152,0)</f>
        <v>0</v>
      </c>
      <c r="BI152" s="204">
        <f>IF(N152="nulová",J152,0)</f>
        <v>0</v>
      </c>
      <c r="BJ152" s="24" t="s">
        <v>80</v>
      </c>
      <c r="BK152" s="204">
        <f>ROUND(I152*H152,2)</f>
        <v>0</v>
      </c>
      <c r="BL152" s="24" t="s">
        <v>181</v>
      </c>
      <c r="BM152" s="24" t="s">
        <v>3002</v>
      </c>
    </row>
    <row r="153" spans="2:65" s="1" customFormat="1" ht="22.5" customHeight="1">
      <c r="B153" s="41"/>
      <c r="C153" s="193" t="s">
        <v>1568</v>
      </c>
      <c r="D153" s="193" t="s">
        <v>176</v>
      </c>
      <c r="E153" s="194" t="s">
        <v>3003</v>
      </c>
      <c r="F153" s="195" t="s">
        <v>3004</v>
      </c>
      <c r="G153" s="196" t="s">
        <v>1543</v>
      </c>
      <c r="H153" s="197">
        <v>1</v>
      </c>
      <c r="I153" s="198"/>
      <c r="J153" s="199">
        <f>ROUND(I153*H153,2)</f>
        <v>0</v>
      </c>
      <c r="K153" s="195" t="s">
        <v>21</v>
      </c>
      <c r="L153" s="61"/>
      <c r="M153" s="200" t="s">
        <v>21</v>
      </c>
      <c r="N153" s="201" t="s">
        <v>43</v>
      </c>
      <c r="O153" s="42"/>
      <c r="P153" s="202">
        <f>O153*H153</f>
        <v>0</v>
      </c>
      <c r="Q153" s="202">
        <v>0</v>
      </c>
      <c r="R153" s="202">
        <f>Q153*H153</f>
        <v>0</v>
      </c>
      <c r="S153" s="202">
        <v>0</v>
      </c>
      <c r="T153" s="203">
        <f>S153*H153</f>
        <v>0</v>
      </c>
      <c r="AR153" s="24" t="s">
        <v>181</v>
      </c>
      <c r="AT153" s="24" t="s">
        <v>176</v>
      </c>
      <c r="AU153" s="24" t="s">
        <v>82</v>
      </c>
      <c r="AY153" s="24" t="s">
        <v>173</v>
      </c>
      <c r="BE153" s="204">
        <f>IF(N153="základní",J153,0)</f>
        <v>0</v>
      </c>
      <c r="BF153" s="204">
        <f>IF(N153="snížená",J153,0)</f>
        <v>0</v>
      </c>
      <c r="BG153" s="204">
        <f>IF(N153="zákl. přenesená",J153,0)</f>
        <v>0</v>
      </c>
      <c r="BH153" s="204">
        <f>IF(N153="sníž. přenesená",J153,0)</f>
        <v>0</v>
      </c>
      <c r="BI153" s="204">
        <f>IF(N153="nulová",J153,0)</f>
        <v>0</v>
      </c>
      <c r="BJ153" s="24" t="s">
        <v>80</v>
      </c>
      <c r="BK153" s="204">
        <f>ROUND(I153*H153,2)</f>
        <v>0</v>
      </c>
      <c r="BL153" s="24" t="s">
        <v>181</v>
      </c>
      <c r="BM153" s="24" t="s">
        <v>3005</v>
      </c>
    </row>
    <row r="154" spans="2:65" s="1" customFormat="1" ht="22.5" customHeight="1">
      <c r="B154" s="41"/>
      <c r="C154" s="193" t="s">
        <v>1574</v>
      </c>
      <c r="D154" s="193" t="s">
        <v>176</v>
      </c>
      <c r="E154" s="194" t="s">
        <v>3006</v>
      </c>
      <c r="F154" s="195" t="s">
        <v>3007</v>
      </c>
      <c r="G154" s="196" t="s">
        <v>1543</v>
      </c>
      <c r="H154" s="197">
        <v>1</v>
      </c>
      <c r="I154" s="198"/>
      <c r="J154" s="199">
        <f>ROUND(I154*H154,2)</f>
        <v>0</v>
      </c>
      <c r="K154" s="195" t="s">
        <v>21</v>
      </c>
      <c r="L154" s="61"/>
      <c r="M154" s="200" t="s">
        <v>21</v>
      </c>
      <c r="N154" s="201" t="s">
        <v>43</v>
      </c>
      <c r="O154" s="42"/>
      <c r="P154" s="202">
        <f>O154*H154</f>
        <v>0</v>
      </c>
      <c r="Q154" s="202">
        <v>0</v>
      </c>
      <c r="R154" s="202">
        <f>Q154*H154</f>
        <v>0</v>
      </c>
      <c r="S154" s="202">
        <v>0</v>
      </c>
      <c r="T154" s="203">
        <f>S154*H154</f>
        <v>0</v>
      </c>
      <c r="AR154" s="24" t="s">
        <v>181</v>
      </c>
      <c r="AT154" s="24" t="s">
        <v>176</v>
      </c>
      <c r="AU154" s="24" t="s">
        <v>82</v>
      </c>
      <c r="AY154" s="24" t="s">
        <v>173</v>
      </c>
      <c r="BE154" s="204">
        <f>IF(N154="základní",J154,0)</f>
        <v>0</v>
      </c>
      <c r="BF154" s="204">
        <f>IF(N154="snížená",J154,0)</f>
        <v>0</v>
      </c>
      <c r="BG154" s="204">
        <f>IF(N154="zákl. přenesená",J154,0)</f>
        <v>0</v>
      </c>
      <c r="BH154" s="204">
        <f>IF(N154="sníž. přenesená",J154,0)</f>
        <v>0</v>
      </c>
      <c r="BI154" s="204">
        <f>IF(N154="nulová",J154,0)</f>
        <v>0</v>
      </c>
      <c r="BJ154" s="24" t="s">
        <v>80</v>
      </c>
      <c r="BK154" s="204">
        <f>ROUND(I154*H154,2)</f>
        <v>0</v>
      </c>
      <c r="BL154" s="24" t="s">
        <v>181</v>
      </c>
      <c r="BM154" s="24" t="s">
        <v>3008</v>
      </c>
    </row>
    <row r="155" spans="2:65" s="1" customFormat="1" ht="22.5" customHeight="1">
      <c r="B155" s="41"/>
      <c r="C155" s="193" t="s">
        <v>1578</v>
      </c>
      <c r="D155" s="193" t="s">
        <v>176</v>
      </c>
      <c r="E155" s="194" t="s">
        <v>3009</v>
      </c>
      <c r="F155" s="195" t="s">
        <v>3010</v>
      </c>
      <c r="G155" s="196" t="s">
        <v>1543</v>
      </c>
      <c r="H155" s="197">
        <v>1</v>
      </c>
      <c r="I155" s="198"/>
      <c r="J155" s="199">
        <f>ROUND(I155*H155,2)</f>
        <v>0</v>
      </c>
      <c r="K155" s="195" t="s">
        <v>21</v>
      </c>
      <c r="L155" s="61"/>
      <c r="M155" s="200" t="s">
        <v>21</v>
      </c>
      <c r="N155" s="201" t="s">
        <v>43</v>
      </c>
      <c r="O155" s="42"/>
      <c r="P155" s="202">
        <f>O155*H155</f>
        <v>0</v>
      </c>
      <c r="Q155" s="202">
        <v>0</v>
      </c>
      <c r="R155" s="202">
        <f>Q155*H155</f>
        <v>0</v>
      </c>
      <c r="S155" s="202">
        <v>0</v>
      </c>
      <c r="T155" s="203">
        <f>S155*H155</f>
        <v>0</v>
      </c>
      <c r="AR155" s="24" t="s">
        <v>181</v>
      </c>
      <c r="AT155" s="24" t="s">
        <v>176</v>
      </c>
      <c r="AU155" s="24" t="s">
        <v>82</v>
      </c>
      <c r="AY155" s="24" t="s">
        <v>173</v>
      </c>
      <c r="BE155" s="204">
        <f>IF(N155="základní",J155,0)</f>
        <v>0</v>
      </c>
      <c r="BF155" s="204">
        <f>IF(N155="snížená",J155,0)</f>
        <v>0</v>
      </c>
      <c r="BG155" s="204">
        <f>IF(N155="zákl. přenesená",J155,0)</f>
        <v>0</v>
      </c>
      <c r="BH155" s="204">
        <f>IF(N155="sníž. přenesená",J155,0)</f>
        <v>0</v>
      </c>
      <c r="BI155" s="204">
        <f>IF(N155="nulová",J155,0)</f>
        <v>0</v>
      </c>
      <c r="BJ155" s="24" t="s">
        <v>80</v>
      </c>
      <c r="BK155" s="204">
        <f>ROUND(I155*H155,2)</f>
        <v>0</v>
      </c>
      <c r="BL155" s="24" t="s">
        <v>181</v>
      </c>
      <c r="BM155" s="24" t="s">
        <v>3011</v>
      </c>
    </row>
    <row r="156" spans="2:65" s="1" customFormat="1" ht="22.5" customHeight="1">
      <c r="B156" s="41"/>
      <c r="C156" s="193" t="s">
        <v>1582</v>
      </c>
      <c r="D156" s="193" t="s">
        <v>176</v>
      </c>
      <c r="E156" s="194" t="s">
        <v>3012</v>
      </c>
      <c r="F156" s="195" t="s">
        <v>3013</v>
      </c>
      <c r="G156" s="196" t="s">
        <v>1543</v>
      </c>
      <c r="H156" s="197">
        <v>1</v>
      </c>
      <c r="I156" s="198"/>
      <c r="J156" s="199">
        <f>ROUND(I156*H156,2)</f>
        <v>0</v>
      </c>
      <c r="K156" s="195" t="s">
        <v>21</v>
      </c>
      <c r="L156" s="61"/>
      <c r="M156" s="200" t="s">
        <v>21</v>
      </c>
      <c r="N156" s="201" t="s">
        <v>43</v>
      </c>
      <c r="O156" s="42"/>
      <c r="P156" s="202">
        <f>O156*H156</f>
        <v>0</v>
      </c>
      <c r="Q156" s="202">
        <v>0</v>
      </c>
      <c r="R156" s="202">
        <f>Q156*H156</f>
        <v>0</v>
      </c>
      <c r="S156" s="202">
        <v>0</v>
      </c>
      <c r="T156" s="203">
        <f>S156*H156</f>
        <v>0</v>
      </c>
      <c r="AR156" s="24" t="s">
        <v>181</v>
      </c>
      <c r="AT156" s="24" t="s">
        <v>176</v>
      </c>
      <c r="AU156" s="24" t="s">
        <v>82</v>
      </c>
      <c r="AY156" s="24" t="s">
        <v>173</v>
      </c>
      <c r="BE156" s="204">
        <f>IF(N156="základní",J156,0)</f>
        <v>0</v>
      </c>
      <c r="BF156" s="204">
        <f>IF(N156="snížená",J156,0)</f>
        <v>0</v>
      </c>
      <c r="BG156" s="204">
        <f>IF(N156="zákl. přenesená",J156,0)</f>
        <v>0</v>
      </c>
      <c r="BH156" s="204">
        <f>IF(N156="sníž. přenesená",J156,0)</f>
        <v>0</v>
      </c>
      <c r="BI156" s="204">
        <f>IF(N156="nulová",J156,0)</f>
        <v>0</v>
      </c>
      <c r="BJ156" s="24" t="s">
        <v>80</v>
      </c>
      <c r="BK156" s="204">
        <f>ROUND(I156*H156,2)</f>
        <v>0</v>
      </c>
      <c r="BL156" s="24" t="s">
        <v>181</v>
      </c>
      <c r="BM156" s="24" t="s">
        <v>3014</v>
      </c>
    </row>
    <row r="157" spans="2:63" s="10" customFormat="1" ht="29.85" customHeight="1">
      <c r="B157" s="176"/>
      <c r="C157" s="177"/>
      <c r="D157" s="190" t="s">
        <v>71</v>
      </c>
      <c r="E157" s="191" t="s">
        <v>3015</v>
      </c>
      <c r="F157" s="191" t="s">
        <v>2883</v>
      </c>
      <c r="G157" s="177"/>
      <c r="H157" s="177"/>
      <c r="I157" s="180"/>
      <c r="J157" s="192">
        <f>BK157</f>
        <v>0</v>
      </c>
      <c r="K157" s="177"/>
      <c r="L157" s="182"/>
      <c r="M157" s="183"/>
      <c r="N157" s="184"/>
      <c r="O157" s="184"/>
      <c r="P157" s="185">
        <f>SUM(P158:P167)</f>
        <v>0</v>
      </c>
      <c r="Q157" s="184"/>
      <c r="R157" s="185">
        <f>SUM(R158:R167)</f>
        <v>0</v>
      </c>
      <c r="S157" s="184"/>
      <c r="T157" s="186">
        <f>SUM(T158:T167)</f>
        <v>0</v>
      </c>
      <c r="AR157" s="187" t="s">
        <v>80</v>
      </c>
      <c r="AT157" s="188" t="s">
        <v>71</v>
      </c>
      <c r="AU157" s="188" t="s">
        <v>80</v>
      </c>
      <c r="AY157" s="187" t="s">
        <v>173</v>
      </c>
      <c r="BK157" s="189">
        <f>SUM(BK158:BK167)</f>
        <v>0</v>
      </c>
    </row>
    <row r="158" spans="2:65" s="1" customFormat="1" ht="22.5" customHeight="1">
      <c r="B158" s="41"/>
      <c r="C158" s="193" t="s">
        <v>1586</v>
      </c>
      <c r="D158" s="193" t="s">
        <v>176</v>
      </c>
      <c r="E158" s="194" t="s">
        <v>3016</v>
      </c>
      <c r="F158" s="195" t="s">
        <v>3017</v>
      </c>
      <c r="G158" s="196" t="s">
        <v>970</v>
      </c>
      <c r="H158" s="197">
        <v>7</v>
      </c>
      <c r="I158" s="198"/>
      <c r="J158" s="199">
        <f aca="true" t="shared" si="40" ref="J158:J167">ROUND(I158*H158,2)</f>
        <v>0</v>
      </c>
      <c r="K158" s="195" t="s">
        <v>21</v>
      </c>
      <c r="L158" s="61"/>
      <c r="M158" s="200" t="s">
        <v>21</v>
      </c>
      <c r="N158" s="201" t="s">
        <v>43</v>
      </c>
      <c r="O158" s="42"/>
      <c r="P158" s="202">
        <f aca="true" t="shared" si="41" ref="P158:P167">O158*H158</f>
        <v>0</v>
      </c>
      <c r="Q158" s="202">
        <v>0</v>
      </c>
      <c r="R158" s="202">
        <f aca="true" t="shared" si="42" ref="R158:R167">Q158*H158</f>
        <v>0</v>
      </c>
      <c r="S158" s="202">
        <v>0</v>
      </c>
      <c r="T158" s="203">
        <f aca="true" t="shared" si="43" ref="T158:T167">S158*H158</f>
        <v>0</v>
      </c>
      <c r="AR158" s="24" t="s">
        <v>181</v>
      </c>
      <c r="AT158" s="24" t="s">
        <v>176</v>
      </c>
      <c r="AU158" s="24" t="s">
        <v>82</v>
      </c>
      <c r="AY158" s="24" t="s">
        <v>173</v>
      </c>
      <c r="BE158" s="204">
        <f aca="true" t="shared" si="44" ref="BE158:BE167">IF(N158="základní",J158,0)</f>
        <v>0</v>
      </c>
      <c r="BF158" s="204">
        <f aca="true" t="shared" si="45" ref="BF158:BF167">IF(N158="snížená",J158,0)</f>
        <v>0</v>
      </c>
      <c r="BG158" s="204">
        <f aca="true" t="shared" si="46" ref="BG158:BG167">IF(N158="zákl. přenesená",J158,0)</f>
        <v>0</v>
      </c>
      <c r="BH158" s="204">
        <f aca="true" t="shared" si="47" ref="BH158:BH167">IF(N158="sníž. přenesená",J158,0)</f>
        <v>0</v>
      </c>
      <c r="BI158" s="204">
        <f aca="true" t="shared" si="48" ref="BI158:BI167">IF(N158="nulová",J158,0)</f>
        <v>0</v>
      </c>
      <c r="BJ158" s="24" t="s">
        <v>80</v>
      </c>
      <c r="BK158" s="204">
        <f aca="true" t="shared" si="49" ref="BK158:BK167">ROUND(I158*H158,2)</f>
        <v>0</v>
      </c>
      <c r="BL158" s="24" t="s">
        <v>181</v>
      </c>
      <c r="BM158" s="24" t="s">
        <v>3018</v>
      </c>
    </row>
    <row r="159" spans="2:65" s="1" customFormat="1" ht="22.5" customHeight="1">
      <c r="B159" s="41"/>
      <c r="C159" s="193" t="s">
        <v>1590</v>
      </c>
      <c r="D159" s="193" t="s">
        <v>176</v>
      </c>
      <c r="E159" s="194" t="s">
        <v>3019</v>
      </c>
      <c r="F159" s="195" t="s">
        <v>3020</v>
      </c>
      <c r="G159" s="196" t="s">
        <v>1543</v>
      </c>
      <c r="H159" s="197">
        <v>1</v>
      </c>
      <c r="I159" s="198"/>
      <c r="J159" s="199">
        <f t="shared" si="40"/>
        <v>0</v>
      </c>
      <c r="K159" s="195" t="s">
        <v>21</v>
      </c>
      <c r="L159" s="61"/>
      <c r="M159" s="200" t="s">
        <v>21</v>
      </c>
      <c r="N159" s="201" t="s">
        <v>43</v>
      </c>
      <c r="O159" s="42"/>
      <c r="P159" s="202">
        <f t="shared" si="41"/>
        <v>0</v>
      </c>
      <c r="Q159" s="202">
        <v>0</v>
      </c>
      <c r="R159" s="202">
        <f t="shared" si="42"/>
        <v>0</v>
      </c>
      <c r="S159" s="202">
        <v>0</v>
      </c>
      <c r="T159" s="203">
        <f t="shared" si="43"/>
        <v>0</v>
      </c>
      <c r="AR159" s="24" t="s">
        <v>181</v>
      </c>
      <c r="AT159" s="24" t="s">
        <v>176</v>
      </c>
      <c r="AU159" s="24" t="s">
        <v>82</v>
      </c>
      <c r="AY159" s="24" t="s">
        <v>173</v>
      </c>
      <c r="BE159" s="204">
        <f t="shared" si="44"/>
        <v>0</v>
      </c>
      <c r="BF159" s="204">
        <f t="shared" si="45"/>
        <v>0</v>
      </c>
      <c r="BG159" s="204">
        <f t="shared" si="46"/>
        <v>0</v>
      </c>
      <c r="BH159" s="204">
        <f t="shared" si="47"/>
        <v>0</v>
      </c>
      <c r="BI159" s="204">
        <f t="shared" si="48"/>
        <v>0</v>
      </c>
      <c r="BJ159" s="24" t="s">
        <v>80</v>
      </c>
      <c r="BK159" s="204">
        <f t="shared" si="49"/>
        <v>0</v>
      </c>
      <c r="BL159" s="24" t="s">
        <v>181</v>
      </c>
      <c r="BM159" s="24" t="s">
        <v>3021</v>
      </c>
    </row>
    <row r="160" spans="2:65" s="1" customFormat="1" ht="22.5" customHeight="1">
      <c r="B160" s="41"/>
      <c r="C160" s="193" t="s">
        <v>1594</v>
      </c>
      <c r="D160" s="193" t="s">
        <v>176</v>
      </c>
      <c r="E160" s="194" t="s">
        <v>3022</v>
      </c>
      <c r="F160" s="195" t="s">
        <v>3023</v>
      </c>
      <c r="G160" s="196" t="s">
        <v>1543</v>
      </c>
      <c r="H160" s="197">
        <v>1</v>
      </c>
      <c r="I160" s="198"/>
      <c r="J160" s="199">
        <f t="shared" si="40"/>
        <v>0</v>
      </c>
      <c r="K160" s="195" t="s">
        <v>21</v>
      </c>
      <c r="L160" s="61"/>
      <c r="M160" s="200" t="s">
        <v>21</v>
      </c>
      <c r="N160" s="201" t="s">
        <v>43</v>
      </c>
      <c r="O160" s="42"/>
      <c r="P160" s="202">
        <f t="shared" si="41"/>
        <v>0</v>
      </c>
      <c r="Q160" s="202">
        <v>0</v>
      </c>
      <c r="R160" s="202">
        <f t="shared" si="42"/>
        <v>0</v>
      </c>
      <c r="S160" s="202">
        <v>0</v>
      </c>
      <c r="T160" s="203">
        <f t="shared" si="43"/>
        <v>0</v>
      </c>
      <c r="AR160" s="24" t="s">
        <v>181</v>
      </c>
      <c r="AT160" s="24" t="s">
        <v>176</v>
      </c>
      <c r="AU160" s="24" t="s">
        <v>82</v>
      </c>
      <c r="AY160" s="24" t="s">
        <v>173</v>
      </c>
      <c r="BE160" s="204">
        <f t="shared" si="44"/>
        <v>0</v>
      </c>
      <c r="BF160" s="204">
        <f t="shared" si="45"/>
        <v>0</v>
      </c>
      <c r="BG160" s="204">
        <f t="shared" si="46"/>
        <v>0</v>
      </c>
      <c r="BH160" s="204">
        <f t="shared" si="47"/>
        <v>0</v>
      </c>
      <c r="BI160" s="204">
        <f t="shared" si="48"/>
        <v>0</v>
      </c>
      <c r="BJ160" s="24" t="s">
        <v>80</v>
      </c>
      <c r="BK160" s="204">
        <f t="shared" si="49"/>
        <v>0</v>
      </c>
      <c r="BL160" s="24" t="s">
        <v>181</v>
      </c>
      <c r="BM160" s="24" t="s">
        <v>3024</v>
      </c>
    </row>
    <row r="161" spans="2:65" s="1" customFormat="1" ht="22.5" customHeight="1">
      <c r="B161" s="41"/>
      <c r="C161" s="193" t="s">
        <v>1600</v>
      </c>
      <c r="D161" s="193" t="s">
        <v>176</v>
      </c>
      <c r="E161" s="194" t="s">
        <v>3025</v>
      </c>
      <c r="F161" s="195" t="s">
        <v>3026</v>
      </c>
      <c r="G161" s="196" t="s">
        <v>1543</v>
      </c>
      <c r="H161" s="197">
        <v>1</v>
      </c>
      <c r="I161" s="198"/>
      <c r="J161" s="199">
        <f t="shared" si="40"/>
        <v>0</v>
      </c>
      <c r="K161" s="195" t="s">
        <v>21</v>
      </c>
      <c r="L161" s="61"/>
      <c r="M161" s="200" t="s">
        <v>21</v>
      </c>
      <c r="N161" s="201" t="s">
        <v>43</v>
      </c>
      <c r="O161" s="42"/>
      <c r="P161" s="202">
        <f t="shared" si="41"/>
        <v>0</v>
      </c>
      <c r="Q161" s="202">
        <v>0</v>
      </c>
      <c r="R161" s="202">
        <f t="shared" si="42"/>
        <v>0</v>
      </c>
      <c r="S161" s="202">
        <v>0</v>
      </c>
      <c r="T161" s="203">
        <f t="shared" si="43"/>
        <v>0</v>
      </c>
      <c r="AR161" s="24" t="s">
        <v>181</v>
      </c>
      <c r="AT161" s="24" t="s">
        <v>176</v>
      </c>
      <c r="AU161" s="24" t="s">
        <v>82</v>
      </c>
      <c r="AY161" s="24" t="s">
        <v>173</v>
      </c>
      <c r="BE161" s="204">
        <f t="shared" si="44"/>
        <v>0</v>
      </c>
      <c r="BF161" s="204">
        <f t="shared" si="45"/>
        <v>0</v>
      </c>
      <c r="BG161" s="204">
        <f t="shared" si="46"/>
        <v>0</v>
      </c>
      <c r="BH161" s="204">
        <f t="shared" si="47"/>
        <v>0</v>
      </c>
      <c r="BI161" s="204">
        <f t="shared" si="48"/>
        <v>0</v>
      </c>
      <c r="BJ161" s="24" t="s">
        <v>80</v>
      </c>
      <c r="BK161" s="204">
        <f t="shared" si="49"/>
        <v>0</v>
      </c>
      <c r="BL161" s="24" t="s">
        <v>181</v>
      </c>
      <c r="BM161" s="24" t="s">
        <v>3027</v>
      </c>
    </row>
    <row r="162" spans="2:65" s="1" customFormat="1" ht="22.5" customHeight="1">
      <c r="B162" s="41"/>
      <c r="C162" s="193" t="s">
        <v>1604</v>
      </c>
      <c r="D162" s="193" t="s">
        <v>176</v>
      </c>
      <c r="E162" s="194" t="s">
        <v>3028</v>
      </c>
      <c r="F162" s="195" t="s">
        <v>3029</v>
      </c>
      <c r="G162" s="196" t="s">
        <v>1543</v>
      </c>
      <c r="H162" s="197">
        <v>1</v>
      </c>
      <c r="I162" s="198"/>
      <c r="J162" s="199">
        <f t="shared" si="40"/>
        <v>0</v>
      </c>
      <c r="K162" s="195" t="s">
        <v>21</v>
      </c>
      <c r="L162" s="61"/>
      <c r="M162" s="200" t="s">
        <v>21</v>
      </c>
      <c r="N162" s="201" t="s">
        <v>43</v>
      </c>
      <c r="O162" s="42"/>
      <c r="P162" s="202">
        <f t="shared" si="41"/>
        <v>0</v>
      </c>
      <c r="Q162" s="202">
        <v>0</v>
      </c>
      <c r="R162" s="202">
        <f t="shared" si="42"/>
        <v>0</v>
      </c>
      <c r="S162" s="202">
        <v>0</v>
      </c>
      <c r="T162" s="203">
        <f t="shared" si="43"/>
        <v>0</v>
      </c>
      <c r="AR162" s="24" t="s">
        <v>181</v>
      </c>
      <c r="AT162" s="24" t="s">
        <v>176</v>
      </c>
      <c r="AU162" s="24" t="s">
        <v>82</v>
      </c>
      <c r="AY162" s="24" t="s">
        <v>173</v>
      </c>
      <c r="BE162" s="204">
        <f t="shared" si="44"/>
        <v>0</v>
      </c>
      <c r="BF162" s="204">
        <f t="shared" si="45"/>
        <v>0</v>
      </c>
      <c r="BG162" s="204">
        <f t="shared" si="46"/>
        <v>0</v>
      </c>
      <c r="BH162" s="204">
        <f t="shared" si="47"/>
        <v>0</v>
      </c>
      <c r="BI162" s="204">
        <f t="shared" si="48"/>
        <v>0</v>
      </c>
      <c r="BJ162" s="24" t="s">
        <v>80</v>
      </c>
      <c r="BK162" s="204">
        <f t="shared" si="49"/>
        <v>0</v>
      </c>
      <c r="BL162" s="24" t="s">
        <v>181</v>
      </c>
      <c r="BM162" s="24" t="s">
        <v>3030</v>
      </c>
    </row>
    <row r="163" spans="2:65" s="1" customFormat="1" ht="22.5" customHeight="1">
      <c r="B163" s="41"/>
      <c r="C163" s="193" t="s">
        <v>1608</v>
      </c>
      <c r="D163" s="193" t="s">
        <v>176</v>
      </c>
      <c r="E163" s="194" t="s">
        <v>3031</v>
      </c>
      <c r="F163" s="195" t="s">
        <v>3032</v>
      </c>
      <c r="G163" s="196" t="s">
        <v>1543</v>
      </c>
      <c r="H163" s="197">
        <v>1</v>
      </c>
      <c r="I163" s="198"/>
      <c r="J163" s="199">
        <f t="shared" si="40"/>
        <v>0</v>
      </c>
      <c r="K163" s="195" t="s">
        <v>21</v>
      </c>
      <c r="L163" s="61"/>
      <c r="M163" s="200" t="s">
        <v>21</v>
      </c>
      <c r="N163" s="201" t="s">
        <v>43</v>
      </c>
      <c r="O163" s="42"/>
      <c r="P163" s="202">
        <f t="shared" si="41"/>
        <v>0</v>
      </c>
      <c r="Q163" s="202">
        <v>0</v>
      </c>
      <c r="R163" s="202">
        <f t="shared" si="42"/>
        <v>0</v>
      </c>
      <c r="S163" s="202">
        <v>0</v>
      </c>
      <c r="T163" s="203">
        <f t="shared" si="43"/>
        <v>0</v>
      </c>
      <c r="AR163" s="24" t="s">
        <v>181</v>
      </c>
      <c r="AT163" s="24" t="s">
        <v>176</v>
      </c>
      <c r="AU163" s="24" t="s">
        <v>82</v>
      </c>
      <c r="AY163" s="24" t="s">
        <v>173</v>
      </c>
      <c r="BE163" s="204">
        <f t="shared" si="44"/>
        <v>0</v>
      </c>
      <c r="BF163" s="204">
        <f t="shared" si="45"/>
        <v>0</v>
      </c>
      <c r="BG163" s="204">
        <f t="shared" si="46"/>
        <v>0</v>
      </c>
      <c r="BH163" s="204">
        <f t="shared" si="47"/>
        <v>0</v>
      </c>
      <c r="BI163" s="204">
        <f t="shared" si="48"/>
        <v>0</v>
      </c>
      <c r="BJ163" s="24" t="s">
        <v>80</v>
      </c>
      <c r="BK163" s="204">
        <f t="shared" si="49"/>
        <v>0</v>
      </c>
      <c r="BL163" s="24" t="s">
        <v>181</v>
      </c>
      <c r="BM163" s="24" t="s">
        <v>3033</v>
      </c>
    </row>
    <row r="164" spans="2:65" s="1" customFormat="1" ht="22.5" customHeight="1">
      <c r="B164" s="41"/>
      <c r="C164" s="193" t="s">
        <v>1612</v>
      </c>
      <c r="D164" s="193" t="s">
        <v>176</v>
      </c>
      <c r="E164" s="194" t="s">
        <v>3034</v>
      </c>
      <c r="F164" s="195" t="s">
        <v>3035</v>
      </c>
      <c r="G164" s="196" t="s">
        <v>1543</v>
      </c>
      <c r="H164" s="197">
        <v>1</v>
      </c>
      <c r="I164" s="198"/>
      <c r="J164" s="199">
        <f t="shared" si="40"/>
        <v>0</v>
      </c>
      <c r="K164" s="195" t="s">
        <v>21</v>
      </c>
      <c r="L164" s="61"/>
      <c r="M164" s="200" t="s">
        <v>21</v>
      </c>
      <c r="N164" s="201" t="s">
        <v>43</v>
      </c>
      <c r="O164" s="42"/>
      <c r="P164" s="202">
        <f t="shared" si="41"/>
        <v>0</v>
      </c>
      <c r="Q164" s="202">
        <v>0</v>
      </c>
      <c r="R164" s="202">
        <f t="shared" si="42"/>
        <v>0</v>
      </c>
      <c r="S164" s="202">
        <v>0</v>
      </c>
      <c r="T164" s="203">
        <f t="shared" si="43"/>
        <v>0</v>
      </c>
      <c r="AR164" s="24" t="s">
        <v>181</v>
      </c>
      <c r="AT164" s="24" t="s">
        <v>176</v>
      </c>
      <c r="AU164" s="24" t="s">
        <v>82</v>
      </c>
      <c r="AY164" s="24" t="s">
        <v>173</v>
      </c>
      <c r="BE164" s="204">
        <f t="shared" si="44"/>
        <v>0</v>
      </c>
      <c r="BF164" s="204">
        <f t="shared" si="45"/>
        <v>0</v>
      </c>
      <c r="BG164" s="204">
        <f t="shared" si="46"/>
        <v>0</v>
      </c>
      <c r="BH164" s="204">
        <f t="shared" si="47"/>
        <v>0</v>
      </c>
      <c r="BI164" s="204">
        <f t="shared" si="48"/>
        <v>0</v>
      </c>
      <c r="BJ164" s="24" t="s">
        <v>80</v>
      </c>
      <c r="BK164" s="204">
        <f t="shared" si="49"/>
        <v>0</v>
      </c>
      <c r="BL164" s="24" t="s">
        <v>181</v>
      </c>
      <c r="BM164" s="24" t="s">
        <v>3036</v>
      </c>
    </row>
    <row r="165" spans="2:65" s="1" customFormat="1" ht="22.5" customHeight="1">
      <c r="B165" s="41"/>
      <c r="C165" s="193" t="s">
        <v>1616</v>
      </c>
      <c r="D165" s="193" t="s">
        <v>176</v>
      </c>
      <c r="E165" s="194" t="s">
        <v>3037</v>
      </c>
      <c r="F165" s="195" t="s">
        <v>3038</v>
      </c>
      <c r="G165" s="196" t="s">
        <v>1543</v>
      </c>
      <c r="H165" s="197">
        <v>1</v>
      </c>
      <c r="I165" s="198"/>
      <c r="J165" s="199">
        <f t="shared" si="40"/>
        <v>0</v>
      </c>
      <c r="K165" s="195" t="s">
        <v>21</v>
      </c>
      <c r="L165" s="61"/>
      <c r="M165" s="200" t="s">
        <v>21</v>
      </c>
      <c r="N165" s="201" t="s">
        <v>43</v>
      </c>
      <c r="O165" s="42"/>
      <c r="P165" s="202">
        <f t="shared" si="41"/>
        <v>0</v>
      </c>
      <c r="Q165" s="202">
        <v>0</v>
      </c>
      <c r="R165" s="202">
        <f t="shared" si="42"/>
        <v>0</v>
      </c>
      <c r="S165" s="202">
        <v>0</v>
      </c>
      <c r="T165" s="203">
        <f t="shared" si="43"/>
        <v>0</v>
      </c>
      <c r="AR165" s="24" t="s">
        <v>181</v>
      </c>
      <c r="AT165" s="24" t="s">
        <v>176</v>
      </c>
      <c r="AU165" s="24" t="s">
        <v>82</v>
      </c>
      <c r="AY165" s="24" t="s">
        <v>173</v>
      </c>
      <c r="BE165" s="204">
        <f t="shared" si="44"/>
        <v>0</v>
      </c>
      <c r="BF165" s="204">
        <f t="shared" si="45"/>
        <v>0</v>
      </c>
      <c r="BG165" s="204">
        <f t="shared" si="46"/>
        <v>0</v>
      </c>
      <c r="BH165" s="204">
        <f t="shared" si="47"/>
        <v>0</v>
      </c>
      <c r="BI165" s="204">
        <f t="shared" si="48"/>
        <v>0</v>
      </c>
      <c r="BJ165" s="24" t="s">
        <v>80</v>
      </c>
      <c r="BK165" s="204">
        <f t="shared" si="49"/>
        <v>0</v>
      </c>
      <c r="BL165" s="24" t="s">
        <v>181</v>
      </c>
      <c r="BM165" s="24" t="s">
        <v>3039</v>
      </c>
    </row>
    <row r="166" spans="2:65" s="1" customFormat="1" ht="22.5" customHeight="1">
      <c r="B166" s="41"/>
      <c r="C166" s="193" t="s">
        <v>1620</v>
      </c>
      <c r="D166" s="193" t="s">
        <v>176</v>
      </c>
      <c r="E166" s="194" t="s">
        <v>3040</v>
      </c>
      <c r="F166" s="195" t="s">
        <v>2134</v>
      </c>
      <c r="G166" s="196" t="s">
        <v>1543</v>
      </c>
      <c r="H166" s="197">
        <v>1</v>
      </c>
      <c r="I166" s="198"/>
      <c r="J166" s="199">
        <f t="shared" si="40"/>
        <v>0</v>
      </c>
      <c r="K166" s="195" t="s">
        <v>21</v>
      </c>
      <c r="L166" s="61"/>
      <c r="M166" s="200" t="s">
        <v>21</v>
      </c>
      <c r="N166" s="201" t="s">
        <v>43</v>
      </c>
      <c r="O166" s="42"/>
      <c r="P166" s="202">
        <f t="shared" si="41"/>
        <v>0</v>
      </c>
      <c r="Q166" s="202">
        <v>0</v>
      </c>
      <c r="R166" s="202">
        <f t="shared" si="42"/>
        <v>0</v>
      </c>
      <c r="S166" s="202">
        <v>0</v>
      </c>
      <c r="T166" s="203">
        <f t="shared" si="43"/>
        <v>0</v>
      </c>
      <c r="AR166" s="24" t="s">
        <v>181</v>
      </c>
      <c r="AT166" s="24" t="s">
        <v>176</v>
      </c>
      <c r="AU166" s="24" t="s">
        <v>82</v>
      </c>
      <c r="AY166" s="24" t="s">
        <v>173</v>
      </c>
      <c r="BE166" s="204">
        <f t="shared" si="44"/>
        <v>0</v>
      </c>
      <c r="BF166" s="204">
        <f t="shared" si="45"/>
        <v>0</v>
      </c>
      <c r="BG166" s="204">
        <f t="shared" si="46"/>
        <v>0</v>
      </c>
      <c r="BH166" s="204">
        <f t="shared" si="47"/>
        <v>0</v>
      </c>
      <c r="BI166" s="204">
        <f t="shared" si="48"/>
        <v>0</v>
      </c>
      <c r="BJ166" s="24" t="s">
        <v>80</v>
      </c>
      <c r="BK166" s="204">
        <f t="shared" si="49"/>
        <v>0</v>
      </c>
      <c r="BL166" s="24" t="s">
        <v>181</v>
      </c>
      <c r="BM166" s="24" t="s">
        <v>3041</v>
      </c>
    </row>
    <row r="167" spans="2:65" s="1" customFormat="1" ht="22.5" customHeight="1">
      <c r="B167" s="41"/>
      <c r="C167" s="193" t="s">
        <v>1624</v>
      </c>
      <c r="D167" s="193" t="s">
        <v>176</v>
      </c>
      <c r="E167" s="194" t="s">
        <v>3042</v>
      </c>
      <c r="F167" s="195" t="s">
        <v>3043</v>
      </c>
      <c r="G167" s="196" t="s">
        <v>1543</v>
      </c>
      <c r="H167" s="197">
        <v>1</v>
      </c>
      <c r="I167" s="198"/>
      <c r="J167" s="199">
        <f t="shared" si="40"/>
        <v>0</v>
      </c>
      <c r="K167" s="195" t="s">
        <v>21</v>
      </c>
      <c r="L167" s="61"/>
      <c r="M167" s="200" t="s">
        <v>21</v>
      </c>
      <c r="N167" s="272" t="s">
        <v>43</v>
      </c>
      <c r="O167" s="273"/>
      <c r="P167" s="274">
        <f t="shared" si="41"/>
        <v>0</v>
      </c>
      <c r="Q167" s="274">
        <v>0</v>
      </c>
      <c r="R167" s="274">
        <f t="shared" si="42"/>
        <v>0</v>
      </c>
      <c r="S167" s="274">
        <v>0</v>
      </c>
      <c r="T167" s="275">
        <f t="shared" si="43"/>
        <v>0</v>
      </c>
      <c r="AR167" s="24" t="s">
        <v>181</v>
      </c>
      <c r="AT167" s="24" t="s">
        <v>176</v>
      </c>
      <c r="AU167" s="24" t="s">
        <v>82</v>
      </c>
      <c r="AY167" s="24" t="s">
        <v>173</v>
      </c>
      <c r="BE167" s="204">
        <f t="shared" si="44"/>
        <v>0</v>
      </c>
      <c r="BF167" s="204">
        <f t="shared" si="45"/>
        <v>0</v>
      </c>
      <c r="BG167" s="204">
        <f t="shared" si="46"/>
        <v>0</v>
      </c>
      <c r="BH167" s="204">
        <f t="shared" si="47"/>
        <v>0</v>
      </c>
      <c r="BI167" s="204">
        <f t="shared" si="48"/>
        <v>0</v>
      </c>
      <c r="BJ167" s="24" t="s">
        <v>80</v>
      </c>
      <c r="BK167" s="204">
        <f t="shared" si="49"/>
        <v>0</v>
      </c>
      <c r="BL167" s="24" t="s">
        <v>181</v>
      </c>
      <c r="BM167" s="24" t="s">
        <v>3044</v>
      </c>
    </row>
    <row r="168" spans="2:12" s="1" customFormat="1" ht="6.95" customHeight="1">
      <c r="B168" s="56"/>
      <c r="C168" s="57"/>
      <c r="D168" s="57"/>
      <c r="E168" s="57"/>
      <c r="F168" s="57"/>
      <c r="G168" s="57"/>
      <c r="H168" s="57"/>
      <c r="I168" s="139"/>
      <c r="J168" s="57"/>
      <c r="K168" s="57"/>
      <c r="L168" s="61"/>
    </row>
  </sheetData>
  <sheetProtection password="CC35" sheet="1" objects="1" scenarios="1" formatCells="0" formatColumns="0" formatRows="0" sort="0" autoFilter="0"/>
  <autoFilter ref="C91:K167"/>
  <mergeCells count="9">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2"/>
  <sheetViews>
    <sheetView showGridLines="0" workbookViewId="0" topLeftCell="A1">
      <pane ySplit="1" topLeftCell="A116" activePane="bottomLeft" state="frozen"/>
      <selection pane="bottomLeft" activeCell="F100" sqref="F10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118</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3045</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ROUND(SUM(BE83:BE151),2)</f>
        <v>0</v>
      </c>
      <c r="G30" s="42"/>
      <c r="H30" s="42"/>
      <c r="I30" s="131">
        <v>0.21</v>
      </c>
      <c r="J30" s="130">
        <f>ROUND(ROUND((SUM(BE83:BE151)),2)*I30,2)</f>
        <v>0</v>
      </c>
      <c r="K30" s="45"/>
    </row>
    <row r="31" spans="2:11" s="1" customFormat="1" ht="14.45" customHeight="1">
      <c r="B31" s="41"/>
      <c r="C31" s="42"/>
      <c r="D31" s="42"/>
      <c r="E31" s="49" t="s">
        <v>44</v>
      </c>
      <c r="F31" s="130">
        <f>ROUND(SUM(BF83:BF151),2)</f>
        <v>0</v>
      </c>
      <c r="G31" s="42"/>
      <c r="H31" s="42"/>
      <c r="I31" s="131">
        <v>0.15</v>
      </c>
      <c r="J31" s="130">
        <f>ROUND(ROUND((SUM(BF83:BF151)),2)*I31,2)</f>
        <v>0</v>
      </c>
      <c r="K31" s="45"/>
    </row>
    <row r="32" spans="2:11" s="1" customFormat="1" ht="14.45" customHeight="1" hidden="1">
      <c r="B32" s="41"/>
      <c r="C32" s="42"/>
      <c r="D32" s="42"/>
      <c r="E32" s="49" t="s">
        <v>45</v>
      </c>
      <c r="F32" s="130">
        <f>ROUND(SUM(BG83:BG151),2)</f>
        <v>0</v>
      </c>
      <c r="G32" s="42"/>
      <c r="H32" s="42"/>
      <c r="I32" s="131">
        <v>0.21</v>
      </c>
      <c r="J32" s="130">
        <v>0</v>
      </c>
      <c r="K32" s="45"/>
    </row>
    <row r="33" spans="2:11" s="1" customFormat="1" ht="14.45" customHeight="1" hidden="1">
      <c r="B33" s="41"/>
      <c r="C33" s="42"/>
      <c r="D33" s="42"/>
      <c r="E33" s="49" t="s">
        <v>46</v>
      </c>
      <c r="F33" s="130">
        <f>ROUND(SUM(BH83:BH151),2)</f>
        <v>0</v>
      </c>
      <c r="G33" s="42"/>
      <c r="H33" s="42"/>
      <c r="I33" s="131">
        <v>0.15</v>
      </c>
      <c r="J33" s="130">
        <v>0</v>
      </c>
      <c r="K33" s="45"/>
    </row>
    <row r="34" spans="2:11" s="1" customFormat="1" ht="14.45" customHeight="1" hidden="1">
      <c r="B34" s="41"/>
      <c r="C34" s="42"/>
      <c r="D34" s="42"/>
      <c r="E34" s="49" t="s">
        <v>47</v>
      </c>
      <c r="F34" s="130">
        <f>ROUND(SUM(BI83:BI151),2)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2017-087-13 - EPS</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11" s="7" customFormat="1" ht="24.95" customHeight="1">
      <c r="B57" s="149"/>
      <c r="C57" s="150"/>
      <c r="D57" s="151" t="s">
        <v>150</v>
      </c>
      <c r="E57" s="152"/>
      <c r="F57" s="152"/>
      <c r="G57" s="152"/>
      <c r="H57" s="152"/>
      <c r="I57" s="153"/>
      <c r="J57" s="154">
        <f>J84</f>
        <v>0</v>
      </c>
      <c r="K57" s="155"/>
    </row>
    <row r="58" spans="2:11" s="8" customFormat="1" ht="19.9" customHeight="1">
      <c r="B58" s="156"/>
      <c r="C58" s="157"/>
      <c r="D58" s="158" t="s">
        <v>3046</v>
      </c>
      <c r="E58" s="159"/>
      <c r="F58" s="159"/>
      <c r="G58" s="159"/>
      <c r="H58" s="159"/>
      <c r="I58" s="160"/>
      <c r="J58" s="161">
        <f>J85</f>
        <v>0</v>
      </c>
      <c r="K58" s="162"/>
    </row>
    <row r="59" spans="2:11" s="8" customFormat="1" ht="19.9" customHeight="1">
      <c r="B59" s="156"/>
      <c r="C59" s="157"/>
      <c r="D59" s="158" t="s">
        <v>3047</v>
      </c>
      <c r="E59" s="159"/>
      <c r="F59" s="159"/>
      <c r="G59" s="159"/>
      <c r="H59" s="159"/>
      <c r="I59" s="160"/>
      <c r="J59" s="161">
        <f>J86</f>
        <v>0</v>
      </c>
      <c r="K59" s="162"/>
    </row>
    <row r="60" spans="2:11" s="8" customFormat="1" ht="19.9" customHeight="1">
      <c r="B60" s="156"/>
      <c r="C60" s="157"/>
      <c r="D60" s="158" t="s">
        <v>3048</v>
      </c>
      <c r="E60" s="159"/>
      <c r="F60" s="159"/>
      <c r="G60" s="159"/>
      <c r="H60" s="159"/>
      <c r="I60" s="160"/>
      <c r="J60" s="161">
        <f>J103</f>
        <v>0</v>
      </c>
      <c r="K60" s="162"/>
    </row>
    <row r="61" spans="2:11" s="8" customFormat="1" ht="19.9" customHeight="1">
      <c r="B61" s="156"/>
      <c r="C61" s="157"/>
      <c r="D61" s="158" t="s">
        <v>3049</v>
      </c>
      <c r="E61" s="159"/>
      <c r="F61" s="159"/>
      <c r="G61" s="159"/>
      <c r="H61" s="159"/>
      <c r="I61" s="160"/>
      <c r="J61" s="161">
        <f>J120</f>
        <v>0</v>
      </c>
      <c r="K61" s="162"/>
    </row>
    <row r="62" spans="2:11" s="8" customFormat="1" ht="19.9" customHeight="1">
      <c r="B62" s="156"/>
      <c r="C62" s="157"/>
      <c r="D62" s="158" t="s">
        <v>3050</v>
      </c>
      <c r="E62" s="159"/>
      <c r="F62" s="159"/>
      <c r="G62" s="159"/>
      <c r="H62" s="159"/>
      <c r="I62" s="160"/>
      <c r="J62" s="161">
        <f>J135</f>
        <v>0</v>
      </c>
      <c r="K62" s="162"/>
    </row>
    <row r="63" spans="2:11" s="8" customFormat="1" ht="19.9" customHeight="1">
      <c r="B63" s="156"/>
      <c r="C63" s="157"/>
      <c r="D63" s="158" t="s">
        <v>3051</v>
      </c>
      <c r="E63" s="159"/>
      <c r="F63" s="159"/>
      <c r="G63" s="159"/>
      <c r="H63" s="159"/>
      <c r="I63" s="160"/>
      <c r="J63" s="161">
        <f>J141</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2017-087-13 - EPS</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3" s="1" customFormat="1" ht="29.25" customHeight="1">
      <c r="B83" s="41"/>
      <c r="C83" s="87" t="s">
        <v>143</v>
      </c>
      <c r="D83" s="63"/>
      <c r="E83" s="63"/>
      <c r="F83" s="63"/>
      <c r="G83" s="63"/>
      <c r="H83" s="63"/>
      <c r="I83" s="163"/>
      <c r="J83" s="172">
        <f>BK83</f>
        <v>0</v>
      </c>
      <c r="K83" s="63"/>
      <c r="L83" s="61"/>
      <c r="M83" s="84"/>
      <c r="N83" s="85"/>
      <c r="O83" s="85"/>
      <c r="P83" s="173">
        <f>P84</f>
        <v>0</v>
      </c>
      <c r="Q83" s="85"/>
      <c r="R83" s="173">
        <f>R84</f>
        <v>0</v>
      </c>
      <c r="S83" s="85"/>
      <c r="T83" s="174">
        <f>T84</f>
        <v>0</v>
      </c>
      <c r="AT83" s="24" t="s">
        <v>71</v>
      </c>
      <c r="AU83" s="24" t="s">
        <v>144</v>
      </c>
      <c r="BK83" s="175">
        <f>BK84</f>
        <v>0</v>
      </c>
    </row>
    <row r="84" spans="2:63" s="10" customFormat="1" ht="37.35" customHeight="1">
      <c r="B84" s="176"/>
      <c r="C84" s="177"/>
      <c r="D84" s="178" t="s">
        <v>71</v>
      </c>
      <c r="E84" s="179" t="s">
        <v>544</v>
      </c>
      <c r="F84" s="179" t="s">
        <v>545</v>
      </c>
      <c r="G84" s="177"/>
      <c r="H84" s="177"/>
      <c r="I84" s="180"/>
      <c r="J84" s="181">
        <f>BK84</f>
        <v>0</v>
      </c>
      <c r="K84" s="177"/>
      <c r="L84" s="182"/>
      <c r="M84" s="183"/>
      <c r="N84" s="184"/>
      <c r="O84" s="184"/>
      <c r="P84" s="185">
        <f>P85+P86+P103+P120+P135+P141</f>
        <v>0</v>
      </c>
      <c r="Q84" s="184"/>
      <c r="R84" s="185">
        <f>R85+R86+R103+R120+R135+R141</f>
        <v>0</v>
      </c>
      <c r="S84" s="184"/>
      <c r="T84" s="186">
        <f>T85+T86+T103+T120+T135+T141</f>
        <v>0</v>
      </c>
      <c r="AR84" s="187" t="s">
        <v>82</v>
      </c>
      <c r="AT84" s="188" t="s">
        <v>71</v>
      </c>
      <c r="AU84" s="188" t="s">
        <v>72</v>
      </c>
      <c r="AY84" s="187" t="s">
        <v>173</v>
      </c>
      <c r="BK84" s="189">
        <f>BK85+BK86+BK103+BK120+BK135+BK141</f>
        <v>0</v>
      </c>
    </row>
    <row r="85" spans="2:63" s="10" customFormat="1" ht="19.9" customHeight="1">
      <c r="B85" s="176"/>
      <c r="C85" s="177"/>
      <c r="D85" s="178" t="s">
        <v>71</v>
      </c>
      <c r="E85" s="280" t="s">
        <v>3052</v>
      </c>
      <c r="F85" s="280" t="s">
        <v>3053</v>
      </c>
      <c r="G85" s="177"/>
      <c r="H85" s="177"/>
      <c r="I85" s="180"/>
      <c r="J85" s="281">
        <f>BK85</f>
        <v>0</v>
      </c>
      <c r="K85" s="177"/>
      <c r="L85" s="182"/>
      <c r="M85" s="183"/>
      <c r="N85" s="184"/>
      <c r="O85" s="184"/>
      <c r="P85" s="185">
        <v>0</v>
      </c>
      <c r="Q85" s="184"/>
      <c r="R85" s="185">
        <v>0</v>
      </c>
      <c r="S85" s="184"/>
      <c r="T85" s="186">
        <v>0</v>
      </c>
      <c r="AR85" s="187" t="s">
        <v>80</v>
      </c>
      <c r="AT85" s="188" t="s">
        <v>71</v>
      </c>
      <c r="AU85" s="188" t="s">
        <v>80</v>
      </c>
      <c r="AY85" s="187" t="s">
        <v>173</v>
      </c>
      <c r="BK85" s="189">
        <v>0</v>
      </c>
    </row>
    <row r="86" spans="2:63" s="10" customFormat="1" ht="19.9" customHeight="1">
      <c r="B86" s="176"/>
      <c r="C86" s="177"/>
      <c r="D86" s="190" t="s">
        <v>71</v>
      </c>
      <c r="E86" s="191" t="s">
        <v>3054</v>
      </c>
      <c r="F86" s="191" t="s">
        <v>3055</v>
      </c>
      <c r="G86" s="177"/>
      <c r="H86" s="177"/>
      <c r="I86" s="180"/>
      <c r="J86" s="192">
        <f>BK86</f>
        <v>0</v>
      </c>
      <c r="K86" s="177"/>
      <c r="L86" s="182"/>
      <c r="M86" s="183"/>
      <c r="N86" s="184"/>
      <c r="O86" s="184"/>
      <c r="P86" s="185">
        <f>SUM(P87:P102)</f>
        <v>0</v>
      </c>
      <c r="Q86" s="184"/>
      <c r="R86" s="185">
        <f>SUM(R87:R102)</f>
        <v>0</v>
      </c>
      <c r="S86" s="184"/>
      <c r="T86" s="186">
        <f>SUM(T87:T102)</f>
        <v>0</v>
      </c>
      <c r="AR86" s="187" t="s">
        <v>80</v>
      </c>
      <c r="AT86" s="188" t="s">
        <v>71</v>
      </c>
      <c r="AU86" s="188" t="s">
        <v>80</v>
      </c>
      <c r="AY86" s="187" t="s">
        <v>173</v>
      </c>
      <c r="BK86" s="189">
        <f>SUM(BK87:BK102)</f>
        <v>0</v>
      </c>
    </row>
    <row r="87" spans="2:65" s="1" customFormat="1" ht="31.5" customHeight="1">
      <c r="B87" s="41"/>
      <c r="C87" s="262" t="s">
        <v>80</v>
      </c>
      <c r="D87" s="262" t="s">
        <v>710</v>
      </c>
      <c r="E87" s="263" t="s">
        <v>3056</v>
      </c>
      <c r="F87" s="264" t="s">
        <v>3057</v>
      </c>
      <c r="G87" s="265" t="s">
        <v>970</v>
      </c>
      <c r="H87" s="266">
        <v>1</v>
      </c>
      <c r="I87" s="267"/>
      <c r="J87" s="268">
        <f aca="true" t="shared" si="0" ref="J87:J102">ROUND(I87*H87,2)</f>
        <v>0</v>
      </c>
      <c r="K87" s="264" t="s">
        <v>21</v>
      </c>
      <c r="L87" s="269"/>
      <c r="M87" s="270" t="s">
        <v>21</v>
      </c>
      <c r="N87" s="271" t="s">
        <v>43</v>
      </c>
      <c r="O87" s="42"/>
      <c r="P87" s="202">
        <f aca="true" t="shared" si="1" ref="P87:P102">O87*H87</f>
        <v>0</v>
      </c>
      <c r="Q87" s="202">
        <v>0</v>
      </c>
      <c r="R87" s="202">
        <f aca="true" t="shared" si="2" ref="R87:R102">Q87*H87</f>
        <v>0</v>
      </c>
      <c r="S87" s="202">
        <v>0</v>
      </c>
      <c r="T87" s="203">
        <f aca="true" t="shared" si="3" ref="T87:T102">S87*H87</f>
        <v>0</v>
      </c>
      <c r="AR87" s="24" t="s">
        <v>317</v>
      </c>
      <c r="AT87" s="24" t="s">
        <v>710</v>
      </c>
      <c r="AU87" s="24" t="s">
        <v>82</v>
      </c>
      <c r="AY87" s="24" t="s">
        <v>173</v>
      </c>
      <c r="BE87" s="204">
        <f aca="true" t="shared" si="4" ref="BE87:BE102">IF(N87="základní",J87,0)</f>
        <v>0</v>
      </c>
      <c r="BF87" s="204">
        <f aca="true" t="shared" si="5" ref="BF87:BF102">IF(N87="snížená",J87,0)</f>
        <v>0</v>
      </c>
      <c r="BG87" s="204">
        <f aca="true" t="shared" si="6" ref="BG87:BG102">IF(N87="zákl. přenesená",J87,0)</f>
        <v>0</v>
      </c>
      <c r="BH87" s="204">
        <f aca="true" t="shared" si="7" ref="BH87:BH102">IF(N87="sníž. přenesená",J87,0)</f>
        <v>0</v>
      </c>
      <c r="BI87" s="204">
        <f aca="true" t="shared" si="8" ref="BI87:BI102">IF(N87="nulová",J87,0)</f>
        <v>0</v>
      </c>
      <c r="BJ87" s="24" t="s">
        <v>80</v>
      </c>
      <c r="BK87" s="204">
        <f aca="true" t="shared" si="9" ref="BK87:BK102">ROUND(I87*H87,2)</f>
        <v>0</v>
      </c>
      <c r="BL87" s="24" t="s">
        <v>181</v>
      </c>
      <c r="BM87" s="24" t="s">
        <v>3058</v>
      </c>
    </row>
    <row r="88" spans="2:65" s="1" customFormat="1" ht="22.5" customHeight="1">
      <c r="B88" s="41"/>
      <c r="C88" s="262" t="s">
        <v>82</v>
      </c>
      <c r="D88" s="262" t="s">
        <v>710</v>
      </c>
      <c r="E88" s="263" t="s">
        <v>3059</v>
      </c>
      <c r="F88" s="264" t="s">
        <v>3060</v>
      </c>
      <c r="G88" s="265" t="s">
        <v>970</v>
      </c>
      <c r="H88" s="266">
        <v>1</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82</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3061</v>
      </c>
    </row>
    <row r="89" spans="2:65" s="1" customFormat="1" ht="22.5" customHeight="1">
      <c r="B89" s="41"/>
      <c r="C89" s="262" t="s">
        <v>189</v>
      </c>
      <c r="D89" s="262" t="s">
        <v>710</v>
      </c>
      <c r="E89" s="263" t="s">
        <v>3062</v>
      </c>
      <c r="F89" s="264" t="s">
        <v>3063</v>
      </c>
      <c r="G89" s="265" t="s">
        <v>970</v>
      </c>
      <c r="H89" s="266">
        <v>1</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82</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3064</v>
      </c>
    </row>
    <row r="90" spans="2:65" s="1" customFormat="1" ht="22.5" customHeight="1">
      <c r="B90" s="41"/>
      <c r="C90" s="262" t="s">
        <v>181</v>
      </c>
      <c r="D90" s="262" t="s">
        <v>710</v>
      </c>
      <c r="E90" s="263" t="s">
        <v>3065</v>
      </c>
      <c r="F90" s="264" t="s">
        <v>3066</v>
      </c>
      <c r="G90" s="265" t="s">
        <v>970</v>
      </c>
      <c r="H90" s="266">
        <v>2</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82</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3067</v>
      </c>
    </row>
    <row r="91" spans="2:65" s="1" customFormat="1" ht="22.5" customHeight="1">
      <c r="B91" s="41"/>
      <c r="C91" s="262" t="s">
        <v>207</v>
      </c>
      <c r="D91" s="262" t="s">
        <v>710</v>
      </c>
      <c r="E91" s="263" t="s">
        <v>3068</v>
      </c>
      <c r="F91" s="264" t="s">
        <v>3069</v>
      </c>
      <c r="G91" s="265" t="s">
        <v>970</v>
      </c>
      <c r="H91" s="266">
        <v>1</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82</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3070</v>
      </c>
    </row>
    <row r="92" spans="2:65" s="1" customFormat="1" ht="22.5" customHeight="1">
      <c r="B92" s="41"/>
      <c r="C92" s="262" t="s">
        <v>237</v>
      </c>
      <c r="D92" s="262" t="s">
        <v>710</v>
      </c>
      <c r="E92" s="263" t="s">
        <v>3071</v>
      </c>
      <c r="F92" s="264" t="s">
        <v>3072</v>
      </c>
      <c r="G92" s="265" t="s">
        <v>970</v>
      </c>
      <c r="H92" s="266">
        <v>2</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3073</v>
      </c>
    </row>
    <row r="93" spans="2:65" s="1" customFormat="1" ht="22.5" customHeight="1">
      <c r="B93" s="41"/>
      <c r="C93" s="262" t="s">
        <v>304</v>
      </c>
      <c r="D93" s="262" t="s">
        <v>710</v>
      </c>
      <c r="E93" s="263" t="s">
        <v>3074</v>
      </c>
      <c r="F93" s="264" t="s">
        <v>3075</v>
      </c>
      <c r="G93" s="265" t="s">
        <v>970</v>
      </c>
      <c r="H93" s="266">
        <v>1</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3076</v>
      </c>
    </row>
    <row r="94" spans="2:65" s="1" customFormat="1" ht="22.5" customHeight="1">
      <c r="B94" s="41"/>
      <c r="C94" s="262" t="s">
        <v>317</v>
      </c>
      <c r="D94" s="262" t="s">
        <v>710</v>
      </c>
      <c r="E94" s="263" t="s">
        <v>3077</v>
      </c>
      <c r="F94" s="264" t="s">
        <v>3078</v>
      </c>
      <c r="G94" s="265" t="s">
        <v>970</v>
      </c>
      <c r="H94" s="266">
        <v>1</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3079</v>
      </c>
    </row>
    <row r="95" spans="2:65" s="1" customFormat="1" ht="31.5" customHeight="1">
      <c r="B95" s="41"/>
      <c r="C95" s="262" t="s">
        <v>328</v>
      </c>
      <c r="D95" s="262" t="s">
        <v>710</v>
      </c>
      <c r="E95" s="263" t="s">
        <v>3080</v>
      </c>
      <c r="F95" s="264" t="s">
        <v>3081</v>
      </c>
      <c r="G95" s="265" t="s">
        <v>970</v>
      </c>
      <c r="H95" s="266">
        <v>2</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3082</v>
      </c>
    </row>
    <row r="96" spans="2:65" s="1" customFormat="1" ht="22.5" customHeight="1">
      <c r="B96" s="41"/>
      <c r="C96" s="262" t="s">
        <v>344</v>
      </c>
      <c r="D96" s="262" t="s">
        <v>710</v>
      </c>
      <c r="E96" s="263" t="s">
        <v>3083</v>
      </c>
      <c r="F96" s="264" t="s">
        <v>3084</v>
      </c>
      <c r="G96" s="265" t="s">
        <v>611</v>
      </c>
      <c r="H96" s="266">
        <v>10</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3085</v>
      </c>
    </row>
    <row r="97" spans="2:65" s="1" customFormat="1" ht="22.5" customHeight="1">
      <c r="B97" s="41"/>
      <c r="C97" s="262" t="s">
        <v>348</v>
      </c>
      <c r="D97" s="262" t="s">
        <v>710</v>
      </c>
      <c r="E97" s="263" t="s">
        <v>3086</v>
      </c>
      <c r="F97" s="264" t="s">
        <v>3087</v>
      </c>
      <c r="G97" s="265" t="s">
        <v>970</v>
      </c>
      <c r="H97" s="266">
        <v>4</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3088</v>
      </c>
    </row>
    <row r="98" spans="2:65" s="1" customFormat="1" ht="31.5" customHeight="1">
      <c r="B98" s="41"/>
      <c r="C98" s="262" t="s">
        <v>376</v>
      </c>
      <c r="D98" s="262" t="s">
        <v>710</v>
      </c>
      <c r="E98" s="263" t="s">
        <v>3089</v>
      </c>
      <c r="F98" s="264" t="s">
        <v>3090</v>
      </c>
      <c r="G98" s="265" t="s">
        <v>970</v>
      </c>
      <c r="H98" s="266">
        <v>1</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3091</v>
      </c>
    </row>
    <row r="99" spans="2:65" s="1" customFormat="1" ht="69.75" customHeight="1">
      <c r="B99" s="41"/>
      <c r="C99" s="262" t="s">
        <v>430</v>
      </c>
      <c r="D99" s="262" t="s">
        <v>710</v>
      </c>
      <c r="E99" s="263" t="s">
        <v>3092</v>
      </c>
      <c r="F99" s="264" t="s">
        <v>3093</v>
      </c>
      <c r="G99" s="265" t="s">
        <v>970</v>
      </c>
      <c r="H99" s="266">
        <v>1</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3094</v>
      </c>
    </row>
    <row r="100" spans="2:65" s="1" customFormat="1" ht="22.5" customHeight="1">
      <c r="B100" s="41"/>
      <c r="C100" s="262" t="s">
        <v>443</v>
      </c>
      <c r="D100" s="262" t="s">
        <v>710</v>
      </c>
      <c r="E100" s="263" t="s">
        <v>3095</v>
      </c>
      <c r="F100" s="264" t="s">
        <v>3096</v>
      </c>
      <c r="G100" s="265" t="s">
        <v>1543</v>
      </c>
      <c r="H100" s="266">
        <v>1</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3097</v>
      </c>
    </row>
    <row r="101" spans="2:65" s="1" customFormat="1" ht="22.5" customHeight="1">
      <c r="B101" s="41"/>
      <c r="C101" s="262" t="s">
        <v>10</v>
      </c>
      <c r="D101" s="262" t="s">
        <v>710</v>
      </c>
      <c r="E101" s="263" t="s">
        <v>3098</v>
      </c>
      <c r="F101" s="264" t="s">
        <v>3099</v>
      </c>
      <c r="G101" s="265" t="s">
        <v>1543</v>
      </c>
      <c r="H101" s="266">
        <v>1</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3100</v>
      </c>
    </row>
    <row r="102" spans="2:65" s="1" customFormat="1" ht="22.5" customHeight="1">
      <c r="B102" s="41"/>
      <c r="C102" s="262" t="s">
        <v>465</v>
      </c>
      <c r="D102" s="262" t="s">
        <v>710</v>
      </c>
      <c r="E102" s="263" t="s">
        <v>3101</v>
      </c>
      <c r="F102" s="264" t="s">
        <v>3102</v>
      </c>
      <c r="G102" s="265" t="s">
        <v>1543</v>
      </c>
      <c r="H102" s="266">
        <v>1</v>
      </c>
      <c r="I102" s="267"/>
      <c r="J102" s="268">
        <f t="shared" si="0"/>
        <v>0</v>
      </c>
      <c r="K102" s="264" t="s">
        <v>21</v>
      </c>
      <c r="L102" s="269"/>
      <c r="M102" s="270" t="s">
        <v>21</v>
      </c>
      <c r="N102" s="271" t="s">
        <v>43</v>
      </c>
      <c r="O102" s="42"/>
      <c r="P102" s="202">
        <f t="shared" si="1"/>
        <v>0</v>
      </c>
      <c r="Q102" s="202">
        <v>0</v>
      </c>
      <c r="R102" s="202">
        <f t="shared" si="2"/>
        <v>0</v>
      </c>
      <c r="S102" s="202">
        <v>0</v>
      </c>
      <c r="T102" s="203">
        <f t="shared" si="3"/>
        <v>0</v>
      </c>
      <c r="AR102" s="24" t="s">
        <v>317</v>
      </c>
      <c r="AT102" s="24" t="s">
        <v>710</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3103</v>
      </c>
    </row>
    <row r="103" spans="2:63" s="10" customFormat="1" ht="29.85" customHeight="1">
      <c r="B103" s="176"/>
      <c r="C103" s="177"/>
      <c r="D103" s="190" t="s">
        <v>71</v>
      </c>
      <c r="E103" s="191" t="s">
        <v>3104</v>
      </c>
      <c r="F103" s="191" t="s">
        <v>3105</v>
      </c>
      <c r="G103" s="177"/>
      <c r="H103" s="177"/>
      <c r="I103" s="180"/>
      <c r="J103" s="192">
        <f>BK103</f>
        <v>0</v>
      </c>
      <c r="K103" s="177"/>
      <c r="L103" s="182"/>
      <c r="M103" s="183"/>
      <c r="N103" s="184"/>
      <c r="O103" s="184"/>
      <c r="P103" s="185">
        <f>SUM(P104:P119)</f>
        <v>0</v>
      </c>
      <c r="Q103" s="184"/>
      <c r="R103" s="185">
        <f>SUM(R104:R119)</f>
        <v>0</v>
      </c>
      <c r="S103" s="184"/>
      <c r="T103" s="186">
        <f>SUM(T104:T119)</f>
        <v>0</v>
      </c>
      <c r="AR103" s="187" t="s">
        <v>80</v>
      </c>
      <c r="AT103" s="188" t="s">
        <v>71</v>
      </c>
      <c r="AU103" s="188" t="s">
        <v>80</v>
      </c>
      <c r="AY103" s="187" t="s">
        <v>173</v>
      </c>
      <c r="BK103" s="189">
        <f>SUM(BK104:BK119)</f>
        <v>0</v>
      </c>
    </row>
    <row r="104" spans="2:65" s="1" customFormat="1" ht="82.5" customHeight="1">
      <c r="B104" s="41"/>
      <c r="C104" s="262" t="s">
        <v>469</v>
      </c>
      <c r="D104" s="262" t="s">
        <v>710</v>
      </c>
      <c r="E104" s="263" t="s">
        <v>3106</v>
      </c>
      <c r="F104" s="264" t="s">
        <v>3107</v>
      </c>
      <c r="G104" s="265" t="s">
        <v>970</v>
      </c>
      <c r="H104" s="266">
        <v>25</v>
      </c>
      <c r="I104" s="267"/>
      <c r="J104" s="268">
        <f aca="true" t="shared" si="10" ref="J104:J119">ROUND(I104*H104,2)</f>
        <v>0</v>
      </c>
      <c r="K104" s="264" t="s">
        <v>21</v>
      </c>
      <c r="L104" s="269"/>
      <c r="M104" s="270" t="s">
        <v>21</v>
      </c>
      <c r="N104" s="271" t="s">
        <v>43</v>
      </c>
      <c r="O104" s="42"/>
      <c r="P104" s="202">
        <f aca="true" t="shared" si="11" ref="P104:P119">O104*H104</f>
        <v>0</v>
      </c>
      <c r="Q104" s="202">
        <v>0</v>
      </c>
      <c r="R104" s="202">
        <f aca="true" t="shared" si="12" ref="R104:R119">Q104*H104</f>
        <v>0</v>
      </c>
      <c r="S104" s="202">
        <v>0</v>
      </c>
      <c r="T104" s="203">
        <f aca="true" t="shared" si="13" ref="T104:T119">S104*H104</f>
        <v>0</v>
      </c>
      <c r="AR104" s="24" t="s">
        <v>317</v>
      </c>
      <c r="AT104" s="24" t="s">
        <v>710</v>
      </c>
      <c r="AU104" s="24" t="s">
        <v>82</v>
      </c>
      <c r="AY104" s="24" t="s">
        <v>173</v>
      </c>
      <c r="BE104" s="204">
        <f aca="true" t="shared" si="14" ref="BE104:BE119">IF(N104="základní",J104,0)</f>
        <v>0</v>
      </c>
      <c r="BF104" s="204">
        <f aca="true" t="shared" si="15" ref="BF104:BF119">IF(N104="snížená",J104,0)</f>
        <v>0</v>
      </c>
      <c r="BG104" s="204">
        <f aca="true" t="shared" si="16" ref="BG104:BG119">IF(N104="zákl. přenesená",J104,0)</f>
        <v>0</v>
      </c>
      <c r="BH104" s="204">
        <f aca="true" t="shared" si="17" ref="BH104:BH119">IF(N104="sníž. přenesená",J104,0)</f>
        <v>0</v>
      </c>
      <c r="BI104" s="204">
        <f aca="true" t="shared" si="18" ref="BI104:BI119">IF(N104="nulová",J104,0)</f>
        <v>0</v>
      </c>
      <c r="BJ104" s="24" t="s">
        <v>80</v>
      </c>
      <c r="BK104" s="204">
        <f aca="true" t="shared" si="19" ref="BK104:BK119">ROUND(I104*H104,2)</f>
        <v>0</v>
      </c>
      <c r="BL104" s="24" t="s">
        <v>181</v>
      </c>
      <c r="BM104" s="24" t="s">
        <v>3108</v>
      </c>
    </row>
    <row r="105" spans="2:65" s="1" customFormat="1" ht="82.5" customHeight="1">
      <c r="B105" s="41"/>
      <c r="C105" s="262" t="s">
        <v>474</v>
      </c>
      <c r="D105" s="262" t="s">
        <v>710</v>
      </c>
      <c r="E105" s="263" t="s">
        <v>3109</v>
      </c>
      <c r="F105" s="264" t="s">
        <v>3110</v>
      </c>
      <c r="G105" s="265" t="s">
        <v>970</v>
      </c>
      <c r="H105" s="266">
        <v>8</v>
      </c>
      <c r="I105" s="267"/>
      <c r="J105" s="268">
        <f t="shared" si="10"/>
        <v>0</v>
      </c>
      <c r="K105" s="264" t="s">
        <v>21</v>
      </c>
      <c r="L105" s="269"/>
      <c r="M105" s="270" t="s">
        <v>21</v>
      </c>
      <c r="N105" s="271" t="s">
        <v>43</v>
      </c>
      <c r="O105" s="42"/>
      <c r="P105" s="202">
        <f t="shared" si="11"/>
        <v>0</v>
      </c>
      <c r="Q105" s="202">
        <v>0</v>
      </c>
      <c r="R105" s="202">
        <f t="shared" si="12"/>
        <v>0</v>
      </c>
      <c r="S105" s="202">
        <v>0</v>
      </c>
      <c r="T105" s="203">
        <f t="shared" si="13"/>
        <v>0</v>
      </c>
      <c r="AR105" s="24" t="s">
        <v>317</v>
      </c>
      <c r="AT105" s="24" t="s">
        <v>710</v>
      </c>
      <c r="AU105" s="24" t="s">
        <v>82</v>
      </c>
      <c r="AY105" s="24" t="s">
        <v>173</v>
      </c>
      <c r="BE105" s="204">
        <f t="shared" si="14"/>
        <v>0</v>
      </c>
      <c r="BF105" s="204">
        <f t="shared" si="15"/>
        <v>0</v>
      </c>
      <c r="BG105" s="204">
        <f t="shared" si="16"/>
        <v>0</v>
      </c>
      <c r="BH105" s="204">
        <f t="shared" si="17"/>
        <v>0</v>
      </c>
      <c r="BI105" s="204">
        <f t="shared" si="18"/>
        <v>0</v>
      </c>
      <c r="BJ105" s="24" t="s">
        <v>80</v>
      </c>
      <c r="BK105" s="204">
        <f t="shared" si="19"/>
        <v>0</v>
      </c>
      <c r="BL105" s="24" t="s">
        <v>181</v>
      </c>
      <c r="BM105" s="24" t="s">
        <v>3111</v>
      </c>
    </row>
    <row r="106" spans="2:65" s="1" customFormat="1" ht="44.25" customHeight="1">
      <c r="B106" s="41"/>
      <c r="C106" s="262" t="s">
        <v>481</v>
      </c>
      <c r="D106" s="262" t="s">
        <v>710</v>
      </c>
      <c r="E106" s="263" t="s">
        <v>3112</v>
      </c>
      <c r="F106" s="264" t="s">
        <v>3113</v>
      </c>
      <c r="G106" s="265" t="s">
        <v>970</v>
      </c>
      <c r="H106" s="266">
        <v>1</v>
      </c>
      <c r="I106" s="267"/>
      <c r="J106" s="268">
        <f t="shared" si="10"/>
        <v>0</v>
      </c>
      <c r="K106" s="264" t="s">
        <v>21</v>
      </c>
      <c r="L106" s="269"/>
      <c r="M106" s="270" t="s">
        <v>21</v>
      </c>
      <c r="N106" s="271" t="s">
        <v>43</v>
      </c>
      <c r="O106" s="42"/>
      <c r="P106" s="202">
        <f t="shared" si="11"/>
        <v>0</v>
      </c>
      <c r="Q106" s="202">
        <v>0</v>
      </c>
      <c r="R106" s="202">
        <f t="shared" si="12"/>
        <v>0</v>
      </c>
      <c r="S106" s="202">
        <v>0</v>
      </c>
      <c r="T106" s="203">
        <f t="shared" si="13"/>
        <v>0</v>
      </c>
      <c r="AR106" s="24" t="s">
        <v>317</v>
      </c>
      <c r="AT106" s="24" t="s">
        <v>710</v>
      </c>
      <c r="AU106" s="24" t="s">
        <v>82</v>
      </c>
      <c r="AY106" s="24" t="s">
        <v>173</v>
      </c>
      <c r="BE106" s="204">
        <f t="shared" si="14"/>
        <v>0</v>
      </c>
      <c r="BF106" s="204">
        <f t="shared" si="15"/>
        <v>0</v>
      </c>
      <c r="BG106" s="204">
        <f t="shared" si="16"/>
        <v>0</v>
      </c>
      <c r="BH106" s="204">
        <f t="shared" si="17"/>
        <v>0</v>
      </c>
      <c r="BI106" s="204">
        <f t="shared" si="18"/>
        <v>0</v>
      </c>
      <c r="BJ106" s="24" t="s">
        <v>80</v>
      </c>
      <c r="BK106" s="204">
        <f t="shared" si="19"/>
        <v>0</v>
      </c>
      <c r="BL106" s="24" t="s">
        <v>181</v>
      </c>
      <c r="BM106" s="24" t="s">
        <v>3114</v>
      </c>
    </row>
    <row r="107" spans="2:65" s="1" customFormat="1" ht="31.5" customHeight="1">
      <c r="B107" s="41"/>
      <c r="C107" s="262" t="s">
        <v>494</v>
      </c>
      <c r="D107" s="262" t="s">
        <v>710</v>
      </c>
      <c r="E107" s="263" t="s">
        <v>3115</v>
      </c>
      <c r="F107" s="264" t="s">
        <v>3116</v>
      </c>
      <c r="G107" s="265" t="s">
        <v>970</v>
      </c>
      <c r="H107" s="266">
        <v>34</v>
      </c>
      <c r="I107" s="267"/>
      <c r="J107" s="268">
        <f t="shared" si="10"/>
        <v>0</v>
      </c>
      <c r="K107" s="264" t="s">
        <v>21</v>
      </c>
      <c r="L107" s="269"/>
      <c r="M107" s="270" t="s">
        <v>21</v>
      </c>
      <c r="N107" s="271" t="s">
        <v>43</v>
      </c>
      <c r="O107" s="42"/>
      <c r="P107" s="202">
        <f t="shared" si="11"/>
        <v>0</v>
      </c>
      <c r="Q107" s="202">
        <v>0</v>
      </c>
      <c r="R107" s="202">
        <f t="shared" si="12"/>
        <v>0</v>
      </c>
      <c r="S107" s="202">
        <v>0</v>
      </c>
      <c r="T107" s="203">
        <f t="shared" si="13"/>
        <v>0</v>
      </c>
      <c r="AR107" s="24" t="s">
        <v>317</v>
      </c>
      <c r="AT107" s="24" t="s">
        <v>710</v>
      </c>
      <c r="AU107" s="24" t="s">
        <v>82</v>
      </c>
      <c r="AY107" s="24" t="s">
        <v>173</v>
      </c>
      <c r="BE107" s="204">
        <f t="shared" si="14"/>
        <v>0</v>
      </c>
      <c r="BF107" s="204">
        <f t="shared" si="15"/>
        <v>0</v>
      </c>
      <c r="BG107" s="204">
        <f t="shared" si="16"/>
        <v>0</v>
      </c>
      <c r="BH107" s="204">
        <f t="shared" si="17"/>
        <v>0</v>
      </c>
      <c r="BI107" s="204">
        <f t="shared" si="18"/>
        <v>0</v>
      </c>
      <c r="BJ107" s="24" t="s">
        <v>80</v>
      </c>
      <c r="BK107" s="204">
        <f t="shared" si="19"/>
        <v>0</v>
      </c>
      <c r="BL107" s="24" t="s">
        <v>181</v>
      </c>
      <c r="BM107" s="24" t="s">
        <v>3117</v>
      </c>
    </row>
    <row r="108" spans="2:65" s="1" customFormat="1" ht="22.5" customHeight="1">
      <c r="B108" s="41"/>
      <c r="C108" s="262" t="s">
        <v>9</v>
      </c>
      <c r="D108" s="262" t="s">
        <v>710</v>
      </c>
      <c r="E108" s="263" t="s">
        <v>3118</v>
      </c>
      <c r="F108" s="264" t="s">
        <v>3119</v>
      </c>
      <c r="G108" s="265" t="s">
        <v>970</v>
      </c>
      <c r="H108" s="266">
        <v>4</v>
      </c>
      <c r="I108" s="267"/>
      <c r="J108" s="268">
        <f t="shared" si="10"/>
        <v>0</v>
      </c>
      <c r="K108" s="264" t="s">
        <v>21</v>
      </c>
      <c r="L108" s="269"/>
      <c r="M108" s="270" t="s">
        <v>21</v>
      </c>
      <c r="N108" s="271" t="s">
        <v>43</v>
      </c>
      <c r="O108" s="42"/>
      <c r="P108" s="202">
        <f t="shared" si="11"/>
        <v>0</v>
      </c>
      <c r="Q108" s="202">
        <v>0</v>
      </c>
      <c r="R108" s="202">
        <f t="shared" si="12"/>
        <v>0</v>
      </c>
      <c r="S108" s="202">
        <v>0</v>
      </c>
      <c r="T108" s="203">
        <f t="shared" si="13"/>
        <v>0</v>
      </c>
      <c r="AR108" s="24" t="s">
        <v>317</v>
      </c>
      <c r="AT108" s="24" t="s">
        <v>710</v>
      </c>
      <c r="AU108" s="24" t="s">
        <v>82</v>
      </c>
      <c r="AY108" s="24" t="s">
        <v>173</v>
      </c>
      <c r="BE108" s="204">
        <f t="shared" si="14"/>
        <v>0</v>
      </c>
      <c r="BF108" s="204">
        <f t="shared" si="15"/>
        <v>0</v>
      </c>
      <c r="BG108" s="204">
        <f t="shared" si="16"/>
        <v>0</v>
      </c>
      <c r="BH108" s="204">
        <f t="shared" si="17"/>
        <v>0</v>
      </c>
      <c r="BI108" s="204">
        <f t="shared" si="18"/>
        <v>0</v>
      </c>
      <c r="BJ108" s="24" t="s">
        <v>80</v>
      </c>
      <c r="BK108" s="204">
        <f t="shared" si="19"/>
        <v>0</v>
      </c>
      <c r="BL108" s="24" t="s">
        <v>181</v>
      </c>
      <c r="BM108" s="24" t="s">
        <v>3120</v>
      </c>
    </row>
    <row r="109" spans="2:65" s="1" customFormat="1" ht="64.5" customHeight="1">
      <c r="B109" s="41"/>
      <c r="C109" s="262" t="s">
        <v>510</v>
      </c>
      <c r="D109" s="262" t="s">
        <v>710</v>
      </c>
      <c r="E109" s="263" t="s">
        <v>3121</v>
      </c>
      <c r="F109" s="264" t="s">
        <v>3122</v>
      </c>
      <c r="G109" s="265" t="s">
        <v>970</v>
      </c>
      <c r="H109" s="266">
        <v>2</v>
      </c>
      <c r="I109" s="267"/>
      <c r="J109" s="268">
        <f t="shared" si="10"/>
        <v>0</v>
      </c>
      <c r="K109" s="264" t="s">
        <v>21</v>
      </c>
      <c r="L109" s="269"/>
      <c r="M109" s="270" t="s">
        <v>21</v>
      </c>
      <c r="N109" s="271" t="s">
        <v>43</v>
      </c>
      <c r="O109" s="42"/>
      <c r="P109" s="202">
        <f t="shared" si="11"/>
        <v>0</v>
      </c>
      <c r="Q109" s="202">
        <v>0</v>
      </c>
      <c r="R109" s="202">
        <f t="shared" si="12"/>
        <v>0</v>
      </c>
      <c r="S109" s="202">
        <v>0</v>
      </c>
      <c r="T109" s="203">
        <f t="shared" si="13"/>
        <v>0</v>
      </c>
      <c r="AR109" s="24" t="s">
        <v>317</v>
      </c>
      <c r="AT109" s="24" t="s">
        <v>710</v>
      </c>
      <c r="AU109" s="24" t="s">
        <v>82</v>
      </c>
      <c r="AY109" s="24" t="s">
        <v>173</v>
      </c>
      <c r="BE109" s="204">
        <f t="shared" si="14"/>
        <v>0</v>
      </c>
      <c r="BF109" s="204">
        <f t="shared" si="15"/>
        <v>0</v>
      </c>
      <c r="BG109" s="204">
        <f t="shared" si="16"/>
        <v>0</v>
      </c>
      <c r="BH109" s="204">
        <f t="shared" si="17"/>
        <v>0</v>
      </c>
      <c r="BI109" s="204">
        <f t="shared" si="18"/>
        <v>0</v>
      </c>
      <c r="BJ109" s="24" t="s">
        <v>80</v>
      </c>
      <c r="BK109" s="204">
        <f t="shared" si="19"/>
        <v>0</v>
      </c>
      <c r="BL109" s="24" t="s">
        <v>181</v>
      </c>
      <c r="BM109" s="24" t="s">
        <v>3123</v>
      </c>
    </row>
    <row r="110" spans="2:65" s="1" customFormat="1" ht="57" customHeight="1">
      <c r="B110" s="41"/>
      <c r="C110" s="262" t="s">
        <v>516</v>
      </c>
      <c r="D110" s="262" t="s">
        <v>710</v>
      </c>
      <c r="E110" s="263" t="s">
        <v>3124</v>
      </c>
      <c r="F110" s="264" t="s">
        <v>3125</v>
      </c>
      <c r="G110" s="265" t="s">
        <v>970</v>
      </c>
      <c r="H110" s="266">
        <v>2</v>
      </c>
      <c r="I110" s="267"/>
      <c r="J110" s="268">
        <f t="shared" si="10"/>
        <v>0</v>
      </c>
      <c r="K110" s="264" t="s">
        <v>21</v>
      </c>
      <c r="L110" s="269"/>
      <c r="M110" s="270" t="s">
        <v>21</v>
      </c>
      <c r="N110" s="271" t="s">
        <v>43</v>
      </c>
      <c r="O110" s="42"/>
      <c r="P110" s="202">
        <f t="shared" si="11"/>
        <v>0</v>
      </c>
      <c r="Q110" s="202">
        <v>0</v>
      </c>
      <c r="R110" s="202">
        <f t="shared" si="12"/>
        <v>0</v>
      </c>
      <c r="S110" s="202">
        <v>0</v>
      </c>
      <c r="T110" s="203">
        <f t="shared" si="13"/>
        <v>0</v>
      </c>
      <c r="AR110" s="24" t="s">
        <v>317</v>
      </c>
      <c r="AT110" s="24" t="s">
        <v>710</v>
      </c>
      <c r="AU110" s="24" t="s">
        <v>82</v>
      </c>
      <c r="AY110" s="24" t="s">
        <v>173</v>
      </c>
      <c r="BE110" s="204">
        <f t="shared" si="14"/>
        <v>0</v>
      </c>
      <c r="BF110" s="204">
        <f t="shared" si="15"/>
        <v>0</v>
      </c>
      <c r="BG110" s="204">
        <f t="shared" si="16"/>
        <v>0</v>
      </c>
      <c r="BH110" s="204">
        <f t="shared" si="17"/>
        <v>0</v>
      </c>
      <c r="BI110" s="204">
        <f t="shared" si="18"/>
        <v>0</v>
      </c>
      <c r="BJ110" s="24" t="s">
        <v>80</v>
      </c>
      <c r="BK110" s="204">
        <f t="shared" si="19"/>
        <v>0</v>
      </c>
      <c r="BL110" s="24" t="s">
        <v>181</v>
      </c>
      <c r="BM110" s="24" t="s">
        <v>3126</v>
      </c>
    </row>
    <row r="111" spans="2:65" s="1" customFormat="1" ht="31.5" customHeight="1">
      <c r="B111" s="41"/>
      <c r="C111" s="262" t="s">
        <v>522</v>
      </c>
      <c r="D111" s="262" t="s">
        <v>710</v>
      </c>
      <c r="E111" s="263" t="s">
        <v>3127</v>
      </c>
      <c r="F111" s="264" t="s">
        <v>3128</v>
      </c>
      <c r="G111" s="265" t="s">
        <v>970</v>
      </c>
      <c r="H111" s="266">
        <v>1</v>
      </c>
      <c r="I111" s="267"/>
      <c r="J111" s="268">
        <f t="shared" si="10"/>
        <v>0</v>
      </c>
      <c r="K111" s="264" t="s">
        <v>21</v>
      </c>
      <c r="L111" s="269"/>
      <c r="M111" s="270" t="s">
        <v>21</v>
      </c>
      <c r="N111" s="271" t="s">
        <v>43</v>
      </c>
      <c r="O111" s="42"/>
      <c r="P111" s="202">
        <f t="shared" si="11"/>
        <v>0</v>
      </c>
      <c r="Q111" s="202">
        <v>0</v>
      </c>
      <c r="R111" s="202">
        <f t="shared" si="12"/>
        <v>0</v>
      </c>
      <c r="S111" s="202">
        <v>0</v>
      </c>
      <c r="T111" s="203">
        <f t="shared" si="13"/>
        <v>0</v>
      </c>
      <c r="AR111" s="24" t="s">
        <v>317</v>
      </c>
      <c r="AT111" s="24" t="s">
        <v>710</v>
      </c>
      <c r="AU111" s="24" t="s">
        <v>82</v>
      </c>
      <c r="AY111" s="24" t="s">
        <v>173</v>
      </c>
      <c r="BE111" s="204">
        <f t="shared" si="14"/>
        <v>0</v>
      </c>
      <c r="BF111" s="204">
        <f t="shared" si="15"/>
        <v>0</v>
      </c>
      <c r="BG111" s="204">
        <f t="shared" si="16"/>
        <v>0</v>
      </c>
      <c r="BH111" s="204">
        <f t="shared" si="17"/>
        <v>0</v>
      </c>
      <c r="BI111" s="204">
        <f t="shared" si="18"/>
        <v>0</v>
      </c>
      <c r="BJ111" s="24" t="s">
        <v>80</v>
      </c>
      <c r="BK111" s="204">
        <f t="shared" si="19"/>
        <v>0</v>
      </c>
      <c r="BL111" s="24" t="s">
        <v>181</v>
      </c>
      <c r="BM111" s="24" t="s">
        <v>3129</v>
      </c>
    </row>
    <row r="112" spans="2:65" s="1" customFormat="1" ht="31.5" customHeight="1">
      <c r="B112" s="41"/>
      <c r="C112" s="262" t="s">
        <v>548</v>
      </c>
      <c r="D112" s="262" t="s">
        <v>710</v>
      </c>
      <c r="E112" s="263" t="s">
        <v>3130</v>
      </c>
      <c r="F112" s="264" t="s">
        <v>3131</v>
      </c>
      <c r="G112" s="265" t="s">
        <v>970</v>
      </c>
      <c r="H112" s="266">
        <v>1</v>
      </c>
      <c r="I112" s="267"/>
      <c r="J112" s="268">
        <f t="shared" si="10"/>
        <v>0</v>
      </c>
      <c r="K112" s="264" t="s">
        <v>21</v>
      </c>
      <c r="L112" s="269"/>
      <c r="M112" s="270" t="s">
        <v>21</v>
      </c>
      <c r="N112" s="271" t="s">
        <v>43</v>
      </c>
      <c r="O112" s="42"/>
      <c r="P112" s="202">
        <f t="shared" si="11"/>
        <v>0</v>
      </c>
      <c r="Q112" s="202">
        <v>0</v>
      </c>
      <c r="R112" s="202">
        <f t="shared" si="12"/>
        <v>0</v>
      </c>
      <c r="S112" s="202">
        <v>0</v>
      </c>
      <c r="T112" s="203">
        <f t="shared" si="13"/>
        <v>0</v>
      </c>
      <c r="AR112" s="24" t="s">
        <v>317</v>
      </c>
      <c r="AT112" s="24" t="s">
        <v>710</v>
      </c>
      <c r="AU112" s="24" t="s">
        <v>82</v>
      </c>
      <c r="AY112" s="24" t="s">
        <v>173</v>
      </c>
      <c r="BE112" s="204">
        <f t="shared" si="14"/>
        <v>0</v>
      </c>
      <c r="BF112" s="204">
        <f t="shared" si="15"/>
        <v>0</v>
      </c>
      <c r="BG112" s="204">
        <f t="shared" si="16"/>
        <v>0</v>
      </c>
      <c r="BH112" s="204">
        <f t="shared" si="17"/>
        <v>0</v>
      </c>
      <c r="BI112" s="204">
        <f t="shared" si="18"/>
        <v>0</v>
      </c>
      <c r="BJ112" s="24" t="s">
        <v>80</v>
      </c>
      <c r="BK112" s="204">
        <f t="shared" si="19"/>
        <v>0</v>
      </c>
      <c r="BL112" s="24" t="s">
        <v>181</v>
      </c>
      <c r="BM112" s="24" t="s">
        <v>3132</v>
      </c>
    </row>
    <row r="113" spans="2:65" s="1" customFormat="1" ht="22.5" customHeight="1">
      <c r="B113" s="41"/>
      <c r="C113" s="262" t="s">
        <v>558</v>
      </c>
      <c r="D113" s="262" t="s">
        <v>710</v>
      </c>
      <c r="E113" s="263" t="s">
        <v>3133</v>
      </c>
      <c r="F113" s="264" t="s">
        <v>3134</v>
      </c>
      <c r="G113" s="265" t="s">
        <v>970</v>
      </c>
      <c r="H113" s="266">
        <v>2</v>
      </c>
      <c r="I113" s="267"/>
      <c r="J113" s="268">
        <f t="shared" si="10"/>
        <v>0</v>
      </c>
      <c r="K113" s="264" t="s">
        <v>21</v>
      </c>
      <c r="L113" s="269"/>
      <c r="M113" s="270" t="s">
        <v>21</v>
      </c>
      <c r="N113" s="271" t="s">
        <v>43</v>
      </c>
      <c r="O113" s="42"/>
      <c r="P113" s="202">
        <f t="shared" si="11"/>
        <v>0</v>
      </c>
      <c r="Q113" s="202">
        <v>0</v>
      </c>
      <c r="R113" s="202">
        <f t="shared" si="12"/>
        <v>0</v>
      </c>
      <c r="S113" s="202">
        <v>0</v>
      </c>
      <c r="T113" s="203">
        <f t="shared" si="13"/>
        <v>0</v>
      </c>
      <c r="AR113" s="24" t="s">
        <v>317</v>
      </c>
      <c r="AT113" s="24" t="s">
        <v>710</v>
      </c>
      <c r="AU113" s="24" t="s">
        <v>82</v>
      </c>
      <c r="AY113" s="24" t="s">
        <v>173</v>
      </c>
      <c r="BE113" s="204">
        <f t="shared" si="14"/>
        <v>0</v>
      </c>
      <c r="BF113" s="204">
        <f t="shared" si="15"/>
        <v>0</v>
      </c>
      <c r="BG113" s="204">
        <f t="shared" si="16"/>
        <v>0</v>
      </c>
      <c r="BH113" s="204">
        <f t="shared" si="17"/>
        <v>0</v>
      </c>
      <c r="BI113" s="204">
        <f t="shared" si="18"/>
        <v>0</v>
      </c>
      <c r="BJ113" s="24" t="s">
        <v>80</v>
      </c>
      <c r="BK113" s="204">
        <f t="shared" si="19"/>
        <v>0</v>
      </c>
      <c r="BL113" s="24" t="s">
        <v>181</v>
      </c>
      <c r="BM113" s="24" t="s">
        <v>3135</v>
      </c>
    </row>
    <row r="114" spans="2:65" s="1" customFormat="1" ht="22.5" customHeight="1">
      <c r="B114" s="41"/>
      <c r="C114" s="262" t="s">
        <v>568</v>
      </c>
      <c r="D114" s="262" t="s">
        <v>710</v>
      </c>
      <c r="E114" s="263" t="s">
        <v>3136</v>
      </c>
      <c r="F114" s="264" t="s">
        <v>3137</v>
      </c>
      <c r="G114" s="265" t="s">
        <v>970</v>
      </c>
      <c r="H114" s="266">
        <v>1</v>
      </c>
      <c r="I114" s="267"/>
      <c r="J114" s="268">
        <f t="shared" si="10"/>
        <v>0</v>
      </c>
      <c r="K114" s="264" t="s">
        <v>21</v>
      </c>
      <c r="L114" s="269"/>
      <c r="M114" s="270" t="s">
        <v>21</v>
      </c>
      <c r="N114" s="271" t="s">
        <v>43</v>
      </c>
      <c r="O114" s="42"/>
      <c r="P114" s="202">
        <f t="shared" si="11"/>
        <v>0</v>
      </c>
      <c r="Q114" s="202">
        <v>0</v>
      </c>
      <c r="R114" s="202">
        <f t="shared" si="12"/>
        <v>0</v>
      </c>
      <c r="S114" s="202">
        <v>0</v>
      </c>
      <c r="T114" s="203">
        <f t="shared" si="13"/>
        <v>0</v>
      </c>
      <c r="AR114" s="24" t="s">
        <v>317</v>
      </c>
      <c r="AT114" s="24" t="s">
        <v>710</v>
      </c>
      <c r="AU114" s="24" t="s">
        <v>82</v>
      </c>
      <c r="AY114" s="24" t="s">
        <v>173</v>
      </c>
      <c r="BE114" s="204">
        <f t="shared" si="14"/>
        <v>0</v>
      </c>
      <c r="BF114" s="204">
        <f t="shared" si="15"/>
        <v>0</v>
      </c>
      <c r="BG114" s="204">
        <f t="shared" si="16"/>
        <v>0</v>
      </c>
      <c r="BH114" s="204">
        <f t="shared" si="17"/>
        <v>0</v>
      </c>
      <c r="BI114" s="204">
        <f t="shared" si="18"/>
        <v>0</v>
      </c>
      <c r="BJ114" s="24" t="s">
        <v>80</v>
      </c>
      <c r="BK114" s="204">
        <f t="shared" si="19"/>
        <v>0</v>
      </c>
      <c r="BL114" s="24" t="s">
        <v>181</v>
      </c>
      <c r="BM114" s="24" t="s">
        <v>3138</v>
      </c>
    </row>
    <row r="115" spans="2:65" s="1" customFormat="1" ht="22.5" customHeight="1">
      <c r="B115" s="41"/>
      <c r="C115" s="262" t="s">
        <v>574</v>
      </c>
      <c r="D115" s="262" t="s">
        <v>710</v>
      </c>
      <c r="E115" s="263" t="s">
        <v>3139</v>
      </c>
      <c r="F115" s="264" t="s">
        <v>3140</v>
      </c>
      <c r="G115" s="265" t="s">
        <v>970</v>
      </c>
      <c r="H115" s="266">
        <v>1</v>
      </c>
      <c r="I115" s="267"/>
      <c r="J115" s="268">
        <f t="shared" si="10"/>
        <v>0</v>
      </c>
      <c r="K115" s="264" t="s">
        <v>21</v>
      </c>
      <c r="L115" s="269"/>
      <c r="M115" s="270" t="s">
        <v>21</v>
      </c>
      <c r="N115" s="271" t="s">
        <v>43</v>
      </c>
      <c r="O115" s="42"/>
      <c r="P115" s="202">
        <f t="shared" si="11"/>
        <v>0</v>
      </c>
      <c r="Q115" s="202">
        <v>0</v>
      </c>
      <c r="R115" s="202">
        <f t="shared" si="12"/>
        <v>0</v>
      </c>
      <c r="S115" s="202">
        <v>0</v>
      </c>
      <c r="T115" s="203">
        <f t="shared" si="13"/>
        <v>0</v>
      </c>
      <c r="AR115" s="24" t="s">
        <v>317</v>
      </c>
      <c r="AT115" s="24" t="s">
        <v>710</v>
      </c>
      <c r="AU115" s="24" t="s">
        <v>82</v>
      </c>
      <c r="AY115" s="24" t="s">
        <v>173</v>
      </c>
      <c r="BE115" s="204">
        <f t="shared" si="14"/>
        <v>0</v>
      </c>
      <c r="BF115" s="204">
        <f t="shared" si="15"/>
        <v>0</v>
      </c>
      <c r="BG115" s="204">
        <f t="shared" si="16"/>
        <v>0</v>
      </c>
      <c r="BH115" s="204">
        <f t="shared" si="17"/>
        <v>0</v>
      </c>
      <c r="BI115" s="204">
        <f t="shared" si="18"/>
        <v>0</v>
      </c>
      <c r="BJ115" s="24" t="s">
        <v>80</v>
      </c>
      <c r="BK115" s="204">
        <f t="shared" si="19"/>
        <v>0</v>
      </c>
      <c r="BL115" s="24" t="s">
        <v>181</v>
      </c>
      <c r="BM115" s="24" t="s">
        <v>3141</v>
      </c>
    </row>
    <row r="116" spans="2:65" s="1" customFormat="1" ht="44.25" customHeight="1">
      <c r="B116" s="41"/>
      <c r="C116" s="262" t="s">
        <v>577</v>
      </c>
      <c r="D116" s="262" t="s">
        <v>710</v>
      </c>
      <c r="E116" s="263" t="s">
        <v>3142</v>
      </c>
      <c r="F116" s="264" t="s">
        <v>3143</v>
      </c>
      <c r="G116" s="265" t="s">
        <v>970</v>
      </c>
      <c r="H116" s="266">
        <v>4</v>
      </c>
      <c r="I116" s="267"/>
      <c r="J116" s="268">
        <f t="shared" si="10"/>
        <v>0</v>
      </c>
      <c r="K116" s="264" t="s">
        <v>21</v>
      </c>
      <c r="L116" s="269"/>
      <c r="M116" s="270" t="s">
        <v>21</v>
      </c>
      <c r="N116" s="271" t="s">
        <v>43</v>
      </c>
      <c r="O116" s="42"/>
      <c r="P116" s="202">
        <f t="shared" si="11"/>
        <v>0</v>
      </c>
      <c r="Q116" s="202">
        <v>0</v>
      </c>
      <c r="R116" s="202">
        <f t="shared" si="12"/>
        <v>0</v>
      </c>
      <c r="S116" s="202">
        <v>0</v>
      </c>
      <c r="T116" s="203">
        <f t="shared" si="13"/>
        <v>0</v>
      </c>
      <c r="AR116" s="24" t="s">
        <v>317</v>
      </c>
      <c r="AT116" s="24" t="s">
        <v>710</v>
      </c>
      <c r="AU116" s="24" t="s">
        <v>82</v>
      </c>
      <c r="AY116" s="24" t="s">
        <v>173</v>
      </c>
      <c r="BE116" s="204">
        <f t="shared" si="14"/>
        <v>0</v>
      </c>
      <c r="BF116" s="204">
        <f t="shared" si="15"/>
        <v>0</v>
      </c>
      <c r="BG116" s="204">
        <f t="shared" si="16"/>
        <v>0</v>
      </c>
      <c r="BH116" s="204">
        <f t="shared" si="17"/>
        <v>0</v>
      </c>
      <c r="BI116" s="204">
        <f t="shared" si="18"/>
        <v>0</v>
      </c>
      <c r="BJ116" s="24" t="s">
        <v>80</v>
      </c>
      <c r="BK116" s="204">
        <f t="shared" si="19"/>
        <v>0</v>
      </c>
      <c r="BL116" s="24" t="s">
        <v>181</v>
      </c>
      <c r="BM116" s="24" t="s">
        <v>3144</v>
      </c>
    </row>
    <row r="117" spans="2:65" s="1" customFormat="1" ht="22.5" customHeight="1">
      <c r="B117" s="41"/>
      <c r="C117" s="262" t="s">
        <v>583</v>
      </c>
      <c r="D117" s="262" t="s">
        <v>710</v>
      </c>
      <c r="E117" s="263" t="s">
        <v>3145</v>
      </c>
      <c r="F117" s="264" t="s">
        <v>3146</v>
      </c>
      <c r="G117" s="265" t="s">
        <v>970</v>
      </c>
      <c r="H117" s="266">
        <v>2</v>
      </c>
      <c r="I117" s="267"/>
      <c r="J117" s="268">
        <f t="shared" si="10"/>
        <v>0</v>
      </c>
      <c r="K117" s="264" t="s">
        <v>21</v>
      </c>
      <c r="L117" s="269"/>
      <c r="M117" s="270" t="s">
        <v>21</v>
      </c>
      <c r="N117" s="271" t="s">
        <v>43</v>
      </c>
      <c r="O117" s="42"/>
      <c r="P117" s="202">
        <f t="shared" si="11"/>
        <v>0</v>
      </c>
      <c r="Q117" s="202">
        <v>0</v>
      </c>
      <c r="R117" s="202">
        <f t="shared" si="12"/>
        <v>0</v>
      </c>
      <c r="S117" s="202">
        <v>0</v>
      </c>
      <c r="T117" s="203">
        <f t="shared" si="13"/>
        <v>0</v>
      </c>
      <c r="AR117" s="24" t="s">
        <v>317</v>
      </c>
      <c r="AT117" s="24" t="s">
        <v>710</v>
      </c>
      <c r="AU117" s="24" t="s">
        <v>82</v>
      </c>
      <c r="AY117" s="24" t="s">
        <v>173</v>
      </c>
      <c r="BE117" s="204">
        <f t="shared" si="14"/>
        <v>0</v>
      </c>
      <c r="BF117" s="204">
        <f t="shared" si="15"/>
        <v>0</v>
      </c>
      <c r="BG117" s="204">
        <f t="shared" si="16"/>
        <v>0</v>
      </c>
      <c r="BH117" s="204">
        <f t="shared" si="17"/>
        <v>0</v>
      </c>
      <c r="BI117" s="204">
        <f t="shared" si="18"/>
        <v>0</v>
      </c>
      <c r="BJ117" s="24" t="s">
        <v>80</v>
      </c>
      <c r="BK117" s="204">
        <f t="shared" si="19"/>
        <v>0</v>
      </c>
      <c r="BL117" s="24" t="s">
        <v>181</v>
      </c>
      <c r="BM117" s="24" t="s">
        <v>3147</v>
      </c>
    </row>
    <row r="118" spans="2:65" s="1" customFormat="1" ht="22.5" customHeight="1">
      <c r="B118" s="41"/>
      <c r="C118" s="262" t="s">
        <v>593</v>
      </c>
      <c r="D118" s="262" t="s">
        <v>710</v>
      </c>
      <c r="E118" s="263" t="s">
        <v>3148</v>
      </c>
      <c r="F118" s="264" t="s">
        <v>3149</v>
      </c>
      <c r="G118" s="265" t="s">
        <v>970</v>
      </c>
      <c r="H118" s="266">
        <v>1</v>
      </c>
      <c r="I118" s="267"/>
      <c r="J118" s="268">
        <f t="shared" si="10"/>
        <v>0</v>
      </c>
      <c r="K118" s="264" t="s">
        <v>21</v>
      </c>
      <c r="L118" s="269"/>
      <c r="M118" s="270" t="s">
        <v>21</v>
      </c>
      <c r="N118" s="271" t="s">
        <v>43</v>
      </c>
      <c r="O118" s="42"/>
      <c r="P118" s="202">
        <f t="shared" si="11"/>
        <v>0</v>
      </c>
      <c r="Q118" s="202">
        <v>0</v>
      </c>
      <c r="R118" s="202">
        <f t="shared" si="12"/>
        <v>0</v>
      </c>
      <c r="S118" s="202">
        <v>0</v>
      </c>
      <c r="T118" s="203">
        <f t="shared" si="13"/>
        <v>0</v>
      </c>
      <c r="AR118" s="24" t="s">
        <v>317</v>
      </c>
      <c r="AT118" s="24" t="s">
        <v>710</v>
      </c>
      <c r="AU118" s="24" t="s">
        <v>82</v>
      </c>
      <c r="AY118" s="24" t="s">
        <v>173</v>
      </c>
      <c r="BE118" s="204">
        <f t="shared" si="14"/>
        <v>0</v>
      </c>
      <c r="BF118" s="204">
        <f t="shared" si="15"/>
        <v>0</v>
      </c>
      <c r="BG118" s="204">
        <f t="shared" si="16"/>
        <v>0</v>
      </c>
      <c r="BH118" s="204">
        <f t="shared" si="17"/>
        <v>0</v>
      </c>
      <c r="BI118" s="204">
        <f t="shared" si="18"/>
        <v>0</v>
      </c>
      <c r="BJ118" s="24" t="s">
        <v>80</v>
      </c>
      <c r="BK118" s="204">
        <f t="shared" si="19"/>
        <v>0</v>
      </c>
      <c r="BL118" s="24" t="s">
        <v>181</v>
      </c>
      <c r="BM118" s="24" t="s">
        <v>3150</v>
      </c>
    </row>
    <row r="119" spans="2:65" s="1" customFormat="1" ht="22.5" customHeight="1">
      <c r="B119" s="41"/>
      <c r="C119" s="262" t="s">
        <v>600</v>
      </c>
      <c r="D119" s="262" t="s">
        <v>710</v>
      </c>
      <c r="E119" s="263" t="s">
        <v>3151</v>
      </c>
      <c r="F119" s="264" t="s">
        <v>3152</v>
      </c>
      <c r="G119" s="265" t="s">
        <v>970</v>
      </c>
      <c r="H119" s="266">
        <v>1</v>
      </c>
      <c r="I119" s="267"/>
      <c r="J119" s="268">
        <f t="shared" si="10"/>
        <v>0</v>
      </c>
      <c r="K119" s="264" t="s">
        <v>21</v>
      </c>
      <c r="L119" s="269"/>
      <c r="M119" s="270" t="s">
        <v>21</v>
      </c>
      <c r="N119" s="271" t="s">
        <v>43</v>
      </c>
      <c r="O119" s="42"/>
      <c r="P119" s="202">
        <f t="shared" si="11"/>
        <v>0</v>
      </c>
      <c r="Q119" s="202">
        <v>0</v>
      </c>
      <c r="R119" s="202">
        <f t="shared" si="12"/>
        <v>0</v>
      </c>
      <c r="S119" s="202">
        <v>0</v>
      </c>
      <c r="T119" s="203">
        <f t="shared" si="13"/>
        <v>0</v>
      </c>
      <c r="AR119" s="24" t="s">
        <v>317</v>
      </c>
      <c r="AT119" s="24" t="s">
        <v>710</v>
      </c>
      <c r="AU119" s="24" t="s">
        <v>82</v>
      </c>
      <c r="AY119" s="24" t="s">
        <v>173</v>
      </c>
      <c r="BE119" s="204">
        <f t="shared" si="14"/>
        <v>0</v>
      </c>
      <c r="BF119" s="204">
        <f t="shared" si="15"/>
        <v>0</v>
      </c>
      <c r="BG119" s="204">
        <f t="shared" si="16"/>
        <v>0</v>
      </c>
      <c r="BH119" s="204">
        <f t="shared" si="17"/>
        <v>0</v>
      </c>
      <c r="BI119" s="204">
        <f t="shared" si="18"/>
        <v>0</v>
      </c>
      <c r="BJ119" s="24" t="s">
        <v>80</v>
      </c>
      <c r="BK119" s="204">
        <f t="shared" si="19"/>
        <v>0</v>
      </c>
      <c r="BL119" s="24" t="s">
        <v>181</v>
      </c>
      <c r="BM119" s="24" t="s">
        <v>3153</v>
      </c>
    </row>
    <row r="120" spans="2:63" s="10" customFormat="1" ht="29.85" customHeight="1">
      <c r="B120" s="176"/>
      <c r="C120" s="177"/>
      <c r="D120" s="190" t="s">
        <v>71</v>
      </c>
      <c r="E120" s="191" t="s">
        <v>3154</v>
      </c>
      <c r="F120" s="191" t="s">
        <v>2950</v>
      </c>
      <c r="G120" s="177"/>
      <c r="H120" s="177"/>
      <c r="I120" s="180"/>
      <c r="J120" s="192">
        <f>BK120</f>
        <v>0</v>
      </c>
      <c r="K120" s="177"/>
      <c r="L120" s="182"/>
      <c r="M120" s="183"/>
      <c r="N120" s="184"/>
      <c r="O120" s="184"/>
      <c r="P120" s="185">
        <f>SUM(P121:P134)</f>
        <v>0</v>
      </c>
      <c r="Q120" s="184"/>
      <c r="R120" s="185">
        <f>SUM(R121:R134)</f>
        <v>0</v>
      </c>
      <c r="S120" s="184"/>
      <c r="T120" s="186">
        <f>SUM(T121:T134)</f>
        <v>0</v>
      </c>
      <c r="AR120" s="187" t="s">
        <v>80</v>
      </c>
      <c r="AT120" s="188" t="s">
        <v>71</v>
      </c>
      <c r="AU120" s="188" t="s">
        <v>80</v>
      </c>
      <c r="AY120" s="187" t="s">
        <v>173</v>
      </c>
      <c r="BK120" s="189">
        <f>SUM(BK121:BK134)</f>
        <v>0</v>
      </c>
    </row>
    <row r="121" spans="2:65" s="1" customFormat="1" ht="31.5" customHeight="1">
      <c r="B121" s="41"/>
      <c r="C121" s="262" t="s">
        <v>609</v>
      </c>
      <c r="D121" s="262" t="s">
        <v>710</v>
      </c>
      <c r="E121" s="263" t="s">
        <v>3155</v>
      </c>
      <c r="F121" s="264" t="s">
        <v>3156</v>
      </c>
      <c r="G121" s="265" t="s">
        <v>611</v>
      </c>
      <c r="H121" s="266">
        <v>300</v>
      </c>
      <c r="I121" s="267"/>
      <c r="J121" s="268">
        <f aca="true" t="shared" si="20" ref="J121:J134">ROUND(I121*H121,2)</f>
        <v>0</v>
      </c>
      <c r="K121" s="264" t="s">
        <v>21</v>
      </c>
      <c r="L121" s="269"/>
      <c r="M121" s="270" t="s">
        <v>21</v>
      </c>
      <c r="N121" s="271" t="s">
        <v>43</v>
      </c>
      <c r="O121" s="42"/>
      <c r="P121" s="202">
        <f aca="true" t="shared" si="21" ref="P121:P134">O121*H121</f>
        <v>0</v>
      </c>
      <c r="Q121" s="202">
        <v>0</v>
      </c>
      <c r="R121" s="202">
        <f aca="true" t="shared" si="22" ref="R121:R134">Q121*H121</f>
        <v>0</v>
      </c>
      <c r="S121" s="202">
        <v>0</v>
      </c>
      <c r="T121" s="203">
        <f aca="true" t="shared" si="23" ref="T121:T134">S121*H121</f>
        <v>0</v>
      </c>
      <c r="AR121" s="24" t="s">
        <v>317</v>
      </c>
      <c r="AT121" s="24" t="s">
        <v>710</v>
      </c>
      <c r="AU121" s="24" t="s">
        <v>82</v>
      </c>
      <c r="AY121" s="24" t="s">
        <v>173</v>
      </c>
      <c r="BE121" s="204">
        <f aca="true" t="shared" si="24" ref="BE121:BE134">IF(N121="základní",J121,0)</f>
        <v>0</v>
      </c>
      <c r="BF121" s="204">
        <f aca="true" t="shared" si="25" ref="BF121:BF134">IF(N121="snížená",J121,0)</f>
        <v>0</v>
      </c>
      <c r="BG121" s="204">
        <f aca="true" t="shared" si="26" ref="BG121:BG134">IF(N121="zákl. přenesená",J121,0)</f>
        <v>0</v>
      </c>
      <c r="BH121" s="204">
        <f aca="true" t="shared" si="27" ref="BH121:BH134">IF(N121="sníž. přenesená",J121,0)</f>
        <v>0</v>
      </c>
      <c r="BI121" s="204">
        <f aca="true" t="shared" si="28" ref="BI121:BI134">IF(N121="nulová",J121,0)</f>
        <v>0</v>
      </c>
      <c r="BJ121" s="24" t="s">
        <v>80</v>
      </c>
      <c r="BK121" s="204">
        <f aca="true" t="shared" si="29" ref="BK121:BK134">ROUND(I121*H121,2)</f>
        <v>0</v>
      </c>
      <c r="BL121" s="24" t="s">
        <v>181</v>
      </c>
      <c r="BM121" s="24" t="s">
        <v>3157</v>
      </c>
    </row>
    <row r="122" spans="2:65" s="1" customFormat="1" ht="44.25" customHeight="1">
      <c r="B122" s="41"/>
      <c r="C122" s="262" t="s">
        <v>621</v>
      </c>
      <c r="D122" s="262" t="s">
        <v>710</v>
      </c>
      <c r="E122" s="263" t="s">
        <v>3158</v>
      </c>
      <c r="F122" s="264" t="s">
        <v>3159</v>
      </c>
      <c r="G122" s="265" t="s">
        <v>611</v>
      </c>
      <c r="H122" s="266">
        <v>40</v>
      </c>
      <c r="I122" s="267"/>
      <c r="J122" s="268">
        <f t="shared" si="20"/>
        <v>0</v>
      </c>
      <c r="K122" s="264" t="s">
        <v>21</v>
      </c>
      <c r="L122" s="269"/>
      <c r="M122" s="270" t="s">
        <v>21</v>
      </c>
      <c r="N122" s="271" t="s">
        <v>43</v>
      </c>
      <c r="O122" s="42"/>
      <c r="P122" s="202">
        <f t="shared" si="21"/>
        <v>0</v>
      </c>
      <c r="Q122" s="202">
        <v>0</v>
      </c>
      <c r="R122" s="202">
        <f t="shared" si="22"/>
        <v>0</v>
      </c>
      <c r="S122" s="202">
        <v>0</v>
      </c>
      <c r="T122" s="203">
        <f t="shared" si="23"/>
        <v>0</v>
      </c>
      <c r="AR122" s="24" t="s">
        <v>317</v>
      </c>
      <c r="AT122" s="24" t="s">
        <v>710</v>
      </c>
      <c r="AU122" s="24" t="s">
        <v>82</v>
      </c>
      <c r="AY122" s="24" t="s">
        <v>173</v>
      </c>
      <c r="BE122" s="204">
        <f t="shared" si="24"/>
        <v>0</v>
      </c>
      <c r="BF122" s="204">
        <f t="shared" si="25"/>
        <v>0</v>
      </c>
      <c r="BG122" s="204">
        <f t="shared" si="26"/>
        <v>0</v>
      </c>
      <c r="BH122" s="204">
        <f t="shared" si="27"/>
        <v>0</v>
      </c>
      <c r="BI122" s="204">
        <f t="shared" si="28"/>
        <v>0</v>
      </c>
      <c r="BJ122" s="24" t="s">
        <v>80</v>
      </c>
      <c r="BK122" s="204">
        <f t="shared" si="29"/>
        <v>0</v>
      </c>
      <c r="BL122" s="24" t="s">
        <v>181</v>
      </c>
      <c r="BM122" s="24" t="s">
        <v>3160</v>
      </c>
    </row>
    <row r="123" spans="2:65" s="1" customFormat="1" ht="31.5" customHeight="1">
      <c r="B123" s="41"/>
      <c r="C123" s="262" t="s">
        <v>629</v>
      </c>
      <c r="D123" s="262" t="s">
        <v>710</v>
      </c>
      <c r="E123" s="263" t="s">
        <v>3161</v>
      </c>
      <c r="F123" s="264" t="s">
        <v>3162</v>
      </c>
      <c r="G123" s="265" t="s">
        <v>611</v>
      </c>
      <c r="H123" s="266">
        <v>200</v>
      </c>
      <c r="I123" s="267"/>
      <c r="J123" s="268">
        <f t="shared" si="20"/>
        <v>0</v>
      </c>
      <c r="K123" s="264" t="s">
        <v>21</v>
      </c>
      <c r="L123" s="269"/>
      <c r="M123" s="270" t="s">
        <v>21</v>
      </c>
      <c r="N123" s="271" t="s">
        <v>43</v>
      </c>
      <c r="O123" s="42"/>
      <c r="P123" s="202">
        <f t="shared" si="21"/>
        <v>0</v>
      </c>
      <c r="Q123" s="202">
        <v>0</v>
      </c>
      <c r="R123" s="202">
        <f t="shared" si="22"/>
        <v>0</v>
      </c>
      <c r="S123" s="202">
        <v>0</v>
      </c>
      <c r="T123" s="203">
        <f t="shared" si="23"/>
        <v>0</v>
      </c>
      <c r="AR123" s="24" t="s">
        <v>317</v>
      </c>
      <c r="AT123" s="24" t="s">
        <v>710</v>
      </c>
      <c r="AU123" s="24" t="s">
        <v>82</v>
      </c>
      <c r="AY123" s="24" t="s">
        <v>173</v>
      </c>
      <c r="BE123" s="204">
        <f t="shared" si="24"/>
        <v>0</v>
      </c>
      <c r="BF123" s="204">
        <f t="shared" si="25"/>
        <v>0</v>
      </c>
      <c r="BG123" s="204">
        <f t="shared" si="26"/>
        <v>0</v>
      </c>
      <c r="BH123" s="204">
        <f t="shared" si="27"/>
        <v>0</v>
      </c>
      <c r="BI123" s="204">
        <f t="shared" si="28"/>
        <v>0</v>
      </c>
      <c r="BJ123" s="24" t="s">
        <v>80</v>
      </c>
      <c r="BK123" s="204">
        <f t="shared" si="29"/>
        <v>0</v>
      </c>
      <c r="BL123" s="24" t="s">
        <v>181</v>
      </c>
      <c r="BM123" s="24" t="s">
        <v>3163</v>
      </c>
    </row>
    <row r="124" spans="2:65" s="1" customFormat="1" ht="22.5" customHeight="1">
      <c r="B124" s="41"/>
      <c r="C124" s="262" t="s">
        <v>665</v>
      </c>
      <c r="D124" s="262" t="s">
        <v>710</v>
      </c>
      <c r="E124" s="263" t="s">
        <v>3164</v>
      </c>
      <c r="F124" s="264" t="s">
        <v>3165</v>
      </c>
      <c r="G124" s="265" t="s">
        <v>611</v>
      </c>
      <c r="H124" s="266">
        <v>400</v>
      </c>
      <c r="I124" s="267"/>
      <c r="J124" s="268">
        <f t="shared" si="20"/>
        <v>0</v>
      </c>
      <c r="K124" s="264" t="s">
        <v>21</v>
      </c>
      <c r="L124" s="269"/>
      <c r="M124" s="270" t="s">
        <v>21</v>
      </c>
      <c r="N124" s="271" t="s">
        <v>43</v>
      </c>
      <c r="O124" s="42"/>
      <c r="P124" s="202">
        <f t="shared" si="21"/>
        <v>0</v>
      </c>
      <c r="Q124" s="202">
        <v>0</v>
      </c>
      <c r="R124" s="202">
        <f t="shared" si="22"/>
        <v>0</v>
      </c>
      <c r="S124" s="202">
        <v>0</v>
      </c>
      <c r="T124" s="203">
        <f t="shared" si="23"/>
        <v>0</v>
      </c>
      <c r="AR124" s="24" t="s">
        <v>317</v>
      </c>
      <c r="AT124" s="24" t="s">
        <v>710</v>
      </c>
      <c r="AU124" s="24" t="s">
        <v>82</v>
      </c>
      <c r="AY124" s="24" t="s">
        <v>173</v>
      </c>
      <c r="BE124" s="204">
        <f t="shared" si="24"/>
        <v>0</v>
      </c>
      <c r="BF124" s="204">
        <f t="shared" si="25"/>
        <v>0</v>
      </c>
      <c r="BG124" s="204">
        <f t="shared" si="26"/>
        <v>0</v>
      </c>
      <c r="BH124" s="204">
        <f t="shared" si="27"/>
        <v>0</v>
      </c>
      <c r="BI124" s="204">
        <f t="shared" si="28"/>
        <v>0</v>
      </c>
      <c r="BJ124" s="24" t="s">
        <v>80</v>
      </c>
      <c r="BK124" s="204">
        <f t="shared" si="29"/>
        <v>0</v>
      </c>
      <c r="BL124" s="24" t="s">
        <v>181</v>
      </c>
      <c r="BM124" s="24" t="s">
        <v>3166</v>
      </c>
    </row>
    <row r="125" spans="2:65" s="1" customFormat="1" ht="31.5" customHeight="1">
      <c r="B125" s="41"/>
      <c r="C125" s="262" t="s">
        <v>675</v>
      </c>
      <c r="D125" s="262" t="s">
        <v>710</v>
      </c>
      <c r="E125" s="263" t="s">
        <v>3167</v>
      </c>
      <c r="F125" s="264" t="s">
        <v>3168</v>
      </c>
      <c r="G125" s="265" t="s">
        <v>970</v>
      </c>
      <c r="H125" s="266">
        <v>4</v>
      </c>
      <c r="I125" s="267"/>
      <c r="J125" s="268">
        <f t="shared" si="20"/>
        <v>0</v>
      </c>
      <c r="K125" s="264" t="s">
        <v>21</v>
      </c>
      <c r="L125" s="269"/>
      <c r="M125" s="270" t="s">
        <v>21</v>
      </c>
      <c r="N125" s="271" t="s">
        <v>43</v>
      </c>
      <c r="O125" s="42"/>
      <c r="P125" s="202">
        <f t="shared" si="21"/>
        <v>0</v>
      </c>
      <c r="Q125" s="202">
        <v>0</v>
      </c>
      <c r="R125" s="202">
        <f t="shared" si="22"/>
        <v>0</v>
      </c>
      <c r="S125" s="202">
        <v>0</v>
      </c>
      <c r="T125" s="203">
        <f t="shared" si="23"/>
        <v>0</v>
      </c>
      <c r="AR125" s="24" t="s">
        <v>317</v>
      </c>
      <c r="AT125" s="24" t="s">
        <v>710</v>
      </c>
      <c r="AU125" s="24" t="s">
        <v>82</v>
      </c>
      <c r="AY125" s="24" t="s">
        <v>173</v>
      </c>
      <c r="BE125" s="204">
        <f t="shared" si="24"/>
        <v>0</v>
      </c>
      <c r="BF125" s="204">
        <f t="shared" si="25"/>
        <v>0</v>
      </c>
      <c r="BG125" s="204">
        <f t="shared" si="26"/>
        <v>0</v>
      </c>
      <c r="BH125" s="204">
        <f t="shared" si="27"/>
        <v>0</v>
      </c>
      <c r="BI125" s="204">
        <f t="shared" si="28"/>
        <v>0</v>
      </c>
      <c r="BJ125" s="24" t="s">
        <v>80</v>
      </c>
      <c r="BK125" s="204">
        <f t="shared" si="29"/>
        <v>0</v>
      </c>
      <c r="BL125" s="24" t="s">
        <v>181</v>
      </c>
      <c r="BM125" s="24" t="s">
        <v>3169</v>
      </c>
    </row>
    <row r="126" spans="2:65" s="1" customFormat="1" ht="22.5" customHeight="1">
      <c r="B126" s="41"/>
      <c r="C126" s="262" t="s">
        <v>682</v>
      </c>
      <c r="D126" s="262" t="s">
        <v>710</v>
      </c>
      <c r="E126" s="263" t="s">
        <v>3170</v>
      </c>
      <c r="F126" s="264" t="s">
        <v>3171</v>
      </c>
      <c r="G126" s="265" t="s">
        <v>611</v>
      </c>
      <c r="H126" s="266">
        <v>30</v>
      </c>
      <c r="I126" s="267"/>
      <c r="J126" s="268">
        <f t="shared" si="20"/>
        <v>0</v>
      </c>
      <c r="K126" s="264" t="s">
        <v>21</v>
      </c>
      <c r="L126" s="269"/>
      <c r="M126" s="270" t="s">
        <v>21</v>
      </c>
      <c r="N126" s="271" t="s">
        <v>43</v>
      </c>
      <c r="O126" s="42"/>
      <c r="P126" s="202">
        <f t="shared" si="21"/>
        <v>0</v>
      </c>
      <c r="Q126" s="202">
        <v>0</v>
      </c>
      <c r="R126" s="202">
        <f t="shared" si="22"/>
        <v>0</v>
      </c>
      <c r="S126" s="202">
        <v>0</v>
      </c>
      <c r="T126" s="203">
        <f t="shared" si="23"/>
        <v>0</v>
      </c>
      <c r="AR126" s="24" t="s">
        <v>317</v>
      </c>
      <c r="AT126" s="24" t="s">
        <v>710</v>
      </c>
      <c r="AU126" s="24" t="s">
        <v>82</v>
      </c>
      <c r="AY126" s="24" t="s">
        <v>173</v>
      </c>
      <c r="BE126" s="204">
        <f t="shared" si="24"/>
        <v>0</v>
      </c>
      <c r="BF126" s="204">
        <f t="shared" si="25"/>
        <v>0</v>
      </c>
      <c r="BG126" s="204">
        <f t="shared" si="26"/>
        <v>0</v>
      </c>
      <c r="BH126" s="204">
        <f t="shared" si="27"/>
        <v>0</v>
      </c>
      <c r="BI126" s="204">
        <f t="shared" si="28"/>
        <v>0</v>
      </c>
      <c r="BJ126" s="24" t="s">
        <v>80</v>
      </c>
      <c r="BK126" s="204">
        <f t="shared" si="29"/>
        <v>0</v>
      </c>
      <c r="BL126" s="24" t="s">
        <v>181</v>
      </c>
      <c r="BM126" s="24" t="s">
        <v>3172</v>
      </c>
    </row>
    <row r="127" spans="2:65" s="1" customFormat="1" ht="31.5" customHeight="1">
      <c r="B127" s="41"/>
      <c r="C127" s="262" t="s">
        <v>1300</v>
      </c>
      <c r="D127" s="262" t="s">
        <v>710</v>
      </c>
      <c r="E127" s="263" t="s">
        <v>3173</v>
      </c>
      <c r="F127" s="264" t="s">
        <v>3174</v>
      </c>
      <c r="G127" s="265" t="s">
        <v>611</v>
      </c>
      <c r="H127" s="266">
        <v>15</v>
      </c>
      <c r="I127" s="267"/>
      <c r="J127" s="268">
        <f t="shared" si="20"/>
        <v>0</v>
      </c>
      <c r="K127" s="264" t="s">
        <v>21</v>
      </c>
      <c r="L127" s="269"/>
      <c r="M127" s="270" t="s">
        <v>21</v>
      </c>
      <c r="N127" s="271" t="s">
        <v>43</v>
      </c>
      <c r="O127" s="42"/>
      <c r="P127" s="202">
        <f t="shared" si="21"/>
        <v>0</v>
      </c>
      <c r="Q127" s="202">
        <v>0</v>
      </c>
      <c r="R127" s="202">
        <f t="shared" si="22"/>
        <v>0</v>
      </c>
      <c r="S127" s="202">
        <v>0</v>
      </c>
      <c r="T127" s="203">
        <f t="shared" si="23"/>
        <v>0</v>
      </c>
      <c r="AR127" s="24" t="s">
        <v>317</v>
      </c>
      <c r="AT127" s="24" t="s">
        <v>710</v>
      </c>
      <c r="AU127" s="24" t="s">
        <v>82</v>
      </c>
      <c r="AY127" s="24" t="s">
        <v>173</v>
      </c>
      <c r="BE127" s="204">
        <f t="shared" si="24"/>
        <v>0</v>
      </c>
      <c r="BF127" s="204">
        <f t="shared" si="25"/>
        <v>0</v>
      </c>
      <c r="BG127" s="204">
        <f t="shared" si="26"/>
        <v>0</v>
      </c>
      <c r="BH127" s="204">
        <f t="shared" si="27"/>
        <v>0</v>
      </c>
      <c r="BI127" s="204">
        <f t="shared" si="28"/>
        <v>0</v>
      </c>
      <c r="BJ127" s="24" t="s">
        <v>80</v>
      </c>
      <c r="BK127" s="204">
        <f t="shared" si="29"/>
        <v>0</v>
      </c>
      <c r="BL127" s="24" t="s">
        <v>181</v>
      </c>
      <c r="BM127" s="24" t="s">
        <v>3175</v>
      </c>
    </row>
    <row r="128" spans="2:65" s="1" customFormat="1" ht="22.5" customHeight="1">
      <c r="B128" s="41"/>
      <c r="C128" s="262" t="s">
        <v>1304</v>
      </c>
      <c r="D128" s="262" t="s">
        <v>710</v>
      </c>
      <c r="E128" s="263" t="s">
        <v>3176</v>
      </c>
      <c r="F128" s="264" t="s">
        <v>3177</v>
      </c>
      <c r="G128" s="265" t="s">
        <v>970</v>
      </c>
      <c r="H128" s="266">
        <v>900</v>
      </c>
      <c r="I128" s="267"/>
      <c r="J128" s="268">
        <f t="shared" si="20"/>
        <v>0</v>
      </c>
      <c r="K128" s="264" t="s">
        <v>21</v>
      </c>
      <c r="L128" s="269"/>
      <c r="M128" s="270" t="s">
        <v>21</v>
      </c>
      <c r="N128" s="271" t="s">
        <v>43</v>
      </c>
      <c r="O128" s="42"/>
      <c r="P128" s="202">
        <f t="shared" si="21"/>
        <v>0</v>
      </c>
      <c r="Q128" s="202">
        <v>0</v>
      </c>
      <c r="R128" s="202">
        <f t="shared" si="22"/>
        <v>0</v>
      </c>
      <c r="S128" s="202">
        <v>0</v>
      </c>
      <c r="T128" s="203">
        <f t="shared" si="23"/>
        <v>0</v>
      </c>
      <c r="AR128" s="24" t="s">
        <v>317</v>
      </c>
      <c r="AT128" s="24" t="s">
        <v>710</v>
      </c>
      <c r="AU128" s="24" t="s">
        <v>82</v>
      </c>
      <c r="AY128" s="24" t="s">
        <v>173</v>
      </c>
      <c r="BE128" s="204">
        <f t="shared" si="24"/>
        <v>0</v>
      </c>
      <c r="BF128" s="204">
        <f t="shared" si="25"/>
        <v>0</v>
      </c>
      <c r="BG128" s="204">
        <f t="shared" si="26"/>
        <v>0</v>
      </c>
      <c r="BH128" s="204">
        <f t="shared" si="27"/>
        <v>0</v>
      </c>
      <c r="BI128" s="204">
        <f t="shared" si="28"/>
        <v>0</v>
      </c>
      <c r="BJ128" s="24" t="s">
        <v>80</v>
      </c>
      <c r="BK128" s="204">
        <f t="shared" si="29"/>
        <v>0</v>
      </c>
      <c r="BL128" s="24" t="s">
        <v>181</v>
      </c>
      <c r="BM128" s="24" t="s">
        <v>3178</v>
      </c>
    </row>
    <row r="129" spans="2:65" s="1" customFormat="1" ht="22.5" customHeight="1">
      <c r="B129" s="41"/>
      <c r="C129" s="262" t="s">
        <v>1308</v>
      </c>
      <c r="D129" s="262" t="s">
        <v>710</v>
      </c>
      <c r="E129" s="263" t="s">
        <v>3179</v>
      </c>
      <c r="F129" s="264" t="s">
        <v>3180</v>
      </c>
      <c r="G129" s="265" t="s">
        <v>970</v>
      </c>
      <c r="H129" s="266">
        <v>120</v>
      </c>
      <c r="I129" s="267"/>
      <c r="J129" s="268">
        <f t="shared" si="20"/>
        <v>0</v>
      </c>
      <c r="K129" s="264" t="s">
        <v>21</v>
      </c>
      <c r="L129" s="269"/>
      <c r="M129" s="270" t="s">
        <v>21</v>
      </c>
      <c r="N129" s="271" t="s">
        <v>43</v>
      </c>
      <c r="O129" s="42"/>
      <c r="P129" s="202">
        <f t="shared" si="21"/>
        <v>0</v>
      </c>
      <c r="Q129" s="202">
        <v>0</v>
      </c>
      <c r="R129" s="202">
        <f t="shared" si="22"/>
        <v>0</v>
      </c>
      <c r="S129" s="202">
        <v>0</v>
      </c>
      <c r="T129" s="203">
        <f t="shared" si="23"/>
        <v>0</v>
      </c>
      <c r="AR129" s="24" t="s">
        <v>317</v>
      </c>
      <c r="AT129" s="24" t="s">
        <v>710</v>
      </c>
      <c r="AU129" s="24" t="s">
        <v>82</v>
      </c>
      <c r="AY129" s="24" t="s">
        <v>173</v>
      </c>
      <c r="BE129" s="204">
        <f t="shared" si="24"/>
        <v>0</v>
      </c>
      <c r="BF129" s="204">
        <f t="shared" si="25"/>
        <v>0</v>
      </c>
      <c r="BG129" s="204">
        <f t="shared" si="26"/>
        <v>0</v>
      </c>
      <c r="BH129" s="204">
        <f t="shared" si="27"/>
        <v>0</v>
      </c>
      <c r="BI129" s="204">
        <f t="shared" si="28"/>
        <v>0</v>
      </c>
      <c r="BJ129" s="24" t="s">
        <v>80</v>
      </c>
      <c r="BK129" s="204">
        <f t="shared" si="29"/>
        <v>0</v>
      </c>
      <c r="BL129" s="24" t="s">
        <v>181</v>
      </c>
      <c r="BM129" s="24" t="s">
        <v>3181</v>
      </c>
    </row>
    <row r="130" spans="2:65" s="1" customFormat="1" ht="22.5" customHeight="1">
      <c r="B130" s="41"/>
      <c r="C130" s="262" t="s">
        <v>1553</v>
      </c>
      <c r="D130" s="262" t="s">
        <v>710</v>
      </c>
      <c r="E130" s="263" t="s">
        <v>3182</v>
      </c>
      <c r="F130" s="264" t="s">
        <v>3183</v>
      </c>
      <c r="G130" s="265" t="s">
        <v>970</v>
      </c>
      <c r="H130" s="266">
        <v>600</v>
      </c>
      <c r="I130" s="267"/>
      <c r="J130" s="268">
        <f t="shared" si="20"/>
        <v>0</v>
      </c>
      <c r="K130" s="264" t="s">
        <v>21</v>
      </c>
      <c r="L130" s="269"/>
      <c r="M130" s="270" t="s">
        <v>21</v>
      </c>
      <c r="N130" s="271" t="s">
        <v>43</v>
      </c>
      <c r="O130" s="42"/>
      <c r="P130" s="202">
        <f t="shared" si="21"/>
        <v>0</v>
      </c>
      <c r="Q130" s="202">
        <v>0</v>
      </c>
      <c r="R130" s="202">
        <f t="shared" si="22"/>
        <v>0</v>
      </c>
      <c r="S130" s="202">
        <v>0</v>
      </c>
      <c r="T130" s="203">
        <f t="shared" si="23"/>
        <v>0</v>
      </c>
      <c r="AR130" s="24" t="s">
        <v>317</v>
      </c>
      <c r="AT130" s="24" t="s">
        <v>710</v>
      </c>
      <c r="AU130" s="24" t="s">
        <v>82</v>
      </c>
      <c r="AY130" s="24" t="s">
        <v>173</v>
      </c>
      <c r="BE130" s="204">
        <f t="shared" si="24"/>
        <v>0</v>
      </c>
      <c r="BF130" s="204">
        <f t="shared" si="25"/>
        <v>0</v>
      </c>
      <c r="BG130" s="204">
        <f t="shared" si="26"/>
        <v>0</v>
      </c>
      <c r="BH130" s="204">
        <f t="shared" si="27"/>
        <v>0</v>
      </c>
      <c r="BI130" s="204">
        <f t="shared" si="28"/>
        <v>0</v>
      </c>
      <c r="BJ130" s="24" t="s">
        <v>80</v>
      </c>
      <c r="BK130" s="204">
        <f t="shared" si="29"/>
        <v>0</v>
      </c>
      <c r="BL130" s="24" t="s">
        <v>181</v>
      </c>
      <c r="BM130" s="24" t="s">
        <v>3184</v>
      </c>
    </row>
    <row r="131" spans="2:65" s="1" customFormat="1" ht="22.5" customHeight="1">
      <c r="B131" s="41"/>
      <c r="C131" s="262" t="s">
        <v>1556</v>
      </c>
      <c r="D131" s="262" t="s">
        <v>710</v>
      </c>
      <c r="E131" s="263" t="s">
        <v>3185</v>
      </c>
      <c r="F131" s="264" t="s">
        <v>3186</v>
      </c>
      <c r="G131" s="265" t="s">
        <v>970</v>
      </c>
      <c r="H131" s="266">
        <v>900</v>
      </c>
      <c r="I131" s="267"/>
      <c r="J131" s="268">
        <f t="shared" si="20"/>
        <v>0</v>
      </c>
      <c r="K131" s="264" t="s">
        <v>21</v>
      </c>
      <c r="L131" s="269"/>
      <c r="M131" s="270" t="s">
        <v>21</v>
      </c>
      <c r="N131" s="271" t="s">
        <v>43</v>
      </c>
      <c r="O131" s="42"/>
      <c r="P131" s="202">
        <f t="shared" si="21"/>
        <v>0</v>
      </c>
      <c r="Q131" s="202">
        <v>0</v>
      </c>
      <c r="R131" s="202">
        <f t="shared" si="22"/>
        <v>0</v>
      </c>
      <c r="S131" s="202">
        <v>0</v>
      </c>
      <c r="T131" s="203">
        <f t="shared" si="23"/>
        <v>0</v>
      </c>
      <c r="AR131" s="24" t="s">
        <v>317</v>
      </c>
      <c r="AT131" s="24" t="s">
        <v>710</v>
      </c>
      <c r="AU131" s="24" t="s">
        <v>82</v>
      </c>
      <c r="AY131" s="24" t="s">
        <v>173</v>
      </c>
      <c r="BE131" s="204">
        <f t="shared" si="24"/>
        <v>0</v>
      </c>
      <c r="BF131" s="204">
        <f t="shared" si="25"/>
        <v>0</v>
      </c>
      <c r="BG131" s="204">
        <f t="shared" si="26"/>
        <v>0</v>
      </c>
      <c r="BH131" s="204">
        <f t="shared" si="27"/>
        <v>0</v>
      </c>
      <c r="BI131" s="204">
        <f t="shared" si="28"/>
        <v>0</v>
      </c>
      <c r="BJ131" s="24" t="s">
        <v>80</v>
      </c>
      <c r="BK131" s="204">
        <f t="shared" si="29"/>
        <v>0</v>
      </c>
      <c r="BL131" s="24" t="s">
        <v>181</v>
      </c>
      <c r="BM131" s="24" t="s">
        <v>3187</v>
      </c>
    </row>
    <row r="132" spans="2:65" s="1" customFormat="1" ht="31.5" customHeight="1">
      <c r="B132" s="41"/>
      <c r="C132" s="262" t="s">
        <v>1560</v>
      </c>
      <c r="D132" s="262" t="s">
        <v>710</v>
      </c>
      <c r="E132" s="263" t="s">
        <v>3188</v>
      </c>
      <c r="F132" s="264" t="s">
        <v>3189</v>
      </c>
      <c r="G132" s="265" t="s">
        <v>970</v>
      </c>
      <c r="H132" s="266">
        <v>2520</v>
      </c>
      <c r="I132" s="267"/>
      <c r="J132" s="268">
        <f t="shared" si="20"/>
        <v>0</v>
      </c>
      <c r="K132" s="264" t="s">
        <v>21</v>
      </c>
      <c r="L132" s="269"/>
      <c r="M132" s="270" t="s">
        <v>21</v>
      </c>
      <c r="N132" s="271" t="s">
        <v>43</v>
      </c>
      <c r="O132" s="42"/>
      <c r="P132" s="202">
        <f t="shared" si="21"/>
        <v>0</v>
      </c>
      <c r="Q132" s="202">
        <v>0</v>
      </c>
      <c r="R132" s="202">
        <f t="shared" si="22"/>
        <v>0</v>
      </c>
      <c r="S132" s="202">
        <v>0</v>
      </c>
      <c r="T132" s="203">
        <f t="shared" si="23"/>
        <v>0</v>
      </c>
      <c r="AR132" s="24" t="s">
        <v>317</v>
      </c>
      <c r="AT132" s="24" t="s">
        <v>710</v>
      </c>
      <c r="AU132" s="24" t="s">
        <v>82</v>
      </c>
      <c r="AY132" s="24" t="s">
        <v>173</v>
      </c>
      <c r="BE132" s="204">
        <f t="shared" si="24"/>
        <v>0</v>
      </c>
      <c r="BF132" s="204">
        <f t="shared" si="25"/>
        <v>0</v>
      </c>
      <c r="BG132" s="204">
        <f t="shared" si="26"/>
        <v>0</v>
      </c>
      <c r="BH132" s="204">
        <f t="shared" si="27"/>
        <v>0</v>
      </c>
      <c r="BI132" s="204">
        <f t="shared" si="28"/>
        <v>0</v>
      </c>
      <c r="BJ132" s="24" t="s">
        <v>80</v>
      </c>
      <c r="BK132" s="204">
        <f t="shared" si="29"/>
        <v>0</v>
      </c>
      <c r="BL132" s="24" t="s">
        <v>181</v>
      </c>
      <c r="BM132" s="24" t="s">
        <v>3190</v>
      </c>
    </row>
    <row r="133" spans="2:65" s="1" customFormat="1" ht="22.5" customHeight="1">
      <c r="B133" s="41"/>
      <c r="C133" s="262" t="s">
        <v>1564</v>
      </c>
      <c r="D133" s="262" t="s">
        <v>710</v>
      </c>
      <c r="E133" s="263" t="s">
        <v>3191</v>
      </c>
      <c r="F133" s="264" t="s">
        <v>3192</v>
      </c>
      <c r="G133" s="265" t="s">
        <v>970</v>
      </c>
      <c r="H133" s="266">
        <v>1</v>
      </c>
      <c r="I133" s="267"/>
      <c r="J133" s="268">
        <f t="shared" si="20"/>
        <v>0</v>
      </c>
      <c r="K133" s="264" t="s">
        <v>21</v>
      </c>
      <c r="L133" s="269"/>
      <c r="M133" s="270" t="s">
        <v>21</v>
      </c>
      <c r="N133" s="271" t="s">
        <v>43</v>
      </c>
      <c r="O133" s="42"/>
      <c r="P133" s="202">
        <f t="shared" si="21"/>
        <v>0</v>
      </c>
      <c r="Q133" s="202">
        <v>0</v>
      </c>
      <c r="R133" s="202">
        <f t="shared" si="22"/>
        <v>0</v>
      </c>
      <c r="S133" s="202">
        <v>0</v>
      </c>
      <c r="T133" s="203">
        <f t="shared" si="23"/>
        <v>0</v>
      </c>
      <c r="AR133" s="24" t="s">
        <v>317</v>
      </c>
      <c r="AT133" s="24" t="s">
        <v>710</v>
      </c>
      <c r="AU133" s="24" t="s">
        <v>82</v>
      </c>
      <c r="AY133" s="24" t="s">
        <v>173</v>
      </c>
      <c r="BE133" s="204">
        <f t="shared" si="24"/>
        <v>0</v>
      </c>
      <c r="BF133" s="204">
        <f t="shared" si="25"/>
        <v>0</v>
      </c>
      <c r="BG133" s="204">
        <f t="shared" si="26"/>
        <v>0</v>
      </c>
      <c r="BH133" s="204">
        <f t="shared" si="27"/>
        <v>0</v>
      </c>
      <c r="BI133" s="204">
        <f t="shared" si="28"/>
        <v>0</v>
      </c>
      <c r="BJ133" s="24" t="s">
        <v>80</v>
      </c>
      <c r="BK133" s="204">
        <f t="shared" si="29"/>
        <v>0</v>
      </c>
      <c r="BL133" s="24" t="s">
        <v>181</v>
      </c>
      <c r="BM133" s="24" t="s">
        <v>3193</v>
      </c>
    </row>
    <row r="134" spans="2:65" s="1" customFormat="1" ht="22.5" customHeight="1">
      <c r="B134" s="41"/>
      <c r="C134" s="262" t="s">
        <v>1568</v>
      </c>
      <c r="D134" s="262" t="s">
        <v>710</v>
      </c>
      <c r="E134" s="263" t="s">
        <v>3194</v>
      </c>
      <c r="F134" s="264" t="s">
        <v>3195</v>
      </c>
      <c r="G134" s="265" t="s">
        <v>970</v>
      </c>
      <c r="H134" s="266">
        <v>1</v>
      </c>
      <c r="I134" s="267"/>
      <c r="J134" s="268">
        <f t="shared" si="20"/>
        <v>0</v>
      </c>
      <c r="K134" s="264" t="s">
        <v>21</v>
      </c>
      <c r="L134" s="269"/>
      <c r="M134" s="270" t="s">
        <v>21</v>
      </c>
      <c r="N134" s="271" t="s">
        <v>43</v>
      </c>
      <c r="O134" s="42"/>
      <c r="P134" s="202">
        <f t="shared" si="21"/>
        <v>0</v>
      </c>
      <c r="Q134" s="202">
        <v>0</v>
      </c>
      <c r="R134" s="202">
        <f t="shared" si="22"/>
        <v>0</v>
      </c>
      <c r="S134" s="202">
        <v>0</v>
      </c>
      <c r="T134" s="203">
        <f t="shared" si="23"/>
        <v>0</v>
      </c>
      <c r="AR134" s="24" t="s">
        <v>317</v>
      </c>
      <c r="AT134" s="24" t="s">
        <v>710</v>
      </c>
      <c r="AU134" s="24" t="s">
        <v>82</v>
      </c>
      <c r="AY134" s="24" t="s">
        <v>173</v>
      </c>
      <c r="BE134" s="204">
        <f t="shared" si="24"/>
        <v>0</v>
      </c>
      <c r="BF134" s="204">
        <f t="shared" si="25"/>
        <v>0</v>
      </c>
      <c r="BG134" s="204">
        <f t="shared" si="26"/>
        <v>0</v>
      </c>
      <c r="BH134" s="204">
        <f t="shared" si="27"/>
        <v>0</v>
      </c>
      <c r="BI134" s="204">
        <f t="shared" si="28"/>
        <v>0</v>
      </c>
      <c r="BJ134" s="24" t="s">
        <v>80</v>
      </c>
      <c r="BK134" s="204">
        <f t="shared" si="29"/>
        <v>0</v>
      </c>
      <c r="BL134" s="24" t="s">
        <v>181</v>
      </c>
      <c r="BM134" s="24" t="s">
        <v>3196</v>
      </c>
    </row>
    <row r="135" spans="2:63" s="10" customFormat="1" ht="29.85" customHeight="1">
      <c r="B135" s="176"/>
      <c r="C135" s="177"/>
      <c r="D135" s="190" t="s">
        <v>71</v>
      </c>
      <c r="E135" s="191" t="s">
        <v>3197</v>
      </c>
      <c r="F135" s="191" t="s">
        <v>2999</v>
      </c>
      <c r="G135" s="177"/>
      <c r="H135" s="177"/>
      <c r="I135" s="180"/>
      <c r="J135" s="192">
        <f>BK135</f>
        <v>0</v>
      </c>
      <c r="K135" s="177"/>
      <c r="L135" s="182"/>
      <c r="M135" s="183"/>
      <c r="N135" s="184"/>
      <c r="O135" s="184"/>
      <c r="P135" s="185">
        <f>SUM(P136:P140)</f>
        <v>0</v>
      </c>
      <c r="Q135" s="184"/>
      <c r="R135" s="185">
        <f>SUM(R136:R140)</f>
        <v>0</v>
      </c>
      <c r="S135" s="184"/>
      <c r="T135" s="186">
        <f>SUM(T136:T140)</f>
        <v>0</v>
      </c>
      <c r="AR135" s="187" t="s">
        <v>80</v>
      </c>
      <c r="AT135" s="188" t="s">
        <v>71</v>
      </c>
      <c r="AU135" s="188" t="s">
        <v>80</v>
      </c>
      <c r="AY135" s="187" t="s">
        <v>173</v>
      </c>
      <c r="BK135" s="189">
        <f>SUM(BK136:BK140)</f>
        <v>0</v>
      </c>
    </row>
    <row r="136" spans="2:65" s="1" customFormat="1" ht="22.5" customHeight="1">
      <c r="B136" s="41"/>
      <c r="C136" s="193" t="s">
        <v>1574</v>
      </c>
      <c r="D136" s="193" t="s">
        <v>176</v>
      </c>
      <c r="E136" s="194" t="s">
        <v>3198</v>
      </c>
      <c r="F136" s="195" t="s">
        <v>3001</v>
      </c>
      <c r="G136" s="196" t="s">
        <v>1543</v>
      </c>
      <c r="H136" s="197">
        <v>1</v>
      </c>
      <c r="I136" s="198"/>
      <c r="J136" s="199">
        <f>ROUND(I136*H136,2)</f>
        <v>0</v>
      </c>
      <c r="K136" s="195" t="s">
        <v>21</v>
      </c>
      <c r="L136" s="61"/>
      <c r="M136" s="200" t="s">
        <v>21</v>
      </c>
      <c r="N136" s="201" t="s">
        <v>43</v>
      </c>
      <c r="O136" s="42"/>
      <c r="P136" s="202">
        <f>O136*H136</f>
        <v>0</v>
      </c>
      <c r="Q136" s="202">
        <v>0</v>
      </c>
      <c r="R136" s="202">
        <f>Q136*H136</f>
        <v>0</v>
      </c>
      <c r="S136" s="202">
        <v>0</v>
      </c>
      <c r="T136" s="203">
        <f>S136*H136</f>
        <v>0</v>
      </c>
      <c r="AR136" s="24" t="s">
        <v>181</v>
      </c>
      <c r="AT136" s="24" t="s">
        <v>176</v>
      </c>
      <c r="AU136" s="24" t="s">
        <v>82</v>
      </c>
      <c r="AY136" s="24" t="s">
        <v>173</v>
      </c>
      <c r="BE136" s="204">
        <f>IF(N136="základní",J136,0)</f>
        <v>0</v>
      </c>
      <c r="BF136" s="204">
        <f>IF(N136="snížená",J136,0)</f>
        <v>0</v>
      </c>
      <c r="BG136" s="204">
        <f>IF(N136="zákl. přenesená",J136,0)</f>
        <v>0</v>
      </c>
      <c r="BH136" s="204">
        <f>IF(N136="sníž. přenesená",J136,0)</f>
        <v>0</v>
      </c>
      <c r="BI136" s="204">
        <f>IF(N136="nulová",J136,0)</f>
        <v>0</v>
      </c>
      <c r="BJ136" s="24" t="s">
        <v>80</v>
      </c>
      <c r="BK136" s="204">
        <f>ROUND(I136*H136,2)</f>
        <v>0</v>
      </c>
      <c r="BL136" s="24" t="s">
        <v>181</v>
      </c>
      <c r="BM136" s="24" t="s">
        <v>3199</v>
      </c>
    </row>
    <row r="137" spans="2:65" s="1" customFormat="1" ht="22.5" customHeight="1">
      <c r="B137" s="41"/>
      <c r="C137" s="193" t="s">
        <v>1578</v>
      </c>
      <c r="D137" s="193" t="s">
        <v>176</v>
      </c>
      <c r="E137" s="194" t="s">
        <v>3200</v>
      </c>
      <c r="F137" s="195" t="s">
        <v>3004</v>
      </c>
      <c r="G137" s="196" t="s">
        <v>1543</v>
      </c>
      <c r="H137" s="197">
        <v>1</v>
      </c>
      <c r="I137" s="198"/>
      <c r="J137" s="199">
        <f>ROUND(I137*H137,2)</f>
        <v>0</v>
      </c>
      <c r="K137" s="195" t="s">
        <v>21</v>
      </c>
      <c r="L137" s="61"/>
      <c r="M137" s="200" t="s">
        <v>21</v>
      </c>
      <c r="N137" s="201" t="s">
        <v>43</v>
      </c>
      <c r="O137" s="42"/>
      <c r="P137" s="202">
        <f>O137*H137</f>
        <v>0</v>
      </c>
      <c r="Q137" s="202">
        <v>0</v>
      </c>
      <c r="R137" s="202">
        <f>Q137*H137</f>
        <v>0</v>
      </c>
      <c r="S137" s="202">
        <v>0</v>
      </c>
      <c r="T137" s="203">
        <f>S137*H137</f>
        <v>0</v>
      </c>
      <c r="AR137" s="24" t="s">
        <v>181</v>
      </c>
      <c r="AT137" s="24" t="s">
        <v>176</v>
      </c>
      <c r="AU137" s="24" t="s">
        <v>82</v>
      </c>
      <c r="AY137" s="24" t="s">
        <v>173</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181</v>
      </c>
      <c r="BM137" s="24" t="s">
        <v>3201</v>
      </c>
    </row>
    <row r="138" spans="2:65" s="1" customFormat="1" ht="22.5" customHeight="1">
      <c r="B138" s="41"/>
      <c r="C138" s="193" t="s">
        <v>1582</v>
      </c>
      <c r="D138" s="193" t="s">
        <v>176</v>
      </c>
      <c r="E138" s="194" t="s">
        <v>3202</v>
      </c>
      <c r="F138" s="195" t="s">
        <v>3203</v>
      </c>
      <c r="G138" s="196" t="s">
        <v>1543</v>
      </c>
      <c r="H138" s="197">
        <v>1</v>
      </c>
      <c r="I138" s="198"/>
      <c r="J138" s="199">
        <f>ROUND(I138*H138,2)</f>
        <v>0</v>
      </c>
      <c r="K138" s="195" t="s">
        <v>21</v>
      </c>
      <c r="L138" s="61"/>
      <c r="M138" s="200" t="s">
        <v>21</v>
      </c>
      <c r="N138" s="201" t="s">
        <v>43</v>
      </c>
      <c r="O138" s="42"/>
      <c r="P138" s="202">
        <f>O138*H138</f>
        <v>0</v>
      </c>
      <c r="Q138" s="202">
        <v>0</v>
      </c>
      <c r="R138" s="202">
        <f>Q138*H138</f>
        <v>0</v>
      </c>
      <c r="S138" s="202">
        <v>0</v>
      </c>
      <c r="T138" s="203">
        <f>S138*H138</f>
        <v>0</v>
      </c>
      <c r="AR138" s="24" t="s">
        <v>181</v>
      </c>
      <c r="AT138" s="24" t="s">
        <v>176</v>
      </c>
      <c r="AU138" s="24" t="s">
        <v>82</v>
      </c>
      <c r="AY138" s="24" t="s">
        <v>173</v>
      </c>
      <c r="BE138" s="204">
        <f>IF(N138="základní",J138,0)</f>
        <v>0</v>
      </c>
      <c r="BF138" s="204">
        <f>IF(N138="snížená",J138,0)</f>
        <v>0</v>
      </c>
      <c r="BG138" s="204">
        <f>IF(N138="zákl. přenesená",J138,0)</f>
        <v>0</v>
      </c>
      <c r="BH138" s="204">
        <f>IF(N138="sníž. přenesená",J138,0)</f>
        <v>0</v>
      </c>
      <c r="BI138" s="204">
        <f>IF(N138="nulová",J138,0)</f>
        <v>0</v>
      </c>
      <c r="BJ138" s="24" t="s">
        <v>80</v>
      </c>
      <c r="BK138" s="204">
        <f>ROUND(I138*H138,2)</f>
        <v>0</v>
      </c>
      <c r="BL138" s="24" t="s">
        <v>181</v>
      </c>
      <c r="BM138" s="24" t="s">
        <v>3204</v>
      </c>
    </row>
    <row r="139" spans="2:65" s="1" customFormat="1" ht="22.5" customHeight="1">
      <c r="B139" s="41"/>
      <c r="C139" s="193" t="s">
        <v>1586</v>
      </c>
      <c r="D139" s="193" t="s">
        <v>176</v>
      </c>
      <c r="E139" s="194" t="s">
        <v>3205</v>
      </c>
      <c r="F139" s="195" t="s">
        <v>3206</v>
      </c>
      <c r="G139" s="196" t="s">
        <v>1543</v>
      </c>
      <c r="H139" s="197">
        <v>1</v>
      </c>
      <c r="I139" s="198"/>
      <c r="J139" s="199">
        <f>ROUND(I139*H139,2)</f>
        <v>0</v>
      </c>
      <c r="K139" s="195" t="s">
        <v>21</v>
      </c>
      <c r="L139" s="61"/>
      <c r="M139" s="200" t="s">
        <v>21</v>
      </c>
      <c r="N139" s="201" t="s">
        <v>43</v>
      </c>
      <c r="O139" s="42"/>
      <c r="P139" s="202">
        <f>O139*H139</f>
        <v>0</v>
      </c>
      <c r="Q139" s="202">
        <v>0</v>
      </c>
      <c r="R139" s="202">
        <f>Q139*H139</f>
        <v>0</v>
      </c>
      <c r="S139" s="202">
        <v>0</v>
      </c>
      <c r="T139" s="203">
        <f>S139*H139</f>
        <v>0</v>
      </c>
      <c r="AR139" s="24" t="s">
        <v>181</v>
      </c>
      <c r="AT139" s="24" t="s">
        <v>176</v>
      </c>
      <c r="AU139" s="24" t="s">
        <v>82</v>
      </c>
      <c r="AY139" s="24" t="s">
        <v>173</v>
      </c>
      <c r="BE139" s="204">
        <f>IF(N139="základní",J139,0)</f>
        <v>0</v>
      </c>
      <c r="BF139" s="204">
        <f>IF(N139="snížená",J139,0)</f>
        <v>0</v>
      </c>
      <c r="BG139" s="204">
        <f>IF(N139="zákl. přenesená",J139,0)</f>
        <v>0</v>
      </c>
      <c r="BH139" s="204">
        <f>IF(N139="sníž. přenesená",J139,0)</f>
        <v>0</v>
      </c>
      <c r="BI139" s="204">
        <f>IF(N139="nulová",J139,0)</f>
        <v>0</v>
      </c>
      <c r="BJ139" s="24" t="s">
        <v>80</v>
      </c>
      <c r="BK139" s="204">
        <f>ROUND(I139*H139,2)</f>
        <v>0</v>
      </c>
      <c r="BL139" s="24" t="s">
        <v>181</v>
      </c>
      <c r="BM139" s="24" t="s">
        <v>3207</v>
      </c>
    </row>
    <row r="140" spans="2:65" s="1" customFormat="1" ht="22.5" customHeight="1">
      <c r="B140" s="41"/>
      <c r="C140" s="193" t="s">
        <v>1590</v>
      </c>
      <c r="D140" s="193" t="s">
        <v>176</v>
      </c>
      <c r="E140" s="194" t="s">
        <v>3208</v>
      </c>
      <c r="F140" s="195" t="s">
        <v>3209</v>
      </c>
      <c r="G140" s="196" t="s">
        <v>1543</v>
      </c>
      <c r="H140" s="197">
        <v>1</v>
      </c>
      <c r="I140" s="198"/>
      <c r="J140" s="199">
        <f>ROUND(I140*H140,2)</f>
        <v>0</v>
      </c>
      <c r="K140" s="195" t="s">
        <v>21</v>
      </c>
      <c r="L140" s="61"/>
      <c r="M140" s="200" t="s">
        <v>21</v>
      </c>
      <c r="N140" s="201" t="s">
        <v>43</v>
      </c>
      <c r="O140" s="42"/>
      <c r="P140" s="202">
        <f>O140*H140</f>
        <v>0</v>
      </c>
      <c r="Q140" s="202">
        <v>0</v>
      </c>
      <c r="R140" s="202">
        <f>Q140*H140</f>
        <v>0</v>
      </c>
      <c r="S140" s="202">
        <v>0</v>
      </c>
      <c r="T140" s="203">
        <f>S140*H140</f>
        <v>0</v>
      </c>
      <c r="AR140" s="24" t="s">
        <v>181</v>
      </c>
      <c r="AT140" s="24" t="s">
        <v>176</v>
      </c>
      <c r="AU140" s="24" t="s">
        <v>82</v>
      </c>
      <c r="AY140" s="24" t="s">
        <v>173</v>
      </c>
      <c r="BE140" s="204">
        <f>IF(N140="základní",J140,0)</f>
        <v>0</v>
      </c>
      <c r="BF140" s="204">
        <f>IF(N140="snížená",J140,0)</f>
        <v>0</v>
      </c>
      <c r="BG140" s="204">
        <f>IF(N140="zákl. přenesená",J140,0)</f>
        <v>0</v>
      </c>
      <c r="BH140" s="204">
        <f>IF(N140="sníž. přenesená",J140,0)</f>
        <v>0</v>
      </c>
      <c r="BI140" s="204">
        <f>IF(N140="nulová",J140,0)</f>
        <v>0</v>
      </c>
      <c r="BJ140" s="24" t="s">
        <v>80</v>
      </c>
      <c r="BK140" s="204">
        <f>ROUND(I140*H140,2)</f>
        <v>0</v>
      </c>
      <c r="BL140" s="24" t="s">
        <v>181</v>
      </c>
      <c r="BM140" s="24" t="s">
        <v>3210</v>
      </c>
    </row>
    <row r="141" spans="2:63" s="10" customFormat="1" ht="29.85" customHeight="1">
      <c r="B141" s="176"/>
      <c r="C141" s="177"/>
      <c r="D141" s="190" t="s">
        <v>71</v>
      </c>
      <c r="E141" s="191" t="s">
        <v>2786</v>
      </c>
      <c r="F141" s="191" t="s">
        <v>2883</v>
      </c>
      <c r="G141" s="177"/>
      <c r="H141" s="177"/>
      <c r="I141" s="180"/>
      <c r="J141" s="192">
        <f>BK141</f>
        <v>0</v>
      </c>
      <c r="K141" s="177"/>
      <c r="L141" s="182"/>
      <c r="M141" s="183"/>
      <c r="N141" s="184"/>
      <c r="O141" s="184"/>
      <c r="P141" s="185">
        <f>SUM(P142:P151)</f>
        <v>0</v>
      </c>
      <c r="Q141" s="184"/>
      <c r="R141" s="185">
        <f>SUM(R142:R151)</f>
        <v>0</v>
      </c>
      <c r="S141" s="184"/>
      <c r="T141" s="186">
        <f>SUM(T142:T151)</f>
        <v>0</v>
      </c>
      <c r="AR141" s="187" t="s">
        <v>80</v>
      </c>
      <c r="AT141" s="188" t="s">
        <v>71</v>
      </c>
      <c r="AU141" s="188" t="s">
        <v>80</v>
      </c>
      <c r="AY141" s="187" t="s">
        <v>173</v>
      </c>
      <c r="BK141" s="189">
        <f>SUM(BK142:BK151)</f>
        <v>0</v>
      </c>
    </row>
    <row r="142" spans="2:65" s="1" customFormat="1" ht="22.5" customHeight="1">
      <c r="B142" s="41"/>
      <c r="C142" s="193" t="s">
        <v>1594</v>
      </c>
      <c r="D142" s="193" t="s">
        <v>176</v>
      </c>
      <c r="E142" s="194" t="s">
        <v>3211</v>
      </c>
      <c r="F142" s="195" t="s">
        <v>3020</v>
      </c>
      <c r="G142" s="196" t="s">
        <v>1543</v>
      </c>
      <c r="H142" s="197">
        <v>1</v>
      </c>
      <c r="I142" s="198"/>
      <c r="J142" s="199">
        <f aca="true" t="shared" si="30" ref="J142:J151">ROUND(I142*H142,2)</f>
        <v>0</v>
      </c>
      <c r="K142" s="195" t="s">
        <v>21</v>
      </c>
      <c r="L142" s="61"/>
      <c r="M142" s="200" t="s">
        <v>21</v>
      </c>
      <c r="N142" s="201" t="s">
        <v>43</v>
      </c>
      <c r="O142" s="42"/>
      <c r="P142" s="202">
        <f aca="true" t="shared" si="31" ref="P142:P151">O142*H142</f>
        <v>0</v>
      </c>
      <c r="Q142" s="202">
        <v>0</v>
      </c>
      <c r="R142" s="202">
        <f aca="true" t="shared" si="32" ref="R142:R151">Q142*H142</f>
        <v>0</v>
      </c>
      <c r="S142" s="202">
        <v>0</v>
      </c>
      <c r="T142" s="203">
        <f aca="true" t="shared" si="33" ref="T142:T151">S142*H142</f>
        <v>0</v>
      </c>
      <c r="AR142" s="24" t="s">
        <v>181</v>
      </c>
      <c r="AT142" s="24" t="s">
        <v>176</v>
      </c>
      <c r="AU142" s="24" t="s">
        <v>82</v>
      </c>
      <c r="AY142" s="24" t="s">
        <v>173</v>
      </c>
      <c r="BE142" s="204">
        <f aca="true" t="shared" si="34" ref="BE142:BE151">IF(N142="základní",J142,0)</f>
        <v>0</v>
      </c>
      <c r="BF142" s="204">
        <f aca="true" t="shared" si="35" ref="BF142:BF151">IF(N142="snížená",J142,0)</f>
        <v>0</v>
      </c>
      <c r="BG142" s="204">
        <f aca="true" t="shared" si="36" ref="BG142:BG151">IF(N142="zákl. přenesená",J142,0)</f>
        <v>0</v>
      </c>
      <c r="BH142" s="204">
        <f aca="true" t="shared" si="37" ref="BH142:BH151">IF(N142="sníž. přenesená",J142,0)</f>
        <v>0</v>
      </c>
      <c r="BI142" s="204">
        <f aca="true" t="shared" si="38" ref="BI142:BI151">IF(N142="nulová",J142,0)</f>
        <v>0</v>
      </c>
      <c r="BJ142" s="24" t="s">
        <v>80</v>
      </c>
      <c r="BK142" s="204">
        <f aca="true" t="shared" si="39" ref="BK142:BK151">ROUND(I142*H142,2)</f>
        <v>0</v>
      </c>
      <c r="BL142" s="24" t="s">
        <v>181</v>
      </c>
      <c r="BM142" s="24" t="s">
        <v>3212</v>
      </c>
    </row>
    <row r="143" spans="2:65" s="1" customFormat="1" ht="22.5" customHeight="1">
      <c r="B143" s="41"/>
      <c r="C143" s="193" t="s">
        <v>1600</v>
      </c>
      <c r="D143" s="193" t="s">
        <v>176</v>
      </c>
      <c r="E143" s="194" t="s">
        <v>3213</v>
      </c>
      <c r="F143" s="195" t="s">
        <v>3214</v>
      </c>
      <c r="G143" s="196" t="s">
        <v>1543</v>
      </c>
      <c r="H143" s="197">
        <v>1</v>
      </c>
      <c r="I143" s="198"/>
      <c r="J143" s="199">
        <f t="shared" si="30"/>
        <v>0</v>
      </c>
      <c r="K143" s="195" t="s">
        <v>21</v>
      </c>
      <c r="L143" s="61"/>
      <c r="M143" s="200" t="s">
        <v>21</v>
      </c>
      <c r="N143" s="201" t="s">
        <v>43</v>
      </c>
      <c r="O143" s="42"/>
      <c r="P143" s="202">
        <f t="shared" si="31"/>
        <v>0</v>
      </c>
      <c r="Q143" s="202">
        <v>0</v>
      </c>
      <c r="R143" s="202">
        <f t="shared" si="32"/>
        <v>0</v>
      </c>
      <c r="S143" s="202">
        <v>0</v>
      </c>
      <c r="T143" s="203">
        <f t="shared" si="33"/>
        <v>0</v>
      </c>
      <c r="AR143" s="24" t="s">
        <v>181</v>
      </c>
      <c r="AT143" s="24" t="s">
        <v>176</v>
      </c>
      <c r="AU143" s="24" t="s">
        <v>82</v>
      </c>
      <c r="AY143" s="24" t="s">
        <v>173</v>
      </c>
      <c r="BE143" s="204">
        <f t="shared" si="34"/>
        <v>0</v>
      </c>
      <c r="BF143" s="204">
        <f t="shared" si="35"/>
        <v>0</v>
      </c>
      <c r="BG143" s="204">
        <f t="shared" si="36"/>
        <v>0</v>
      </c>
      <c r="BH143" s="204">
        <f t="shared" si="37"/>
        <v>0</v>
      </c>
      <c r="BI143" s="204">
        <f t="shared" si="38"/>
        <v>0</v>
      </c>
      <c r="BJ143" s="24" t="s">
        <v>80</v>
      </c>
      <c r="BK143" s="204">
        <f t="shared" si="39"/>
        <v>0</v>
      </c>
      <c r="BL143" s="24" t="s">
        <v>181</v>
      </c>
      <c r="BM143" s="24" t="s">
        <v>3215</v>
      </c>
    </row>
    <row r="144" spans="2:65" s="1" customFormat="1" ht="22.5" customHeight="1">
      <c r="B144" s="41"/>
      <c r="C144" s="193" t="s">
        <v>1604</v>
      </c>
      <c r="D144" s="193" t="s">
        <v>176</v>
      </c>
      <c r="E144" s="194" t="s">
        <v>3216</v>
      </c>
      <c r="F144" s="195" t="s">
        <v>3038</v>
      </c>
      <c r="G144" s="196" t="s">
        <v>1543</v>
      </c>
      <c r="H144" s="197">
        <v>1</v>
      </c>
      <c r="I144" s="198"/>
      <c r="J144" s="199">
        <f t="shared" si="30"/>
        <v>0</v>
      </c>
      <c r="K144" s="195" t="s">
        <v>21</v>
      </c>
      <c r="L144" s="61"/>
      <c r="M144" s="200" t="s">
        <v>21</v>
      </c>
      <c r="N144" s="201" t="s">
        <v>43</v>
      </c>
      <c r="O144" s="42"/>
      <c r="P144" s="202">
        <f t="shared" si="31"/>
        <v>0</v>
      </c>
      <c r="Q144" s="202">
        <v>0</v>
      </c>
      <c r="R144" s="202">
        <f t="shared" si="32"/>
        <v>0</v>
      </c>
      <c r="S144" s="202">
        <v>0</v>
      </c>
      <c r="T144" s="203">
        <f t="shared" si="33"/>
        <v>0</v>
      </c>
      <c r="AR144" s="24" t="s">
        <v>181</v>
      </c>
      <c r="AT144" s="24" t="s">
        <v>176</v>
      </c>
      <c r="AU144" s="24" t="s">
        <v>82</v>
      </c>
      <c r="AY144" s="24" t="s">
        <v>173</v>
      </c>
      <c r="BE144" s="204">
        <f t="shared" si="34"/>
        <v>0</v>
      </c>
      <c r="BF144" s="204">
        <f t="shared" si="35"/>
        <v>0</v>
      </c>
      <c r="BG144" s="204">
        <f t="shared" si="36"/>
        <v>0</v>
      </c>
      <c r="BH144" s="204">
        <f t="shared" si="37"/>
        <v>0</v>
      </c>
      <c r="BI144" s="204">
        <f t="shared" si="38"/>
        <v>0</v>
      </c>
      <c r="BJ144" s="24" t="s">
        <v>80</v>
      </c>
      <c r="BK144" s="204">
        <f t="shared" si="39"/>
        <v>0</v>
      </c>
      <c r="BL144" s="24" t="s">
        <v>181</v>
      </c>
      <c r="BM144" s="24" t="s">
        <v>3217</v>
      </c>
    </row>
    <row r="145" spans="2:65" s="1" customFormat="1" ht="22.5" customHeight="1">
      <c r="B145" s="41"/>
      <c r="C145" s="193" t="s">
        <v>1608</v>
      </c>
      <c r="D145" s="193" t="s">
        <v>176</v>
      </c>
      <c r="E145" s="194" t="s">
        <v>3218</v>
      </c>
      <c r="F145" s="195" t="s">
        <v>3219</v>
      </c>
      <c r="G145" s="196" t="s">
        <v>1543</v>
      </c>
      <c r="H145" s="197">
        <v>1</v>
      </c>
      <c r="I145" s="198"/>
      <c r="J145" s="199">
        <f t="shared" si="30"/>
        <v>0</v>
      </c>
      <c r="K145" s="195" t="s">
        <v>21</v>
      </c>
      <c r="L145" s="61"/>
      <c r="M145" s="200" t="s">
        <v>21</v>
      </c>
      <c r="N145" s="201" t="s">
        <v>43</v>
      </c>
      <c r="O145" s="42"/>
      <c r="P145" s="202">
        <f t="shared" si="31"/>
        <v>0</v>
      </c>
      <c r="Q145" s="202">
        <v>0</v>
      </c>
      <c r="R145" s="202">
        <f t="shared" si="32"/>
        <v>0</v>
      </c>
      <c r="S145" s="202">
        <v>0</v>
      </c>
      <c r="T145" s="203">
        <f t="shared" si="33"/>
        <v>0</v>
      </c>
      <c r="AR145" s="24" t="s">
        <v>181</v>
      </c>
      <c r="AT145" s="24" t="s">
        <v>176</v>
      </c>
      <c r="AU145" s="24" t="s">
        <v>82</v>
      </c>
      <c r="AY145" s="24" t="s">
        <v>173</v>
      </c>
      <c r="BE145" s="204">
        <f t="shared" si="34"/>
        <v>0</v>
      </c>
      <c r="BF145" s="204">
        <f t="shared" si="35"/>
        <v>0</v>
      </c>
      <c r="BG145" s="204">
        <f t="shared" si="36"/>
        <v>0</v>
      </c>
      <c r="BH145" s="204">
        <f t="shared" si="37"/>
        <v>0</v>
      </c>
      <c r="BI145" s="204">
        <f t="shared" si="38"/>
        <v>0</v>
      </c>
      <c r="BJ145" s="24" t="s">
        <v>80</v>
      </c>
      <c r="BK145" s="204">
        <f t="shared" si="39"/>
        <v>0</v>
      </c>
      <c r="BL145" s="24" t="s">
        <v>181</v>
      </c>
      <c r="BM145" s="24" t="s">
        <v>3220</v>
      </c>
    </row>
    <row r="146" spans="2:65" s="1" customFormat="1" ht="22.5" customHeight="1">
      <c r="B146" s="41"/>
      <c r="C146" s="193" t="s">
        <v>1612</v>
      </c>
      <c r="D146" s="193" t="s">
        <v>176</v>
      </c>
      <c r="E146" s="194" t="s">
        <v>3221</v>
      </c>
      <c r="F146" s="195" t="s">
        <v>3222</v>
      </c>
      <c r="G146" s="196" t="s">
        <v>1543</v>
      </c>
      <c r="H146" s="197">
        <v>1</v>
      </c>
      <c r="I146" s="198"/>
      <c r="J146" s="199">
        <f t="shared" si="30"/>
        <v>0</v>
      </c>
      <c r="K146" s="195" t="s">
        <v>21</v>
      </c>
      <c r="L146" s="61"/>
      <c r="M146" s="200" t="s">
        <v>21</v>
      </c>
      <c r="N146" s="201" t="s">
        <v>43</v>
      </c>
      <c r="O146" s="42"/>
      <c r="P146" s="202">
        <f t="shared" si="31"/>
        <v>0</v>
      </c>
      <c r="Q146" s="202">
        <v>0</v>
      </c>
      <c r="R146" s="202">
        <f t="shared" si="32"/>
        <v>0</v>
      </c>
      <c r="S146" s="202">
        <v>0</v>
      </c>
      <c r="T146" s="203">
        <f t="shared" si="33"/>
        <v>0</v>
      </c>
      <c r="AR146" s="24" t="s">
        <v>181</v>
      </c>
      <c r="AT146" s="24" t="s">
        <v>176</v>
      </c>
      <c r="AU146" s="24" t="s">
        <v>82</v>
      </c>
      <c r="AY146" s="24" t="s">
        <v>173</v>
      </c>
      <c r="BE146" s="204">
        <f t="shared" si="34"/>
        <v>0</v>
      </c>
      <c r="BF146" s="204">
        <f t="shared" si="35"/>
        <v>0</v>
      </c>
      <c r="BG146" s="204">
        <f t="shared" si="36"/>
        <v>0</v>
      </c>
      <c r="BH146" s="204">
        <f t="shared" si="37"/>
        <v>0</v>
      </c>
      <c r="BI146" s="204">
        <f t="shared" si="38"/>
        <v>0</v>
      </c>
      <c r="BJ146" s="24" t="s">
        <v>80</v>
      </c>
      <c r="BK146" s="204">
        <f t="shared" si="39"/>
        <v>0</v>
      </c>
      <c r="BL146" s="24" t="s">
        <v>181</v>
      </c>
      <c r="BM146" s="24" t="s">
        <v>3223</v>
      </c>
    </row>
    <row r="147" spans="2:65" s="1" customFormat="1" ht="22.5" customHeight="1">
      <c r="B147" s="41"/>
      <c r="C147" s="193" t="s">
        <v>1616</v>
      </c>
      <c r="D147" s="193" t="s">
        <v>176</v>
      </c>
      <c r="E147" s="194" t="s">
        <v>3224</v>
      </c>
      <c r="F147" s="195" t="s">
        <v>3225</v>
      </c>
      <c r="G147" s="196" t="s">
        <v>1543</v>
      </c>
      <c r="H147" s="197">
        <v>1</v>
      </c>
      <c r="I147" s="198"/>
      <c r="J147" s="199">
        <f t="shared" si="30"/>
        <v>0</v>
      </c>
      <c r="K147" s="195" t="s">
        <v>21</v>
      </c>
      <c r="L147" s="61"/>
      <c r="M147" s="200" t="s">
        <v>21</v>
      </c>
      <c r="N147" s="201" t="s">
        <v>43</v>
      </c>
      <c r="O147" s="42"/>
      <c r="P147" s="202">
        <f t="shared" si="31"/>
        <v>0</v>
      </c>
      <c r="Q147" s="202">
        <v>0</v>
      </c>
      <c r="R147" s="202">
        <f t="shared" si="32"/>
        <v>0</v>
      </c>
      <c r="S147" s="202">
        <v>0</v>
      </c>
      <c r="T147" s="203">
        <f t="shared" si="33"/>
        <v>0</v>
      </c>
      <c r="AR147" s="24" t="s">
        <v>181</v>
      </c>
      <c r="AT147" s="24" t="s">
        <v>176</v>
      </c>
      <c r="AU147" s="24" t="s">
        <v>82</v>
      </c>
      <c r="AY147" s="24" t="s">
        <v>173</v>
      </c>
      <c r="BE147" s="204">
        <f t="shared" si="34"/>
        <v>0</v>
      </c>
      <c r="BF147" s="204">
        <f t="shared" si="35"/>
        <v>0</v>
      </c>
      <c r="BG147" s="204">
        <f t="shared" si="36"/>
        <v>0</v>
      </c>
      <c r="BH147" s="204">
        <f t="shared" si="37"/>
        <v>0</v>
      </c>
      <c r="BI147" s="204">
        <f t="shared" si="38"/>
        <v>0</v>
      </c>
      <c r="BJ147" s="24" t="s">
        <v>80</v>
      </c>
      <c r="BK147" s="204">
        <f t="shared" si="39"/>
        <v>0</v>
      </c>
      <c r="BL147" s="24" t="s">
        <v>181</v>
      </c>
      <c r="BM147" s="24" t="s">
        <v>3226</v>
      </c>
    </row>
    <row r="148" spans="2:65" s="1" customFormat="1" ht="22.5" customHeight="1">
      <c r="B148" s="41"/>
      <c r="C148" s="193" t="s">
        <v>1620</v>
      </c>
      <c r="D148" s="193" t="s">
        <v>176</v>
      </c>
      <c r="E148" s="194" t="s">
        <v>3227</v>
      </c>
      <c r="F148" s="195" t="s">
        <v>3228</v>
      </c>
      <c r="G148" s="196" t="s">
        <v>1543</v>
      </c>
      <c r="H148" s="197">
        <v>1</v>
      </c>
      <c r="I148" s="198"/>
      <c r="J148" s="199">
        <f t="shared" si="30"/>
        <v>0</v>
      </c>
      <c r="K148" s="195" t="s">
        <v>21</v>
      </c>
      <c r="L148" s="61"/>
      <c r="M148" s="200" t="s">
        <v>21</v>
      </c>
      <c r="N148" s="201" t="s">
        <v>43</v>
      </c>
      <c r="O148" s="42"/>
      <c r="P148" s="202">
        <f t="shared" si="31"/>
        <v>0</v>
      </c>
      <c r="Q148" s="202">
        <v>0</v>
      </c>
      <c r="R148" s="202">
        <f t="shared" si="32"/>
        <v>0</v>
      </c>
      <c r="S148" s="202">
        <v>0</v>
      </c>
      <c r="T148" s="203">
        <f t="shared" si="33"/>
        <v>0</v>
      </c>
      <c r="AR148" s="24" t="s">
        <v>181</v>
      </c>
      <c r="AT148" s="24" t="s">
        <v>176</v>
      </c>
      <c r="AU148" s="24" t="s">
        <v>82</v>
      </c>
      <c r="AY148" s="24" t="s">
        <v>173</v>
      </c>
      <c r="BE148" s="204">
        <f t="shared" si="34"/>
        <v>0</v>
      </c>
      <c r="BF148" s="204">
        <f t="shared" si="35"/>
        <v>0</v>
      </c>
      <c r="BG148" s="204">
        <f t="shared" si="36"/>
        <v>0</v>
      </c>
      <c r="BH148" s="204">
        <f t="shared" si="37"/>
        <v>0</v>
      </c>
      <c r="BI148" s="204">
        <f t="shared" si="38"/>
        <v>0</v>
      </c>
      <c r="BJ148" s="24" t="s">
        <v>80</v>
      </c>
      <c r="BK148" s="204">
        <f t="shared" si="39"/>
        <v>0</v>
      </c>
      <c r="BL148" s="24" t="s">
        <v>181</v>
      </c>
      <c r="BM148" s="24" t="s">
        <v>3229</v>
      </c>
    </row>
    <row r="149" spans="2:65" s="1" customFormat="1" ht="22.5" customHeight="1">
      <c r="B149" s="41"/>
      <c r="C149" s="193" t="s">
        <v>1624</v>
      </c>
      <c r="D149" s="193" t="s">
        <v>176</v>
      </c>
      <c r="E149" s="194" t="s">
        <v>3230</v>
      </c>
      <c r="F149" s="195" t="s">
        <v>2134</v>
      </c>
      <c r="G149" s="196" t="s">
        <v>1543</v>
      </c>
      <c r="H149" s="197">
        <v>1</v>
      </c>
      <c r="I149" s="198"/>
      <c r="J149" s="199">
        <f t="shared" si="30"/>
        <v>0</v>
      </c>
      <c r="K149" s="195" t="s">
        <v>21</v>
      </c>
      <c r="L149" s="61"/>
      <c r="M149" s="200" t="s">
        <v>21</v>
      </c>
      <c r="N149" s="201" t="s">
        <v>43</v>
      </c>
      <c r="O149" s="42"/>
      <c r="P149" s="202">
        <f t="shared" si="31"/>
        <v>0</v>
      </c>
      <c r="Q149" s="202">
        <v>0</v>
      </c>
      <c r="R149" s="202">
        <f t="shared" si="32"/>
        <v>0</v>
      </c>
      <c r="S149" s="202">
        <v>0</v>
      </c>
      <c r="T149" s="203">
        <f t="shared" si="33"/>
        <v>0</v>
      </c>
      <c r="AR149" s="24" t="s">
        <v>181</v>
      </c>
      <c r="AT149" s="24" t="s">
        <v>176</v>
      </c>
      <c r="AU149" s="24" t="s">
        <v>82</v>
      </c>
      <c r="AY149" s="24" t="s">
        <v>173</v>
      </c>
      <c r="BE149" s="204">
        <f t="shared" si="34"/>
        <v>0</v>
      </c>
      <c r="BF149" s="204">
        <f t="shared" si="35"/>
        <v>0</v>
      </c>
      <c r="BG149" s="204">
        <f t="shared" si="36"/>
        <v>0</v>
      </c>
      <c r="BH149" s="204">
        <f t="shared" si="37"/>
        <v>0</v>
      </c>
      <c r="BI149" s="204">
        <f t="shared" si="38"/>
        <v>0</v>
      </c>
      <c r="BJ149" s="24" t="s">
        <v>80</v>
      </c>
      <c r="BK149" s="204">
        <f t="shared" si="39"/>
        <v>0</v>
      </c>
      <c r="BL149" s="24" t="s">
        <v>181</v>
      </c>
      <c r="BM149" s="24" t="s">
        <v>3231</v>
      </c>
    </row>
    <row r="150" spans="2:65" s="1" customFormat="1" ht="22.5" customHeight="1">
      <c r="B150" s="41"/>
      <c r="C150" s="193" t="s">
        <v>1628</v>
      </c>
      <c r="D150" s="193" t="s">
        <v>176</v>
      </c>
      <c r="E150" s="194" t="s">
        <v>3232</v>
      </c>
      <c r="F150" s="195" t="s">
        <v>3233</v>
      </c>
      <c r="G150" s="196" t="s">
        <v>1543</v>
      </c>
      <c r="H150" s="197">
        <v>1</v>
      </c>
      <c r="I150" s="198"/>
      <c r="J150" s="199">
        <f t="shared" si="30"/>
        <v>0</v>
      </c>
      <c r="K150" s="195" t="s">
        <v>21</v>
      </c>
      <c r="L150" s="61"/>
      <c r="M150" s="200" t="s">
        <v>21</v>
      </c>
      <c r="N150" s="201" t="s">
        <v>43</v>
      </c>
      <c r="O150" s="42"/>
      <c r="P150" s="202">
        <f t="shared" si="31"/>
        <v>0</v>
      </c>
      <c r="Q150" s="202">
        <v>0</v>
      </c>
      <c r="R150" s="202">
        <f t="shared" si="32"/>
        <v>0</v>
      </c>
      <c r="S150" s="202">
        <v>0</v>
      </c>
      <c r="T150" s="203">
        <f t="shared" si="33"/>
        <v>0</v>
      </c>
      <c r="AR150" s="24" t="s">
        <v>181</v>
      </c>
      <c r="AT150" s="24" t="s">
        <v>176</v>
      </c>
      <c r="AU150" s="24" t="s">
        <v>82</v>
      </c>
      <c r="AY150" s="24" t="s">
        <v>173</v>
      </c>
      <c r="BE150" s="204">
        <f t="shared" si="34"/>
        <v>0</v>
      </c>
      <c r="BF150" s="204">
        <f t="shared" si="35"/>
        <v>0</v>
      </c>
      <c r="BG150" s="204">
        <f t="shared" si="36"/>
        <v>0</v>
      </c>
      <c r="BH150" s="204">
        <f t="shared" si="37"/>
        <v>0</v>
      </c>
      <c r="BI150" s="204">
        <f t="shared" si="38"/>
        <v>0</v>
      </c>
      <c r="BJ150" s="24" t="s">
        <v>80</v>
      </c>
      <c r="BK150" s="204">
        <f t="shared" si="39"/>
        <v>0</v>
      </c>
      <c r="BL150" s="24" t="s">
        <v>181</v>
      </c>
      <c r="BM150" s="24" t="s">
        <v>3234</v>
      </c>
    </row>
    <row r="151" spans="2:65" s="1" customFormat="1" ht="22.5" customHeight="1">
      <c r="B151" s="41"/>
      <c r="C151" s="193" t="s">
        <v>1118</v>
      </c>
      <c r="D151" s="193" t="s">
        <v>176</v>
      </c>
      <c r="E151" s="194" t="s">
        <v>3235</v>
      </c>
      <c r="F151" s="195" t="s">
        <v>3236</v>
      </c>
      <c r="G151" s="196" t="s">
        <v>1543</v>
      </c>
      <c r="H151" s="197">
        <v>1</v>
      </c>
      <c r="I151" s="198"/>
      <c r="J151" s="199">
        <f t="shared" si="30"/>
        <v>0</v>
      </c>
      <c r="K151" s="195" t="s">
        <v>21</v>
      </c>
      <c r="L151" s="61"/>
      <c r="M151" s="200" t="s">
        <v>21</v>
      </c>
      <c r="N151" s="272" t="s">
        <v>43</v>
      </c>
      <c r="O151" s="273"/>
      <c r="P151" s="274">
        <f t="shared" si="31"/>
        <v>0</v>
      </c>
      <c r="Q151" s="274">
        <v>0</v>
      </c>
      <c r="R151" s="274">
        <f t="shared" si="32"/>
        <v>0</v>
      </c>
      <c r="S151" s="274">
        <v>0</v>
      </c>
      <c r="T151" s="275">
        <f t="shared" si="33"/>
        <v>0</v>
      </c>
      <c r="AR151" s="24" t="s">
        <v>181</v>
      </c>
      <c r="AT151" s="24" t="s">
        <v>176</v>
      </c>
      <c r="AU151" s="24" t="s">
        <v>82</v>
      </c>
      <c r="AY151" s="24" t="s">
        <v>173</v>
      </c>
      <c r="BE151" s="204">
        <f t="shared" si="34"/>
        <v>0</v>
      </c>
      <c r="BF151" s="204">
        <f t="shared" si="35"/>
        <v>0</v>
      </c>
      <c r="BG151" s="204">
        <f t="shared" si="36"/>
        <v>0</v>
      </c>
      <c r="BH151" s="204">
        <f t="shared" si="37"/>
        <v>0</v>
      </c>
      <c r="BI151" s="204">
        <f t="shared" si="38"/>
        <v>0</v>
      </c>
      <c r="BJ151" s="24" t="s">
        <v>80</v>
      </c>
      <c r="BK151" s="204">
        <f t="shared" si="39"/>
        <v>0</v>
      </c>
      <c r="BL151" s="24" t="s">
        <v>181</v>
      </c>
      <c r="BM151" s="24" t="s">
        <v>3237</v>
      </c>
    </row>
    <row r="152" spans="2:12" s="1" customFormat="1" ht="6.95" customHeight="1">
      <c r="B152" s="56"/>
      <c r="C152" s="57"/>
      <c r="D152" s="57"/>
      <c r="E152" s="57"/>
      <c r="F152" s="57"/>
      <c r="G152" s="57"/>
      <c r="H152" s="57"/>
      <c r="I152" s="139"/>
      <c r="J152" s="57"/>
      <c r="K152" s="57"/>
      <c r="L152" s="61"/>
    </row>
  </sheetData>
  <sheetProtection algorithmName="SHA-512" hashValue="Xx0XfC8KWr5cLP2Vgmu7nD5dTxzxgVStDCgqKTx6d/dHXsxjxNVjuzUGJEhPqZAG8/z2dC0wVQEkoA3vS46p3A==" saltValue="lxR69oLQxDpwfjHglu99wA==" spinCount="100000" sheet="1" objects="1" scenarios="1" formatCells="0" formatColumns="0" formatRows="0" sort="0" autoFilter="0"/>
  <autoFilter ref="C82:K151"/>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workbookViewId="0" topLeftCell="A1">
      <pane ySplit="1" topLeftCell="A131" activePane="bottomLeft" state="frozen"/>
      <selection pane="bottomLeft" activeCell="F145" sqref="F14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121</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3238</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ROUND(SUM(BE88:BE182),2)</f>
        <v>0</v>
      </c>
      <c r="G30" s="42"/>
      <c r="H30" s="42"/>
      <c r="I30" s="131">
        <v>0.21</v>
      </c>
      <c r="J30" s="130">
        <f>ROUND(ROUND((SUM(BE88:BE182)),2)*I30,2)</f>
        <v>0</v>
      </c>
      <c r="K30" s="45"/>
    </row>
    <row r="31" spans="2:11" s="1" customFormat="1" ht="14.45" customHeight="1">
      <c r="B31" s="41"/>
      <c r="C31" s="42"/>
      <c r="D31" s="42"/>
      <c r="E31" s="49" t="s">
        <v>44</v>
      </c>
      <c r="F31" s="130">
        <f>ROUND(SUM(BF88:BF182),2)</f>
        <v>0</v>
      </c>
      <c r="G31" s="42"/>
      <c r="H31" s="42"/>
      <c r="I31" s="131">
        <v>0.15</v>
      </c>
      <c r="J31" s="130">
        <f>ROUND(ROUND((SUM(BF88:BF182)),2)*I31,2)</f>
        <v>0</v>
      </c>
      <c r="K31" s="45"/>
    </row>
    <row r="32" spans="2:11" s="1" customFormat="1" ht="14.45" customHeight="1" hidden="1">
      <c r="B32" s="41"/>
      <c r="C32" s="42"/>
      <c r="D32" s="42"/>
      <c r="E32" s="49" t="s">
        <v>45</v>
      </c>
      <c r="F32" s="130">
        <f>ROUND(SUM(BG88:BG182),2)</f>
        <v>0</v>
      </c>
      <c r="G32" s="42"/>
      <c r="H32" s="42"/>
      <c r="I32" s="131">
        <v>0.21</v>
      </c>
      <c r="J32" s="130">
        <v>0</v>
      </c>
      <c r="K32" s="45"/>
    </row>
    <row r="33" spans="2:11" s="1" customFormat="1" ht="14.45" customHeight="1" hidden="1">
      <c r="B33" s="41"/>
      <c r="C33" s="42"/>
      <c r="D33" s="42"/>
      <c r="E33" s="49" t="s">
        <v>46</v>
      </c>
      <c r="F33" s="130">
        <f>ROUND(SUM(BH88:BH182),2)</f>
        <v>0</v>
      </c>
      <c r="G33" s="42"/>
      <c r="H33" s="42"/>
      <c r="I33" s="131">
        <v>0.15</v>
      </c>
      <c r="J33" s="130">
        <v>0</v>
      </c>
      <c r="K33" s="45"/>
    </row>
    <row r="34" spans="2:11" s="1" customFormat="1" ht="14.45" customHeight="1" hidden="1">
      <c r="B34" s="41"/>
      <c r="C34" s="42"/>
      <c r="D34" s="42"/>
      <c r="E34" s="49" t="s">
        <v>47</v>
      </c>
      <c r="F34" s="130">
        <f>ROUND(SUM(BI88:BI182),2)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2017-087-14 - EZS, CCTV a EKV</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J88</f>
        <v>0</v>
      </c>
      <c r="K56" s="45"/>
      <c r="AU56" s="24" t="s">
        <v>144</v>
      </c>
    </row>
    <row r="57" spans="2:11" s="7" customFormat="1" ht="24.95" customHeight="1">
      <c r="B57" s="149"/>
      <c r="C57" s="150"/>
      <c r="D57" s="151" t="s">
        <v>150</v>
      </c>
      <c r="E57" s="152"/>
      <c r="F57" s="152"/>
      <c r="G57" s="152"/>
      <c r="H57" s="152"/>
      <c r="I57" s="153"/>
      <c r="J57" s="154">
        <f>J89</f>
        <v>0</v>
      </c>
      <c r="K57" s="155"/>
    </row>
    <row r="58" spans="2:11" s="8" customFormat="1" ht="19.9" customHeight="1">
      <c r="B58" s="156"/>
      <c r="C58" s="157"/>
      <c r="D58" s="158" t="s">
        <v>3239</v>
      </c>
      <c r="E58" s="159"/>
      <c r="F58" s="159"/>
      <c r="G58" s="159"/>
      <c r="H58" s="159"/>
      <c r="I58" s="160"/>
      <c r="J58" s="161">
        <f>J90</f>
        <v>0</v>
      </c>
      <c r="K58" s="162"/>
    </row>
    <row r="59" spans="2:11" s="8" customFormat="1" ht="19.9" customHeight="1">
      <c r="B59" s="156"/>
      <c r="C59" s="157"/>
      <c r="D59" s="158" t="s">
        <v>3240</v>
      </c>
      <c r="E59" s="159"/>
      <c r="F59" s="159"/>
      <c r="G59" s="159"/>
      <c r="H59" s="159"/>
      <c r="I59" s="160"/>
      <c r="J59" s="161">
        <f>J102</f>
        <v>0</v>
      </c>
      <c r="K59" s="162"/>
    </row>
    <row r="60" spans="2:11" s="8" customFormat="1" ht="19.9" customHeight="1">
      <c r="B60" s="156"/>
      <c r="C60" s="157"/>
      <c r="D60" s="158" t="s">
        <v>3241</v>
      </c>
      <c r="E60" s="159"/>
      <c r="F60" s="159"/>
      <c r="G60" s="159"/>
      <c r="H60" s="159"/>
      <c r="I60" s="160"/>
      <c r="J60" s="161">
        <f>J114</f>
        <v>0</v>
      </c>
      <c r="K60" s="162"/>
    </row>
    <row r="61" spans="2:11" s="8" customFormat="1" ht="19.9" customHeight="1">
      <c r="B61" s="156"/>
      <c r="C61" s="157"/>
      <c r="D61" s="158" t="s">
        <v>3242</v>
      </c>
      <c r="E61" s="159"/>
      <c r="F61" s="159"/>
      <c r="G61" s="159"/>
      <c r="H61" s="159"/>
      <c r="I61" s="160"/>
      <c r="J61" s="161">
        <f>J120</f>
        <v>0</v>
      </c>
      <c r="K61" s="162"/>
    </row>
    <row r="62" spans="2:11" s="8" customFormat="1" ht="19.9" customHeight="1">
      <c r="B62" s="156"/>
      <c r="C62" s="157"/>
      <c r="D62" s="158" t="s">
        <v>3243</v>
      </c>
      <c r="E62" s="159"/>
      <c r="F62" s="159"/>
      <c r="G62" s="159"/>
      <c r="H62" s="159"/>
      <c r="I62" s="160"/>
      <c r="J62" s="161">
        <f>J128</f>
        <v>0</v>
      </c>
      <c r="K62" s="162"/>
    </row>
    <row r="63" spans="2:11" s="8" customFormat="1" ht="19.9" customHeight="1">
      <c r="B63" s="156"/>
      <c r="C63" s="157"/>
      <c r="D63" s="158" t="s">
        <v>3244</v>
      </c>
      <c r="E63" s="159"/>
      <c r="F63" s="159"/>
      <c r="G63" s="159"/>
      <c r="H63" s="159"/>
      <c r="I63" s="160"/>
      <c r="J63" s="161">
        <f>J132</f>
        <v>0</v>
      </c>
      <c r="K63" s="162"/>
    </row>
    <row r="64" spans="2:11" s="8" customFormat="1" ht="19.9" customHeight="1">
      <c r="B64" s="156"/>
      <c r="C64" s="157"/>
      <c r="D64" s="158" t="s">
        <v>3245</v>
      </c>
      <c r="E64" s="159"/>
      <c r="F64" s="159"/>
      <c r="G64" s="159"/>
      <c r="H64" s="159"/>
      <c r="I64" s="160"/>
      <c r="J64" s="161">
        <f>J135</f>
        <v>0</v>
      </c>
      <c r="K64" s="162"/>
    </row>
    <row r="65" spans="2:11" s="8" customFormat="1" ht="19.9" customHeight="1">
      <c r="B65" s="156"/>
      <c r="C65" s="157"/>
      <c r="D65" s="158" t="s">
        <v>3246</v>
      </c>
      <c r="E65" s="159"/>
      <c r="F65" s="159"/>
      <c r="G65" s="159"/>
      <c r="H65" s="159"/>
      <c r="I65" s="160"/>
      <c r="J65" s="161">
        <f>J141</f>
        <v>0</v>
      </c>
      <c r="K65" s="162"/>
    </row>
    <row r="66" spans="2:11" s="8" customFormat="1" ht="19.9" customHeight="1">
      <c r="B66" s="156"/>
      <c r="C66" s="157"/>
      <c r="D66" s="158" t="s">
        <v>3247</v>
      </c>
      <c r="E66" s="159"/>
      <c r="F66" s="159"/>
      <c r="G66" s="159"/>
      <c r="H66" s="159"/>
      <c r="I66" s="160"/>
      <c r="J66" s="161">
        <f>J157</f>
        <v>0</v>
      </c>
      <c r="K66" s="162"/>
    </row>
    <row r="67" spans="2:11" s="8" customFormat="1" ht="19.9" customHeight="1">
      <c r="B67" s="156"/>
      <c r="C67" s="157"/>
      <c r="D67" s="158" t="s">
        <v>3248</v>
      </c>
      <c r="E67" s="159"/>
      <c r="F67" s="159"/>
      <c r="G67" s="159"/>
      <c r="H67" s="159"/>
      <c r="I67" s="160"/>
      <c r="J67" s="161">
        <f>J169</f>
        <v>0</v>
      </c>
      <c r="K67" s="162"/>
    </row>
    <row r="68" spans="2:11" s="8" customFormat="1" ht="19.9" customHeight="1">
      <c r="B68" s="156"/>
      <c r="C68" s="157"/>
      <c r="D68" s="158" t="s">
        <v>3249</v>
      </c>
      <c r="E68" s="159"/>
      <c r="F68" s="159"/>
      <c r="G68" s="159"/>
      <c r="H68" s="159"/>
      <c r="I68" s="160"/>
      <c r="J68" s="161">
        <f>J174</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157</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399" t="str">
        <f>E7</f>
        <v>Suterén I. stavba</v>
      </c>
      <c r="F78" s="400"/>
      <c r="G78" s="400"/>
      <c r="H78" s="400"/>
      <c r="I78" s="163"/>
      <c r="J78" s="63"/>
      <c r="K78" s="63"/>
      <c r="L78" s="61"/>
    </row>
    <row r="79" spans="2:12" s="1" customFormat="1" ht="14.45" customHeight="1">
      <c r="B79" s="41"/>
      <c r="C79" s="65" t="s">
        <v>137</v>
      </c>
      <c r="D79" s="63"/>
      <c r="E79" s="63"/>
      <c r="F79" s="63"/>
      <c r="G79" s="63"/>
      <c r="H79" s="63"/>
      <c r="I79" s="163"/>
      <c r="J79" s="63"/>
      <c r="K79" s="63"/>
      <c r="L79" s="61"/>
    </row>
    <row r="80" spans="2:12" s="1" customFormat="1" ht="23.25" customHeight="1">
      <c r="B80" s="41"/>
      <c r="C80" s="63"/>
      <c r="D80" s="63"/>
      <c r="E80" s="379" t="str">
        <f>E9</f>
        <v>2017-087-14 - EZS, CCTV a EKV</v>
      </c>
      <c r="F80" s="401"/>
      <c r="G80" s="401"/>
      <c r="H80" s="401"/>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23</v>
      </c>
      <c r="D82" s="63"/>
      <c r="E82" s="63"/>
      <c r="F82" s="164" t="str">
        <f>F12</f>
        <v>Kamýcká 1176, Praha 6</v>
      </c>
      <c r="G82" s="63"/>
      <c r="H82" s="63"/>
      <c r="I82" s="165" t="s">
        <v>25</v>
      </c>
      <c r="J82" s="73" t="str">
        <f>IF(J12="","",J12)</f>
        <v>28. 4. 2017</v>
      </c>
      <c r="K82" s="63"/>
      <c r="L82" s="61"/>
    </row>
    <row r="83" spans="2:12" s="1" customFormat="1" ht="6.95" customHeight="1">
      <c r="B83" s="41"/>
      <c r="C83" s="63"/>
      <c r="D83" s="63"/>
      <c r="E83" s="63"/>
      <c r="F83" s="63"/>
      <c r="G83" s="63"/>
      <c r="H83" s="63"/>
      <c r="I83" s="163"/>
      <c r="J83" s="63"/>
      <c r="K83" s="63"/>
      <c r="L83" s="61"/>
    </row>
    <row r="84" spans="2:12" s="1" customFormat="1" ht="15">
      <c r="B84" s="41"/>
      <c r="C84" s="65" t="s">
        <v>27</v>
      </c>
      <c r="D84" s="63"/>
      <c r="E84" s="63"/>
      <c r="F84" s="164" t="str">
        <f>E15</f>
        <v>ČZU v Praze Kamýcká 129, Praha 6</v>
      </c>
      <c r="G84" s="63"/>
      <c r="H84" s="63"/>
      <c r="I84" s="165" t="s">
        <v>33</v>
      </c>
      <c r="J84" s="164" t="str">
        <f>E21</f>
        <v>Ing. Vladimír Čapka Gestnerova 5/658, Praha 7</v>
      </c>
      <c r="K84" s="63"/>
      <c r="L84" s="61"/>
    </row>
    <row r="85" spans="2:12" s="1" customFormat="1" ht="14.45" customHeight="1">
      <c r="B85" s="41"/>
      <c r="C85" s="65" t="s">
        <v>31</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158</v>
      </c>
      <c r="D87" s="168" t="s">
        <v>57</v>
      </c>
      <c r="E87" s="168" t="s">
        <v>53</v>
      </c>
      <c r="F87" s="168" t="s">
        <v>159</v>
      </c>
      <c r="G87" s="168" t="s">
        <v>160</v>
      </c>
      <c r="H87" s="168" t="s">
        <v>161</v>
      </c>
      <c r="I87" s="169" t="s">
        <v>162</v>
      </c>
      <c r="J87" s="168" t="s">
        <v>142</v>
      </c>
      <c r="K87" s="170" t="s">
        <v>163</v>
      </c>
      <c r="L87" s="171"/>
      <c r="M87" s="81" t="s">
        <v>164</v>
      </c>
      <c r="N87" s="82" t="s">
        <v>42</v>
      </c>
      <c r="O87" s="82" t="s">
        <v>165</v>
      </c>
      <c r="P87" s="82" t="s">
        <v>166</v>
      </c>
      <c r="Q87" s="82" t="s">
        <v>167</v>
      </c>
      <c r="R87" s="82" t="s">
        <v>168</v>
      </c>
      <c r="S87" s="82" t="s">
        <v>169</v>
      </c>
      <c r="T87" s="83" t="s">
        <v>170</v>
      </c>
    </row>
    <row r="88" spans="2:63" s="1" customFormat="1" ht="29.25" customHeight="1">
      <c r="B88" s="41"/>
      <c r="C88" s="87" t="s">
        <v>143</v>
      </c>
      <c r="D88" s="63"/>
      <c r="E88" s="63"/>
      <c r="F88" s="63"/>
      <c r="G88" s="63"/>
      <c r="H88" s="63"/>
      <c r="I88" s="163"/>
      <c r="J88" s="172">
        <f>BK88</f>
        <v>0</v>
      </c>
      <c r="K88" s="63"/>
      <c r="L88" s="61"/>
      <c r="M88" s="84"/>
      <c r="N88" s="85"/>
      <c r="O88" s="85"/>
      <c r="P88" s="173">
        <f>P89</f>
        <v>0</v>
      </c>
      <c r="Q88" s="85"/>
      <c r="R88" s="173">
        <f>R89</f>
        <v>0</v>
      </c>
      <c r="S88" s="85"/>
      <c r="T88" s="174">
        <f>T89</f>
        <v>0</v>
      </c>
      <c r="AT88" s="24" t="s">
        <v>71</v>
      </c>
      <c r="AU88" s="24" t="s">
        <v>144</v>
      </c>
      <c r="BK88" s="175">
        <f>BK89</f>
        <v>0</v>
      </c>
    </row>
    <row r="89" spans="2:63" s="10" customFormat="1" ht="37.35" customHeight="1">
      <c r="B89" s="176"/>
      <c r="C89" s="177"/>
      <c r="D89" s="178" t="s">
        <v>71</v>
      </c>
      <c r="E89" s="179" t="s">
        <v>544</v>
      </c>
      <c r="F89" s="179" t="s">
        <v>545</v>
      </c>
      <c r="G89" s="177"/>
      <c r="H89" s="177"/>
      <c r="I89" s="180"/>
      <c r="J89" s="181">
        <f>BK89</f>
        <v>0</v>
      </c>
      <c r="K89" s="177"/>
      <c r="L89" s="182"/>
      <c r="M89" s="183"/>
      <c r="N89" s="184"/>
      <c r="O89" s="184"/>
      <c r="P89" s="185">
        <f>P90+P102+P114+P120+P128+P132+P135+P141+P157+P169+P174</f>
        <v>0</v>
      </c>
      <c r="Q89" s="184"/>
      <c r="R89" s="185">
        <f>R90+R102+R114+R120+R128+R132+R135+R141+R157+R169+R174</f>
        <v>0</v>
      </c>
      <c r="S89" s="184"/>
      <c r="T89" s="186">
        <f>T90+T102+T114+T120+T128+T132+T135+T141+T157+T169+T174</f>
        <v>0</v>
      </c>
      <c r="AR89" s="187" t="s">
        <v>82</v>
      </c>
      <c r="AT89" s="188" t="s">
        <v>71</v>
      </c>
      <c r="AU89" s="188" t="s">
        <v>72</v>
      </c>
      <c r="AY89" s="187" t="s">
        <v>173</v>
      </c>
      <c r="BK89" s="189">
        <f>BK90+BK102+BK114+BK120+BK128+BK132+BK135+BK141+BK157+BK169+BK174</f>
        <v>0</v>
      </c>
    </row>
    <row r="90" spans="2:63" s="10" customFormat="1" ht="19.9" customHeight="1">
      <c r="B90" s="176"/>
      <c r="C90" s="177"/>
      <c r="D90" s="190" t="s">
        <v>71</v>
      </c>
      <c r="E90" s="191" t="s">
        <v>3250</v>
      </c>
      <c r="F90" s="191" t="s">
        <v>3251</v>
      </c>
      <c r="G90" s="177"/>
      <c r="H90" s="177"/>
      <c r="I90" s="180"/>
      <c r="J90" s="192">
        <f>BK90</f>
        <v>0</v>
      </c>
      <c r="K90" s="177"/>
      <c r="L90" s="182"/>
      <c r="M90" s="183"/>
      <c r="N90" s="184"/>
      <c r="O90" s="184"/>
      <c r="P90" s="185">
        <f>SUM(P91:P101)</f>
        <v>0</v>
      </c>
      <c r="Q90" s="184"/>
      <c r="R90" s="185">
        <f>SUM(R91:R101)</f>
        <v>0</v>
      </c>
      <c r="S90" s="184"/>
      <c r="T90" s="186">
        <f>SUM(T91:T101)</f>
        <v>0</v>
      </c>
      <c r="AR90" s="187" t="s">
        <v>80</v>
      </c>
      <c r="AT90" s="188" t="s">
        <v>71</v>
      </c>
      <c r="AU90" s="188" t="s">
        <v>80</v>
      </c>
      <c r="AY90" s="187" t="s">
        <v>173</v>
      </c>
      <c r="BK90" s="189">
        <f>SUM(BK91:BK101)</f>
        <v>0</v>
      </c>
    </row>
    <row r="91" spans="2:65" s="1" customFormat="1" ht="44.25" customHeight="1">
      <c r="B91" s="41"/>
      <c r="C91" s="262" t="s">
        <v>80</v>
      </c>
      <c r="D91" s="262" t="s">
        <v>710</v>
      </c>
      <c r="E91" s="263" t="s">
        <v>3252</v>
      </c>
      <c r="F91" s="264" t="s">
        <v>3253</v>
      </c>
      <c r="G91" s="265" t="s">
        <v>970</v>
      </c>
      <c r="H91" s="266">
        <v>1</v>
      </c>
      <c r="I91" s="267"/>
      <c r="J91" s="268">
        <f aca="true" t="shared" si="0" ref="J91:J101">ROUND(I91*H91,2)</f>
        <v>0</v>
      </c>
      <c r="K91" s="264" t="s">
        <v>21</v>
      </c>
      <c r="L91" s="269"/>
      <c r="M91" s="270" t="s">
        <v>21</v>
      </c>
      <c r="N91" s="271" t="s">
        <v>43</v>
      </c>
      <c r="O91" s="42"/>
      <c r="P91" s="202">
        <f aca="true" t="shared" si="1" ref="P91:P101">O91*H91</f>
        <v>0</v>
      </c>
      <c r="Q91" s="202">
        <v>0</v>
      </c>
      <c r="R91" s="202">
        <f aca="true" t="shared" si="2" ref="R91:R101">Q91*H91</f>
        <v>0</v>
      </c>
      <c r="S91" s="202">
        <v>0</v>
      </c>
      <c r="T91" s="203">
        <f aca="true" t="shared" si="3" ref="T91:T101">S91*H91</f>
        <v>0</v>
      </c>
      <c r="AR91" s="24" t="s">
        <v>317</v>
      </c>
      <c r="AT91" s="24" t="s">
        <v>710</v>
      </c>
      <c r="AU91" s="24" t="s">
        <v>82</v>
      </c>
      <c r="AY91" s="24" t="s">
        <v>173</v>
      </c>
      <c r="BE91" s="204">
        <f aca="true" t="shared" si="4" ref="BE91:BE101">IF(N91="základní",J91,0)</f>
        <v>0</v>
      </c>
      <c r="BF91" s="204">
        <f aca="true" t="shared" si="5" ref="BF91:BF101">IF(N91="snížená",J91,0)</f>
        <v>0</v>
      </c>
      <c r="BG91" s="204">
        <f aca="true" t="shared" si="6" ref="BG91:BG101">IF(N91="zákl. přenesená",J91,0)</f>
        <v>0</v>
      </c>
      <c r="BH91" s="204">
        <f aca="true" t="shared" si="7" ref="BH91:BH101">IF(N91="sníž. přenesená",J91,0)</f>
        <v>0</v>
      </c>
      <c r="BI91" s="204">
        <f aca="true" t="shared" si="8" ref="BI91:BI101">IF(N91="nulová",J91,0)</f>
        <v>0</v>
      </c>
      <c r="BJ91" s="24" t="s">
        <v>80</v>
      </c>
      <c r="BK91" s="204">
        <f aca="true" t="shared" si="9" ref="BK91:BK101">ROUND(I91*H91,2)</f>
        <v>0</v>
      </c>
      <c r="BL91" s="24" t="s">
        <v>181</v>
      </c>
      <c r="BM91" s="24" t="s">
        <v>3254</v>
      </c>
    </row>
    <row r="92" spans="2:65" s="1" customFormat="1" ht="22.5" customHeight="1">
      <c r="B92" s="41"/>
      <c r="C92" s="262" t="s">
        <v>82</v>
      </c>
      <c r="D92" s="262" t="s">
        <v>710</v>
      </c>
      <c r="E92" s="263" t="s">
        <v>3255</v>
      </c>
      <c r="F92" s="264" t="s">
        <v>3846</v>
      </c>
      <c r="G92" s="265" t="s">
        <v>970</v>
      </c>
      <c r="H92" s="266">
        <v>1</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3256</v>
      </c>
    </row>
    <row r="93" spans="2:65" s="1" customFormat="1" ht="22.5" customHeight="1">
      <c r="B93" s="41"/>
      <c r="C93" s="262" t="s">
        <v>189</v>
      </c>
      <c r="D93" s="262" t="s">
        <v>710</v>
      </c>
      <c r="E93" s="263" t="s">
        <v>3257</v>
      </c>
      <c r="F93" s="264" t="s">
        <v>3845</v>
      </c>
      <c r="G93" s="265" t="s">
        <v>970</v>
      </c>
      <c r="H93" s="266">
        <v>1</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3258</v>
      </c>
    </row>
    <row r="94" spans="2:65" s="1" customFormat="1" ht="22.5" customHeight="1">
      <c r="B94" s="41"/>
      <c r="C94" s="262" t="s">
        <v>181</v>
      </c>
      <c r="D94" s="262" t="s">
        <v>710</v>
      </c>
      <c r="E94" s="263" t="s">
        <v>3259</v>
      </c>
      <c r="F94" s="264" t="s">
        <v>3260</v>
      </c>
      <c r="G94" s="265" t="s">
        <v>970</v>
      </c>
      <c r="H94" s="266">
        <v>1</v>
      </c>
      <c r="I94" s="267"/>
      <c r="J94" s="268">
        <f t="shared" si="0"/>
        <v>0</v>
      </c>
      <c r="K94" s="264" t="s">
        <v>21</v>
      </c>
      <c r="L94" s="269"/>
      <c r="M94" s="270" t="s">
        <v>21</v>
      </c>
      <c r="N94" s="271" t="s">
        <v>43</v>
      </c>
      <c r="O94" s="42"/>
      <c r="P94" s="202">
        <f t="shared" si="1"/>
        <v>0</v>
      </c>
      <c r="Q94" s="202">
        <v>0</v>
      </c>
      <c r="R94" s="202">
        <f t="shared" si="2"/>
        <v>0</v>
      </c>
      <c r="S94" s="202">
        <v>0</v>
      </c>
      <c r="T94" s="203">
        <f t="shared" si="3"/>
        <v>0</v>
      </c>
      <c r="AR94" s="24" t="s">
        <v>317</v>
      </c>
      <c r="AT94" s="24" t="s">
        <v>710</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3261</v>
      </c>
    </row>
    <row r="95" spans="2:65" s="1" customFormat="1" ht="31.5" customHeight="1">
      <c r="B95" s="41"/>
      <c r="C95" s="262" t="s">
        <v>207</v>
      </c>
      <c r="D95" s="262" t="s">
        <v>710</v>
      </c>
      <c r="E95" s="263" t="s">
        <v>3262</v>
      </c>
      <c r="F95" s="264" t="s">
        <v>3263</v>
      </c>
      <c r="G95" s="265" t="s">
        <v>970</v>
      </c>
      <c r="H95" s="266">
        <v>1</v>
      </c>
      <c r="I95" s="267"/>
      <c r="J95" s="268">
        <f t="shared" si="0"/>
        <v>0</v>
      </c>
      <c r="K95" s="264" t="s">
        <v>21</v>
      </c>
      <c r="L95" s="269"/>
      <c r="M95" s="270" t="s">
        <v>21</v>
      </c>
      <c r="N95" s="271" t="s">
        <v>43</v>
      </c>
      <c r="O95" s="42"/>
      <c r="P95" s="202">
        <f t="shared" si="1"/>
        <v>0</v>
      </c>
      <c r="Q95" s="202">
        <v>0</v>
      </c>
      <c r="R95" s="202">
        <f t="shared" si="2"/>
        <v>0</v>
      </c>
      <c r="S95" s="202">
        <v>0</v>
      </c>
      <c r="T95" s="203">
        <f t="shared" si="3"/>
        <v>0</v>
      </c>
      <c r="AR95" s="24" t="s">
        <v>317</v>
      </c>
      <c r="AT95" s="24" t="s">
        <v>710</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3264</v>
      </c>
    </row>
    <row r="96" spans="2:65" s="1" customFormat="1" ht="31.5" customHeight="1">
      <c r="B96" s="41"/>
      <c r="C96" s="262" t="s">
        <v>237</v>
      </c>
      <c r="D96" s="262" t="s">
        <v>710</v>
      </c>
      <c r="E96" s="263" t="s">
        <v>3265</v>
      </c>
      <c r="F96" s="264" t="s">
        <v>3266</v>
      </c>
      <c r="G96" s="265" t="s">
        <v>970</v>
      </c>
      <c r="H96" s="266">
        <v>1</v>
      </c>
      <c r="I96" s="267"/>
      <c r="J96" s="268">
        <f t="shared" si="0"/>
        <v>0</v>
      </c>
      <c r="K96" s="264" t="s">
        <v>21</v>
      </c>
      <c r="L96" s="269"/>
      <c r="M96" s="270" t="s">
        <v>21</v>
      </c>
      <c r="N96" s="271" t="s">
        <v>43</v>
      </c>
      <c r="O96" s="42"/>
      <c r="P96" s="202">
        <f t="shared" si="1"/>
        <v>0</v>
      </c>
      <c r="Q96" s="202">
        <v>0</v>
      </c>
      <c r="R96" s="202">
        <f t="shared" si="2"/>
        <v>0</v>
      </c>
      <c r="S96" s="202">
        <v>0</v>
      </c>
      <c r="T96" s="203">
        <f t="shared" si="3"/>
        <v>0</v>
      </c>
      <c r="AR96" s="24" t="s">
        <v>317</v>
      </c>
      <c r="AT96" s="24" t="s">
        <v>710</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3267</v>
      </c>
    </row>
    <row r="97" spans="2:65" s="1" customFormat="1" ht="22.5" customHeight="1">
      <c r="B97" s="41"/>
      <c r="C97" s="262" t="s">
        <v>304</v>
      </c>
      <c r="D97" s="262" t="s">
        <v>710</v>
      </c>
      <c r="E97" s="263" t="s">
        <v>3268</v>
      </c>
      <c r="F97" s="264" t="s">
        <v>3269</v>
      </c>
      <c r="G97" s="265" t="s">
        <v>970</v>
      </c>
      <c r="H97" s="266">
        <v>2</v>
      </c>
      <c r="I97" s="267"/>
      <c r="J97" s="268">
        <f t="shared" si="0"/>
        <v>0</v>
      </c>
      <c r="K97" s="264" t="s">
        <v>21</v>
      </c>
      <c r="L97" s="269"/>
      <c r="M97" s="270" t="s">
        <v>21</v>
      </c>
      <c r="N97" s="271" t="s">
        <v>43</v>
      </c>
      <c r="O97" s="42"/>
      <c r="P97" s="202">
        <f t="shared" si="1"/>
        <v>0</v>
      </c>
      <c r="Q97" s="202">
        <v>0</v>
      </c>
      <c r="R97" s="202">
        <f t="shared" si="2"/>
        <v>0</v>
      </c>
      <c r="S97" s="202">
        <v>0</v>
      </c>
      <c r="T97" s="203">
        <f t="shared" si="3"/>
        <v>0</v>
      </c>
      <c r="AR97" s="24" t="s">
        <v>317</v>
      </c>
      <c r="AT97" s="24" t="s">
        <v>710</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3270</v>
      </c>
    </row>
    <row r="98" spans="2:65" s="1" customFormat="1" ht="31.5" customHeight="1">
      <c r="B98" s="41"/>
      <c r="C98" s="262" t="s">
        <v>317</v>
      </c>
      <c r="D98" s="262" t="s">
        <v>710</v>
      </c>
      <c r="E98" s="263" t="s">
        <v>3271</v>
      </c>
      <c r="F98" s="264" t="s">
        <v>3272</v>
      </c>
      <c r="G98" s="265" t="s">
        <v>970</v>
      </c>
      <c r="H98" s="266">
        <v>2</v>
      </c>
      <c r="I98" s="267"/>
      <c r="J98" s="268">
        <f t="shared" si="0"/>
        <v>0</v>
      </c>
      <c r="K98" s="264" t="s">
        <v>21</v>
      </c>
      <c r="L98" s="269"/>
      <c r="M98" s="270" t="s">
        <v>21</v>
      </c>
      <c r="N98" s="271" t="s">
        <v>43</v>
      </c>
      <c r="O98" s="42"/>
      <c r="P98" s="202">
        <f t="shared" si="1"/>
        <v>0</v>
      </c>
      <c r="Q98" s="202">
        <v>0</v>
      </c>
      <c r="R98" s="202">
        <f t="shared" si="2"/>
        <v>0</v>
      </c>
      <c r="S98" s="202">
        <v>0</v>
      </c>
      <c r="T98" s="203">
        <f t="shared" si="3"/>
        <v>0</v>
      </c>
      <c r="AR98" s="24" t="s">
        <v>317</v>
      </c>
      <c r="AT98" s="24" t="s">
        <v>710</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3273</v>
      </c>
    </row>
    <row r="99" spans="2:65" s="1" customFormat="1" ht="31.5" customHeight="1">
      <c r="B99" s="41"/>
      <c r="C99" s="262" t="s">
        <v>328</v>
      </c>
      <c r="D99" s="262" t="s">
        <v>710</v>
      </c>
      <c r="E99" s="263" t="s">
        <v>3274</v>
      </c>
      <c r="F99" s="264" t="s">
        <v>3275</v>
      </c>
      <c r="G99" s="265" t="s">
        <v>970</v>
      </c>
      <c r="H99" s="266">
        <v>3</v>
      </c>
      <c r="I99" s="267"/>
      <c r="J99" s="268">
        <f t="shared" si="0"/>
        <v>0</v>
      </c>
      <c r="K99" s="264" t="s">
        <v>21</v>
      </c>
      <c r="L99" s="269"/>
      <c r="M99" s="270" t="s">
        <v>21</v>
      </c>
      <c r="N99" s="271" t="s">
        <v>43</v>
      </c>
      <c r="O99" s="42"/>
      <c r="P99" s="202">
        <f t="shared" si="1"/>
        <v>0</v>
      </c>
      <c r="Q99" s="202">
        <v>0</v>
      </c>
      <c r="R99" s="202">
        <f t="shared" si="2"/>
        <v>0</v>
      </c>
      <c r="S99" s="202">
        <v>0</v>
      </c>
      <c r="T99" s="203">
        <f t="shared" si="3"/>
        <v>0</v>
      </c>
      <c r="AR99" s="24" t="s">
        <v>317</v>
      </c>
      <c r="AT99" s="24" t="s">
        <v>710</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3276</v>
      </c>
    </row>
    <row r="100" spans="2:65" s="1" customFormat="1" ht="31.5" customHeight="1">
      <c r="B100" s="41"/>
      <c r="C100" s="262" t="s">
        <v>344</v>
      </c>
      <c r="D100" s="262" t="s">
        <v>710</v>
      </c>
      <c r="E100" s="263" t="s">
        <v>3277</v>
      </c>
      <c r="F100" s="264" t="s">
        <v>3278</v>
      </c>
      <c r="G100" s="265" t="s">
        <v>970</v>
      </c>
      <c r="H100" s="266">
        <v>2</v>
      </c>
      <c r="I100" s="267"/>
      <c r="J100" s="268">
        <f t="shared" si="0"/>
        <v>0</v>
      </c>
      <c r="K100" s="264" t="s">
        <v>21</v>
      </c>
      <c r="L100" s="269"/>
      <c r="M100" s="270" t="s">
        <v>21</v>
      </c>
      <c r="N100" s="271" t="s">
        <v>43</v>
      </c>
      <c r="O100" s="42"/>
      <c r="P100" s="202">
        <f t="shared" si="1"/>
        <v>0</v>
      </c>
      <c r="Q100" s="202">
        <v>0</v>
      </c>
      <c r="R100" s="202">
        <f t="shared" si="2"/>
        <v>0</v>
      </c>
      <c r="S100" s="202">
        <v>0</v>
      </c>
      <c r="T100" s="203">
        <f t="shared" si="3"/>
        <v>0</v>
      </c>
      <c r="AR100" s="24" t="s">
        <v>317</v>
      </c>
      <c r="AT100" s="24" t="s">
        <v>710</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3279</v>
      </c>
    </row>
    <row r="101" spans="2:65" s="1" customFormat="1" ht="44.25" customHeight="1">
      <c r="B101" s="41"/>
      <c r="C101" s="262" t="s">
        <v>348</v>
      </c>
      <c r="D101" s="262" t="s">
        <v>710</v>
      </c>
      <c r="E101" s="263" t="s">
        <v>3280</v>
      </c>
      <c r="F101" s="264" t="s">
        <v>3281</v>
      </c>
      <c r="G101" s="265" t="s">
        <v>970</v>
      </c>
      <c r="H101" s="266">
        <v>4</v>
      </c>
      <c r="I101" s="267"/>
      <c r="J101" s="268">
        <f t="shared" si="0"/>
        <v>0</v>
      </c>
      <c r="K101" s="264" t="s">
        <v>21</v>
      </c>
      <c r="L101" s="269"/>
      <c r="M101" s="270" t="s">
        <v>21</v>
      </c>
      <c r="N101" s="271" t="s">
        <v>43</v>
      </c>
      <c r="O101" s="42"/>
      <c r="P101" s="202">
        <f t="shared" si="1"/>
        <v>0</v>
      </c>
      <c r="Q101" s="202">
        <v>0</v>
      </c>
      <c r="R101" s="202">
        <f t="shared" si="2"/>
        <v>0</v>
      </c>
      <c r="S101" s="202">
        <v>0</v>
      </c>
      <c r="T101" s="203">
        <f t="shared" si="3"/>
        <v>0</v>
      </c>
      <c r="AR101" s="24" t="s">
        <v>317</v>
      </c>
      <c r="AT101" s="24" t="s">
        <v>710</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3282</v>
      </c>
    </row>
    <row r="102" spans="2:63" s="10" customFormat="1" ht="29.85" customHeight="1">
      <c r="B102" s="176"/>
      <c r="C102" s="177"/>
      <c r="D102" s="190" t="s">
        <v>71</v>
      </c>
      <c r="E102" s="191" t="s">
        <v>3283</v>
      </c>
      <c r="F102" s="191" t="s">
        <v>3284</v>
      </c>
      <c r="G102" s="177"/>
      <c r="H102" s="177"/>
      <c r="I102" s="180"/>
      <c r="J102" s="192">
        <f>BK102</f>
        <v>0</v>
      </c>
      <c r="K102" s="177"/>
      <c r="L102" s="182"/>
      <c r="M102" s="183"/>
      <c r="N102" s="184"/>
      <c r="O102" s="184"/>
      <c r="P102" s="185">
        <f>SUM(P103:P113)</f>
        <v>0</v>
      </c>
      <c r="Q102" s="184"/>
      <c r="R102" s="185">
        <f>SUM(R103:R113)</f>
        <v>0</v>
      </c>
      <c r="S102" s="184"/>
      <c r="T102" s="186">
        <f>SUM(T103:T113)</f>
        <v>0</v>
      </c>
      <c r="AR102" s="187" t="s">
        <v>80</v>
      </c>
      <c r="AT102" s="188" t="s">
        <v>71</v>
      </c>
      <c r="AU102" s="188" t="s">
        <v>80</v>
      </c>
      <c r="AY102" s="187" t="s">
        <v>173</v>
      </c>
      <c r="BK102" s="189">
        <f>SUM(BK103:BK113)</f>
        <v>0</v>
      </c>
    </row>
    <row r="103" spans="2:65" s="1" customFormat="1" ht="22.5" customHeight="1">
      <c r="B103" s="41"/>
      <c r="C103" s="262" t="s">
        <v>376</v>
      </c>
      <c r="D103" s="262" t="s">
        <v>710</v>
      </c>
      <c r="E103" s="263" t="s">
        <v>3285</v>
      </c>
      <c r="F103" s="264" t="s">
        <v>3286</v>
      </c>
      <c r="G103" s="265" t="s">
        <v>611</v>
      </c>
      <c r="H103" s="266">
        <v>140</v>
      </c>
      <c r="I103" s="267"/>
      <c r="J103" s="268">
        <f aca="true" t="shared" si="10" ref="J103:J113">ROUND(I103*H103,2)</f>
        <v>0</v>
      </c>
      <c r="K103" s="264" t="s">
        <v>21</v>
      </c>
      <c r="L103" s="269"/>
      <c r="M103" s="270" t="s">
        <v>21</v>
      </c>
      <c r="N103" s="271" t="s">
        <v>43</v>
      </c>
      <c r="O103" s="42"/>
      <c r="P103" s="202">
        <f aca="true" t="shared" si="11" ref="P103:P113">O103*H103</f>
        <v>0</v>
      </c>
      <c r="Q103" s="202">
        <v>0</v>
      </c>
      <c r="R103" s="202">
        <f aca="true" t="shared" si="12" ref="R103:R113">Q103*H103</f>
        <v>0</v>
      </c>
      <c r="S103" s="202">
        <v>0</v>
      </c>
      <c r="T103" s="203">
        <f aca="true" t="shared" si="13" ref="T103:T113">S103*H103</f>
        <v>0</v>
      </c>
      <c r="AR103" s="24" t="s">
        <v>317</v>
      </c>
      <c r="AT103" s="24" t="s">
        <v>710</v>
      </c>
      <c r="AU103" s="24" t="s">
        <v>82</v>
      </c>
      <c r="AY103" s="24" t="s">
        <v>173</v>
      </c>
      <c r="BE103" s="204">
        <f aca="true" t="shared" si="14" ref="BE103:BE113">IF(N103="základní",J103,0)</f>
        <v>0</v>
      </c>
      <c r="BF103" s="204">
        <f aca="true" t="shared" si="15" ref="BF103:BF113">IF(N103="snížená",J103,0)</f>
        <v>0</v>
      </c>
      <c r="BG103" s="204">
        <f aca="true" t="shared" si="16" ref="BG103:BG113">IF(N103="zákl. přenesená",J103,0)</f>
        <v>0</v>
      </c>
      <c r="BH103" s="204">
        <f aca="true" t="shared" si="17" ref="BH103:BH113">IF(N103="sníž. přenesená",J103,0)</f>
        <v>0</v>
      </c>
      <c r="BI103" s="204">
        <f aca="true" t="shared" si="18" ref="BI103:BI113">IF(N103="nulová",J103,0)</f>
        <v>0</v>
      </c>
      <c r="BJ103" s="24" t="s">
        <v>80</v>
      </c>
      <c r="BK103" s="204">
        <f aca="true" t="shared" si="19" ref="BK103:BK113">ROUND(I103*H103,2)</f>
        <v>0</v>
      </c>
      <c r="BL103" s="24" t="s">
        <v>181</v>
      </c>
      <c r="BM103" s="24" t="s">
        <v>3287</v>
      </c>
    </row>
    <row r="104" spans="2:65" s="1" customFormat="1" ht="22.5" customHeight="1">
      <c r="B104" s="41"/>
      <c r="C104" s="262" t="s">
        <v>430</v>
      </c>
      <c r="D104" s="262" t="s">
        <v>710</v>
      </c>
      <c r="E104" s="263" t="s">
        <v>3288</v>
      </c>
      <c r="F104" s="264" t="s">
        <v>3289</v>
      </c>
      <c r="G104" s="265" t="s">
        <v>611</v>
      </c>
      <c r="H104" s="266">
        <v>340</v>
      </c>
      <c r="I104" s="267"/>
      <c r="J104" s="268">
        <f t="shared" si="10"/>
        <v>0</v>
      </c>
      <c r="K104" s="264" t="s">
        <v>21</v>
      </c>
      <c r="L104" s="269"/>
      <c r="M104" s="270" t="s">
        <v>21</v>
      </c>
      <c r="N104" s="271" t="s">
        <v>43</v>
      </c>
      <c r="O104" s="42"/>
      <c r="P104" s="202">
        <f t="shared" si="11"/>
        <v>0</v>
      </c>
      <c r="Q104" s="202">
        <v>0</v>
      </c>
      <c r="R104" s="202">
        <f t="shared" si="12"/>
        <v>0</v>
      </c>
      <c r="S104" s="202">
        <v>0</v>
      </c>
      <c r="T104" s="203">
        <f t="shared" si="13"/>
        <v>0</v>
      </c>
      <c r="AR104" s="24" t="s">
        <v>317</v>
      </c>
      <c r="AT104" s="24" t="s">
        <v>710</v>
      </c>
      <c r="AU104" s="24" t="s">
        <v>82</v>
      </c>
      <c r="AY104" s="24" t="s">
        <v>173</v>
      </c>
      <c r="BE104" s="204">
        <f t="shared" si="14"/>
        <v>0</v>
      </c>
      <c r="BF104" s="204">
        <f t="shared" si="15"/>
        <v>0</v>
      </c>
      <c r="BG104" s="204">
        <f t="shared" si="16"/>
        <v>0</v>
      </c>
      <c r="BH104" s="204">
        <f t="shared" si="17"/>
        <v>0</v>
      </c>
      <c r="BI104" s="204">
        <f t="shared" si="18"/>
        <v>0</v>
      </c>
      <c r="BJ104" s="24" t="s">
        <v>80</v>
      </c>
      <c r="BK104" s="204">
        <f t="shared" si="19"/>
        <v>0</v>
      </c>
      <c r="BL104" s="24" t="s">
        <v>181</v>
      </c>
      <c r="BM104" s="24" t="s">
        <v>3290</v>
      </c>
    </row>
    <row r="105" spans="2:65" s="1" customFormat="1" ht="22.5" customHeight="1">
      <c r="B105" s="41"/>
      <c r="C105" s="262" t="s">
        <v>443</v>
      </c>
      <c r="D105" s="262" t="s">
        <v>710</v>
      </c>
      <c r="E105" s="263" t="s">
        <v>3291</v>
      </c>
      <c r="F105" s="264" t="s">
        <v>3292</v>
      </c>
      <c r="G105" s="265" t="s">
        <v>611</v>
      </c>
      <c r="H105" s="266">
        <v>80</v>
      </c>
      <c r="I105" s="267"/>
      <c r="J105" s="268">
        <f t="shared" si="10"/>
        <v>0</v>
      </c>
      <c r="K105" s="264" t="s">
        <v>21</v>
      </c>
      <c r="L105" s="269"/>
      <c r="M105" s="270" t="s">
        <v>21</v>
      </c>
      <c r="N105" s="271" t="s">
        <v>43</v>
      </c>
      <c r="O105" s="42"/>
      <c r="P105" s="202">
        <f t="shared" si="11"/>
        <v>0</v>
      </c>
      <c r="Q105" s="202">
        <v>0</v>
      </c>
      <c r="R105" s="202">
        <f t="shared" si="12"/>
        <v>0</v>
      </c>
      <c r="S105" s="202">
        <v>0</v>
      </c>
      <c r="T105" s="203">
        <f t="shared" si="13"/>
        <v>0</v>
      </c>
      <c r="AR105" s="24" t="s">
        <v>317</v>
      </c>
      <c r="AT105" s="24" t="s">
        <v>710</v>
      </c>
      <c r="AU105" s="24" t="s">
        <v>82</v>
      </c>
      <c r="AY105" s="24" t="s">
        <v>173</v>
      </c>
      <c r="BE105" s="204">
        <f t="shared" si="14"/>
        <v>0</v>
      </c>
      <c r="BF105" s="204">
        <f t="shared" si="15"/>
        <v>0</v>
      </c>
      <c r="BG105" s="204">
        <f t="shared" si="16"/>
        <v>0</v>
      </c>
      <c r="BH105" s="204">
        <f t="shared" si="17"/>
        <v>0</v>
      </c>
      <c r="BI105" s="204">
        <f t="shared" si="18"/>
        <v>0</v>
      </c>
      <c r="BJ105" s="24" t="s">
        <v>80</v>
      </c>
      <c r="BK105" s="204">
        <f t="shared" si="19"/>
        <v>0</v>
      </c>
      <c r="BL105" s="24" t="s">
        <v>181</v>
      </c>
      <c r="BM105" s="24" t="s">
        <v>3293</v>
      </c>
    </row>
    <row r="106" spans="2:65" s="1" customFormat="1" ht="22.5" customHeight="1">
      <c r="B106" s="41"/>
      <c r="C106" s="262" t="s">
        <v>10</v>
      </c>
      <c r="D106" s="262" t="s">
        <v>710</v>
      </c>
      <c r="E106" s="263" t="s">
        <v>3294</v>
      </c>
      <c r="F106" s="264" t="s">
        <v>3295</v>
      </c>
      <c r="G106" s="265" t="s">
        <v>611</v>
      </c>
      <c r="H106" s="266">
        <v>80</v>
      </c>
      <c r="I106" s="267"/>
      <c r="J106" s="268">
        <f t="shared" si="10"/>
        <v>0</v>
      </c>
      <c r="K106" s="264" t="s">
        <v>21</v>
      </c>
      <c r="L106" s="269"/>
      <c r="M106" s="270" t="s">
        <v>21</v>
      </c>
      <c r="N106" s="271" t="s">
        <v>43</v>
      </c>
      <c r="O106" s="42"/>
      <c r="P106" s="202">
        <f t="shared" si="11"/>
        <v>0</v>
      </c>
      <c r="Q106" s="202">
        <v>0</v>
      </c>
      <c r="R106" s="202">
        <f t="shared" si="12"/>
        <v>0</v>
      </c>
      <c r="S106" s="202">
        <v>0</v>
      </c>
      <c r="T106" s="203">
        <f t="shared" si="13"/>
        <v>0</v>
      </c>
      <c r="AR106" s="24" t="s">
        <v>317</v>
      </c>
      <c r="AT106" s="24" t="s">
        <v>710</v>
      </c>
      <c r="AU106" s="24" t="s">
        <v>82</v>
      </c>
      <c r="AY106" s="24" t="s">
        <v>173</v>
      </c>
      <c r="BE106" s="204">
        <f t="shared" si="14"/>
        <v>0</v>
      </c>
      <c r="BF106" s="204">
        <f t="shared" si="15"/>
        <v>0</v>
      </c>
      <c r="BG106" s="204">
        <f t="shared" si="16"/>
        <v>0</v>
      </c>
      <c r="BH106" s="204">
        <f t="shared" si="17"/>
        <v>0</v>
      </c>
      <c r="BI106" s="204">
        <f t="shared" si="18"/>
        <v>0</v>
      </c>
      <c r="BJ106" s="24" t="s">
        <v>80</v>
      </c>
      <c r="BK106" s="204">
        <f t="shared" si="19"/>
        <v>0</v>
      </c>
      <c r="BL106" s="24" t="s">
        <v>181</v>
      </c>
      <c r="BM106" s="24" t="s">
        <v>3296</v>
      </c>
    </row>
    <row r="107" spans="2:65" s="1" customFormat="1" ht="22.5" customHeight="1">
      <c r="B107" s="41"/>
      <c r="C107" s="262" t="s">
        <v>465</v>
      </c>
      <c r="D107" s="262" t="s">
        <v>710</v>
      </c>
      <c r="E107" s="263" t="s">
        <v>3297</v>
      </c>
      <c r="F107" s="264" t="s">
        <v>3298</v>
      </c>
      <c r="G107" s="265" t="s">
        <v>970</v>
      </c>
      <c r="H107" s="266">
        <v>100</v>
      </c>
      <c r="I107" s="267"/>
      <c r="J107" s="268">
        <f t="shared" si="10"/>
        <v>0</v>
      </c>
      <c r="K107" s="264" t="s">
        <v>21</v>
      </c>
      <c r="L107" s="269"/>
      <c r="M107" s="270" t="s">
        <v>21</v>
      </c>
      <c r="N107" s="271" t="s">
        <v>43</v>
      </c>
      <c r="O107" s="42"/>
      <c r="P107" s="202">
        <f t="shared" si="11"/>
        <v>0</v>
      </c>
      <c r="Q107" s="202">
        <v>0</v>
      </c>
      <c r="R107" s="202">
        <f t="shared" si="12"/>
        <v>0</v>
      </c>
      <c r="S107" s="202">
        <v>0</v>
      </c>
      <c r="T107" s="203">
        <f t="shared" si="13"/>
        <v>0</v>
      </c>
      <c r="AR107" s="24" t="s">
        <v>317</v>
      </c>
      <c r="AT107" s="24" t="s">
        <v>710</v>
      </c>
      <c r="AU107" s="24" t="s">
        <v>82</v>
      </c>
      <c r="AY107" s="24" t="s">
        <v>173</v>
      </c>
      <c r="BE107" s="204">
        <f t="shared" si="14"/>
        <v>0</v>
      </c>
      <c r="BF107" s="204">
        <f t="shared" si="15"/>
        <v>0</v>
      </c>
      <c r="BG107" s="204">
        <f t="shared" si="16"/>
        <v>0</v>
      </c>
      <c r="BH107" s="204">
        <f t="shared" si="17"/>
        <v>0</v>
      </c>
      <c r="BI107" s="204">
        <f t="shared" si="18"/>
        <v>0</v>
      </c>
      <c r="BJ107" s="24" t="s">
        <v>80</v>
      </c>
      <c r="BK107" s="204">
        <f t="shared" si="19"/>
        <v>0</v>
      </c>
      <c r="BL107" s="24" t="s">
        <v>181</v>
      </c>
      <c r="BM107" s="24" t="s">
        <v>3299</v>
      </c>
    </row>
    <row r="108" spans="2:65" s="1" customFormat="1" ht="31.5" customHeight="1">
      <c r="B108" s="41"/>
      <c r="C108" s="262" t="s">
        <v>469</v>
      </c>
      <c r="D108" s="262" t="s">
        <v>710</v>
      </c>
      <c r="E108" s="263" t="s">
        <v>3300</v>
      </c>
      <c r="F108" s="264" t="s">
        <v>3301</v>
      </c>
      <c r="G108" s="265" t="s">
        <v>611</v>
      </c>
      <c r="H108" s="266">
        <v>100</v>
      </c>
      <c r="I108" s="267"/>
      <c r="J108" s="268">
        <f t="shared" si="10"/>
        <v>0</v>
      </c>
      <c r="K108" s="264" t="s">
        <v>21</v>
      </c>
      <c r="L108" s="269"/>
      <c r="M108" s="270" t="s">
        <v>21</v>
      </c>
      <c r="N108" s="271" t="s">
        <v>43</v>
      </c>
      <c r="O108" s="42"/>
      <c r="P108" s="202">
        <f t="shared" si="11"/>
        <v>0</v>
      </c>
      <c r="Q108" s="202">
        <v>0</v>
      </c>
      <c r="R108" s="202">
        <f t="shared" si="12"/>
        <v>0</v>
      </c>
      <c r="S108" s="202">
        <v>0</v>
      </c>
      <c r="T108" s="203">
        <f t="shared" si="13"/>
        <v>0</v>
      </c>
      <c r="AR108" s="24" t="s">
        <v>317</v>
      </c>
      <c r="AT108" s="24" t="s">
        <v>710</v>
      </c>
      <c r="AU108" s="24" t="s">
        <v>82</v>
      </c>
      <c r="AY108" s="24" t="s">
        <v>173</v>
      </c>
      <c r="BE108" s="204">
        <f t="shared" si="14"/>
        <v>0</v>
      </c>
      <c r="BF108" s="204">
        <f t="shared" si="15"/>
        <v>0</v>
      </c>
      <c r="BG108" s="204">
        <f t="shared" si="16"/>
        <v>0</v>
      </c>
      <c r="BH108" s="204">
        <f t="shared" si="17"/>
        <v>0</v>
      </c>
      <c r="BI108" s="204">
        <f t="shared" si="18"/>
        <v>0</v>
      </c>
      <c r="BJ108" s="24" t="s">
        <v>80</v>
      </c>
      <c r="BK108" s="204">
        <f t="shared" si="19"/>
        <v>0</v>
      </c>
      <c r="BL108" s="24" t="s">
        <v>181</v>
      </c>
      <c r="BM108" s="24" t="s">
        <v>3302</v>
      </c>
    </row>
    <row r="109" spans="2:65" s="1" customFormat="1" ht="31.5" customHeight="1">
      <c r="B109" s="41"/>
      <c r="C109" s="262" t="s">
        <v>474</v>
      </c>
      <c r="D109" s="262" t="s">
        <v>710</v>
      </c>
      <c r="E109" s="263" t="s">
        <v>3303</v>
      </c>
      <c r="F109" s="264" t="s">
        <v>3304</v>
      </c>
      <c r="G109" s="265" t="s">
        <v>611</v>
      </c>
      <c r="H109" s="266">
        <v>30</v>
      </c>
      <c r="I109" s="267"/>
      <c r="J109" s="268">
        <f t="shared" si="10"/>
        <v>0</v>
      </c>
      <c r="K109" s="264" t="s">
        <v>21</v>
      </c>
      <c r="L109" s="269"/>
      <c r="M109" s="270" t="s">
        <v>21</v>
      </c>
      <c r="N109" s="271" t="s">
        <v>43</v>
      </c>
      <c r="O109" s="42"/>
      <c r="P109" s="202">
        <f t="shared" si="11"/>
        <v>0</v>
      </c>
      <c r="Q109" s="202">
        <v>0</v>
      </c>
      <c r="R109" s="202">
        <f t="shared" si="12"/>
        <v>0</v>
      </c>
      <c r="S109" s="202">
        <v>0</v>
      </c>
      <c r="T109" s="203">
        <f t="shared" si="13"/>
        <v>0</v>
      </c>
      <c r="AR109" s="24" t="s">
        <v>317</v>
      </c>
      <c r="AT109" s="24" t="s">
        <v>710</v>
      </c>
      <c r="AU109" s="24" t="s">
        <v>82</v>
      </c>
      <c r="AY109" s="24" t="s">
        <v>173</v>
      </c>
      <c r="BE109" s="204">
        <f t="shared" si="14"/>
        <v>0</v>
      </c>
      <c r="BF109" s="204">
        <f t="shared" si="15"/>
        <v>0</v>
      </c>
      <c r="BG109" s="204">
        <f t="shared" si="16"/>
        <v>0</v>
      </c>
      <c r="BH109" s="204">
        <f t="shared" si="17"/>
        <v>0</v>
      </c>
      <c r="BI109" s="204">
        <f t="shared" si="18"/>
        <v>0</v>
      </c>
      <c r="BJ109" s="24" t="s">
        <v>80</v>
      </c>
      <c r="BK109" s="204">
        <f t="shared" si="19"/>
        <v>0</v>
      </c>
      <c r="BL109" s="24" t="s">
        <v>181</v>
      </c>
      <c r="BM109" s="24" t="s">
        <v>3305</v>
      </c>
    </row>
    <row r="110" spans="2:65" s="1" customFormat="1" ht="22.5" customHeight="1">
      <c r="B110" s="41"/>
      <c r="C110" s="262" t="s">
        <v>481</v>
      </c>
      <c r="D110" s="262" t="s">
        <v>710</v>
      </c>
      <c r="E110" s="263" t="s">
        <v>3306</v>
      </c>
      <c r="F110" s="264" t="s">
        <v>3307</v>
      </c>
      <c r="G110" s="265" t="s">
        <v>970</v>
      </c>
      <c r="H110" s="266">
        <v>8</v>
      </c>
      <c r="I110" s="267"/>
      <c r="J110" s="268">
        <f t="shared" si="10"/>
        <v>0</v>
      </c>
      <c r="K110" s="264" t="s">
        <v>21</v>
      </c>
      <c r="L110" s="269"/>
      <c r="M110" s="270" t="s">
        <v>21</v>
      </c>
      <c r="N110" s="271" t="s">
        <v>43</v>
      </c>
      <c r="O110" s="42"/>
      <c r="P110" s="202">
        <f t="shared" si="11"/>
        <v>0</v>
      </c>
      <c r="Q110" s="202">
        <v>0</v>
      </c>
      <c r="R110" s="202">
        <f t="shared" si="12"/>
        <v>0</v>
      </c>
      <c r="S110" s="202">
        <v>0</v>
      </c>
      <c r="T110" s="203">
        <f t="shared" si="13"/>
        <v>0</v>
      </c>
      <c r="AR110" s="24" t="s">
        <v>317</v>
      </c>
      <c r="AT110" s="24" t="s">
        <v>710</v>
      </c>
      <c r="AU110" s="24" t="s">
        <v>82</v>
      </c>
      <c r="AY110" s="24" t="s">
        <v>173</v>
      </c>
      <c r="BE110" s="204">
        <f t="shared" si="14"/>
        <v>0</v>
      </c>
      <c r="BF110" s="204">
        <f t="shared" si="15"/>
        <v>0</v>
      </c>
      <c r="BG110" s="204">
        <f t="shared" si="16"/>
        <v>0</v>
      </c>
      <c r="BH110" s="204">
        <f t="shared" si="17"/>
        <v>0</v>
      </c>
      <c r="BI110" s="204">
        <f t="shared" si="18"/>
        <v>0</v>
      </c>
      <c r="BJ110" s="24" t="s">
        <v>80</v>
      </c>
      <c r="BK110" s="204">
        <f t="shared" si="19"/>
        <v>0</v>
      </c>
      <c r="BL110" s="24" t="s">
        <v>181</v>
      </c>
      <c r="BM110" s="24" t="s">
        <v>3308</v>
      </c>
    </row>
    <row r="111" spans="2:65" s="1" customFormat="1" ht="22.5" customHeight="1">
      <c r="B111" s="41"/>
      <c r="C111" s="262" t="s">
        <v>494</v>
      </c>
      <c r="D111" s="262" t="s">
        <v>710</v>
      </c>
      <c r="E111" s="263" t="s">
        <v>3309</v>
      </c>
      <c r="F111" s="264" t="s">
        <v>2973</v>
      </c>
      <c r="G111" s="265" t="s">
        <v>970</v>
      </c>
      <c r="H111" s="266">
        <v>1</v>
      </c>
      <c r="I111" s="267"/>
      <c r="J111" s="268">
        <f t="shared" si="10"/>
        <v>0</v>
      </c>
      <c r="K111" s="264" t="s">
        <v>21</v>
      </c>
      <c r="L111" s="269"/>
      <c r="M111" s="270" t="s">
        <v>21</v>
      </c>
      <c r="N111" s="271" t="s">
        <v>43</v>
      </c>
      <c r="O111" s="42"/>
      <c r="P111" s="202">
        <f t="shared" si="11"/>
        <v>0</v>
      </c>
      <c r="Q111" s="202">
        <v>0</v>
      </c>
      <c r="R111" s="202">
        <f t="shared" si="12"/>
        <v>0</v>
      </c>
      <c r="S111" s="202">
        <v>0</v>
      </c>
      <c r="T111" s="203">
        <f t="shared" si="13"/>
        <v>0</v>
      </c>
      <c r="AR111" s="24" t="s">
        <v>317</v>
      </c>
      <c r="AT111" s="24" t="s">
        <v>710</v>
      </c>
      <c r="AU111" s="24" t="s">
        <v>82</v>
      </c>
      <c r="AY111" s="24" t="s">
        <v>173</v>
      </c>
      <c r="BE111" s="204">
        <f t="shared" si="14"/>
        <v>0</v>
      </c>
      <c r="BF111" s="204">
        <f t="shared" si="15"/>
        <v>0</v>
      </c>
      <c r="BG111" s="204">
        <f t="shared" si="16"/>
        <v>0</v>
      </c>
      <c r="BH111" s="204">
        <f t="shared" si="17"/>
        <v>0</v>
      </c>
      <c r="BI111" s="204">
        <f t="shared" si="18"/>
        <v>0</v>
      </c>
      <c r="BJ111" s="24" t="s">
        <v>80</v>
      </c>
      <c r="BK111" s="204">
        <f t="shared" si="19"/>
        <v>0</v>
      </c>
      <c r="BL111" s="24" t="s">
        <v>181</v>
      </c>
      <c r="BM111" s="24" t="s">
        <v>3310</v>
      </c>
    </row>
    <row r="112" spans="2:65" s="1" customFormat="1" ht="22.5" customHeight="1">
      <c r="B112" s="41"/>
      <c r="C112" s="262" t="s">
        <v>9</v>
      </c>
      <c r="D112" s="262" t="s">
        <v>710</v>
      </c>
      <c r="E112" s="263" t="s">
        <v>3311</v>
      </c>
      <c r="F112" s="264" t="s">
        <v>3192</v>
      </c>
      <c r="G112" s="265" t="s">
        <v>970</v>
      </c>
      <c r="H112" s="266">
        <v>2</v>
      </c>
      <c r="I112" s="267"/>
      <c r="J112" s="268">
        <f t="shared" si="10"/>
        <v>0</v>
      </c>
      <c r="K112" s="264" t="s">
        <v>21</v>
      </c>
      <c r="L112" s="269"/>
      <c r="M112" s="270" t="s">
        <v>21</v>
      </c>
      <c r="N112" s="271" t="s">
        <v>43</v>
      </c>
      <c r="O112" s="42"/>
      <c r="P112" s="202">
        <f t="shared" si="11"/>
        <v>0</v>
      </c>
      <c r="Q112" s="202">
        <v>0</v>
      </c>
      <c r="R112" s="202">
        <f t="shared" si="12"/>
        <v>0</v>
      </c>
      <c r="S112" s="202">
        <v>0</v>
      </c>
      <c r="T112" s="203">
        <f t="shared" si="13"/>
        <v>0</v>
      </c>
      <c r="AR112" s="24" t="s">
        <v>317</v>
      </c>
      <c r="AT112" s="24" t="s">
        <v>710</v>
      </c>
      <c r="AU112" s="24" t="s">
        <v>82</v>
      </c>
      <c r="AY112" s="24" t="s">
        <v>173</v>
      </c>
      <c r="BE112" s="204">
        <f t="shared" si="14"/>
        <v>0</v>
      </c>
      <c r="BF112" s="204">
        <f t="shared" si="15"/>
        <v>0</v>
      </c>
      <c r="BG112" s="204">
        <f t="shared" si="16"/>
        <v>0</v>
      </c>
      <c r="BH112" s="204">
        <f t="shared" si="17"/>
        <v>0</v>
      </c>
      <c r="BI112" s="204">
        <f t="shared" si="18"/>
        <v>0</v>
      </c>
      <c r="BJ112" s="24" t="s">
        <v>80</v>
      </c>
      <c r="BK112" s="204">
        <f t="shared" si="19"/>
        <v>0</v>
      </c>
      <c r="BL112" s="24" t="s">
        <v>181</v>
      </c>
      <c r="BM112" s="24" t="s">
        <v>3312</v>
      </c>
    </row>
    <row r="113" spans="2:65" s="1" customFormat="1" ht="22.5" customHeight="1">
      <c r="B113" s="41"/>
      <c r="C113" s="262" t="s">
        <v>510</v>
      </c>
      <c r="D113" s="262" t="s">
        <v>710</v>
      </c>
      <c r="E113" s="263" t="s">
        <v>3313</v>
      </c>
      <c r="F113" s="264" t="s">
        <v>3195</v>
      </c>
      <c r="G113" s="265" t="s">
        <v>970</v>
      </c>
      <c r="H113" s="266">
        <v>1</v>
      </c>
      <c r="I113" s="267"/>
      <c r="J113" s="268">
        <f t="shared" si="10"/>
        <v>0</v>
      </c>
      <c r="K113" s="264" t="s">
        <v>21</v>
      </c>
      <c r="L113" s="269"/>
      <c r="M113" s="270" t="s">
        <v>21</v>
      </c>
      <c r="N113" s="271" t="s">
        <v>43</v>
      </c>
      <c r="O113" s="42"/>
      <c r="P113" s="202">
        <f t="shared" si="11"/>
        <v>0</v>
      </c>
      <c r="Q113" s="202">
        <v>0</v>
      </c>
      <c r="R113" s="202">
        <f t="shared" si="12"/>
        <v>0</v>
      </c>
      <c r="S113" s="202">
        <v>0</v>
      </c>
      <c r="T113" s="203">
        <f t="shared" si="13"/>
        <v>0</v>
      </c>
      <c r="AR113" s="24" t="s">
        <v>317</v>
      </c>
      <c r="AT113" s="24" t="s">
        <v>710</v>
      </c>
      <c r="AU113" s="24" t="s">
        <v>82</v>
      </c>
      <c r="AY113" s="24" t="s">
        <v>173</v>
      </c>
      <c r="BE113" s="204">
        <f t="shared" si="14"/>
        <v>0</v>
      </c>
      <c r="BF113" s="204">
        <f t="shared" si="15"/>
        <v>0</v>
      </c>
      <c r="BG113" s="204">
        <f t="shared" si="16"/>
        <v>0</v>
      </c>
      <c r="BH113" s="204">
        <f t="shared" si="17"/>
        <v>0</v>
      </c>
      <c r="BI113" s="204">
        <f t="shared" si="18"/>
        <v>0</v>
      </c>
      <c r="BJ113" s="24" t="s">
        <v>80</v>
      </c>
      <c r="BK113" s="204">
        <f t="shared" si="19"/>
        <v>0</v>
      </c>
      <c r="BL113" s="24" t="s">
        <v>181</v>
      </c>
      <c r="BM113" s="24" t="s">
        <v>3314</v>
      </c>
    </row>
    <row r="114" spans="2:63" s="10" customFormat="1" ht="29.85" customHeight="1">
      <c r="B114" s="176"/>
      <c r="C114" s="177"/>
      <c r="D114" s="190" t="s">
        <v>71</v>
      </c>
      <c r="E114" s="191" t="s">
        <v>3315</v>
      </c>
      <c r="F114" s="191" t="s">
        <v>3316</v>
      </c>
      <c r="G114" s="177"/>
      <c r="H114" s="177"/>
      <c r="I114" s="180"/>
      <c r="J114" s="192">
        <f>BK114</f>
        <v>0</v>
      </c>
      <c r="K114" s="177"/>
      <c r="L114" s="182"/>
      <c r="M114" s="183"/>
      <c r="N114" s="184"/>
      <c r="O114" s="184"/>
      <c r="P114" s="185">
        <f>SUM(P115:P119)</f>
        <v>0</v>
      </c>
      <c r="Q114" s="184"/>
      <c r="R114" s="185">
        <f>SUM(R115:R119)</f>
        <v>0</v>
      </c>
      <c r="S114" s="184"/>
      <c r="T114" s="186">
        <f>SUM(T115:T119)</f>
        <v>0</v>
      </c>
      <c r="AR114" s="187" t="s">
        <v>80</v>
      </c>
      <c r="AT114" s="188" t="s">
        <v>71</v>
      </c>
      <c r="AU114" s="188" t="s">
        <v>80</v>
      </c>
      <c r="AY114" s="187" t="s">
        <v>173</v>
      </c>
      <c r="BK114" s="189">
        <f>SUM(BK115:BK119)</f>
        <v>0</v>
      </c>
    </row>
    <row r="115" spans="2:65" s="1" customFormat="1" ht="22.5" customHeight="1">
      <c r="B115" s="41"/>
      <c r="C115" s="193" t="s">
        <v>516</v>
      </c>
      <c r="D115" s="193" t="s">
        <v>176</v>
      </c>
      <c r="E115" s="194" t="s">
        <v>3317</v>
      </c>
      <c r="F115" s="195" t="s">
        <v>3001</v>
      </c>
      <c r="G115" s="196" t="s">
        <v>1543</v>
      </c>
      <c r="H115" s="197">
        <v>1</v>
      </c>
      <c r="I115" s="198"/>
      <c r="J115" s="199">
        <f>ROUND(I115*H115,2)</f>
        <v>0</v>
      </c>
      <c r="K115" s="195" t="s">
        <v>21</v>
      </c>
      <c r="L115" s="61"/>
      <c r="M115" s="200" t="s">
        <v>21</v>
      </c>
      <c r="N115" s="201" t="s">
        <v>43</v>
      </c>
      <c r="O115" s="42"/>
      <c r="P115" s="202">
        <f>O115*H115</f>
        <v>0</v>
      </c>
      <c r="Q115" s="202">
        <v>0</v>
      </c>
      <c r="R115" s="202">
        <f>Q115*H115</f>
        <v>0</v>
      </c>
      <c r="S115" s="202">
        <v>0</v>
      </c>
      <c r="T115" s="203">
        <f>S115*H115</f>
        <v>0</v>
      </c>
      <c r="AR115" s="24" t="s">
        <v>181</v>
      </c>
      <c r="AT115" s="24" t="s">
        <v>176</v>
      </c>
      <c r="AU115" s="24" t="s">
        <v>82</v>
      </c>
      <c r="AY115" s="24" t="s">
        <v>173</v>
      </c>
      <c r="BE115" s="204">
        <f>IF(N115="základní",J115,0)</f>
        <v>0</v>
      </c>
      <c r="BF115" s="204">
        <f>IF(N115="snížená",J115,0)</f>
        <v>0</v>
      </c>
      <c r="BG115" s="204">
        <f>IF(N115="zákl. přenesená",J115,0)</f>
        <v>0</v>
      </c>
      <c r="BH115" s="204">
        <f>IF(N115="sníž. přenesená",J115,0)</f>
        <v>0</v>
      </c>
      <c r="BI115" s="204">
        <f>IF(N115="nulová",J115,0)</f>
        <v>0</v>
      </c>
      <c r="BJ115" s="24" t="s">
        <v>80</v>
      </c>
      <c r="BK115" s="204">
        <f>ROUND(I115*H115,2)</f>
        <v>0</v>
      </c>
      <c r="BL115" s="24" t="s">
        <v>181</v>
      </c>
      <c r="BM115" s="24" t="s">
        <v>3318</v>
      </c>
    </row>
    <row r="116" spans="2:65" s="1" customFormat="1" ht="22.5" customHeight="1">
      <c r="B116" s="41"/>
      <c r="C116" s="193" t="s">
        <v>522</v>
      </c>
      <c r="D116" s="193" t="s">
        <v>176</v>
      </c>
      <c r="E116" s="194" t="s">
        <v>3319</v>
      </c>
      <c r="F116" s="195" t="s">
        <v>3004</v>
      </c>
      <c r="G116" s="196" t="s">
        <v>1543</v>
      </c>
      <c r="H116" s="197">
        <v>1</v>
      </c>
      <c r="I116" s="198"/>
      <c r="J116" s="199">
        <f>ROUND(I116*H116,2)</f>
        <v>0</v>
      </c>
      <c r="K116" s="195" t="s">
        <v>21</v>
      </c>
      <c r="L116" s="61"/>
      <c r="M116" s="200" t="s">
        <v>21</v>
      </c>
      <c r="N116" s="201" t="s">
        <v>43</v>
      </c>
      <c r="O116" s="42"/>
      <c r="P116" s="202">
        <f>O116*H116</f>
        <v>0</v>
      </c>
      <c r="Q116" s="202">
        <v>0</v>
      </c>
      <c r="R116" s="202">
        <f>Q116*H116</f>
        <v>0</v>
      </c>
      <c r="S116" s="202">
        <v>0</v>
      </c>
      <c r="T116" s="203">
        <f>S116*H116</f>
        <v>0</v>
      </c>
      <c r="AR116" s="24" t="s">
        <v>181</v>
      </c>
      <c r="AT116" s="24" t="s">
        <v>176</v>
      </c>
      <c r="AU116" s="24" t="s">
        <v>82</v>
      </c>
      <c r="AY116" s="24" t="s">
        <v>173</v>
      </c>
      <c r="BE116" s="204">
        <f>IF(N116="základní",J116,0)</f>
        <v>0</v>
      </c>
      <c r="BF116" s="204">
        <f>IF(N116="snížená",J116,0)</f>
        <v>0</v>
      </c>
      <c r="BG116" s="204">
        <f>IF(N116="zákl. přenesená",J116,0)</f>
        <v>0</v>
      </c>
      <c r="BH116" s="204">
        <f>IF(N116="sníž. přenesená",J116,0)</f>
        <v>0</v>
      </c>
      <c r="BI116" s="204">
        <f>IF(N116="nulová",J116,0)</f>
        <v>0</v>
      </c>
      <c r="BJ116" s="24" t="s">
        <v>80</v>
      </c>
      <c r="BK116" s="204">
        <f>ROUND(I116*H116,2)</f>
        <v>0</v>
      </c>
      <c r="BL116" s="24" t="s">
        <v>181</v>
      </c>
      <c r="BM116" s="24" t="s">
        <v>3320</v>
      </c>
    </row>
    <row r="117" spans="2:65" s="1" customFormat="1" ht="22.5" customHeight="1">
      <c r="B117" s="41"/>
      <c r="C117" s="193" t="s">
        <v>548</v>
      </c>
      <c r="D117" s="193" t="s">
        <v>176</v>
      </c>
      <c r="E117" s="194" t="s">
        <v>3321</v>
      </c>
      <c r="F117" s="195" t="s">
        <v>3203</v>
      </c>
      <c r="G117" s="196" t="s">
        <v>1543</v>
      </c>
      <c r="H117" s="197">
        <v>1</v>
      </c>
      <c r="I117" s="198"/>
      <c r="J117" s="199">
        <f>ROUND(I117*H117,2)</f>
        <v>0</v>
      </c>
      <c r="K117" s="195" t="s">
        <v>21</v>
      </c>
      <c r="L117" s="61"/>
      <c r="M117" s="200" t="s">
        <v>21</v>
      </c>
      <c r="N117" s="201" t="s">
        <v>43</v>
      </c>
      <c r="O117" s="42"/>
      <c r="P117" s="202">
        <f>O117*H117</f>
        <v>0</v>
      </c>
      <c r="Q117" s="202">
        <v>0</v>
      </c>
      <c r="R117" s="202">
        <f>Q117*H117</f>
        <v>0</v>
      </c>
      <c r="S117" s="202">
        <v>0</v>
      </c>
      <c r="T117" s="203">
        <f>S117*H117</f>
        <v>0</v>
      </c>
      <c r="AR117" s="24" t="s">
        <v>181</v>
      </c>
      <c r="AT117" s="24" t="s">
        <v>176</v>
      </c>
      <c r="AU117" s="24" t="s">
        <v>82</v>
      </c>
      <c r="AY117" s="24" t="s">
        <v>173</v>
      </c>
      <c r="BE117" s="204">
        <f>IF(N117="základní",J117,0)</f>
        <v>0</v>
      </c>
      <c r="BF117" s="204">
        <f>IF(N117="snížená",J117,0)</f>
        <v>0</v>
      </c>
      <c r="BG117" s="204">
        <f>IF(N117="zákl. přenesená",J117,0)</f>
        <v>0</v>
      </c>
      <c r="BH117" s="204">
        <f>IF(N117="sníž. přenesená",J117,0)</f>
        <v>0</v>
      </c>
      <c r="BI117" s="204">
        <f>IF(N117="nulová",J117,0)</f>
        <v>0</v>
      </c>
      <c r="BJ117" s="24" t="s">
        <v>80</v>
      </c>
      <c r="BK117" s="204">
        <f>ROUND(I117*H117,2)</f>
        <v>0</v>
      </c>
      <c r="BL117" s="24" t="s">
        <v>181</v>
      </c>
      <c r="BM117" s="24" t="s">
        <v>3322</v>
      </c>
    </row>
    <row r="118" spans="2:65" s="1" customFormat="1" ht="22.5" customHeight="1">
      <c r="B118" s="41"/>
      <c r="C118" s="193" t="s">
        <v>558</v>
      </c>
      <c r="D118" s="193" t="s">
        <v>176</v>
      </c>
      <c r="E118" s="194" t="s">
        <v>3323</v>
      </c>
      <c r="F118" s="195" t="s">
        <v>3206</v>
      </c>
      <c r="G118" s="196" t="s">
        <v>1543</v>
      </c>
      <c r="H118" s="197">
        <v>1</v>
      </c>
      <c r="I118" s="198"/>
      <c r="J118" s="199">
        <f>ROUND(I118*H118,2)</f>
        <v>0</v>
      </c>
      <c r="K118" s="195" t="s">
        <v>21</v>
      </c>
      <c r="L118" s="61"/>
      <c r="M118" s="200" t="s">
        <v>21</v>
      </c>
      <c r="N118" s="201" t="s">
        <v>43</v>
      </c>
      <c r="O118" s="42"/>
      <c r="P118" s="202">
        <f>O118*H118</f>
        <v>0</v>
      </c>
      <c r="Q118" s="202">
        <v>0</v>
      </c>
      <c r="R118" s="202">
        <f>Q118*H118</f>
        <v>0</v>
      </c>
      <c r="S118" s="202">
        <v>0</v>
      </c>
      <c r="T118" s="203">
        <f>S118*H118</f>
        <v>0</v>
      </c>
      <c r="AR118" s="24" t="s">
        <v>181</v>
      </c>
      <c r="AT118" s="24" t="s">
        <v>176</v>
      </c>
      <c r="AU118" s="24" t="s">
        <v>82</v>
      </c>
      <c r="AY118" s="24" t="s">
        <v>173</v>
      </c>
      <c r="BE118" s="204">
        <f>IF(N118="základní",J118,0)</f>
        <v>0</v>
      </c>
      <c r="BF118" s="204">
        <f>IF(N118="snížená",J118,0)</f>
        <v>0</v>
      </c>
      <c r="BG118" s="204">
        <f>IF(N118="zákl. přenesená",J118,0)</f>
        <v>0</v>
      </c>
      <c r="BH118" s="204">
        <f>IF(N118="sníž. přenesená",J118,0)</f>
        <v>0</v>
      </c>
      <c r="BI118" s="204">
        <f>IF(N118="nulová",J118,0)</f>
        <v>0</v>
      </c>
      <c r="BJ118" s="24" t="s">
        <v>80</v>
      </c>
      <c r="BK118" s="204">
        <f>ROUND(I118*H118,2)</f>
        <v>0</v>
      </c>
      <c r="BL118" s="24" t="s">
        <v>181</v>
      </c>
      <c r="BM118" s="24" t="s">
        <v>3324</v>
      </c>
    </row>
    <row r="119" spans="2:65" s="1" customFormat="1" ht="22.5" customHeight="1">
      <c r="B119" s="41"/>
      <c r="C119" s="193" t="s">
        <v>568</v>
      </c>
      <c r="D119" s="193" t="s">
        <v>176</v>
      </c>
      <c r="E119" s="194" t="s">
        <v>3325</v>
      </c>
      <c r="F119" s="195" t="s">
        <v>3209</v>
      </c>
      <c r="G119" s="196" t="s">
        <v>1543</v>
      </c>
      <c r="H119" s="197">
        <v>1</v>
      </c>
      <c r="I119" s="198"/>
      <c r="J119" s="199">
        <f>ROUND(I119*H119,2)</f>
        <v>0</v>
      </c>
      <c r="K119" s="195" t="s">
        <v>21</v>
      </c>
      <c r="L119" s="61"/>
      <c r="M119" s="200" t="s">
        <v>21</v>
      </c>
      <c r="N119" s="201" t="s">
        <v>43</v>
      </c>
      <c r="O119" s="42"/>
      <c r="P119" s="202">
        <f>O119*H119</f>
        <v>0</v>
      </c>
      <c r="Q119" s="202">
        <v>0</v>
      </c>
      <c r="R119" s="202">
        <f>Q119*H119</f>
        <v>0</v>
      </c>
      <c r="S119" s="202">
        <v>0</v>
      </c>
      <c r="T119" s="203">
        <f>S119*H119</f>
        <v>0</v>
      </c>
      <c r="AR119" s="24" t="s">
        <v>181</v>
      </c>
      <c r="AT119" s="24" t="s">
        <v>176</v>
      </c>
      <c r="AU119" s="24" t="s">
        <v>82</v>
      </c>
      <c r="AY119" s="24" t="s">
        <v>173</v>
      </c>
      <c r="BE119" s="204">
        <f>IF(N119="základní",J119,0)</f>
        <v>0</v>
      </c>
      <c r="BF119" s="204">
        <f>IF(N119="snížená",J119,0)</f>
        <v>0</v>
      </c>
      <c r="BG119" s="204">
        <f>IF(N119="zákl. přenesená",J119,0)</f>
        <v>0</v>
      </c>
      <c r="BH119" s="204">
        <f>IF(N119="sníž. přenesená",J119,0)</f>
        <v>0</v>
      </c>
      <c r="BI119" s="204">
        <f>IF(N119="nulová",J119,0)</f>
        <v>0</v>
      </c>
      <c r="BJ119" s="24" t="s">
        <v>80</v>
      </c>
      <c r="BK119" s="204">
        <f>ROUND(I119*H119,2)</f>
        <v>0</v>
      </c>
      <c r="BL119" s="24" t="s">
        <v>181</v>
      </c>
      <c r="BM119" s="24" t="s">
        <v>3326</v>
      </c>
    </row>
    <row r="120" spans="2:63" s="10" customFormat="1" ht="29.85" customHeight="1">
      <c r="B120" s="176"/>
      <c r="C120" s="177"/>
      <c r="D120" s="190" t="s">
        <v>71</v>
      </c>
      <c r="E120" s="191" t="s">
        <v>3327</v>
      </c>
      <c r="F120" s="191" t="s">
        <v>2883</v>
      </c>
      <c r="G120" s="177"/>
      <c r="H120" s="177"/>
      <c r="I120" s="180"/>
      <c r="J120" s="192">
        <f>BK120</f>
        <v>0</v>
      </c>
      <c r="K120" s="177"/>
      <c r="L120" s="182"/>
      <c r="M120" s="183"/>
      <c r="N120" s="184"/>
      <c r="O120" s="184"/>
      <c r="P120" s="185">
        <f>SUM(P121:P127)</f>
        <v>0</v>
      </c>
      <c r="Q120" s="184"/>
      <c r="R120" s="185">
        <f>SUM(R121:R127)</f>
        <v>0</v>
      </c>
      <c r="S120" s="184"/>
      <c r="T120" s="186">
        <f>SUM(T121:T127)</f>
        <v>0</v>
      </c>
      <c r="AR120" s="187" t="s">
        <v>80</v>
      </c>
      <c r="AT120" s="188" t="s">
        <v>71</v>
      </c>
      <c r="AU120" s="188" t="s">
        <v>80</v>
      </c>
      <c r="AY120" s="187" t="s">
        <v>173</v>
      </c>
      <c r="BK120" s="189">
        <f>SUM(BK121:BK127)</f>
        <v>0</v>
      </c>
    </row>
    <row r="121" spans="2:65" s="1" customFormat="1" ht="22.5" customHeight="1">
      <c r="B121" s="41"/>
      <c r="C121" s="193" t="s">
        <v>574</v>
      </c>
      <c r="D121" s="193" t="s">
        <v>176</v>
      </c>
      <c r="E121" s="194" t="s">
        <v>3328</v>
      </c>
      <c r="F121" s="195" t="s">
        <v>3020</v>
      </c>
      <c r="G121" s="196" t="s">
        <v>1543</v>
      </c>
      <c r="H121" s="197">
        <v>1</v>
      </c>
      <c r="I121" s="198"/>
      <c r="J121" s="199">
        <f aca="true" t="shared" si="20" ref="J121:J127">ROUND(I121*H121,2)</f>
        <v>0</v>
      </c>
      <c r="K121" s="195" t="s">
        <v>21</v>
      </c>
      <c r="L121" s="61"/>
      <c r="M121" s="200" t="s">
        <v>21</v>
      </c>
      <c r="N121" s="201" t="s">
        <v>43</v>
      </c>
      <c r="O121" s="42"/>
      <c r="P121" s="202">
        <f aca="true" t="shared" si="21" ref="P121:P127">O121*H121</f>
        <v>0</v>
      </c>
      <c r="Q121" s="202">
        <v>0</v>
      </c>
      <c r="R121" s="202">
        <f aca="true" t="shared" si="22" ref="R121:R127">Q121*H121</f>
        <v>0</v>
      </c>
      <c r="S121" s="202">
        <v>0</v>
      </c>
      <c r="T121" s="203">
        <f aca="true" t="shared" si="23" ref="T121:T127">S121*H121</f>
        <v>0</v>
      </c>
      <c r="AR121" s="24" t="s">
        <v>181</v>
      </c>
      <c r="AT121" s="24" t="s">
        <v>176</v>
      </c>
      <c r="AU121" s="24" t="s">
        <v>82</v>
      </c>
      <c r="AY121" s="24" t="s">
        <v>173</v>
      </c>
      <c r="BE121" s="204">
        <f aca="true" t="shared" si="24" ref="BE121:BE127">IF(N121="základní",J121,0)</f>
        <v>0</v>
      </c>
      <c r="BF121" s="204">
        <f aca="true" t="shared" si="25" ref="BF121:BF127">IF(N121="snížená",J121,0)</f>
        <v>0</v>
      </c>
      <c r="BG121" s="204">
        <f aca="true" t="shared" si="26" ref="BG121:BG127">IF(N121="zákl. přenesená",J121,0)</f>
        <v>0</v>
      </c>
      <c r="BH121" s="204">
        <f aca="true" t="shared" si="27" ref="BH121:BH127">IF(N121="sníž. přenesená",J121,0)</f>
        <v>0</v>
      </c>
      <c r="BI121" s="204">
        <f aca="true" t="shared" si="28" ref="BI121:BI127">IF(N121="nulová",J121,0)</f>
        <v>0</v>
      </c>
      <c r="BJ121" s="24" t="s">
        <v>80</v>
      </c>
      <c r="BK121" s="204">
        <f aca="true" t="shared" si="29" ref="BK121:BK127">ROUND(I121*H121,2)</f>
        <v>0</v>
      </c>
      <c r="BL121" s="24" t="s">
        <v>181</v>
      </c>
      <c r="BM121" s="24" t="s">
        <v>3329</v>
      </c>
    </row>
    <row r="122" spans="2:65" s="1" customFormat="1" ht="22.5" customHeight="1">
      <c r="B122" s="41"/>
      <c r="C122" s="193" t="s">
        <v>577</v>
      </c>
      <c r="D122" s="193" t="s">
        <v>176</v>
      </c>
      <c r="E122" s="194" t="s">
        <v>3330</v>
      </c>
      <c r="F122" s="195" t="s">
        <v>3331</v>
      </c>
      <c r="G122" s="196" t="s">
        <v>1543</v>
      </c>
      <c r="H122" s="197">
        <v>1</v>
      </c>
      <c r="I122" s="198"/>
      <c r="J122" s="199">
        <f t="shared" si="20"/>
        <v>0</v>
      </c>
      <c r="K122" s="195" t="s">
        <v>21</v>
      </c>
      <c r="L122" s="61"/>
      <c r="M122" s="200" t="s">
        <v>21</v>
      </c>
      <c r="N122" s="201" t="s">
        <v>43</v>
      </c>
      <c r="O122" s="42"/>
      <c r="P122" s="202">
        <f t="shared" si="21"/>
        <v>0</v>
      </c>
      <c r="Q122" s="202">
        <v>0</v>
      </c>
      <c r="R122" s="202">
        <f t="shared" si="22"/>
        <v>0</v>
      </c>
      <c r="S122" s="202">
        <v>0</v>
      </c>
      <c r="T122" s="203">
        <f t="shared" si="23"/>
        <v>0</v>
      </c>
      <c r="AR122" s="24" t="s">
        <v>181</v>
      </c>
      <c r="AT122" s="24" t="s">
        <v>176</v>
      </c>
      <c r="AU122" s="24" t="s">
        <v>82</v>
      </c>
      <c r="AY122" s="24" t="s">
        <v>173</v>
      </c>
      <c r="BE122" s="204">
        <f t="shared" si="24"/>
        <v>0</v>
      </c>
      <c r="BF122" s="204">
        <f t="shared" si="25"/>
        <v>0</v>
      </c>
      <c r="BG122" s="204">
        <f t="shared" si="26"/>
        <v>0</v>
      </c>
      <c r="BH122" s="204">
        <f t="shared" si="27"/>
        <v>0</v>
      </c>
      <c r="BI122" s="204">
        <f t="shared" si="28"/>
        <v>0</v>
      </c>
      <c r="BJ122" s="24" t="s">
        <v>80</v>
      </c>
      <c r="BK122" s="204">
        <f t="shared" si="29"/>
        <v>0</v>
      </c>
      <c r="BL122" s="24" t="s">
        <v>181</v>
      </c>
      <c r="BM122" s="24" t="s">
        <v>3332</v>
      </c>
    </row>
    <row r="123" spans="2:65" s="1" customFormat="1" ht="22.5" customHeight="1">
      <c r="B123" s="41"/>
      <c r="C123" s="193" t="s">
        <v>583</v>
      </c>
      <c r="D123" s="193" t="s">
        <v>176</v>
      </c>
      <c r="E123" s="194" t="s">
        <v>3333</v>
      </c>
      <c r="F123" s="195" t="s">
        <v>3038</v>
      </c>
      <c r="G123" s="196" t="s">
        <v>1543</v>
      </c>
      <c r="H123" s="197">
        <v>1</v>
      </c>
      <c r="I123" s="198"/>
      <c r="J123" s="199">
        <f t="shared" si="20"/>
        <v>0</v>
      </c>
      <c r="K123" s="195" t="s">
        <v>21</v>
      </c>
      <c r="L123" s="61"/>
      <c r="M123" s="200" t="s">
        <v>21</v>
      </c>
      <c r="N123" s="201" t="s">
        <v>43</v>
      </c>
      <c r="O123" s="42"/>
      <c r="P123" s="202">
        <f t="shared" si="21"/>
        <v>0</v>
      </c>
      <c r="Q123" s="202">
        <v>0</v>
      </c>
      <c r="R123" s="202">
        <f t="shared" si="22"/>
        <v>0</v>
      </c>
      <c r="S123" s="202">
        <v>0</v>
      </c>
      <c r="T123" s="203">
        <f t="shared" si="23"/>
        <v>0</v>
      </c>
      <c r="AR123" s="24" t="s">
        <v>181</v>
      </c>
      <c r="AT123" s="24" t="s">
        <v>176</v>
      </c>
      <c r="AU123" s="24" t="s">
        <v>82</v>
      </c>
      <c r="AY123" s="24" t="s">
        <v>173</v>
      </c>
      <c r="BE123" s="204">
        <f t="shared" si="24"/>
        <v>0</v>
      </c>
      <c r="BF123" s="204">
        <f t="shared" si="25"/>
        <v>0</v>
      </c>
      <c r="BG123" s="204">
        <f t="shared" si="26"/>
        <v>0</v>
      </c>
      <c r="BH123" s="204">
        <f t="shared" si="27"/>
        <v>0</v>
      </c>
      <c r="BI123" s="204">
        <f t="shared" si="28"/>
        <v>0</v>
      </c>
      <c r="BJ123" s="24" t="s">
        <v>80</v>
      </c>
      <c r="BK123" s="204">
        <f t="shared" si="29"/>
        <v>0</v>
      </c>
      <c r="BL123" s="24" t="s">
        <v>181</v>
      </c>
      <c r="BM123" s="24" t="s">
        <v>3334</v>
      </c>
    </row>
    <row r="124" spans="2:65" s="1" customFormat="1" ht="22.5" customHeight="1">
      <c r="B124" s="41"/>
      <c r="C124" s="193" t="s">
        <v>593</v>
      </c>
      <c r="D124" s="193" t="s">
        <v>176</v>
      </c>
      <c r="E124" s="194" t="s">
        <v>3335</v>
      </c>
      <c r="F124" s="195" t="s">
        <v>3035</v>
      </c>
      <c r="G124" s="196" t="s">
        <v>1543</v>
      </c>
      <c r="H124" s="197">
        <v>1</v>
      </c>
      <c r="I124" s="198"/>
      <c r="J124" s="199">
        <f t="shared" si="20"/>
        <v>0</v>
      </c>
      <c r="K124" s="195" t="s">
        <v>21</v>
      </c>
      <c r="L124" s="61"/>
      <c r="M124" s="200" t="s">
        <v>21</v>
      </c>
      <c r="N124" s="201" t="s">
        <v>43</v>
      </c>
      <c r="O124" s="42"/>
      <c r="P124" s="202">
        <f t="shared" si="21"/>
        <v>0</v>
      </c>
      <c r="Q124" s="202">
        <v>0</v>
      </c>
      <c r="R124" s="202">
        <f t="shared" si="22"/>
        <v>0</v>
      </c>
      <c r="S124" s="202">
        <v>0</v>
      </c>
      <c r="T124" s="203">
        <f t="shared" si="23"/>
        <v>0</v>
      </c>
      <c r="AR124" s="24" t="s">
        <v>181</v>
      </c>
      <c r="AT124" s="24" t="s">
        <v>176</v>
      </c>
      <c r="AU124" s="24" t="s">
        <v>82</v>
      </c>
      <c r="AY124" s="24" t="s">
        <v>173</v>
      </c>
      <c r="BE124" s="204">
        <f t="shared" si="24"/>
        <v>0</v>
      </c>
      <c r="BF124" s="204">
        <f t="shared" si="25"/>
        <v>0</v>
      </c>
      <c r="BG124" s="204">
        <f t="shared" si="26"/>
        <v>0</v>
      </c>
      <c r="BH124" s="204">
        <f t="shared" si="27"/>
        <v>0</v>
      </c>
      <c r="BI124" s="204">
        <f t="shared" si="28"/>
        <v>0</v>
      </c>
      <c r="BJ124" s="24" t="s">
        <v>80</v>
      </c>
      <c r="BK124" s="204">
        <f t="shared" si="29"/>
        <v>0</v>
      </c>
      <c r="BL124" s="24" t="s">
        <v>181</v>
      </c>
      <c r="BM124" s="24" t="s">
        <v>3336</v>
      </c>
    </row>
    <row r="125" spans="2:65" s="1" customFormat="1" ht="22.5" customHeight="1">
      <c r="B125" s="41"/>
      <c r="C125" s="193" t="s">
        <v>600</v>
      </c>
      <c r="D125" s="193" t="s">
        <v>176</v>
      </c>
      <c r="E125" s="194" t="s">
        <v>3337</v>
      </c>
      <c r="F125" s="195" t="s">
        <v>3225</v>
      </c>
      <c r="G125" s="196" t="s">
        <v>1543</v>
      </c>
      <c r="H125" s="197">
        <v>1</v>
      </c>
      <c r="I125" s="198"/>
      <c r="J125" s="199">
        <f t="shared" si="20"/>
        <v>0</v>
      </c>
      <c r="K125" s="195" t="s">
        <v>21</v>
      </c>
      <c r="L125" s="61"/>
      <c r="M125" s="200" t="s">
        <v>21</v>
      </c>
      <c r="N125" s="201" t="s">
        <v>43</v>
      </c>
      <c r="O125" s="42"/>
      <c r="P125" s="202">
        <f t="shared" si="21"/>
        <v>0</v>
      </c>
      <c r="Q125" s="202">
        <v>0</v>
      </c>
      <c r="R125" s="202">
        <f t="shared" si="22"/>
        <v>0</v>
      </c>
      <c r="S125" s="202">
        <v>0</v>
      </c>
      <c r="T125" s="203">
        <f t="shared" si="23"/>
        <v>0</v>
      </c>
      <c r="AR125" s="24" t="s">
        <v>181</v>
      </c>
      <c r="AT125" s="24" t="s">
        <v>176</v>
      </c>
      <c r="AU125" s="24" t="s">
        <v>82</v>
      </c>
      <c r="AY125" s="24" t="s">
        <v>173</v>
      </c>
      <c r="BE125" s="204">
        <f t="shared" si="24"/>
        <v>0</v>
      </c>
      <c r="BF125" s="204">
        <f t="shared" si="25"/>
        <v>0</v>
      </c>
      <c r="BG125" s="204">
        <f t="shared" si="26"/>
        <v>0</v>
      </c>
      <c r="BH125" s="204">
        <f t="shared" si="27"/>
        <v>0</v>
      </c>
      <c r="BI125" s="204">
        <f t="shared" si="28"/>
        <v>0</v>
      </c>
      <c r="BJ125" s="24" t="s">
        <v>80</v>
      </c>
      <c r="BK125" s="204">
        <f t="shared" si="29"/>
        <v>0</v>
      </c>
      <c r="BL125" s="24" t="s">
        <v>181</v>
      </c>
      <c r="BM125" s="24" t="s">
        <v>3338</v>
      </c>
    </row>
    <row r="126" spans="2:65" s="1" customFormat="1" ht="22.5" customHeight="1">
      <c r="B126" s="41"/>
      <c r="C126" s="193" t="s">
        <v>609</v>
      </c>
      <c r="D126" s="193" t="s">
        <v>176</v>
      </c>
      <c r="E126" s="194" t="s">
        <v>3339</v>
      </c>
      <c r="F126" s="195" t="s">
        <v>3340</v>
      </c>
      <c r="G126" s="196" t="s">
        <v>1543</v>
      </c>
      <c r="H126" s="197">
        <v>1</v>
      </c>
      <c r="I126" s="198"/>
      <c r="J126" s="199">
        <f t="shared" si="20"/>
        <v>0</v>
      </c>
      <c r="K126" s="195" t="s">
        <v>21</v>
      </c>
      <c r="L126" s="61"/>
      <c r="M126" s="200" t="s">
        <v>21</v>
      </c>
      <c r="N126" s="201" t="s">
        <v>43</v>
      </c>
      <c r="O126" s="42"/>
      <c r="P126" s="202">
        <f t="shared" si="21"/>
        <v>0</v>
      </c>
      <c r="Q126" s="202">
        <v>0</v>
      </c>
      <c r="R126" s="202">
        <f t="shared" si="22"/>
        <v>0</v>
      </c>
      <c r="S126" s="202">
        <v>0</v>
      </c>
      <c r="T126" s="203">
        <f t="shared" si="23"/>
        <v>0</v>
      </c>
      <c r="AR126" s="24" t="s">
        <v>181</v>
      </c>
      <c r="AT126" s="24" t="s">
        <v>176</v>
      </c>
      <c r="AU126" s="24" t="s">
        <v>82</v>
      </c>
      <c r="AY126" s="24" t="s">
        <v>173</v>
      </c>
      <c r="BE126" s="204">
        <f t="shared" si="24"/>
        <v>0</v>
      </c>
      <c r="BF126" s="204">
        <f t="shared" si="25"/>
        <v>0</v>
      </c>
      <c r="BG126" s="204">
        <f t="shared" si="26"/>
        <v>0</v>
      </c>
      <c r="BH126" s="204">
        <f t="shared" si="27"/>
        <v>0</v>
      </c>
      <c r="BI126" s="204">
        <f t="shared" si="28"/>
        <v>0</v>
      </c>
      <c r="BJ126" s="24" t="s">
        <v>80</v>
      </c>
      <c r="BK126" s="204">
        <f t="shared" si="29"/>
        <v>0</v>
      </c>
      <c r="BL126" s="24" t="s">
        <v>181</v>
      </c>
      <c r="BM126" s="24" t="s">
        <v>3341</v>
      </c>
    </row>
    <row r="127" spans="2:65" s="1" customFormat="1" ht="22.5" customHeight="1">
      <c r="B127" s="41"/>
      <c r="C127" s="193" t="s">
        <v>621</v>
      </c>
      <c r="D127" s="193" t="s">
        <v>176</v>
      </c>
      <c r="E127" s="194" t="s">
        <v>3342</v>
      </c>
      <c r="F127" s="195" t="s">
        <v>2134</v>
      </c>
      <c r="G127" s="196" t="s">
        <v>1543</v>
      </c>
      <c r="H127" s="197">
        <v>1</v>
      </c>
      <c r="I127" s="198"/>
      <c r="J127" s="199">
        <f t="shared" si="20"/>
        <v>0</v>
      </c>
      <c r="K127" s="195" t="s">
        <v>21</v>
      </c>
      <c r="L127" s="61"/>
      <c r="M127" s="200" t="s">
        <v>21</v>
      </c>
      <c r="N127" s="201" t="s">
        <v>43</v>
      </c>
      <c r="O127" s="42"/>
      <c r="P127" s="202">
        <f t="shared" si="21"/>
        <v>0</v>
      </c>
      <c r="Q127" s="202">
        <v>0</v>
      </c>
      <c r="R127" s="202">
        <f t="shared" si="22"/>
        <v>0</v>
      </c>
      <c r="S127" s="202">
        <v>0</v>
      </c>
      <c r="T127" s="203">
        <f t="shared" si="23"/>
        <v>0</v>
      </c>
      <c r="AR127" s="24" t="s">
        <v>181</v>
      </c>
      <c r="AT127" s="24" t="s">
        <v>176</v>
      </c>
      <c r="AU127" s="24" t="s">
        <v>82</v>
      </c>
      <c r="AY127" s="24" t="s">
        <v>173</v>
      </c>
      <c r="BE127" s="204">
        <f t="shared" si="24"/>
        <v>0</v>
      </c>
      <c r="BF127" s="204">
        <f t="shared" si="25"/>
        <v>0</v>
      </c>
      <c r="BG127" s="204">
        <f t="shared" si="26"/>
        <v>0</v>
      </c>
      <c r="BH127" s="204">
        <f t="shared" si="27"/>
        <v>0</v>
      </c>
      <c r="BI127" s="204">
        <f t="shared" si="28"/>
        <v>0</v>
      </c>
      <c r="BJ127" s="24" t="s">
        <v>80</v>
      </c>
      <c r="BK127" s="204">
        <f t="shared" si="29"/>
        <v>0</v>
      </c>
      <c r="BL127" s="24" t="s">
        <v>181</v>
      </c>
      <c r="BM127" s="24" t="s">
        <v>3343</v>
      </c>
    </row>
    <row r="128" spans="2:63" s="10" customFormat="1" ht="29.85" customHeight="1">
      <c r="B128" s="176"/>
      <c r="C128" s="177"/>
      <c r="D128" s="190" t="s">
        <v>71</v>
      </c>
      <c r="E128" s="191" t="s">
        <v>3344</v>
      </c>
      <c r="F128" s="191" t="s">
        <v>3345</v>
      </c>
      <c r="G128" s="177"/>
      <c r="H128" s="177"/>
      <c r="I128" s="180"/>
      <c r="J128" s="192">
        <f>BK128</f>
        <v>0</v>
      </c>
      <c r="K128" s="177"/>
      <c r="L128" s="182"/>
      <c r="M128" s="183"/>
      <c r="N128" s="184"/>
      <c r="O128" s="184"/>
      <c r="P128" s="185">
        <f>SUM(P129:P131)</f>
        <v>0</v>
      </c>
      <c r="Q128" s="184"/>
      <c r="R128" s="185">
        <f>SUM(R129:R131)</f>
        <v>0</v>
      </c>
      <c r="S128" s="184"/>
      <c r="T128" s="186">
        <f>SUM(T129:T131)</f>
        <v>0</v>
      </c>
      <c r="AR128" s="187" t="s">
        <v>80</v>
      </c>
      <c r="AT128" s="188" t="s">
        <v>71</v>
      </c>
      <c r="AU128" s="188" t="s">
        <v>80</v>
      </c>
      <c r="AY128" s="187" t="s">
        <v>173</v>
      </c>
      <c r="BK128" s="189">
        <f>SUM(BK129:BK131)</f>
        <v>0</v>
      </c>
    </row>
    <row r="129" spans="2:65" s="1" customFormat="1" ht="57" customHeight="1">
      <c r="B129" s="41"/>
      <c r="C129" s="262" t="s">
        <v>629</v>
      </c>
      <c r="D129" s="262" t="s">
        <v>710</v>
      </c>
      <c r="E129" s="263" t="s">
        <v>3346</v>
      </c>
      <c r="F129" s="264" t="s">
        <v>3347</v>
      </c>
      <c r="G129" s="265" t="s">
        <v>970</v>
      </c>
      <c r="H129" s="266">
        <v>2</v>
      </c>
      <c r="I129" s="267"/>
      <c r="J129" s="268">
        <f>ROUND(I129*H129,2)</f>
        <v>0</v>
      </c>
      <c r="K129" s="264" t="s">
        <v>21</v>
      </c>
      <c r="L129" s="269"/>
      <c r="M129" s="270" t="s">
        <v>21</v>
      </c>
      <c r="N129" s="271" t="s">
        <v>43</v>
      </c>
      <c r="O129" s="42"/>
      <c r="P129" s="202">
        <f>O129*H129</f>
        <v>0</v>
      </c>
      <c r="Q129" s="202">
        <v>0</v>
      </c>
      <c r="R129" s="202">
        <f>Q129*H129</f>
        <v>0</v>
      </c>
      <c r="S129" s="202">
        <v>0</v>
      </c>
      <c r="T129" s="203">
        <f>S129*H129</f>
        <v>0</v>
      </c>
      <c r="AR129" s="24" t="s">
        <v>317</v>
      </c>
      <c r="AT129" s="24" t="s">
        <v>710</v>
      </c>
      <c r="AU129" s="24" t="s">
        <v>82</v>
      </c>
      <c r="AY129" s="24" t="s">
        <v>173</v>
      </c>
      <c r="BE129" s="204">
        <f>IF(N129="základní",J129,0)</f>
        <v>0</v>
      </c>
      <c r="BF129" s="204">
        <f>IF(N129="snížená",J129,0)</f>
        <v>0</v>
      </c>
      <c r="BG129" s="204">
        <f>IF(N129="zákl. přenesená",J129,0)</f>
        <v>0</v>
      </c>
      <c r="BH129" s="204">
        <f>IF(N129="sníž. přenesená",J129,0)</f>
        <v>0</v>
      </c>
      <c r="BI129" s="204">
        <f>IF(N129="nulová",J129,0)</f>
        <v>0</v>
      </c>
      <c r="BJ129" s="24" t="s">
        <v>80</v>
      </c>
      <c r="BK129" s="204">
        <f>ROUND(I129*H129,2)</f>
        <v>0</v>
      </c>
      <c r="BL129" s="24" t="s">
        <v>181</v>
      </c>
      <c r="BM129" s="24" t="s">
        <v>3348</v>
      </c>
    </row>
    <row r="130" spans="2:65" s="1" customFormat="1" ht="22.5" customHeight="1">
      <c r="B130" s="41"/>
      <c r="C130" s="262" t="s">
        <v>665</v>
      </c>
      <c r="D130" s="262" t="s">
        <v>710</v>
      </c>
      <c r="E130" s="263" t="s">
        <v>3349</v>
      </c>
      <c r="F130" s="264" t="s">
        <v>3350</v>
      </c>
      <c r="G130" s="265" t="s">
        <v>970</v>
      </c>
      <c r="H130" s="266">
        <v>2</v>
      </c>
      <c r="I130" s="267"/>
      <c r="J130" s="268">
        <f>ROUND(I130*H130,2)</f>
        <v>0</v>
      </c>
      <c r="K130" s="264" t="s">
        <v>21</v>
      </c>
      <c r="L130" s="269"/>
      <c r="M130" s="270" t="s">
        <v>21</v>
      </c>
      <c r="N130" s="271" t="s">
        <v>43</v>
      </c>
      <c r="O130" s="42"/>
      <c r="P130" s="202">
        <f>O130*H130</f>
        <v>0</v>
      </c>
      <c r="Q130" s="202">
        <v>0</v>
      </c>
      <c r="R130" s="202">
        <f>Q130*H130</f>
        <v>0</v>
      </c>
      <c r="S130" s="202">
        <v>0</v>
      </c>
      <c r="T130" s="203">
        <f>S130*H130</f>
        <v>0</v>
      </c>
      <c r="AR130" s="24" t="s">
        <v>317</v>
      </c>
      <c r="AT130" s="24" t="s">
        <v>710</v>
      </c>
      <c r="AU130" s="24" t="s">
        <v>82</v>
      </c>
      <c r="AY130" s="24" t="s">
        <v>173</v>
      </c>
      <c r="BE130" s="204">
        <f>IF(N130="základní",J130,0)</f>
        <v>0</v>
      </c>
      <c r="BF130" s="204">
        <f>IF(N130="snížená",J130,0)</f>
        <v>0</v>
      </c>
      <c r="BG130" s="204">
        <f>IF(N130="zákl. přenesená",J130,0)</f>
        <v>0</v>
      </c>
      <c r="BH130" s="204">
        <f>IF(N130="sníž. přenesená",J130,0)</f>
        <v>0</v>
      </c>
      <c r="BI130" s="204">
        <f>IF(N130="nulová",J130,0)</f>
        <v>0</v>
      </c>
      <c r="BJ130" s="24" t="s">
        <v>80</v>
      </c>
      <c r="BK130" s="204">
        <f>ROUND(I130*H130,2)</f>
        <v>0</v>
      </c>
      <c r="BL130" s="24" t="s">
        <v>181</v>
      </c>
      <c r="BM130" s="24" t="s">
        <v>3351</v>
      </c>
    </row>
    <row r="131" spans="2:65" s="1" customFormat="1" ht="22.5" customHeight="1">
      <c r="B131" s="41"/>
      <c r="C131" s="262" t="s">
        <v>675</v>
      </c>
      <c r="D131" s="262" t="s">
        <v>710</v>
      </c>
      <c r="E131" s="263" t="s">
        <v>3352</v>
      </c>
      <c r="F131" s="264" t="s">
        <v>3353</v>
      </c>
      <c r="G131" s="265" t="s">
        <v>970</v>
      </c>
      <c r="H131" s="266">
        <v>2</v>
      </c>
      <c r="I131" s="267"/>
      <c r="J131" s="268">
        <f>ROUND(I131*H131,2)</f>
        <v>0</v>
      </c>
      <c r="K131" s="264" t="s">
        <v>21</v>
      </c>
      <c r="L131" s="269"/>
      <c r="M131" s="270" t="s">
        <v>21</v>
      </c>
      <c r="N131" s="271" t="s">
        <v>43</v>
      </c>
      <c r="O131" s="42"/>
      <c r="P131" s="202">
        <f>O131*H131</f>
        <v>0</v>
      </c>
      <c r="Q131" s="202">
        <v>0</v>
      </c>
      <c r="R131" s="202">
        <f>Q131*H131</f>
        <v>0</v>
      </c>
      <c r="S131" s="202">
        <v>0</v>
      </c>
      <c r="T131" s="203">
        <f>S131*H131</f>
        <v>0</v>
      </c>
      <c r="AR131" s="24" t="s">
        <v>317</v>
      </c>
      <c r="AT131" s="24" t="s">
        <v>710</v>
      </c>
      <c r="AU131" s="24" t="s">
        <v>82</v>
      </c>
      <c r="AY131" s="24" t="s">
        <v>173</v>
      </c>
      <c r="BE131" s="204">
        <f>IF(N131="základní",J131,0)</f>
        <v>0</v>
      </c>
      <c r="BF131" s="204">
        <f>IF(N131="snížená",J131,0)</f>
        <v>0</v>
      </c>
      <c r="BG131" s="204">
        <f>IF(N131="zákl. přenesená",J131,0)</f>
        <v>0</v>
      </c>
      <c r="BH131" s="204">
        <f>IF(N131="sníž. přenesená",J131,0)</f>
        <v>0</v>
      </c>
      <c r="BI131" s="204">
        <f>IF(N131="nulová",J131,0)</f>
        <v>0</v>
      </c>
      <c r="BJ131" s="24" t="s">
        <v>80</v>
      </c>
      <c r="BK131" s="204">
        <f>ROUND(I131*H131,2)</f>
        <v>0</v>
      </c>
      <c r="BL131" s="24" t="s">
        <v>181</v>
      </c>
      <c r="BM131" s="24" t="s">
        <v>3354</v>
      </c>
    </row>
    <row r="132" spans="2:63" s="10" customFormat="1" ht="29.85" customHeight="1">
      <c r="B132" s="176"/>
      <c r="C132" s="177"/>
      <c r="D132" s="190" t="s">
        <v>71</v>
      </c>
      <c r="E132" s="191" t="s">
        <v>3355</v>
      </c>
      <c r="F132" s="191" t="s">
        <v>3356</v>
      </c>
      <c r="G132" s="177"/>
      <c r="H132" s="177"/>
      <c r="I132" s="180"/>
      <c r="J132" s="192">
        <f>BK132</f>
        <v>0</v>
      </c>
      <c r="K132" s="177"/>
      <c r="L132" s="182"/>
      <c r="M132" s="183"/>
      <c r="N132" s="184"/>
      <c r="O132" s="184"/>
      <c r="P132" s="185">
        <f>SUM(P133:P134)</f>
        <v>0</v>
      </c>
      <c r="Q132" s="184"/>
      <c r="R132" s="185">
        <f>SUM(R133:R134)</f>
        <v>0</v>
      </c>
      <c r="S132" s="184"/>
      <c r="T132" s="186">
        <f>SUM(T133:T134)</f>
        <v>0</v>
      </c>
      <c r="AR132" s="187" t="s">
        <v>80</v>
      </c>
      <c r="AT132" s="188" t="s">
        <v>71</v>
      </c>
      <c r="AU132" s="188" t="s">
        <v>80</v>
      </c>
      <c r="AY132" s="187" t="s">
        <v>173</v>
      </c>
      <c r="BK132" s="189">
        <f>SUM(BK133:BK134)</f>
        <v>0</v>
      </c>
    </row>
    <row r="133" spans="2:65" s="1" customFormat="1" ht="31.5" customHeight="1">
      <c r="B133" s="41"/>
      <c r="C133" s="262" t="s">
        <v>682</v>
      </c>
      <c r="D133" s="262" t="s">
        <v>710</v>
      </c>
      <c r="E133" s="263" t="s">
        <v>3357</v>
      </c>
      <c r="F133" s="264" t="s">
        <v>3358</v>
      </c>
      <c r="G133" s="265" t="s">
        <v>970</v>
      </c>
      <c r="H133" s="266">
        <v>2</v>
      </c>
      <c r="I133" s="267"/>
      <c r="J133" s="268">
        <f>ROUND(I133*H133,2)</f>
        <v>0</v>
      </c>
      <c r="K133" s="264" t="s">
        <v>21</v>
      </c>
      <c r="L133" s="269"/>
      <c r="M133" s="270" t="s">
        <v>21</v>
      </c>
      <c r="N133" s="271" t="s">
        <v>43</v>
      </c>
      <c r="O133" s="42"/>
      <c r="P133" s="202">
        <f>O133*H133</f>
        <v>0</v>
      </c>
      <c r="Q133" s="202">
        <v>0</v>
      </c>
      <c r="R133" s="202">
        <f>Q133*H133</f>
        <v>0</v>
      </c>
      <c r="S133" s="202">
        <v>0</v>
      </c>
      <c r="T133" s="203">
        <f>S133*H133</f>
        <v>0</v>
      </c>
      <c r="AR133" s="24" t="s">
        <v>317</v>
      </c>
      <c r="AT133" s="24" t="s">
        <v>710</v>
      </c>
      <c r="AU133" s="24" t="s">
        <v>82</v>
      </c>
      <c r="AY133" s="24" t="s">
        <v>173</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181</v>
      </c>
      <c r="BM133" s="24" t="s">
        <v>3359</v>
      </c>
    </row>
    <row r="134" spans="2:65" s="1" customFormat="1" ht="22.5" customHeight="1">
      <c r="B134" s="41"/>
      <c r="C134" s="262" t="s">
        <v>1300</v>
      </c>
      <c r="D134" s="262" t="s">
        <v>710</v>
      </c>
      <c r="E134" s="263" t="s">
        <v>3360</v>
      </c>
      <c r="F134" s="264" t="s">
        <v>3361</v>
      </c>
      <c r="G134" s="265" t="s">
        <v>970</v>
      </c>
      <c r="H134" s="266">
        <v>1</v>
      </c>
      <c r="I134" s="267"/>
      <c r="J134" s="268">
        <f>ROUND(I134*H134,2)</f>
        <v>0</v>
      </c>
      <c r="K134" s="264" t="s">
        <v>21</v>
      </c>
      <c r="L134" s="269"/>
      <c r="M134" s="270" t="s">
        <v>21</v>
      </c>
      <c r="N134" s="271" t="s">
        <v>43</v>
      </c>
      <c r="O134" s="42"/>
      <c r="P134" s="202">
        <f>O134*H134</f>
        <v>0</v>
      </c>
      <c r="Q134" s="202">
        <v>0</v>
      </c>
      <c r="R134" s="202">
        <f>Q134*H134</f>
        <v>0</v>
      </c>
      <c r="S134" s="202">
        <v>0</v>
      </c>
      <c r="T134" s="203">
        <f>S134*H134</f>
        <v>0</v>
      </c>
      <c r="AR134" s="24" t="s">
        <v>317</v>
      </c>
      <c r="AT134" s="24" t="s">
        <v>710</v>
      </c>
      <c r="AU134" s="24" t="s">
        <v>82</v>
      </c>
      <c r="AY134" s="24" t="s">
        <v>173</v>
      </c>
      <c r="BE134" s="204">
        <f>IF(N134="základní",J134,0)</f>
        <v>0</v>
      </c>
      <c r="BF134" s="204">
        <f>IF(N134="snížená",J134,0)</f>
        <v>0</v>
      </c>
      <c r="BG134" s="204">
        <f>IF(N134="zákl. přenesená",J134,0)</f>
        <v>0</v>
      </c>
      <c r="BH134" s="204">
        <f>IF(N134="sníž. přenesená",J134,0)</f>
        <v>0</v>
      </c>
      <c r="BI134" s="204">
        <f>IF(N134="nulová",J134,0)</f>
        <v>0</v>
      </c>
      <c r="BJ134" s="24" t="s">
        <v>80</v>
      </c>
      <c r="BK134" s="204">
        <f>ROUND(I134*H134,2)</f>
        <v>0</v>
      </c>
      <c r="BL134" s="24" t="s">
        <v>181</v>
      </c>
      <c r="BM134" s="24" t="s">
        <v>3362</v>
      </c>
    </row>
    <row r="135" spans="2:63" s="10" customFormat="1" ht="29.85" customHeight="1">
      <c r="B135" s="176"/>
      <c r="C135" s="177"/>
      <c r="D135" s="190" t="s">
        <v>71</v>
      </c>
      <c r="E135" s="191" t="s">
        <v>3363</v>
      </c>
      <c r="F135" s="191" t="s">
        <v>3364</v>
      </c>
      <c r="G135" s="177"/>
      <c r="H135" s="177"/>
      <c r="I135" s="180"/>
      <c r="J135" s="192">
        <f>BK135</f>
        <v>0</v>
      </c>
      <c r="K135" s="177"/>
      <c r="L135" s="182"/>
      <c r="M135" s="183"/>
      <c r="N135" s="184"/>
      <c r="O135" s="184"/>
      <c r="P135" s="185">
        <f>SUM(P136:P140)</f>
        <v>0</v>
      </c>
      <c r="Q135" s="184"/>
      <c r="R135" s="185">
        <f>SUM(R136:R140)</f>
        <v>0</v>
      </c>
      <c r="S135" s="184"/>
      <c r="T135" s="186">
        <f>SUM(T136:T140)</f>
        <v>0</v>
      </c>
      <c r="AR135" s="187" t="s">
        <v>80</v>
      </c>
      <c r="AT135" s="188" t="s">
        <v>71</v>
      </c>
      <c r="AU135" s="188" t="s">
        <v>80</v>
      </c>
      <c r="AY135" s="187" t="s">
        <v>173</v>
      </c>
      <c r="BK135" s="189">
        <f>SUM(BK136:BK140)</f>
        <v>0</v>
      </c>
    </row>
    <row r="136" spans="2:65" s="1" customFormat="1" ht="22.5" customHeight="1">
      <c r="B136" s="41"/>
      <c r="C136" s="193" t="s">
        <v>1304</v>
      </c>
      <c r="D136" s="193" t="s">
        <v>176</v>
      </c>
      <c r="E136" s="194" t="s">
        <v>3365</v>
      </c>
      <c r="F136" s="195" t="s">
        <v>3038</v>
      </c>
      <c r="G136" s="196" t="s">
        <v>1543</v>
      </c>
      <c r="H136" s="197">
        <v>1</v>
      </c>
      <c r="I136" s="198"/>
      <c r="J136" s="199">
        <f>ROUND(I136*H136,2)</f>
        <v>0</v>
      </c>
      <c r="K136" s="195" t="s">
        <v>21</v>
      </c>
      <c r="L136" s="61"/>
      <c r="M136" s="200" t="s">
        <v>21</v>
      </c>
      <c r="N136" s="201" t="s">
        <v>43</v>
      </c>
      <c r="O136" s="42"/>
      <c r="P136" s="202">
        <f>O136*H136</f>
        <v>0</v>
      </c>
      <c r="Q136" s="202">
        <v>0</v>
      </c>
      <c r="R136" s="202">
        <f>Q136*H136</f>
        <v>0</v>
      </c>
      <c r="S136" s="202">
        <v>0</v>
      </c>
      <c r="T136" s="203">
        <f>S136*H136</f>
        <v>0</v>
      </c>
      <c r="AR136" s="24" t="s">
        <v>181</v>
      </c>
      <c r="AT136" s="24" t="s">
        <v>176</v>
      </c>
      <c r="AU136" s="24" t="s">
        <v>82</v>
      </c>
      <c r="AY136" s="24" t="s">
        <v>173</v>
      </c>
      <c r="BE136" s="204">
        <f>IF(N136="základní",J136,0)</f>
        <v>0</v>
      </c>
      <c r="BF136" s="204">
        <f>IF(N136="snížená",J136,0)</f>
        <v>0</v>
      </c>
      <c r="BG136" s="204">
        <f>IF(N136="zákl. přenesená",J136,0)</f>
        <v>0</v>
      </c>
      <c r="BH136" s="204">
        <f>IF(N136="sníž. přenesená",J136,0)</f>
        <v>0</v>
      </c>
      <c r="BI136" s="204">
        <f>IF(N136="nulová",J136,0)</f>
        <v>0</v>
      </c>
      <c r="BJ136" s="24" t="s">
        <v>80</v>
      </c>
      <c r="BK136" s="204">
        <f>ROUND(I136*H136,2)</f>
        <v>0</v>
      </c>
      <c r="BL136" s="24" t="s">
        <v>181</v>
      </c>
      <c r="BM136" s="24" t="s">
        <v>3366</v>
      </c>
    </row>
    <row r="137" spans="2:65" s="1" customFormat="1" ht="22.5" customHeight="1">
      <c r="B137" s="41"/>
      <c r="C137" s="193" t="s">
        <v>1308</v>
      </c>
      <c r="D137" s="193" t="s">
        <v>176</v>
      </c>
      <c r="E137" s="194" t="s">
        <v>3367</v>
      </c>
      <c r="F137" s="195" t="s">
        <v>3035</v>
      </c>
      <c r="G137" s="196" t="s">
        <v>1543</v>
      </c>
      <c r="H137" s="197">
        <v>1</v>
      </c>
      <c r="I137" s="198"/>
      <c r="J137" s="199">
        <f>ROUND(I137*H137,2)</f>
        <v>0</v>
      </c>
      <c r="K137" s="195" t="s">
        <v>21</v>
      </c>
      <c r="L137" s="61"/>
      <c r="M137" s="200" t="s">
        <v>21</v>
      </c>
      <c r="N137" s="201" t="s">
        <v>43</v>
      </c>
      <c r="O137" s="42"/>
      <c r="P137" s="202">
        <f>O137*H137</f>
        <v>0</v>
      </c>
      <c r="Q137" s="202">
        <v>0</v>
      </c>
      <c r="R137" s="202">
        <f>Q137*H137</f>
        <v>0</v>
      </c>
      <c r="S137" s="202">
        <v>0</v>
      </c>
      <c r="T137" s="203">
        <f>S137*H137</f>
        <v>0</v>
      </c>
      <c r="AR137" s="24" t="s">
        <v>181</v>
      </c>
      <c r="AT137" s="24" t="s">
        <v>176</v>
      </c>
      <c r="AU137" s="24" t="s">
        <v>82</v>
      </c>
      <c r="AY137" s="24" t="s">
        <v>173</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181</v>
      </c>
      <c r="BM137" s="24" t="s">
        <v>3368</v>
      </c>
    </row>
    <row r="138" spans="2:65" s="1" customFormat="1" ht="22.5" customHeight="1">
      <c r="B138" s="41"/>
      <c r="C138" s="193" t="s">
        <v>1553</v>
      </c>
      <c r="D138" s="193" t="s">
        <v>176</v>
      </c>
      <c r="E138" s="194" t="s">
        <v>3369</v>
      </c>
      <c r="F138" s="195" t="s">
        <v>3225</v>
      </c>
      <c r="G138" s="196" t="s">
        <v>1543</v>
      </c>
      <c r="H138" s="197">
        <v>1</v>
      </c>
      <c r="I138" s="198"/>
      <c r="J138" s="199">
        <f>ROUND(I138*H138,2)</f>
        <v>0</v>
      </c>
      <c r="K138" s="195" t="s">
        <v>21</v>
      </c>
      <c r="L138" s="61"/>
      <c r="M138" s="200" t="s">
        <v>21</v>
      </c>
      <c r="N138" s="201" t="s">
        <v>43</v>
      </c>
      <c r="O138" s="42"/>
      <c r="P138" s="202">
        <f>O138*H138</f>
        <v>0</v>
      </c>
      <c r="Q138" s="202">
        <v>0</v>
      </c>
      <c r="R138" s="202">
        <f>Q138*H138</f>
        <v>0</v>
      </c>
      <c r="S138" s="202">
        <v>0</v>
      </c>
      <c r="T138" s="203">
        <f>S138*H138</f>
        <v>0</v>
      </c>
      <c r="AR138" s="24" t="s">
        <v>181</v>
      </c>
      <c r="AT138" s="24" t="s">
        <v>176</v>
      </c>
      <c r="AU138" s="24" t="s">
        <v>82</v>
      </c>
      <c r="AY138" s="24" t="s">
        <v>173</v>
      </c>
      <c r="BE138" s="204">
        <f>IF(N138="základní",J138,0)</f>
        <v>0</v>
      </c>
      <c r="BF138" s="204">
        <f>IF(N138="snížená",J138,0)</f>
        <v>0</v>
      </c>
      <c r="BG138" s="204">
        <f>IF(N138="zákl. přenesená",J138,0)</f>
        <v>0</v>
      </c>
      <c r="BH138" s="204">
        <f>IF(N138="sníž. přenesená",J138,0)</f>
        <v>0</v>
      </c>
      <c r="BI138" s="204">
        <f>IF(N138="nulová",J138,0)</f>
        <v>0</v>
      </c>
      <c r="BJ138" s="24" t="s">
        <v>80</v>
      </c>
      <c r="BK138" s="204">
        <f>ROUND(I138*H138,2)</f>
        <v>0</v>
      </c>
      <c r="BL138" s="24" t="s">
        <v>181</v>
      </c>
      <c r="BM138" s="24" t="s">
        <v>3370</v>
      </c>
    </row>
    <row r="139" spans="2:65" s="1" customFormat="1" ht="22.5" customHeight="1">
      <c r="B139" s="41"/>
      <c r="C139" s="193" t="s">
        <v>1556</v>
      </c>
      <c r="D139" s="193" t="s">
        <v>176</v>
      </c>
      <c r="E139" s="194" t="s">
        <v>3371</v>
      </c>
      <c r="F139" s="195" t="s">
        <v>3372</v>
      </c>
      <c r="G139" s="196" t="s">
        <v>1543</v>
      </c>
      <c r="H139" s="197">
        <v>1</v>
      </c>
      <c r="I139" s="198"/>
      <c r="J139" s="199">
        <f>ROUND(I139*H139,2)</f>
        <v>0</v>
      </c>
      <c r="K139" s="195" t="s">
        <v>21</v>
      </c>
      <c r="L139" s="61"/>
      <c r="M139" s="200" t="s">
        <v>21</v>
      </c>
      <c r="N139" s="201" t="s">
        <v>43</v>
      </c>
      <c r="O139" s="42"/>
      <c r="P139" s="202">
        <f>O139*H139</f>
        <v>0</v>
      </c>
      <c r="Q139" s="202">
        <v>0</v>
      </c>
      <c r="R139" s="202">
        <f>Q139*H139</f>
        <v>0</v>
      </c>
      <c r="S139" s="202">
        <v>0</v>
      </c>
      <c r="T139" s="203">
        <f>S139*H139</f>
        <v>0</v>
      </c>
      <c r="AR139" s="24" t="s">
        <v>181</v>
      </c>
      <c r="AT139" s="24" t="s">
        <v>176</v>
      </c>
      <c r="AU139" s="24" t="s">
        <v>82</v>
      </c>
      <c r="AY139" s="24" t="s">
        <v>173</v>
      </c>
      <c r="BE139" s="204">
        <f>IF(N139="základní",J139,0)</f>
        <v>0</v>
      </c>
      <c r="BF139" s="204">
        <f>IF(N139="snížená",J139,0)</f>
        <v>0</v>
      </c>
      <c r="BG139" s="204">
        <f>IF(N139="zákl. přenesená",J139,0)</f>
        <v>0</v>
      </c>
      <c r="BH139" s="204">
        <f>IF(N139="sníž. přenesená",J139,0)</f>
        <v>0</v>
      </c>
      <c r="BI139" s="204">
        <f>IF(N139="nulová",J139,0)</f>
        <v>0</v>
      </c>
      <c r="BJ139" s="24" t="s">
        <v>80</v>
      </c>
      <c r="BK139" s="204">
        <f>ROUND(I139*H139,2)</f>
        <v>0</v>
      </c>
      <c r="BL139" s="24" t="s">
        <v>181</v>
      </c>
      <c r="BM139" s="24" t="s">
        <v>3373</v>
      </c>
    </row>
    <row r="140" spans="2:65" s="1" customFormat="1" ht="22.5" customHeight="1">
      <c r="B140" s="41"/>
      <c r="C140" s="193" t="s">
        <v>1560</v>
      </c>
      <c r="D140" s="193" t="s">
        <v>176</v>
      </c>
      <c r="E140" s="194" t="s">
        <v>3374</v>
      </c>
      <c r="F140" s="195" t="s">
        <v>2134</v>
      </c>
      <c r="G140" s="196" t="s">
        <v>1543</v>
      </c>
      <c r="H140" s="197">
        <v>1</v>
      </c>
      <c r="I140" s="198"/>
      <c r="J140" s="199">
        <f>ROUND(I140*H140,2)</f>
        <v>0</v>
      </c>
      <c r="K140" s="195" t="s">
        <v>21</v>
      </c>
      <c r="L140" s="61"/>
      <c r="M140" s="200" t="s">
        <v>21</v>
      </c>
      <c r="N140" s="201" t="s">
        <v>43</v>
      </c>
      <c r="O140" s="42"/>
      <c r="P140" s="202">
        <f>O140*H140</f>
        <v>0</v>
      </c>
      <c r="Q140" s="202">
        <v>0</v>
      </c>
      <c r="R140" s="202">
        <f>Q140*H140</f>
        <v>0</v>
      </c>
      <c r="S140" s="202">
        <v>0</v>
      </c>
      <c r="T140" s="203">
        <f>S140*H140</f>
        <v>0</v>
      </c>
      <c r="AR140" s="24" t="s">
        <v>181</v>
      </c>
      <c r="AT140" s="24" t="s">
        <v>176</v>
      </c>
      <c r="AU140" s="24" t="s">
        <v>82</v>
      </c>
      <c r="AY140" s="24" t="s">
        <v>173</v>
      </c>
      <c r="BE140" s="204">
        <f>IF(N140="základní",J140,0)</f>
        <v>0</v>
      </c>
      <c r="BF140" s="204">
        <f>IF(N140="snížená",J140,0)</f>
        <v>0</v>
      </c>
      <c r="BG140" s="204">
        <f>IF(N140="zákl. přenesená",J140,0)</f>
        <v>0</v>
      </c>
      <c r="BH140" s="204">
        <f>IF(N140="sníž. přenesená",J140,0)</f>
        <v>0</v>
      </c>
      <c r="BI140" s="204">
        <f>IF(N140="nulová",J140,0)</f>
        <v>0</v>
      </c>
      <c r="BJ140" s="24" t="s">
        <v>80</v>
      </c>
      <c r="BK140" s="204">
        <f>ROUND(I140*H140,2)</f>
        <v>0</v>
      </c>
      <c r="BL140" s="24" t="s">
        <v>181</v>
      </c>
      <c r="BM140" s="24" t="s">
        <v>3375</v>
      </c>
    </row>
    <row r="141" spans="2:63" s="10" customFormat="1" ht="29.85" customHeight="1">
      <c r="B141" s="176"/>
      <c r="C141" s="177"/>
      <c r="D141" s="190" t="s">
        <v>71</v>
      </c>
      <c r="E141" s="191" t="s">
        <v>3376</v>
      </c>
      <c r="F141" s="191" t="s">
        <v>3377</v>
      </c>
      <c r="G141" s="177"/>
      <c r="H141" s="177"/>
      <c r="I141" s="180"/>
      <c r="J141" s="192">
        <f>BK141</f>
        <v>0</v>
      </c>
      <c r="K141" s="177"/>
      <c r="L141" s="182"/>
      <c r="M141" s="183"/>
      <c r="N141" s="184"/>
      <c r="O141" s="184"/>
      <c r="P141" s="185">
        <f>SUM(P142:P156)</f>
        <v>0</v>
      </c>
      <c r="Q141" s="184"/>
      <c r="R141" s="185">
        <f>SUM(R142:R156)</f>
        <v>0</v>
      </c>
      <c r="S141" s="184"/>
      <c r="T141" s="186">
        <f>SUM(T142:T156)</f>
        <v>0</v>
      </c>
      <c r="AR141" s="187" t="s">
        <v>80</v>
      </c>
      <c r="AT141" s="188" t="s">
        <v>71</v>
      </c>
      <c r="AU141" s="188" t="s">
        <v>80</v>
      </c>
      <c r="AY141" s="187" t="s">
        <v>173</v>
      </c>
      <c r="BK141" s="189">
        <f>SUM(BK142:BK156)</f>
        <v>0</v>
      </c>
    </row>
    <row r="142" spans="2:65" s="1" customFormat="1" ht="31.5" customHeight="1">
      <c r="B142" s="41"/>
      <c r="C142" s="262" t="s">
        <v>1564</v>
      </c>
      <c r="D142" s="262" t="s">
        <v>710</v>
      </c>
      <c r="E142" s="263" t="s">
        <v>3378</v>
      </c>
      <c r="F142" s="264" t="s">
        <v>3379</v>
      </c>
      <c r="G142" s="265" t="s">
        <v>970</v>
      </c>
      <c r="H142" s="266">
        <v>1</v>
      </c>
      <c r="I142" s="267"/>
      <c r="J142" s="268">
        <f aca="true" t="shared" si="30" ref="J142:J156">ROUND(I142*H142,2)</f>
        <v>0</v>
      </c>
      <c r="K142" s="264" t="s">
        <v>21</v>
      </c>
      <c r="L142" s="269"/>
      <c r="M142" s="270" t="s">
        <v>21</v>
      </c>
      <c r="N142" s="271" t="s">
        <v>43</v>
      </c>
      <c r="O142" s="42"/>
      <c r="P142" s="202">
        <f aca="true" t="shared" si="31" ref="P142:P156">O142*H142</f>
        <v>0</v>
      </c>
      <c r="Q142" s="202">
        <v>0</v>
      </c>
      <c r="R142" s="202">
        <f aca="true" t="shared" si="32" ref="R142:R156">Q142*H142</f>
        <v>0</v>
      </c>
      <c r="S142" s="202">
        <v>0</v>
      </c>
      <c r="T142" s="203">
        <f aca="true" t="shared" si="33" ref="T142:T156">S142*H142</f>
        <v>0</v>
      </c>
      <c r="AR142" s="24" t="s">
        <v>317</v>
      </c>
      <c r="AT142" s="24" t="s">
        <v>710</v>
      </c>
      <c r="AU142" s="24" t="s">
        <v>82</v>
      </c>
      <c r="AY142" s="24" t="s">
        <v>173</v>
      </c>
      <c r="BE142" s="204">
        <f aca="true" t="shared" si="34" ref="BE142:BE156">IF(N142="základní",J142,0)</f>
        <v>0</v>
      </c>
      <c r="BF142" s="204">
        <f aca="true" t="shared" si="35" ref="BF142:BF156">IF(N142="snížená",J142,0)</f>
        <v>0</v>
      </c>
      <c r="BG142" s="204">
        <f aca="true" t="shared" si="36" ref="BG142:BG156">IF(N142="zákl. přenesená",J142,0)</f>
        <v>0</v>
      </c>
      <c r="BH142" s="204">
        <f aca="true" t="shared" si="37" ref="BH142:BH156">IF(N142="sníž. přenesená",J142,0)</f>
        <v>0</v>
      </c>
      <c r="BI142" s="204">
        <f aca="true" t="shared" si="38" ref="BI142:BI156">IF(N142="nulová",J142,0)</f>
        <v>0</v>
      </c>
      <c r="BJ142" s="24" t="s">
        <v>80</v>
      </c>
      <c r="BK142" s="204">
        <f aca="true" t="shared" si="39" ref="BK142:BK156">ROUND(I142*H142,2)</f>
        <v>0</v>
      </c>
      <c r="BL142" s="24" t="s">
        <v>181</v>
      </c>
      <c r="BM142" s="24" t="s">
        <v>3380</v>
      </c>
    </row>
    <row r="143" spans="2:65" s="1" customFormat="1" ht="57" customHeight="1">
      <c r="B143" s="41"/>
      <c r="C143" s="262" t="s">
        <v>1568</v>
      </c>
      <c r="D143" s="262" t="s">
        <v>710</v>
      </c>
      <c r="E143" s="263" t="s">
        <v>3381</v>
      </c>
      <c r="F143" s="264" t="s">
        <v>3847</v>
      </c>
      <c r="G143" s="265" t="s">
        <v>970</v>
      </c>
      <c r="H143" s="266">
        <v>8</v>
      </c>
      <c r="I143" s="267"/>
      <c r="J143" s="268">
        <f t="shared" si="30"/>
        <v>0</v>
      </c>
      <c r="K143" s="264" t="s">
        <v>21</v>
      </c>
      <c r="L143" s="269"/>
      <c r="M143" s="270" t="s">
        <v>21</v>
      </c>
      <c r="N143" s="271" t="s">
        <v>43</v>
      </c>
      <c r="O143" s="42"/>
      <c r="P143" s="202">
        <f t="shared" si="31"/>
        <v>0</v>
      </c>
      <c r="Q143" s="202">
        <v>0</v>
      </c>
      <c r="R143" s="202">
        <f t="shared" si="32"/>
        <v>0</v>
      </c>
      <c r="S143" s="202">
        <v>0</v>
      </c>
      <c r="T143" s="203">
        <f t="shared" si="33"/>
        <v>0</v>
      </c>
      <c r="AR143" s="24" t="s">
        <v>317</v>
      </c>
      <c r="AT143" s="24" t="s">
        <v>710</v>
      </c>
      <c r="AU143" s="24" t="s">
        <v>82</v>
      </c>
      <c r="AY143" s="24" t="s">
        <v>173</v>
      </c>
      <c r="BE143" s="204">
        <f t="shared" si="34"/>
        <v>0</v>
      </c>
      <c r="BF143" s="204">
        <f t="shared" si="35"/>
        <v>0</v>
      </c>
      <c r="BG143" s="204">
        <f t="shared" si="36"/>
        <v>0</v>
      </c>
      <c r="BH143" s="204">
        <f t="shared" si="37"/>
        <v>0</v>
      </c>
      <c r="BI143" s="204">
        <f t="shared" si="38"/>
        <v>0</v>
      </c>
      <c r="BJ143" s="24" t="s">
        <v>80</v>
      </c>
      <c r="BK143" s="204">
        <f t="shared" si="39"/>
        <v>0</v>
      </c>
      <c r="BL143" s="24" t="s">
        <v>181</v>
      </c>
      <c r="BM143" s="24" t="s">
        <v>3382</v>
      </c>
    </row>
    <row r="144" spans="2:65" s="1" customFormat="1" ht="69.75" customHeight="1">
      <c r="B144" s="41"/>
      <c r="C144" s="262" t="s">
        <v>1574</v>
      </c>
      <c r="D144" s="262" t="s">
        <v>710</v>
      </c>
      <c r="E144" s="263" t="s">
        <v>3383</v>
      </c>
      <c r="F144" s="264" t="s">
        <v>3384</v>
      </c>
      <c r="G144" s="265" t="s">
        <v>970</v>
      </c>
      <c r="H144" s="266">
        <v>1</v>
      </c>
      <c r="I144" s="267"/>
      <c r="J144" s="268">
        <f t="shared" si="30"/>
        <v>0</v>
      </c>
      <c r="K144" s="264" t="s">
        <v>21</v>
      </c>
      <c r="L144" s="269"/>
      <c r="M144" s="270" t="s">
        <v>21</v>
      </c>
      <c r="N144" s="271" t="s">
        <v>43</v>
      </c>
      <c r="O144" s="42"/>
      <c r="P144" s="202">
        <f t="shared" si="31"/>
        <v>0</v>
      </c>
      <c r="Q144" s="202">
        <v>0</v>
      </c>
      <c r="R144" s="202">
        <f t="shared" si="32"/>
        <v>0</v>
      </c>
      <c r="S144" s="202">
        <v>0</v>
      </c>
      <c r="T144" s="203">
        <f t="shared" si="33"/>
        <v>0</v>
      </c>
      <c r="AR144" s="24" t="s">
        <v>317</v>
      </c>
      <c r="AT144" s="24" t="s">
        <v>710</v>
      </c>
      <c r="AU144" s="24" t="s">
        <v>82</v>
      </c>
      <c r="AY144" s="24" t="s">
        <v>173</v>
      </c>
      <c r="BE144" s="204">
        <f t="shared" si="34"/>
        <v>0</v>
      </c>
      <c r="BF144" s="204">
        <f t="shared" si="35"/>
        <v>0</v>
      </c>
      <c r="BG144" s="204">
        <f t="shared" si="36"/>
        <v>0</v>
      </c>
      <c r="BH144" s="204">
        <f t="shared" si="37"/>
        <v>0</v>
      </c>
      <c r="BI144" s="204">
        <f t="shared" si="38"/>
        <v>0</v>
      </c>
      <c r="BJ144" s="24" t="s">
        <v>80</v>
      </c>
      <c r="BK144" s="204">
        <f t="shared" si="39"/>
        <v>0</v>
      </c>
      <c r="BL144" s="24" t="s">
        <v>181</v>
      </c>
      <c r="BM144" s="24" t="s">
        <v>3385</v>
      </c>
    </row>
    <row r="145" spans="2:65" s="1" customFormat="1" ht="69.75" customHeight="1">
      <c r="B145" s="41"/>
      <c r="C145" s="262" t="s">
        <v>1578</v>
      </c>
      <c r="D145" s="262" t="s">
        <v>710</v>
      </c>
      <c r="E145" s="263" t="s">
        <v>3386</v>
      </c>
      <c r="F145" s="264" t="s">
        <v>3830</v>
      </c>
      <c r="G145" s="265" t="s">
        <v>970</v>
      </c>
      <c r="H145" s="266">
        <v>9</v>
      </c>
      <c r="I145" s="267"/>
      <c r="J145" s="268">
        <f t="shared" si="30"/>
        <v>0</v>
      </c>
      <c r="K145" s="264" t="s">
        <v>21</v>
      </c>
      <c r="L145" s="269"/>
      <c r="M145" s="270" t="s">
        <v>21</v>
      </c>
      <c r="N145" s="271" t="s">
        <v>43</v>
      </c>
      <c r="O145" s="42"/>
      <c r="P145" s="202">
        <f t="shared" si="31"/>
        <v>0</v>
      </c>
      <c r="Q145" s="202">
        <v>0</v>
      </c>
      <c r="R145" s="202">
        <f t="shared" si="32"/>
        <v>0</v>
      </c>
      <c r="S145" s="202">
        <v>0</v>
      </c>
      <c r="T145" s="203">
        <f t="shared" si="33"/>
        <v>0</v>
      </c>
      <c r="AR145" s="24" t="s">
        <v>317</v>
      </c>
      <c r="AT145" s="24" t="s">
        <v>710</v>
      </c>
      <c r="AU145" s="24" t="s">
        <v>82</v>
      </c>
      <c r="AY145" s="24" t="s">
        <v>173</v>
      </c>
      <c r="BE145" s="204">
        <f t="shared" si="34"/>
        <v>0</v>
      </c>
      <c r="BF145" s="204">
        <f t="shared" si="35"/>
        <v>0</v>
      </c>
      <c r="BG145" s="204">
        <f t="shared" si="36"/>
        <v>0</v>
      </c>
      <c r="BH145" s="204">
        <f t="shared" si="37"/>
        <v>0</v>
      </c>
      <c r="BI145" s="204">
        <f t="shared" si="38"/>
        <v>0</v>
      </c>
      <c r="BJ145" s="24" t="s">
        <v>80</v>
      </c>
      <c r="BK145" s="204">
        <f t="shared" si="39"/>
        <v>0</v>
      </c>
      <c r="BL145" s="24" t="s">
        <v>181</v>
      </c>
      <c r="BM145" s="24" t="s">
        <v>3387</v>
      </c>
    </row>
    <row r="146" spans="2:65" s="1" customFormat="1" ht="22.5" customHeight="1">
      <c r="B146" s="41"/>
      <c r="C146" s="262" t="s">
        <v>1582</v>
      </c>
      <c r="D146" s="262" t="s">
        <v>710</v>
      </c>
      <c r="E146" s="263" t="s">
        <v>3388</v>
      </c>
      <c r="F146" s="264" t="s">
        <v>3389</v>
      </c>
      <c r="G146" s="265" t="s">
        <v>970</v>
      </c>
      <c r="H146" s="266">
        <v>9</v>
      </c>
      <c r="I146" s="267"/>
      <c r="J146" s="268">
        <f t="shared" si="30"/>
        <v>0</v>
      </c>
      <c r="K146" s="264" t="s">
        <v>21</v>
      </c>
      <c r="L146" s="269"/>
      <c r="M146" s="270" t="s">
        <v>21</v>
      </c>
      <c r="N146" s="271" t="s">
        <v>43</v>
      </c>
      <c r="O146" s="42"/>
      <c r="P146" s="202">
        <f t="shared" si="31"/>
        <v>0</v>
      </c>
      <c r="Q146" s="202">
        <v>0</v>
      </c>
      <c r="R146" s="202">
        <f t="shared" si="32"/>
        <v>0</v>
      </c>
      <c r="S146" s="202">
        <v>0</v>
      </c>
      <c r="T146" s="203">
        <f t="shared" si="33"/>
        <v>0</v>
      </c>
      <c r="AR146" s="24" t="s">
        <v>317</v>
      </c>
      <c r="AT146" s="24" t="s">
        <v>710</v>
      </c>
      <c r="AU146" s="24" t="s">
        <v>82</v>
      </c>
      <c r="AY146" s="24" t="s">
        <v>173</v>
      </c>
      <c r="BE146" s="204">
        <f t="shared" si="34"/>
        <v>0</v>
      </c>
      <c r="BF146" s="204">
        <f t="shared" si="35"/>
        <v>0</v>
      </c>
      <c r="BG146" s="204">
        <f t="shared" si="36"/>
        <v>0</v>
      </c>
      <c r="BH146" s="204">
        <f t="shared" si="37"/>
        <v>0</v>
      </c>
      <c r="BI146" s="204">
        <f t="shared" si="38"/>
        <v>0</v>
      </c>
      <c r="BJ146" s="24" t="s">
        <v>80</v>
      </c>
      <c r="BK146" s="204">
        <f t="shared" si="39"/>
        <v>0</v>
      </c>
      <c r="BL146" s="24" t="s">
        <v>181</v>
      </c>
      <c r="BM146" s="24" t="s">
        <v>3390</v>
      </c>
    </row>
    <row r="147" spans="2:65" s="1" customFormat="1" ht="57" customHeight="1">
      <c r="B147" s="41"/>
      <c r="C147" s="262" t="s">
        <v>1586</v>
      </c>
      <c r="D147" s="262" t="s">
        <v>710</v>
      </c>
      <c r="E147" s="263" t="s">
        <v>3391</v>
      </c>
      <c r="F147" s="264" t="s">
        <v>3831</v>
      </c>
      <c r="G147" s="265" t="s">
        <v>970</v>
      </c>
      <c r="H147" s="266">
        <v>1</v>
      </c>
      <c r="I147" s="267"/>
      <c r="J147" s="268">
        <f t="shared" si="30"/>
        <v>0</v>
      </c>
      <c r="K147" s="264" t="s">
        <v>21</v>
      </c>
      <c r="L147" s="269"/>
      <c r="M147" s="270" t="s">
        <v>21</v>
      </c>
      <c r="N147" s="271" t="s">
        <v>43</v>
      </c>
      <c r="O147" s="42"/>
      <c r="P147" s="202">
        <f t="shared" si="31"/>
        <v>0</v>
      </c>
      <c r="Q147" s="202">
        <v>0</v>
      </c>
      <c r="R147" s="202">
        <f t="shared" si="32"/>
        <v>0</v>
      </c>
      <c r="S147" s="202">
        <v>0</v>
      </c>
      <c r="T147" s="203">
        <f t="shared" si="33"/>
        <v>0</v>
      </c>
      <c r="AR147" s="24" t="s">
        <v>317</v>
      </c>
      <c r="AT147" s="24" t="s">
        <v>710</v>
      </c>
      <c r="AU147" s="24" t="s">
        <v>82</v>
      </c>
      <c r="AY147" s="24" t="s">
        <v>173</v>
      </c>
      <c r="BE147" s="204">
        <f t="shared" si="34"/>
        <v>0</v>
      </c>
      <c r="BF147" s="204">
        <f t="shared" si="35"/>
        <v>0</v>
      </c>
      <c r="BG147" s="204">
        <f t="shared" si="36"/>
        <v>0</v>
      </c>
      <c r="BH147" s="204">
        <f t="shared" si="37"/>
        <v>0</v>
      </c>
      <c r="BI147" s="204">
        <f t="shared" si="38"/>
        <v>0</v>
      </c>
      <c r="BJ147" s="24" t="s">
        <v>80</v>
      </c>
      <c r="BK147" s="204">
        <f t="shared" si="39"/>
        <v>0</v>
      </c>
      <c r="BL147" s="24" t="s">
        <v>181</v>
      </c>
      <c r="BM147" s="24" t="s">
        <v>3392</v>
      </c>
    </row>
    <row r="148" spans="2:65" s="1" customFormat="1" ht="57" customHeight="1">
      <c r="B148" s="41"/>
      <c r="C148" s="262" t="s">
        <v>1590</v>
      </c>
      <c r="D148" s="262" t="s">
        <v>710</v>
      </c>
      <c r="E148" s="263" t="s">
        <v>3393</v>
      </c>
      <c r="F148" s="264" t="s">
        <v>3832</v>
      </c>
      <c r="G148" s="265" t="s">
        <v>970</v>
      </c>
      <c r="H148" s="266">
        <v>1</v>
      </c>
      <c r="I148" s="267"/>
      <c r="J148" s="268">
        <f t="shared" si="30"/>
        <v>0</v>
      </c>
      <c r="K148" s="264" t="s">
        <v>21</v>
      </c>
      <c r="L148" s="269"/>
      <c r="M148" s="270" t="s">
        <v>21</v>
      </c>
      <c r="N148" s="271" t="s">
        <v>43</v>
      </c>
      <c r="O148" s="42"/>
      <c r="P148" s="202">
        <f t="shared" si="31"/>
        <v>0</v>
      </c>
      <c r="Q148" s="202">
        <v>0</v>
      </c>
      <c r="R148" s="202">
        <f t="shared" si="32"/>
        <v>0</v>
      </c>
      <c r="S148" s="202">
        <v>0</v>
      </c>
      <c r="T148" s="203">
        <f t="shared" si="33"/>
        <v>0</v>
      </c>
      <c r="AR148" s="24" t="s">
        <v>317</v>
      </c>
      <c r="AT148" s="24" t="s">
        <v>710</v>
      </c>
      <c r="AU148" s="24" t="s">
        <v>82</v>
      </c>
      <c r="AY148" s="24" t="s">
        <v>173</v>
      </c>
      <c r="BE148" s="204">
        <f t="shared" si="34"/>
        <v>0</v>
      </c>
      <c r="BF148" s="204">
        <f t="shared" si="35"/>
        <v>0</v>
      </c>
      <c r="BG148" s="204">
        <f t="shared" si="36"/>
        <v>0</v>
      </c>
      <c r="BH148" s="204">
        <f t="shared" si="37"/>
        <v>0</v>
      </c>
      <c r="BI148" s="204">
        <f t="shared" si="38"/>
        <v>0</v>
      </c>
      <c r="BJ148" s="24" t="s">
        <v>80</v>
      </c>
      <c r="BK148" s="204">
        <f t="shared" si="39"/>
        <v>0</v>
      </c>
      <c r="BL148" s="24" t="s">
        <v>181</v>
      </c>
      <c r="BM148" s="24" t="s">
        <v>3394</v>
      </c>
    </row>
    <row r="149" spans="2:65" s="1" customFormat="1" ht="22.5" customHeight="1">
      <c r="B149" s="41"/>
      <c r="C149" s="262" t="s">
        <v>1594</v>
      </c>
      <c r="D149" s="262" t="s">
        <v>710</v>
      </c>
      <c r="E149" s="263" t="s">
        <v>3395</v>
      </c>
      <c r="F149" s="264" t="s">
        <v>3396</v>
      </c>
      <c r="G149" s="265" t="s">
        <v>970</v>
      </c>
      <c r="H149" s="266">
        <v>1</v>
      </c>
      <c r="I149" s="267"/>
      <c r="J149" s="268">
        <f t="shared" si="30"/>
        <v>0</v>
      </c>
      <c r="K149" s="264" t="s">
        <v>21</v>
      </c>
      <c r="L149" s="269"/>
      <c r="M149" s="270" t="s">
        <v>21</v>
      </c>
      <c r="N149" s="271" t="s">
        <v>43</v>
      </c>
      <c r="O149" s="42"/>
      <c r="P149" s="202">
        <f t="shared" si="31"/>
        <v>0</v>
      </c>
      <c r="Q149" s="202">
        <v>0</v>
      </c>
      <c r="R149" s="202">
        <f t="shared" si="32"/>
        <v>0</v>
      </c>
      <c r="S149" s="202">
        <v>0</v>
      </c>
      <c r="T149" s="203">
        <f t="shared" si="33"/>
        <v>0</v>
      </c>
      <c r="AR149" s="24" t="s">
        <v>317</v>
      </c>
      <c r="AT149" s="24" t="s">
        <v>710</v>
      </c>
      <c r="AU149" s="24" t="s">
        <v>82</v>
      </c>
      <c r="AY149" s="24" t="s">
        <v>173</v>
      </c>
      <c r="BE149" s="204">
        <f t="shared" si="34"/>
        <v>0</v>
      </c>
      <c r="BF149" s="204">
        <f t="shared" si="35"/>
        <v>0</v>
      </c>
      <c r="BG149" s="204">
        <f t="shared" si="36"/>
        <v>0</v>
      </c>
      <c r="BH149" s="204">
        <f t="shared" si="37"/>
        <v>0</v>
      </c>
      <c r="BI149" s="204">
        <f t="shared" si="38"/>
        <v>0</v>
      </c>
      <c r="BJ149" s="24" t="s">
        <v>80</v>
      </c>
      <c r="BK149" s="204">
        <f t="shared" si="39"/>
        <v>0</v>
      </c>
      <c r="BL149" s="24" t="s">
        <v>181</v>
      </c>
      <c r="BM149" s="24" t="s">
        <v>3397</v>
      </c>
    </row>
    <row r="150" spans="2:65" s="1" customFormat="1" ht="22.5" customHeight="1">
      <c r="B150" s="41"/>
      <c r="C150" s="262" t="s">
        <v>1600</v>
      </c>
      <c r="D150" s="262" t="s">
        <v>710</v>
      </c>
      <c r="E150" s="263" t="s">
        <v>3398</v>
      </c>
      <c r="F150" s="264" t="s">
        <v>3260</v>
      </c>
      <c r="G150" s="265" t="s">
        <v>970</v>
      </c>
      <c r="H150" s="266">
        <v>2</v>
      </c>
      <c r="I150" s="267"/>
      <c r="J150" s="268">
        <f t="shared" si="30"/>
        <v>0</v>
      </c>
      <c r="K150" s="264" t="s">
        <v>21</v>
      </c>
      <c r="L150" s="269"/>
      <c r="M150" s="270" t="s">
        <v>21</v>
      </c>
      <c r="N150" s="271" t="s">
        <v>43</v>
      </c>
      <c r="O150" s="42"/>
      <c r="P150" s="202">
        <f t="shared" si="31"/>
        <v>0</v>
      </c>
      <c r="Q150" s="202">
        <v>0</v>
      </c>
      <c r="R150" s="202">
        <f t="shared" si="32"/>
        <v>0</v>
      </c>
      <c r="S150" s="202">
        <v>0</v>
      </c>
      <c r="T150" s="203">
        <f t="shared" si="33"/>
        <v>0</v>
      </c>
      <c r="AR150" s="24" t="s">
        <v>317</v>
      </c>
      <c r="AT150" s="24" t="s">
        <v>710</v>
      </c>
      <c r="AU150" s="24" t="s">
        <v>82</v>
      </c>
      <c r="AY150" s="24" t="s">
        <v>173</v>
      </c>
      <c r="BE150" s="204">
        <f t="shared" si="34"/>
        <v>0</v>
      </c>
      <c r="BF150" s="204">
        <f t="shared" si="35"/>
        <v>0</v>
      </c>
      <c r="BG150" s="204">
        <f t="shared" si="36"/>
        <v>0</v>
      </c>
      <c r="BH150" s="204">
        <f t="shared" si="37"/>
        <v>0</v>
      </c>
      <c r="BI150" s="204">
        <f t="shared" si="38"/>
        <v>0</v>
      </c>
      <c r="BJ150" s="24" t="s">
        <v>80</v>
      </c>
      <c r="BK150" s="204">
        <f t="shared" si="39"/>
        <v>0</v>
      </c>
      <c r="BL150" s="24" t="s">
        <v>181</v>
      </c>
      <c r="BM150" s="24" t="s">
        <v>3399</v>
      </c>
    </row>
    <row r="151" spans="2:65" s="1" customFormat="1" ht="22.5" customHeight="1">
      <c r="B151" s="41"/>
      <c r="C151" s="262" t="s">
        <v>1604</v>
      </c>
      <c r="D151" s="262" t="s">
        <v>710</v>
      </c>
      <c r="E151" s="263" t="s">
        <v>3400</v>
      </c>
      <c r="F151" s="264" t="s">
        <v>3401</v>
      </c>
      <c r="G151" s="265" t="s">
        <v>970</v>
      </c>
      <c r="H151" s="266">
        <v>1</v>
      </c>
      <c r="I151" s="267"/>
      <c r="J151" s="268">
        <f t="shared" si="30"/>
        <v>0</v>
      </c>
      <c r="K151" s="264" t="s">
        <v>21</v>
      </c>
      <c r="L151" s="269"/>
      <c r="M151" s="270" t="s">
        <v>21</v>
      </c>
      <c r="N151" s="271" t="s">
        <v>43</v>
      </c>
      <c r="O151" s="42"/>
      <c r="P151" s="202">
        <f t="shared" si="31"/>
        <v>0</v>
      </c>
      <c r="Q151" s="202">
        <v>0</v>
      </c>
      <c r="R151" s="202">
        <f t="shared" si="32"/>
        <v>0</v>
      </c>
      <c r="S151" s="202">
        <v>0</v>
      </c>
      <c r="T151" s="203">
        <f t="shared" si="33"/>
        <v>0</v>
      </c>
      <c r="AR151" s="24" t="s">
        <v>317</v>
      </c>
      <c r="AT151" s="24" t="s">
        <v>710</v>
      </c>
      <c r="AU151" s="24" t="s">
        <v>82</v>
      </c>
      <c r="AY151" s="24" t="s">
        <v>173</v>
      </c>
      <c r="BE151" s="204">
        <f t="shared" si="34"/>
        <v>0</v>
      </c>
      <c r="BF151" s="204">
        <f t="shared" si="35"/>
        <v>0</v>
      </c>
      <c r="BG151" s="204">
        <f t="shared" si="36"/>
        <v>0</v>
      </c>
      <c r="BH151" s="204">
        <f t="shared" si="37"/>
        <v>0</v>
      </c>
      <c r="BI151" s="204">
        <f t="shared" si="38"/>
        <v>0</v>
      </c>
      <c r="BJ151" s="24" t="s">
        <v>80</v>
      </c>
      <c r="BK151" s="204">
        <f t="shared" si="39"/>
        <v>0</v>
      </c>
      <c r="BL151" s="24" t="s">
        <v>181</v>
      </c>
      <c r="BM151" s="24" t="s">
        <v>3402</v>
      </c>
    </row>
    <row r="152" spans="2:65" s="1" customFormat="1" ht="22.5" customHeight="1">
      <c r="B152" s="41"/>
      <c r="C152" s="262" t="s">
        <v>1608</v>
      </c>
      <c r="D152" s="262" t="s">
        <v>710</v>
      </c>
      <c r="E152" s="263" t="s">
        <v>3403</v>
      </c>
      <c r="F152" s="264" t="s">
        <v>3404</v>
      </c>
      <c r="G152" s="265" t="s">
        <v>970</v>
      </c>
      <c r="H152" s="266">
        <v>7</v>
      </c>
      <c r="I152" s="267"/>
      <c r="J152" s="268">
        <f t="shared" si="30"/>
        <v>0</v>
      </c>
      <c r="K152" s="264" t="s">
        <v>21</v>
      </c>
      <c r="L152" s="269"/>
      <c r="M152" s="270" t="s">
        <v>21</v>
      </c>
      <c r="N152" s="271" t="s">
        <v>43</v>
      </c>
      <c r="O152" s="42"/>
      <c r="P152" s="202">
        <f t="shared" si="31"/>
        <v>0</v>
      </c>
      <c r="Q152" s="202">
        <v>0</v>
      </c>
      <c r="R152" s="202">
        <f t="shared" si="32"/>
        <v>0</v>
      </c>
      <c r="S152" s="202">
        <v>0</v>
      </c>
      <c r="T152" s="203">
        <f t="shared" si="33"/>
        <v>0</v>
      </c>
      <c r="AR152" s="24" t="s">
        <v>317</v>
      </c>
      <c r="AT152" s="24" t="s">
        <v>710</v>
      </c>
      <c r="AU152" s="24" t="s">
        <v>82</v>
      </c>
      <c r="AY152" s="24" t="s">
        <v>173</v>
      </c>
      <c r="BE152" s="204">
        <f t="shared" si="34"/>
        <v>0</v>
      </c>
      <c r="BF152" s="204">
        <f t="shared" si="35"/>
        <v>0</v>
      </c>
      <c r="BG152" s="204">
        <f t="shared" si="36"/>
        <v>0</v>
      </c>
      <c r="BH152" s="204">
        <f t="shared" si="37"/>
        <v>0</v>
      </c>
      <c r="BI152" s="204">
        <f t="shared" si="38"/>
        <v>0</v>
      </c>
      <c r="BJ152" s="24" t="s">
        <v>80</v>
      </c>
      <c r="BK152" s="204">
        <f t="shared" si="39"/>
        <v>0</v>
      </c>
      <c r="BL152" s="24" t="s">
        <v>181</v>
      </c>
      <c r="BM152" s="24" t="s">
        <v>3405</v>
      </c>
    </row>
    <row r="153" spans="2:65" s="1" customFormat="1" ht="22.5" customHeight="1">
      <c r="B153" s="41"/>
      <c r="C153" s="262" t="s">
        <v>1612</v>
      </c>
      <c r="D153" s="262" t="s">
        <v>710</v>
      </c>
      <c r="E153" s="263" t="s">
        <v>3406</v>
      </c>
      <c r="F153" s="264" t="s">
        <v>3407</v>
      </c>
      <c r="G153" s="265" t="s">
        <v>970</v>
      </c>
      <c r="H153" s="266">
        <v>2</v>
      </c>
      <c r="I153" s="267"/>
      <c r="J153" s="268">
        <f t="shared" si="30"/>
        <v>0</v>
      </c>
      <c r="K153" s="264" t="s">
        <v>21</v>
      </c>
      <c r="L153" s="269"/>
      <c r="M153" s="270" t="s">
        <v>21</v>
      </c>
      <c r="N153" s="271" t="s">
        <v>43</v>
      </c>
      <c r="O153" s="42"/>
      <c r="P153" s="202">
        <f t="shared" si="31"/>
        <v>0</v>
      </c>
      <c r="Q153" s="202">
        <v>0</v>
      </c>
      <c r="R153" s="202">
        <f t="shared" si="32"/>
        <v>0</v>
      </c>
      <c r="S153" s="202">
        <v>0</v>
      </c>
      <c r="T153" s="203">
        <f t="shared" si="33"/>
        <v>0</v>
      </c>
      <c r="AR153" s="24" t="s">
        <v>317</v>
      </c>
      <c r="AT153" s="24" t="s">
        <v>710</v>
      </c>
      <c r="AU153" s="24" t="s">
        <v>82</v>
      </c>
      <c r="AY153" s="24" t="s">
        <v>173</v>
      </c>
      <c r="BE153" s="204">
        <f t="shared" si="34"/>
        <v>0</v>
      </c>
      <c r="BF153" s="204">
        <f t="shared" si="35"/>
        <v>0</v>
      </c>
      <c r="BG153" s="204">
        <f t="shared" si="36"/>
        <v>0</v>
      </c>
      <c r="BH153" s="204">
        <f t="shared" si="37"/>
        <v>0</v>
      </c>
      <c r="BI153" s="204">
        <f t="shared" si="38"/>
        <v>0</v>
      </c>
      <c r="BJ153" s="24" t="s">
        <v>80</v>
      </c>
      <c r="BK153" s="204">
        <f t="shared" si="39"/>
        <v>0</v>
      </c>
      <c r="BL153" s="24" t="s">
        <v>181</v>
      </c>
      <c r="BM153" s="24" t="s">
        <v>3408</v>
      </c>
    </row>
    <row r="154" spans="2:65" s="1" customFormat="1" ht="22.5" customHeight="1">
      <c r="B154" s="41"/>
      <c r="C154" s="262" t="s">
        <v>1616</v>
      </c>
      <c r="D154" s="262" t="s">
        <v>710</v>
      </c>
      <c r="E154" s="263" t="s">
        <v>3409</v>
      </c>
      <c r="F154" s="264" t="s">
        <v>3410</v>
      </c>
      <c r="G154" s="265" t="s">
        <v>970</v>
      </c>
      <c r="H154" s="266">
        <v>2</v>
      </c>
      <c r="I154" s="267"/>
      <c r="J154" s="268">
        <f t="shared" si="30"/>
        <v>0</v>
      </c>
      <c r="K154" s="264" t="s">
        <v>21</v>
      </c>
      <c r="L154" s="269"/>
      <c r="M154" s="270" t="s">
        <v>21</v>
      </c>
      <c r="N154" s="271" t="s">
        <v>43</v>
      </c>
      <c r="O154" s="42"/>
      <c r="P154" s="202">
        <f t="shared" si="31"/>
        <v>0</v>
      </c>
      <c r="Q154" s="202">
        <v>0</v>
      </c>
      <c r="R154" s="202">
        <f t="shared" si="32"/>
        <v>0</v>
      </c>
      <c r="S154" s="202">
        <v>0</v>
      </c>
      <c r="T154" s="203">
        <f t="shared" si="33"/>
        <v>0</v>
      </c>
      <c r="AR154" s="24" t="s">
        <v>317</v>
      </c>
      <c r="AT154" s="24" t="s">
        <v>710</v>
      </c>
      <c r="AU154" s="24" t="s">
        <v>82</v>
      </c>
      <c r="AY154" s="24" t="s">
        <v>173</v>
      </c>
      <c r="BE154" s="204">
        <f t="shared" si="34"/>
        <v>0</v>
      </c>
      <c r="BF154" s="204">
        <f t="shared" si="35"/>
        <v>0</v>
      </c>
      <c r="BG154" s="204">
        <f t="shared" si="36"/>
        <v>0</v>
      </c>
      <c r="BH154" s="204">
        <f t="shared" si="37"/>
        <v>0</v>
      </c>
      <c r="BI154" s="204">
        <f t="shared" si="38"/>
        <v>0</v>
      </c>
      <c r="BJ154" s="24" t="s">
        <v>80</v>
      </c>
      <c r="BK154" s="204">
        <f t="shared" si="39"/>
        <v>0</v>
      </c>
      <c r="BL154" s="24" t="s">
        <v>181</v>
      </c>
      <c r="BM154" s="24" t="s">
        <v>3411</v>
      </c>
    </row>
    <row r="155" spans="2:65" s="1" customFormat="1" ht="22.5" customHeight="1">
      <c r="B155" s="41"/>
      <c r="C155" s="262" t="s">
        <v>1620</v>
      </c>
      <c r="D155" s="262" t="s">
        <v>710</v>
      </c>
      <c r="E155" s="263" t="s">
        <v>3412</v>
      </c>
      <c r="F155" s="264" t="s">
        <v>3413</v>
      </c>
      <c r="G155" s="265" t="s">
        <v>970</v>
      </c>
      <c r="H155" s="266">
        <v>2</v>
      </c>
      <c r="I155" s="267"/>
      <c r="J155" s="268">
        <f t="shared" si="30"/>
        <v>0</v>
      </c>
      <c r="K155" s="264" t="s">
        <v>21</v>
      </c>
      <c r="L155" s="269"/>
      <c r="M155" s="270" t="s">
        <v>21</v>
      </c>
      <c r="N155" s="271" t="s">
        <v>43</v>
      </c>
      <c r="O155" s="42"/>
      <c r="P155" s="202">
        <f t="shared" si="31"/>
        <v>0</v>
      </c>
      <c r="Q155" s="202">
        <v>0</v>
      </c>
      <c r="R155" s="202">
        <f t="shared" si="32"/>
        <v>0</v>
      </c>
      <c r="S155" s="202">
        <v>0</v>
      </c>
      <c r="T155" s="203">
        <f t="shared" si="33"/>
        <v>0</v>
      </c>
      <c r="AR155" s="24" t="s">
        <v>317</v>
      </c>
      <c r="AT155" s="24" t="s">
        <v>710</v>
      </c>
      <c r="AU155" s="24" t="s">
        <v>82</v>
      </c>
      <c r="AY155" s="24" t="s">
        <v>173</v>
      </c>
      <c r="BE155" s="204">
        <f t="shared" si="34"/>
        <v>0</v>
      </c>
      <c r="BF155" s="204">
        <f t="shared" si="35"/>
        <v>0</v>
      </c>
      <c r="BG155" s="204">
        <f t="shared" si="36"/>
        <v>0</v>
      </c>
      <c r="BH155" s="204">
        <f t="shared" si="37"/>
        <v>0</v>
      </c>
      <c r="BI155" s="204">
        <f t="shared" si="38"/>
        <v>0</v>
      </c>
      <c r="BJ155" s="24" t="s">
        <v>80</v>
      </c>
      <c r="BK155" s="204">
        <f t="shared" si="39"/>
        <v>0</v>
      </c>
      <c r="BL155" s="24" t="s">
        <v>181</v>
      </c>
      <c r="BM155" s="24" t="s">
        <v>3414</v>
      </c>
    </row>
    <row r="156" spans="2:65" s="1" customFormat="1" ht="22.5" customHeight="1">
      <c r="B156" s="41"/>
      <c r="C156" s="262" t="s">
        <v>1624</v>
      </c>
      <c r="D156" s="262" t="s">
        <v>710</v>
      </c>
      <c r="E156" s="263" t="s">
        <v>3415</v>
      </c>
      <c r="F156" s="264" t="s">
        <v>3416</v>
      </c>
      <c r="G156" s="265" t="s">
        <v>970</v>
      </c>
      <c r="H156" s="266">
        <v>2</v>
      </c>
      <c r="I156" s="267"/>
      <c r="J156" s="268">
        <f t="shared" si="30"/>
        <v>0</v>
      </c>
      <c r="K156" s="264" t="s">
        <v>21</v>
      </c>
      <c r="L156" s="269"/>
      <c r="M156" s="270" t="s">
        <v>21</v>
      </c>
      <c r="N156" s="271" t="s">
        <v>43</v>
      </c>
      <c r="O156" s="42"/>
      <c r="P156" s="202">
        <f t="shared" si="31"/>
        <v>0</v>
      </c>
      <c r="Q156" s="202">
        <v>0</v>
      </c>
      <c r="R156" s="202">
        <f t="shared" si="32"/>
        <v>0</v>
      </c>
      <c r="S156" s="202">
        <v>0</v>
      </c>
      <c r="T156" s="203">
        <f t="shared" si="33"/>
        <v>0</v>
      </c>
      <c r="AR156" s="24" t="s">
        <v>317</v>
      </c>
      <c r="AT156" s="24" t="s">
        <v>710</v>
      </c>
      <c r="AU156" s="24" t="s">
        <v>82</v>
      </c>
      <c r="AY156" s="24" t="s">
        <v>173</v>
      </c>
      <c r="BE156" s="204">
        <f t="shared" si="34"/>
        <v>0</v>
      </c>
      <c r="BF156" s="204">
        <f t="shared" si="35"/>
        <v>0</v>
      </c>
      <c r="BG156" s="204">
        <f t="shared" si="36"/>
        <v>0</v>
      </c>
      <c r="BH156" s="204">
        <f t="shared" si="37"/>
        <v>0</v>
      </c>
      <c r="BI156" s="204">
        <f t="shared" si="38"/>
        <v>0</v>
      </c>
      <c r="BJ156" s="24" t="s">
        <v>80</v>
      </c>
      <c r="BK156" s="204">
        <f t="shared" si="39"/>
        <v>0</v>
      </c>
      <c r="BL156" s="24" t="s">
        <v>181</v>
      </c>
      <c r="BM156" s="24" t="s">
        <v>3417</v>
      </c>
    </row>
    <row r="157" spans="2:63" s="10" customFormat="1" ht="29.85" customHeight="1">
      <c r="B157" s="176"/>
      <c r="C157" s="177"/>
      <c r="D157" s="190" t="s">
        <v>71</v>
      </c>
      <c r="E157" s="191" t="s">
        <v>3418</v>
      </c>
      <c r="F157" s="191" t="s">
        <v>3419</v>
      </c>
      <c r="G157" s="177"/>
      <c r="H157" s="177"/>
      <c r="I157" s="180"/>
      <c r="J157" s="192">
        <f>BK157</f>
        <v>0</v>
      </c>
      <c r="K157" s="177"/>
      <c r="L157" s="182"/>
      <c r="M157" s="183"/>
      <c r="N157" s="184"/>
      <c r="O157" s="184"/>
      <c r="P157" s="185">
        <f>SUM(P158:P168)</f>
        <v>0</v>
      </c>
      <c r="Q157" s="184"/>
      <c r="R157" s="185">
        <f>SUM(R158:R168)</f>
        <v>0</v>
      </c>
      <c r="S157" s="184"/>
      <c r="T157" s="186">
        <f>SUM(T158:T168)</f>
        <v>0</v>
      </c>
      <c r="AR157" s="187" t="s">
        <v>80</v>
      </c>
      <c r="AT157" s="188" t="s">
        <v>71</v>
      </c>
      <c r="AU157" s="188" t="s">
        <v>80</v>
      </c>
      <c r="AY157" s="187" t="s">
        <v>173</v>
      </c>
      <c r="BK157" s="189">
        <f>SUM(BK158:BK168)</f>
        <v>0</v>
      </c>
    </row>
    <row r="158" spans="2:65" s="1" customFormat="1" ht="22.5" customHeight="1">
      <c r="B158" s="41"/>
      <c r="C158" s="262" t="s">
        <v>1628</v>
      </c>
      <c r="D158" s="262" t="s">
        <v>710</v>
      </c>
      <c r="E158" s="263" t="s">
        <v>3420</v>
      </c>
      <c r="F158" s="264" t="s">
        <v>3292</v>
      </c>
      <c r="G158" s="265" t="s">
        <v>611</v>
      </c>
      <c r="H158" s="266">
        <v>200</v>
      </c>
      <c r="I158" s="267"/>
      <c r="J158" s="268">
        <f aca="true" t="shared" si="40" ref="J158:J168">ROUND(I158*H158,2)</f>
        <v>0</v>
      </c>
      <c r="K158" s="264" t="s">
        <v>21</v>
      </c>
      <c r="L158" s="269"/>
      <c r="M158" s="270" t="s">
        <v>21</v>
      </c>
      <c r="N158" s="271" t="s">
        <v>43</v>
      </c>
      <c r="O158" s="42"/>
      <c r="P158" s="202">
        <f aca="true" t="shared" si="41" ref="P158:P168">O158*H158</f>
        <v>0</v>
      </c>
      <c r="Q158" s="202">
        <v>0</v>
      </c>
      <c r="R158" s="202">
        <f aca="true" t="shared" si="42" ref="R158:R168">Q158*H158</f>
        <v>0</v>
      </c>
      <c r="S158" s="202">
        <v>0</v>
      </c>
      <c r="T158" s="203">
        <f aca="true" t="shared" si="43" ref="T158:T168">S158*H158</f>
        <v>0</v>
      </c>
      <c r="AR158" s="24" t="s">
        <v>317</v>
      </c>
      <c r="AT158" s="24" t="s">
        <v>710</v>
      </c>
      <c r="AU158" s="24" t="s">
        <v>82</v>
      </c>
      <c r="AY158" s="24" t="s">
        <v>173</v>
      </c>
      <c r="BE158" s="204">
        <f aca="true" t="shared" si="44" ref="BE158:BE168">IF(N158="základní",J158,0)</f>
        <v>0</v>
      </c>
      <c r="BF158" s="204">
        <f aca="true" t="shared" si="45" ref="BF158:BF168">IF(N158="snížená",J158,0)</f>
        <v>0</v>
      </c>
      <c r="BG158" s="204">
        <f aca="true" t="shared" si="46" ref="BG158:BG168">IF(N158="zákl. přenesená",J158,0)</f>
        <v>0</v>
      </c>
      <c r="BH158" s="204">
        <f aca="true" t="shared" si="47" ref="BH158:BH168">IF(N158="sníž. přenesená",J158,0)</f>
        <v>0</v>
      </c>
      <c r="BI158" s="204">
        <f aca="true" t="shared" si="48" ref="BI158:BI168">IF(N158="nulová",J158,0)</f>
        <v>0</v>
      </c>
      <c r="BJ158" s="24" t="s">
        <v>80</v>
      </c>
      <c r="BK158" s="204">
        <f aca="true" t="shared" si="49" ref="BK158:BK168">ROUND(I158*H158,2)</f>
        <v>0</v>
      </c>
      <c r="BL158" s="24" t="s">
        <v>181</v>
      </c>
      <c r="BM158" s="24" t="s">
        <v>3421</v>
      </c>
    </row>
    <row r="159" spans="2:65" s="1" customFormat="1" ht="22.5" customHeight="1">
      <c r="B159" s="41"/>
      <c r="C159" s="262" t="s">
        <v>1118</v>
      </c>
      <c r="D159" s="262" t="s">
        <v>710</v>
      </c>
      <c r="E159" s="263" t="s">
        <v>3422</v>
      </c>
      <c r="F159" s="264" t="s">
        <v>3295</v>
      </c>
      <c r="G159" s="265" t="s">
        <v>611</v>
      </c>
      <c r="H159" s="266">
        <v>220</v>
      </c>
      <c r="I159" s="267"/>
      <c r="J159" s="268">
        <f t="shared" si="40"/>
        <v>0</v>
      </c>
      <c r="K159" s="264" t="s">
        <v>21</v>
      </c>
      <c r="L159" s="269"/>
      <c r="M159" s="270" t="s">
        <v>21</v>
      </c>
      <c r="N159" s="271" t="s">
        <v>43</v>
      </c>
      <c r="O159" s="42"/>
      <c r="P159" s="202">
        <f t="shared" si="41"/>
        <v>0</v>
      </c>
      <c r="Q159" s="202">
        <v>0</v>
      </c>
      <c r="R159" s="202">
        <f t="shared" si="42"/>
        <v>0</v>
      </c>
      <c r="S159" s="202">
        <v>0</v>
      </c>
      <c r="T159" s="203">
        <f t="shared" si="43"/>
        <v>0</v>
      </c>
      <c r="AR159" s="24" t="s">
        <v>317</v>
      </c>
      <c r="AT159" s="24" t="s">
        <v>710</v>
      </c>
      <c r="AU159" s="24" t="s">
        <v>82</v>
      </c>
      <c r="AY159" s="24" t="s">
        <v>173</v>
      </c>
      <c r="BE159" s="204">
        <f t="shared" si="44"/>
        <v>0</v>
      </c>
      <c r="BF159" s="204">
        <f t="shared" si="45"/>
        <v>0</v>
      </c>
      <c r="BG159" s="204">
        <f t="shared" si="46"/>
        <v>0</v>
      </c>
      <c r="BH159" s="204">
        <f t="shared" si="47"/>
        <v>0</v>
      </c>
      <c r="BI159" s="204">
        <f t="shared" si="48"/>
        <v>0</v>
      </c>
      <c r="BJ159" s="24" t="s">
        <v>80</v>
      </c>
      <c r="BK159" s="204">
        <f t="shared" si="49"/>
        <v>0</v>
      </c>
      <c r="BL159" s="24" t="s">
        <v>181</v>
      </c>
      <c r="BM159" s="24" t="s">
        <v>3423</v>
      </c>
    </row>
    <row r="160" spans="2:65" s="1" customFormat="1" ht="22.5" customHeight="1">
      <c r="B160" s="41"/>
      <c r="C160" s="262" t="s">
        <v>1125</v>
      </c>
      <c r="D160" s="262" t="s">
        <v>710</v>
      </c>
      <c r="E160" s="263" t="s">
        <v>3424</v>
      </c>
      <c r="F160" s="264" t="s">
        <v>3425</v>
      </c>
      <c r="G160" s="265" t="s">
        <v>611</v>
      </c>
      <c r="H160" s="266">
        <v>60</v>
      </c>
      <c r="I160" s="267"/>
      <c r="J160" s="268">
        <f t="shared" si="40"/>
        <v>0</v>
      </c>
      <c r="K160" s="264" t="s">
        <v>21</v>
      </c>
      <c r="L160" s="269"/>
      <c r="M160" s="270" t="s">
        <v>21</v>
      </c>
      <c r="N160" s="271" t="s">
        <v>43</v>
      </c>
      <c r="O160" s="42"/>
      <c r="P160" s="202">
        <f t="shared" si="41"/>
        <v>0</v>
      </c>
      <c r="Q160" s="202">
        <v>0</v>
      </c>
      <c r="R160" s="202">
        <f t="shared" si="42"/>
        <v>0</v>
      </c>
      <c r="S160" s="202">
        <v>0</v>
      </c>
      <c r="T160" s="203">
        <f t="shared" si="43"/>
        <v>0</v>
      </c>
      <c r="AR160" s="24" t="s">
        <v>317</v>
      </c>
      <c r="AT160" s="24" t="s">
        <v>710</v>
      </c>
      <c r="AU160" s="24" t="s">
        <v>82</v>
      </c>
      <c r="AY160" s="24" t="s">
        <v>173</v>
      </c>
      <c r="BE160" s="204">
        <f t="shared" si="44"/>
        <v>0</v>
      </c>
      <c r="BF160" s="204">
        <f t="shared" si="45"/>
        <v>0</v>
      </c>
      <c r="BG160" s="204">
        <f t="shared" si="46"/>
        <v>0</v>
      </c>
      <c r="BH160" s="204">
        <f t="shared" si="47"/>
        <v>0</v>
      </c>
      <c r="BI160" s="204">
        <f t="shared" si="48"/>
        <v>0</v>
      </c>
      <c r="BJ160" s="24" t="s">
        <v>80</v>
      </c>
      <c r="BK160" s="204">
        <f t="shared" si="49"/>
        <v>0</v>
      </c>
      <c r="BL160" s="24" t="s">
        <v>181</v>
      </c>
      <c r="BM160" s="24" t="s">
        <v>3426</v>
      </c>
    </row>
    <row r="161" spans="2:65" s="1" customFormat="1" ht="22.5" customHeight="1">
      <c r="B161" s="41"/>
      <c r="C161" s="262" t="s">
        <v>1638</v>
      </c>
      <c r="D161" s="262" t="s">
        <v>710</v>
      </c>
      <c r="E161" s="263" t="s">
        <v>3427</v>
      </c>
      <c r="F161" s="264" t="s">
        <v>3298</v>
      </c>
      <c r="G161" s="265" t="s">
        <v>970</v>
      </c>
      <c r="H161" s="266">
        <v>10</v>
      </c>
      <c r="I161" s="267"/>
      <c r="J161" s="268">
        <f t="shared" si="40"/>
        <v>0</v>
      </c>
      <c r="K161" s="264" t="s">
        <v>21</v>
      </c>
      <c r="L161" s="269"/>
      <c r="M161" s="270" t="s">
        <v>21</v>
      </c>
      <c r="N161" s="271" t="s">
        <v>43</v>
      </c>
      <c r="O161" s="42"/>
      <c r="P161" s="202">
        <f t="shared" si="41"/>
        <v>0</v>
      </c>
      <c r="Q161" s="202">
        <v>0</v>
      </c>
      <c r="R161" s="202">
        <f t="shared" si="42"/>
        <v>0</v>
      </c>
      <c r="S161" s="202">
        <v>0</v>
      </c>
      <c r="T161" s="203">
        <f t="shared" si="43"/>
        <v>0</v>
      </c>
      <c r="AR161" s="24" t="s">
        <v>317</v>
      </c>
      <c r="AT161" s="24" t="s">
        <v>710</v>
      </c>
      <c r="AU161" s="24" t="s">
        <v>82</v>
      </c>
      <c r="AY161" s="24" t="s">
        <v>173</v>
      </c>
      <c r="BE161" s="204">
        <f t="shared" si="44"/>
        <v>0</v>
      </c>
      <c r="BF161" s="204">
        <f t="shared" si="45"/>
        <v>0</v>
      </c>
      <c r="BG161" s="204">
        <f t="shared" si="46"/>
        <v>0</v>
      </c>
      <c r="BH161" s="204">
        <f t="shared" si="47"/>
        <v>0</v>
      </c>
      <c r="BI161" s="204">
        <f t="shared" si="48"/>
        <v>0</v>
      </c>
      <c r="BJ161" s="24" t="s">
        <v>80</v>
      </c>
      <c r="BK161" s="204">
        <f t="shared" si="49"/>
        <v>0</v>
      </c>
      <c r="BL161" s="24" t="s">
        <v>181</v>
      </c>
      <c r="BM161" s="24" t="s">
        <v>3428</v>
      </c>
    </row>
    <row r="162" spans="2:65" s="1" customFormat="1" ht="31.5" customHeight="1">
      <c r="B162" s="41"/>
      <c r="C162" s="262" t="s">
        <v>1642</v>
      </c>
      <c r="D162" s="262" t="s">
        <v>710</v>
      </c>
      <c r="E162" s="263" t="s">
        <v>3429</v>
      </c>
      <c r="F162" s="264" t="s">
        <v>3430</v>
      </c>
      <c r="G162" s="265" t="s">
        <v>611</v>
      </c>
      <c r="H162" s="266">
        <v>100</v>
      </c>
      <c r="I162" s="267"/>
      <c r="J162" s="268">
        <f t="shared" si="40"/>
        <v>0</v>
      </c>
      <c r="K162" s="264" t="s">
        <v>21</v>
      </c>
      <c r="L162" s="269"/>
      <c r="M162" s="270" t="s">
        <v>21</v>
      </c>
      <c r="N162" s="271" t="s">
        <v>43</v>
      </c>
      <c r="O162" s="42"/>
      <c r="P162" s="202">
        <f t="shared" si="41"/>
        <v>0</v>
      </c>
      <c r="Q162" s="202">
        <v>0</v>
      </c>
      <c r="R162" s="202">
        <f t="shared" si="42"/>
        <v>0</v>
      </c>
      <c r="S162" s="202">
        <v>0</v>
      </c>
      <c r="T162" s="203">
        <f t="shared" si="43"/>
        <v>0</v>
      </c>
      <c r="AR162" s="24" t="s">
        <v>317</v>
      </c>
      <c r="AT162" s="24" t="s">
        <v>710</v>
      </c>
      <c r="AU162" s="24" t="s">
        <v>82</v>
      </c>
      <c r="AY162" s="24" t="s">
        <v>173</v>
      </c>
      <c r="BE162" s="204">
        <f t="shared" si="44"/>
        <v>0</v>
      </c>
      <c r="BF162" s="204">
        <f t="shared" si="45"/>
        <v>0</v>
      </c>
      <c r="BG162" s="204">
        <f t="shared" si="46"/>
        <v>0</v>
      </c>
      <c r="BH162" s="204">
        <f t="shared" si="47"/>
        <v>0</v>
      </c>
      <c r="BI162" s="204">
        <f t="shared" si="48"/>
        <v>0</v>
      </c>
      <c r="BJ162" s="24" t="s">
        <v>80</v>
      </c>
      <c r="BK162" s="204">
        <f t="shared" si="49"/>
        <v>0</v>
      </c>
      <c r="BL162" s="24" t="s">
        <v>181</v>
      </c>
      <c r="BM162" s="24" t="s">
        <v>3431</v>
      </c>
    </row>
    <row r="163" spans="2:65" s="1" customFormat="1" ht="31.5" customHeight="1">
      <c r="B163" s="41"/>
      <c r="C163" s="262" t="s">
        <v>1646</v>
      </c>
      <c r="D163" s="262" t="s">
        <v>710</v>
      </c>
      <c r="E163" s="263" t="s">
        <v>3432</v>
      </c>
      <c r="F163" s="264" t="s">
        <v>3304</v>
      </c>
      <c r="G163" s="265" t="s">
        <v>611</v>
      </c>
      <c r="H163" s="266">
        <v>20</v>
      </c>
      <c r="I163" s="267"/>
      <c r="J163" s="268">
        <f t="shared" si="40"/>
        <v>0</v>
      </c>
      <c r="K163" s="264" t="s">
        <v>21</v>
      </c>
      <c r="L163" s="269"/>
      <c r="M163" s="270" t="s">
        <v>21</v>
      </c>
      <c r="N163" s="271" t="s">
        <v>43</v>
      </c>
      <c r="O163" s="42"/>
      <c r="P163" s="202">
        <f t="shared" si="41"/>
        <v>0</v>
      </c>
      <c r="Q163" s="202">
        <v>0</v>
      </c>
      <c r="R163" s="202">
        <f t="shared" si="42"/>
        <v>0</v>
      </c>
      <c r="S163" s="202">
        <v>0</v>
      </c>
      <c r="T163" s="203">
        <f t="shared" si="43"/>
        <v>0</v>
      </c>
      <c r="AR163" s="24" t="s">
        <v>317</v>
      </c>
      <c r="AT163" s="24" t="s">
        <v>710</v>
      </c>
      <c r="AU163" s="24" t="s">
        <v>82</v>
      </c>
      <c r="AY163" s="24" t="s">
        <v>173</v>
      </c>
      <c r="BE163" s="204">
        <f t="shared" si="44"/>
        <v>0</v>
      </c>
      <c r="BF163" s="204">
        <f t="shared" si="45"/>
        <v>0</v>
      </c>
      <c r="BG163" s="204">
        <f t="shared" si="46"/>
        <v>0</v>
      </c>
      <c r="BH163" s="204">
        <f t="shared" si="47"/>
        <v>0</v>
      </c>
      <c r="BI163" s="204">
        <f t="shared" si="48"/>
        <v>0</v>
      </c>
      <c r="BJ163" s="24" t="s">
        <v>80</v>
      </c>
      <c r="BK163" s="204">
        <f t="shared" si="49"/>
        <v>0</v>
      </c>
      <c r="BL163" s="24" t="s">
        <v>181</v>
      </c>
      <c r="BM163" s="24" t="s">
        <v>3433</v>
      </c>
    </row>
    <row r="164" spans="2:65" s="1" customFormat="1" ht="22.5" customHeight="1">
      <c r="B164" s="41"/>
      <c r="C164" s="262" t="s">
        <v>1846</v>
      </c>
      <c r="D164" s="262" t="s">
        <v>710</v>
      </c>
      <c r="E164" s="263" t="s">
        <v>3434</v>
      </c>
      <c r="F164" s="264" t="s">
        <v>3435</v>
      </c>
      <c r="G164" s="265" t="s">
        <v>970</v>
      </c>
      <c r="H164" s="266">
        <v>2</v>
      </c>
      <c r="I164" s="267"/>
      <c r="J164" s="268">
        <f t="shared" si="40"/>
        <v>0</v>
      </c>
      <c r="K164" s="264" t="s">
        <v>21</v>
      </c>
      <c r="L164" s="269"/>
      <c r="M164" s="270" t="s">
        <v>21</v>
      </c>
      <c r="N164" s="271" t="s">
        <v>43</v>
      </c>
      <c r="O164" s="42"/>
      <c r="P164" s="202">
        <f t="shared" si="41"/>
        <v>0</v>
      </c>
      <c r="Q164" s="202">
        <v>0</v>
      </c>
      <c r="R164" s="202">
        <f t="shared" si="42"/>
        <v>0</v>
      </c>
      <c r="S164" s="202">
        <v>0</v>
      </c>
      <c r="T164" s="203">
        <f t="shared" si="43"/>
        <v>0</v>
      </c>
      <c r="AR164" s="24" t="s">
        <v>317</v>
      </c>
      <c r="AT164" s="24" t="s">
        <v>710</v>
      </c>
      <c r="AU164" s="24" t="s">
        <v>82</v>
      </c>
      <c r="AY164" s="24" t="s">
        <v>173</v>
      </c>
      <c r="BE164" s="204">
        <f t="shared" si="44"/>
        <v>0</v>
      </c>
      <c r="BF164" s="204">
        <f t="shared" si="45"/>
        <v>0</v>
      </c>
      <c r="BG164" s="204">
        <f t="shared" si="46"/>
        <v>0</v>
      </c>
      <c r="BH164" s="204">
        <f t="shared" si="47"/>
        <v>0</v>
      </c>
      <c r="BI164" s="204">
        <f t="shared" si="48"/>
        <v>0</v>
      </c>
      <c r="BJ164" s="24" t="s">
        <v>80</v>
      </c>
      <c r="BK164" s="204">
        <f t="shared" si="49"/>
        <v>0</v>
      </c>
      <c r="BL164" s="24" t="s">
        <v>181</v>
      </c>
      <c r="BM164" s="24" t="s">
        <v>3436</v>
      </c>
    </row>
    <row r="165" spans="2:65" s="1" customFormat="1" ht="22.5" customHeight="1">
      <c r="B165" s="41"/>
      <c r="C165" s="262" t="s">
        <v>1850</v>
      </c>
      <c r="D165" s="262" t="s">
        <v>710</v>
      </c>
      <c r="E165" s="263" t="s">
        <v>3437</v>
      </c>
      <c r="F165" s="264" t="s">
        <v>2973</v>
      </c>
      <c r="G165" s="265" t="s">
        <v>970</v>
      </c>
      <c r="H165" s="266">
        <v>20</v>
      </c>
      <c r="I165" s="267"/>
      <c r="J165" s="268">
        <f t="shared" si="40"/>
        <v>0</v>
      </c>
      <c r="K165" s="264" t="s">
        <v>21</v>
      </c>
      <c r="L165" s="269"/>
      <c r="M165" s="270" t="s">
        <v>21</v>
      </c>
      <c r="N165" s="271" t="s">
        <v>43</v>
      </c>
      <c r="O165" s="42"/>
      <c r="P165" s="202">
        <f t="shared" si="41"/>
        <v>0</v>
      </c>
      <c r="Q165" s="202">
        <v>0</v>
      </c>
      <c r="R165" s="202">
        <f t="shared" si="42"/>
        <v>0</v>
      </c>
      <c r="S165" s="202">
        <v>0</v>
      </c>
      <c r="T165" s="203">
        <f t="shared" si="43"/>
        <v>0</v>
      </c>
      <c r="AR165" s="24" t="s">
        <v>317</v>
      </c>
      <c r="AT165" s="24" t="s">
        <v>710</v>
      </c>
      <c r="AU165" s="24" t="s">
        <v>82</v>
      </c>
      <c r="AY165" s="24" t="s">
        <v>173</v>
      </c>
      <c r="BE165" s="204">
        <f t="shared" si="44"/>
        <v>0</v>
      </c>
      <c r="BF165" s="204">
        <f t="shared" si="45"/>
        <v>0</v>
      </c>
      <c r="BG165" s="204">
        <f t="shared" si="46"/>
        <v>0</v>
      </c>
      <c r="BH165" s="204">
        <f t="shared" si="47"/>
        <v>0</v>
      </c>
      <c r="BI165" s="204">
        <f t="shared" si="48"/>
        <v>0</v>
      </c>
      <c r="BJ165" s="24" t="s">
        <v>80</v>
      </c>
      <c r="BK165" s="204">
        <f t="shared" si="49"/>
        <v>0</v>
      </c>
      <c r="BL165" s="24" t="s">
        <v>181</v>
      </c>
      <c r="BM165" s="24" t="s">
        <v>3438</v>
      </c>
    </row>
    <row r="166" spans="2:65" s="1" customFormat="1" ht="22.5" customHeight="1">
      <c r="B166" s="41"/>
      <c r="C166" s="262" t="s">
        <v>1854</v>
      </c>
      <c r="D166" s="262" t="s">
        <v>710</v>
      </c>
      <c r="E166" s="263" t="s">
        <v>3439</v>
      </c>
      <c r="F166" s="264" t="s">
        <v>2973</v>
      </c>
      <c r="G166" s="265" t="s">
        <v>970</v>
      </c>
      <c r="H166" s="266">
        <v>1</v>
      </c>
      <c r="I166" s="267"/>
      <c r="J166" s="268">
        <f t="shared" si="40"/>
        <v>0</v>
      </c>
      <c r="K166" s="264" t="s">
        <v>21</v>
      </c>
      <c r="L166" s="269"/>
      <c r="M166" s="270" t="s">
        <v>21</v>
      </c>
      <c r="N166" s="271" t="s">
        <v>43</v>
      </c>
      <c r="O166" s="42"/>
      <c r="P166" s="202">
        <f t="shared" si="41"/>
        <v>0</v>
      </c>
      <c r="Q166" s="202">
        <v>0</v>
      </c>
      <c r="R166" s="202">
        <f t="shared" si="42"/>
        <v>0</v>
      </c>
      <c r="S166" s="202">
        <v>0</v>
      </c>
      <c r="T166" s="203">
        <f t="shared" si="43"/>
        <v>0</v>
      </c>
      <c r="AR166" s="24" t="s">
        <v>317</v>
      </c>
      <c r="AT166" s="24" t="s">
        <v>710</v>
      </c>
      <c r="AU166" s="24" t="s">
        <v>82</v>
      </c>
      <c r="AY166" s="24" t="s">
        <v>173</v>
      </c>
      <c r="BE166" s="204">
        <f t="shared" si="44"/>
        <v>0</v>
      </c>
      <c r="BF166" s="204">
        <f t="shared" si="45"/>
        <v>0</v>
      </c>
      <c r="BG166" s="204">
        <f t="shared" si="46"/>
        <v>0</v>
      </c>
      <c r="BH166" s="204">
        <f t="shared" si="47"/>
        <v>0</v>
      </c>
      <c r="BI166" s="204">
        <f t="shared" si="48"/>
        <v>0</v>
      </c>
      <c r="BJ166" s="24" t="s">
        <v>80</v>
      </c>
      <c r="BK166" s="204">
        <f t="shared" si="49"/>
        <v>0</v>
      </c>
      <c r="BL166" s="24" t="s">
        <v>181</v>
      </c>
      <c r="BM166" s="24" t="s">
        <v>3440</v>
      </c>
    </row>
    <row r="167" spans="2:65" s="1" customFormat="1" ht="22.5" customHeight="1">
      <c r="B167" s="41"/>
      <c r="C167" s="262" t="s">
        <v>1858</v>
      </c>
      <c r="D167" s="262" t="s">
        <v>710</v>
      </c>
      <c r="E167" s="263" t="s">
        <v>3441</v>
      </c>
      <c r="F167" s="264" t="s">
        <v>3192</v>
      </c>
      <c r="G167" s="265" t="s">
        <v>970</v>
      </c>
      <c r="H167" s="266">
        <v>1</v>
      </c>
      <c r="I167" s="267"/>
      <c r="J167" s="268">
        <f t="shared" si="40"/>
        <v>0</v>
      </c>
      <c r="K167" s="264" t="s">
        <v>21</v>
      </c>
      <c r="L167" s="269"/>
      <c r="M167" s="270" t="s">
        <v>21</v>
      </c>
      <c r="N167" s="271" t="s">
        <v>43</v>
      </c>
      <c r="O167" s="42"/>
      <c r="P167" s="202">
        <f t="shared" si="41"/>
        <v>0</v>
      </c>
      <c r="Q167" s="202">
        <v>0</v>
      </c>
      <c r="R167" s="202">
        <f t="shared" si="42"/>
        <v>0</v>
      </c>
      <c r="S167" s="202">
        <v>0</v>
      </c>
      <c r="T167" s="203">
        <f t="shared" si="43"/>
        <v>0</v>
      </c>
      <c r="AR167" s="24" t="s">
        <v>317</v>
      </c>
      <c r="AT167" s="24" t="s">
        <v>710</v>
      </c>
      <c r="AU167" s="24" t="s">
        <v>82</v>
      </c>
      <c r="AY167" s="24" t="s">
        <v>173</v>
      </c>
      <c r="BE167" s="204">
        <f t="shared" si="44"/>
        <v>0</v>
      </c>
      <c r="BF167" s="204">
        <f t="shared" si="45"/>
        <v>0</v>
      </c>
      <c r="BG167" s="204">
        <f t="shared" si="46"/>
        <v>0</v>
      </c>
      <c r="BH167" s="204">
        <f t="shared" si="47"/>
        <v>0</v>
      </c>
      <c r="BI167" s="204">
        <f t="shared" si="48"/>
        <v>0</v>
      </c>
      <c r="BJ167" s="24" t="s">
        <v>80</v>
      </c>
      <c r="BK167" s="204">
        <f t="shared" si="49"/>
        <v>0</v>
      </c>
      <c r="BL167" s="24" t="s">
        <v>181</v>
      </c>
      <c r="BM167" s="24" t="s">
        <v>3442</v>
      </c>
    </row>
    <row r="168" spans="2:65" s="1" customFormat="1" ht="22.5" customHeight="1">
      <c r="B168" s="41"/>
      <c r="C168" s="262" t="s">
        <v>1861</v>
      </c>
      <c r="D168" s="262" t="s">
        <v>710</v>
      </c>
      <c r="E168" s="263" t="s">
        <v>3443</v>
      </c>
      <c r="F168" s="264" t="s">
        <v>3195</v>
      </c>
      <c r="G168" s="265" t="s">
        <v>970</v>
      </c>
      <c r="H168" s="266">
        <v>1</v>
      </c>
      <c r="I168" s="267"/>
      <c r="J168" s="268">
        <f t="shared" si="40"/>
        <v>0</v>
      </c>
      <c r="K168" s="264" t="s">
        <v>21</v>
      </c>
      <c r="L168" s="269"/>
      <c r="M168" s="270" t="s">
        <v>21</v>
      </c>
      <c r="N168" s="271" t="s">
        <v>43</v>
      </c>
      <c r="O168" s="42"/>
      <c r="P168" s="202">
        <f t="shared" si="41"/>
        <v>0</v>
      </c>
      <c r="Q168" s="202">
        <v>0</v>
      </c>
      <c r="R168" s="202">
        <f t="shared" si="42"/>
        <v>0</v>
      </c>
      <c r="S168" s="202">
        <v>0</v>
      </c>
      <c r="T168" s="203">
        <f t="shared" si="43"/>
        <v>0</v>
      </c>
      <c r="AR168" s="24" t="s">
        <v>317</v>
      </c>
      <c r="AT168" s="24" t="s">
        <v>710</v>
      </c>
      <c r="AU168" s="24" t="s">
        <v>82</v>
      </c>
      <c r="AY168" s="24" t="s">
        <v>173</v>
      </c>
      <c r="BE168" s="204">
        <f t="shared" si="44"/>
        <v>0</v>
      </c>
      <c r="BF168" s="204">
        <f t="shared" si="45"/>
        <v>0</v>
      </c>
      <c r="BG168" s="204">
        <f t="shared" si="46"/>
        <v>0</v>
      </c>
      <c r="BH168" s="204">
        <f t="shared" si="47"/>
        <v>0</v>
      </c>
      <c r="BI168" s="204">
        <f t="shared" si="48"/>
        <v>0</v>
      </c>
      <c r="BJ168" s="24" t="s">
        <v>80</v>
      </c>
      <c r="BK168" s="204">
        <f t="shared" si="49"/>
        <v>0</v>
      </c>
      <c r="BL168" s="24" t="s">
        <v>181</v>
      </c>
      <c r="BM168" s="24" t="s">
        <v>3444</v>
      </c>
    </row>
    <row r="169" spans="2:63" s="10" customFormat="1" ht="29.85" customHeight="1">
      <c r="B169" s="176"/>
      <c r="C169" s="177"/>
      <c r="D169" s="190" t="s">
        <v>71</v>
      </c>
      <c r="E169" s="191" t="s">
        <v>3445</v>
      </c>
      <c r="F169" s="191" t="s">
        <v>3446</v>
      </c>
      <c r="G169" s="177"/>
      <c r="H169" s="177"/>
      <c r="I169" s="180"/>
      <c r="J169" s="192">
        <f>BK169</f>
        <v>0</v>
      </c>
      <c r="K169" s="177"/>
      <c r="L169" s="182"/>
      <c r="M169" s="183"/>
      <c r="N169" s="184"/>
      <c r="O169" s="184"/>
      <c r="P169" s="185">
        <f>SUM(P170:P173)</f>
        <v>0</v>
      </c>
      <c r="Q169" s="184"/>
      <c r="R169" s="185">
        <f>SUM(R170:R173)</f>
        <v>0</v>
      </c>
      <c r="S169" s="184"/>
      <c r="T169" s="186">
        <f>SUM(T170:T173)</f>
        <v>0</v>
      </c>
      <c r="AR169" s="187" t="s">
        <v>80</v>
      </c>
      <c r="AT169" s="188" t="s">
        <v>71</v>
      </c>
      <c r="AU169" s="188" t="s">
        <v>80</v>
      </c>
      <c r="AY169" s="187" t="s">
        <v>173</v>
      </c>
      <c r="BK169" s="189">
        <f>SUM(BK170:BK173)</f>
        <v>0</v>
      </c>
    </row>
    <row r="170" spans="2:65" s="1" customFormat="1" ht="22.5" customHeight="1">
      <c r="B170" s="41"/>
      <c r="C170" s="193" t="s">
        <v>1865</v>
      </c>
      <c r="D170" s="193" t="s">
        <v>176</v>
      </c>
      <c r="E170" s="194" t="s">
        <v>3447</v>
      </c>
      <c r="F170" s="195" t="s">
        <v>3001</v>
      </c>
      <c r="G170" s="196" t="s">
        <v>1543</v>
      </c>
      <c r="H170" s="197">
        <v>1</v>
      </c>
      <c r="I170" s="198"/>
      <c r="J170" s="199">
        <f>ROUND(I170*H170,2)</f>
        <v>0</v>
      </c>
      <c r="K170" s="195" t="s">
        <v>21</v>
      </c>
      <c r="L170" s="61"/>
      <c r="M170" s="200" t="s">
        <v>21</v>
      </c>
      <c r="N170" s="201" t="s">
        <v>43</v>
      </c>
      <c r="O170" s="42"/>
      <c r="P170" s="202">
        <f>O170*H170</f>
        <v>0</v>
      </c>
      <c r="Q170" s="202">
        <v>0</v>
      </c>
      <c r="R170" s="202">
        <f>Q170*H170</f>
        <v>0</v>
      </c>
      <c r="S170" s="202">
        <v>0</v>
      </c>
      <c r="T170" s="203">
        <f>S170*H170</f>
        <v>0</v>
      </c>
      <c r="AR170" s="24" t="s">
        <v>181</v>
      </c>
      <c r="AT170" s="24" t="s">
        <v>176</v>
      </c>
      <c r="AU170" s="24" t="s">
        <v>82</v>
      </c>
      <c r="AY170" s="24" t="s">
        <v>173</v>
      </c>
      <c r="BE170" s="204">
        <f>IF(N170="základní",J170,0)</f>
        <v>0</v>
      </c>
      <c r="BF170" s="204">
        <f>IF(N170="snížená",J170,0)</f>
        <v>0</v>
      </c>
      <c r="BG170" s="204">
        <f>IF(N170="zákl. přenesená",J170,0)</f>
        <v>0</v>
      </c>
      <c r="BH170" s="204">
        <f>IF(N170="sníž. přenesená",J170,0)</f>
        <v>0</v>
      </c>
      <c r="BI170" s="204">
        <f>IF(N170="nulová",J170,0)</f>
        <v>0</v>
      </c>
      <c r="BJ170" s="24" t="s">
        <v>80</v>
      </c>
      <c r="BK170" s="204">
        <f>ROUND(I170*H170,2)</f>
        <v>0</v>
      </c>
      <c r="BL170" s="24" t="s">
        <v>181</v>
      </c>
      <c r="BM170" s="24" t="s">
        <v>3448</v>
      </c>
    </row>
    <row r="171" spans="2:65" s="1" customFormat="1" ht="22.5" customHeight="1">
      <c r="B171" s="41"/>
      <c r="C171" s="193" t="s">
        <v>1868</v>
      </c>
      <c r="D171" s="193" t="s">
        <v>176</v>
      </c>
      <c r="E171" s="194" t="s">
        <v>3449</v>
      </c>
      <c r="F171" s="195" t="s">
        <v>3004</v>
      </c>
      <c r="G171" s="196" t="s">
        <v>1543</v>
      </c>
      <c r="H171" s="197">
        <v>1</v>
      </c>
      <c r="I171" s="198"/>
      <c r="J171" s="199">
        <f>ROUND(I171*H171,2)</f>
        <v>0</v>
      </c>
      <c r="K171" s="195" t="s">
        <v>21</v>
      </c>
      <c r="L171" s="61"/>
      <c r="M171" s="200" t="s">
        <v>21</v>
      </c>
      <c r="N171" s="201" t="s">
        <v>43</v>
      </c>
      <c r="O171" s="42"/>
      <c r="P171" s="202">
        <f>O171*H171</f>
        <v>0</v>
      </c>
      <c r="Q171" s="202">
        <v>0</v>
      </c>
      <c r="R171" s="202">
        <f>Q171*H171</f>
        <v>0</v>
      </c>
      <c r="S171" s="202">
        <v>0</v>
      </c>
      <c r="T171" s="203">
        <f>S171*H171</f>
        <v>0</v>
      </c>
      <c r="AR171" s="24" t="s">
        <v>181</v>
      </c>
      <c r="AT171" s="24" t="s">
        <v>176</v>
      </c>
      <c r="AU171" s="24" t="s">
        <v>82</v>
      </c>
      <c r="AY171" s="24" t="s">
        <v>173</v>
      </c>
      <c r="BE171" s="204">
        <f>IF(N171="základní",J171,0)</f>
        <v>0</v>
      </c>
      <c r="BF171" s="204">
        <f>IF(N171="snížená",J171,0)</f>
        <v>0</v>
      </c>
      <c r="BG171" s="204">
        <f>IF(N171="zákl. přenesená",J171,0)</f>
        <v>0</v>
      </c>
      <c r="BH171" s="204">
        <f>IF(N171="sníž. přenesená",J171,0)</f>
        <v>0</v>
      </c>
      <c r="BI171" s="204">
        <f>IF(N171="nulová",J171,0)</f>
        <v>0</v>
      </c>
      <c r="BJ171" s="24" t="s">
        <v>80</v>
      </c>
      <c r="BK171" s="204">
        <f>ROUND(I171*H171,2)</f>
        <v>0</v>
      </c>
      <c r="BL171" s="24" t="s">
        <v>181</v>
      </c>
      <c r="BM171" s="24" t="s">
        <v>3450</v>
      </c>
    </row>
    <row r="172" spans="2:65" s="1" customFormat="1" ht="22.5" customHeight="1">
      <c r="B172" s="41"/>
      <c r="C172" s="193" t="s">
        <v>1871</v>
      </c>
      <c r="D172" s="193" t="s">
        <v>176</v>
      </c>
      <c r="E172" s="194" t="s">
        <v>3451</v>
      </c>
      <c r="F172" s="195" t="s">
        <v>3452</v>
      </c>
      <c r="G172" s="196" t="s">
        <v>1543</v>
      </c>
      <c r="H172" s="197">
        <v>1</v>
      </c>
      <c r="I172" s="198"/>
      <c r="J172" s="199">
        <f>ROUND(I172*H172,2)</f>
        <v>0</v>
      </c>
      <c r="K172" s="195" t="s">
        <v>21</v>
      </c>
      <c r="L172" s="61"/>
      <c r="M172" s="200" t="s">
        <v>21</v>
      </c>
      <c r="N172" s="201" t="s">
        <v>43</v>
      </c>
      <c r="O172" s="42"/>
      <c r="P172" s="202">
        <f>O172*H172</f>
        <v>0</v>
      </c>
      <c r="Q172" s="202">
        <v>0</v>
      </c>
      <c r="R172" s="202">
        <f>Q172*H172</f>
        <v>0</v>
      </c>
      <c r="S172" s="202">
        <v>0</v>
      </c>
      <c r="T172" s="203">
        <f>S172*H172</f>
        <v>0</v>
      </c>
      <c r="AR172" s="24" t="s">
        <v>181</v>
      </c>
      <c r="AT172" s="24" t="s">
        <v>176</v>
      </c>
      <c r="AU172" s="24" t="s">
        <v>82</v>
      </c>
      <c r="AY172" s="24" t="s">
        <v>173</v>
      </c>
      <c r="BE172" s="204">
        <f>IF(N172="základní",J172,0)</f>
        <v>0</v>
      </c>
      <c r="BF172" s="204">
        <f>IF(N172="snížená",J172,0)</f>
        <v>0</v>
      </c>
      <c r="BG172" s="204">
        <f>IF(N172="zákl. přenesená",J172,0)</f>
        <v>0</v>
      </c>
      <c r="BH172" s="204">
        <f>IF(N172="sníž. přenesená",J172,0)</f>
        <v>0</v>
      </c>
      <c r="BI172" s="204">
        <f>IF(N172="nulová",J172,0)</f>
        <v>0</v>
      </c>
      <c r="BJ172" s="24" t="s">
        <v>80</v>
      </c>
      <c r="BK172" s="204">
        <f>ROUND(I172*H172,2)</f>
        <v>0</v>
      </c>
      <c r="BL172" s="24" t="s">
        <v>181</v>
      </c>
      <c r="BM172" s="24" t="s">
        <v>3453</v>
      </c>
    </row>
    <row r="173" spans="2:65" s="1" customFormat="1" ht="22.5" customHeight="1">
      <c r="B173" s="41"/>
      <c r="C173" s="193" t="s">
        <v>1874</v>
      </c>
      <c r="D173" s="193" t="s">
        <v>176</v>
      </c>
      <c r="E173" s="194" t="s">
        <v>3454</v>
      </c>
      <c r="F173" s="195" t="s">
        <v>3206</v>
      </c>
      <c r="G173" s="196" t="s">
        <v>1543</v>
      </c>
      <c r="H173" s="197">
        <v>1</v>
      </c>
      <c r="I173" s="198"/>
      <c r="J173" s="199">
        <f>ROUND(I173*H173,2)</f>
        <v>0</v>
      </c>
      <c r="K173" s="195" t="s">
        <v>21</v>
      </c>
      <c r="L173" s="61"/>
      <c r="M173" s="200" t="s">
        <v>21</v>
      </c>
      <c r="N173" s="201" t="s">
        <v>43</v>
      </c>
      <c r="O173" s="42"/>
      <c r="P173" s="202">
        <f>O173*H173</f>
        <v>0</v>
      </c>
      <c r="Q173" s="202">
        <v>0</v>
      </c>
      <c r="R173" s="202">
        <f>Q173*H173</f>
        <v>0</v>
      </c>
      <c r="S173" s="202">
        <v>0</v>
      </c>
      <c r="T173" s="203">
        <f>S173*H173</f>
        <v>0</v>
      </c>
      <c r="AR173" s="24" t="s">
        <v>181</v>
      </c>
      <c r="AT173" s="24" t="s">
        <v>176</v>
      </c>
      <c r="AU173" s="24" t="s">
        <v>82</v>
      </c>
      <c r="AY173" s="24" t="s">
        <v>173</v>
      </c>
      <c r="BE173" s="204">
        <f>IF(N173="základní",J173,0)</f>
        <v>0</v>
      </c>
      <c r="BF173" s="204">
        <f>IF(N173="snížená",J173,0)</f>
        <v>0</v>
      </c>
      <c r="BG173" s="204">
        <f>IF(N173="zákl. přenesená",J173,0)</f>
        <v>0</v>
      </c>
      <c r="BH173" s="204">
        <f>IF(N173="sníž. přenesená",J173,0)</f>
        <v>0</v>
      </c>
      <c r="BI173" s="204">
        <f>IF(N173="nulová",J173,0)</f>
        <v>0</v>
      </c>
      <c r="BJ173" s="24" t="s">
        <v>80</v>
      </c>
      <c r="BK173" s="204">
        <f>ROUND(I173*H173,2)</f>
        <v>0</v>
      </c>
      <c r="BL173" s="24" t="s">
        <v>181</v>
      </c>
      <c r="BM173" s="24" t="s">
        <v>3455</v>
      </c>
    </row>
    <row r="174" spans="2:63" s="10" customFormat="1" ht="29.85" customHeight="1">
      <c r="B174" s="176"/>
      <c r="C174" s="177"/>
      <c r="D174" s="190" t="s">
        <v>71</v>
      </c>
      <c r="E174" s="191" t="s">
        <v>3456</v>
      </c>
      <c r="F174" s="191" t="s">
        <v>3457</v>
      </c>
      <c r="G174" s="177"/>
      <c r="H174" s="177"/>
      <c r="I174" s="180"/>
      <c r="J174" s="192">
        <f>BK174</f>
        <v>0</v>
      </c>
      <c r="K174" s="177"/>
      <c r="L174" s="182"/>
      <c r="M174" s="183"/>
      <c r="N174" s="184"/>
      <c r="O174" s="184"/>
      <c r="P174" s="185">
        <f>SUM(P175:P182)</f>
        <v>0</v>
      </c>
      <c r="Q174" s="184"/>
      <c r="R174" s="185">
        <f>SUM(R175:R182)</f>
        <v>0</v>
      </c>
      <c r="S174" s="184"/>
      <c r="T174" s="186">
        <f>SUM(T175:T182)</f>
        <v>0</v>
      </c>
      <c r="AR174" s="187" t="s">
        <v>80</v>
      </c>
      <c r="AT174" s="188" t="s">
        <v>71</v>
      </c>
      <c r="AU174" s="188" t="s">
        <v>80</v>
      </c>
      <c r="AY174" s="187" t="s">
        <v>173</v>
      </c>
      <c r="BK174" s="189">
        <f>SUM(BK175:BK182)</f>
        <v>0</v>
      </c>
    </row>
    <row r="175" spans="2:65" s="1" customFormat="1" ht="22.5" customHeight="1">
      <c r="B175" s="41"/>
      <c r="C175" s="193" t="s">
        <v>1878</v>
      </c>
      <c r="D175" s="193" t="s">
        <v>176</v>
      </c>
      <c r="E175" s="194" t="s">
        <v>3458</v>
      </c>
      <c r="F175" s="195" t="s">
        <v>3459</v>
      </c>
      <c r="G175" s="196" t="s">
        <v>1543</v>
      </c>
      <c r="H175" s="197">
        <v>1</v>
      </c>
      <c r="I175" s="198"/>
      <c r="J175" s="199">
        <f aca="true" t="shared" si="50" ref="J175:J182">ROUND(I175*H175,2)</f>
        <v>0</v>
      </c>
      <c r="K175" s="195" t="s">
        <v>21</v>
      </c>
      <c r="L175" s="61"/>
      <c r="M175" s="200" t="s">
        <v>21</v>
      </c>
      <c r="N175" s="201" t="s">
        <v>43</v>
      </c>
      <c r="O175" s="42"/>
      <c r="P175" s="202">
        <f aca="true" t="shared" si="51" ref="P175:P182">O175*H175</f>
        <v>0</v>
      </c>
      <c r="Q175" s="202">
        <v>0</v>
      </c>
      <c r="R175" s="202">
        <f aca="true" t="shared" si="52" ref="R175:R182">Q175*H175</f>
        <v>0</v>
      </c>
      <c r="S175" s="202">
        <v>0</v>
      </c>
      <c r="T175" s="203">
        <f aca="true" t="shared" si="53" ref="T175:T182">S175*H175</f>
        <v>0</v>
      </c>
      <c r="AR175" s="24" t="s">
        <v>181</v>
      </c>
      <c r="AT175" s="24" t="s">
        <v>176</v>
      </c>
      <c r="AU175" s="24" t="s">
        <v>82</v>
      </c>
      <c r="AY175" s="24" t="s">
        <v>173</v>
      </c>
      <c r="BE175" s="204">
        <f aca="true" t="shared" si="54" ref="BE175:BE182">IF(N175="základní",J175,0)</f>
        <v>0</v>
      </c>
      <c r="BF175" s="204">
        <f aca="true" t="shared" si="55" ref="BF175:BF182">IF(N175="snížená",J175,0)</f>
        <v>0</v>
      </c>
      <c r="BG175" s="204">
        <f aca="true" t="shared" si="56" ref="BG175:BG182">IF(N175="zákl. přenesená",J175,0)</f>
        <v>0</v>
      </c>
      <c r="BH175" s="204">
        <f aca="true" t="shared" si="57" ref="BH175:BH182">IF(N175="sníž. přenesená",J175,0)</f>
        <v>0</v>
      </c>
      <c r="BI175" s="204">
        <f aca="true" t="shared" si="58" ref="BI175:BI182">IF(N175="nulová",J175,0)</f>
        <v>0</v>
      </c>
      <c r="BJ175" s="24" t="s">
        <v>80</v>
      </c>
      <c r="BK175" s="204">
        <f aca="true" t="shared" si="59" ref="BK175:BK182">ROUND(I175*H175,2)</f>
        <v>0</v>
      </c>
      <c r="BL175" s="24" t="s">
        <v>181</v>
      </c>
      <c r="BM175" s="24" t="s">
        <v>3460</v>
      </c>
    </row>
    <row r="176" spans="2:65" s="1" customFormat="1" ht="22.5" customHeight="1">
      <c r="B176" s="41"/>
      <c r="C176" s="193" t="s">
        <v>1882</v>
      </c>
      <c r="D176" s="193" t="s">
        <v>176</v>
      </c>
      <c r="E176" s="194" t="s">
        <v>3461</v>
      </c>
      <c r="F176" s="195" t="s">
        <v>3462</v>
      </c>
      <c r="G176" s="196" t="s">
        <v>1543</v>
      </c>
      <c r="H176" s="197">
        <v>1</v>
      </c>
      <c r="I176" s="198"/>
      <c r="J176" s="199">
        <f t="shared" si="50"/>
        <v>0</v>
      </c>
      <c r="K176" s="195" t="s">
        <v>21</v>
      </c>
      <c r="L176" s="61"/>
      <c r="M176" s="200" t="s">
        <v>21</v>
      </c>
      <c r="N176" s="201" t="s">
        <v>43</v>
      </c>
      <c r="O176" s="42"/>
      <c r="P176" s="202">
        <f t="shared" si="51"/>
        <v>0</v>
      </c>
      <c r="Q176" s="202">
        <v>0</v>
      </c>
      <c r="R176" s="202">
        <f t="shared" si="52"/>
        <v>0</v>
      </c>
      <c r="S176" s="202">
        <v>0</v>
      </c>
      <c r="T176" s="203">
        <f t="shared" si="53"/>
        <v>0</v>
      </c>
      <c r="AR176" s="24" t="s">
        <v>181</v>
      </c>
      <c r="AT176" s="24" t="s">
        <v>176</v>
      </c>
      <c r="AU176" s="24" t="s">
        <v>82</v>
      </c>
      <c r="AY176" s="24" t="s">
        <v>173</v>
      </c>
      <c r="BE176" s="204">
        <f t="shared" si="54"/>
        <v>0</v>
      </c>
      <c r="BF176" s="204">
        <f t="shared" si="55"/>
        <v>0</v>
      </c>
      <c r="BG176" s="204">
        <f t="shared" si="56"/>
        <v>0</v>
      </c>
      <c r="BH176" s="204">
        <f t="shared" si="57"/>
        <v>0</v>
      </c>
      <c r="BI176" s="204">
        <f t="shared" si="58"/>
        <v>0</v>
      </c>
      <c r="BJ176" s="24" t="s">
        <v>80</v>
      </c>
      <c r="BK176" s="204">
        <f t="shared" si="59"/>
        <v>0</v>
      </c>
      <c r="BL176" s="24" t="s">
        <v>181</v>
      </c>
      <c r="BM176" s="24" t="s">
        <v>3463</v>
      </c>
    </row>
    <row r="177" spans="2:65" s="1" customFormat="1" ht="22.5" customHeight="1">
      <c r="B177" s="41"/>
      <c r="C177" s="193" t="s">
        <v>1888</v>
      </c>
      <c r="D177" s="193" t="s">
        <v>176</v>
      </c>
      <c r="E177" s="194" t="s">
        <v>3464</v>
      </c>
      <c r="F177" s="195" t="s">
        <v>3465</v>
      </c>
      <c r="G177" s="196" t="s">
        <v>1543</v>
      </c>
      <c r="H177" s="197">
        <v>1</v>
      </c>
      <c r="I177" s="198"/>
      <c r="J177" s="199">
        <f t="shared" si="50"/>
        <v>0</v>
      </c>
      <c r="K177" s="195" t="s">
        <v>21</v>
      </c>
      <c r="L177" s="61"/>
      <c r="M177" s="200" t="s">
        <v>21</v>
      </c>
      <c r="N177" s="201" t="s">
        <v>43</v>
      </c>
      <c r="O177" s="42"/>
      <c r="P177" s="202">
        <f t="shared" si="51"/>
        <v>0</v>
      </c>
      <c r="Q177" s="202">
        <v>0</v>
      </c>
      <c r="R177" s="202">
        <f t="shared" si="52"/>
        <v>0</v>
      </c>
      <c r="S177" s="202">
        <v>0</v>
      </c>
      <c r="T177" s="203">
        <f t="shared" si="53"/>
        <v>0</v>
      </c>
      <c r="AR177" s="24" t="s">
        <v>181</v>
      </c>
      <c r="AT177" s="24" t="s">
        <v>176</v>
      </c>
      <c r="AU177" s="24" t="s">
        <v>82</v>
      </c>
      <c r="AY177" s="24" t="s">
        <v>173</v>
      </c>
      <c r="BE177" s="204">
        <f t="shared" si="54"/>
        <v>0</v>
      </c>
      <c r="BF177" s="204">
        <f t="shared" si="55"/>
        <v>0</v>
      </c>
      <c r="BG177" s="204">
        <f t="shared" si="56"/>
        <v>0</v>
      </c>
      <c r="BH177" s="204">
        <f t="shared" si="57"/>
        <v>0</v>
      </c>
      <c r="BI177" s="204">
        <f t="shared" si="58"/>
        <v>0</v>
      </c>
      <c r="BJ177" s="24" t="s">
        <v>80</v>
      </c>
      <c r="BK177" s="204">
        <f t="shared" si="59"/>
        <v>0</v>
      </c>
      <c r="BL177" s="24" t="s">
        <v>181</v>
      </c>
      <c r="BM177" s="24" t="s">
        <v>3466</v>
      </c>
    </row>
    <row r="178" spans="2:65" s="1" customFormat="1" ht="22.5" customHeight="1">
      <c r="B178" s="41"/>
      <c r="C178" s="193" t="s">
        <v>1892</v>
      </c>
      <c r="D178" s="193" t="s">
        <v>176</v>
      </c>
      <c r="E178" s="194" t="s">
        <v>3467</v>
      </c>
      <c r="F178" s="195" t="s">
        <v>3035</v>
      </c>
      <c r="G178" s="196" t="s">
        <v>1543</v>
      </c>
      <c r="H178" s="197">
        <v>1</v>
      </c>
      <c r="I178" s="198"/>
      <c r="J178" s="199">
        <f t="shared" si="50"/>
        <v>0</v>
      </c>
      <c r="K178" s="195" t="s">
        <v>21</v>
      </c>
      <c r="L178" s="61"/>
      <c r="M178" s="200" t="s">
        <v>21</v>
      </c>
      <c r="N178" s="201" t="s">
        <v>43</v>
      </c>
      <c r="O178" s="42"/>
      <c r="P178" s="202">
        <f t="shared" si="51"/>
        <v>0</v>
      </c>
      <c r="Q178" s="202">
        <v>0</v>
      </c>
      <c r="R178" s="202">
        <f t="shared" si="52"/>
        <v>0</v>
      </c>
      <c r="S178" s="202">
        <v>0</v>
      </c>
      <c r="T178" s="203">
        <f t="shared" si="53"/>
        <v>0</v>
      </c>
      <c r="AR178" s="24" t="s">
        <v>181</v>
      </c>
      <c r="AT178" s="24" t="s">
        <v>176</v>
      </c>
      <c r="AU178" s="24" t="s">
        <v>82</v>
      </c>
      <c r="AY178" s="24" t="s">
        <v>173</v>
      </c>
      <c r="BE178" s="204">
        <f t="shared" si="54"/>
        <v>0</v>
      </c>
      <c r="BF178" s="204">
        <f t="shared" si="55"/>
        <v>0</v>
      </c>
      <c r="BG178" s="204">
        <f t="shared" si="56"/>
        <v>0</v>
      </c>
      <c r="BH178" s="204">
        <f t="shared" si="57"/>
        <v>0</v>
      </c>
      <c r="BI178" s="204">
        <f t="shared" si="58"/>
        <v>0</v>
      </c>
      <c r="BJ178" s="24" t="s">
        <v>80</v>
      </c>
      <c r="BK178" s="204">
        <f t="shared" si="59"/>
        <v>0</v>
      </c>
      <c r="BL178" s="24" t="s">
        <v>181</v>
      </c>
      <c r="BM178" s="24" t="s">
        <v>3468</v>
      </c>
    </row>
    <row r="179" spans="2:65" s="1" customFormat="1" ht="22.5" customHeight="1">
      <c r="B179" s="41"/>
      <c r="C179" s="193" t="s">
        <v>1895</v>
      </c>
      <c r="D179" s="193" t="s">
        <v>176</v>
      </c>
      <c r="E179" s="194" t="s">
        <v>3469</v>
      </c>
      <c r="F179" s="195" t="s">
        <v>3225</v>
      </c>
      <c r="G179" s="196" t="s">
        <v>1543</v>
      </c>
      <c r="H179" s="197">
        <v>1</v>
      </c>
      <c r="I179" s="198"/>
      <c r="J179" s="199">
        <f t="shared" si="50"/>
        <v>0</v>
      </c>
      <c r="K179" s="195" t="s">
        <v>21</v>
      </c>
      <c r="L179" s="61"/>
      <c r="M179" s="200" t="s">
        <v>21</v>
      </c>
      <c r="N179" s="201" t="s">
        <v>43</v>
      </c>
      <c r="O179" s="42"/>
      <c r="P179" s="202">
        <f t="shared" si="51"/>
        <v>0</v>
      </c>
      <c r="Q179" s="202">
        <v>0</v>
      </c>
      <c r="R179" s="202">
        <f t="shared" si="52"/>
        <v>0</v>
      </c>
      <c r="S179" s="202">
        <v>0</v>
      </c>
      <c r="T179" s="203">
        <f t="shared" si="53"/>
        <v>0</v>
      </c>
      <c r="AR179" s="24" t="s">
        <v>181</v>
      </c>
      <c r="AT179" s="24" t="s">
        <v>176</v>
      </c>
      <c r="AU179" s="24" t="s">
        <v>82</v>
      </c>
      <c r="AY179" s="24" t="s">
        <v>173</v>
      </c>
      <c r="BE179" s="204">
        <f t="shared" si="54"/>
        <v>0</v>
      </c>
      <c r="BF179" s="204">
        <f t="shared" si="55"/>
        <v>0</v>
      </c>
      <c r="BG179" s="204">
        <f t="shared" si="56"/>
        <v>0</v>
      </c>
      <c r="BH179" s="204">
        <f t="shared" si="57"/>
        <v>0</v>
      </c>
      <c r="BI179" s="204">
        <f t="shared" si="58"/>
        <v>0</v>
      </c>
      <c r="BJ179" s="24" t="s">
        <v>80</v>
      </c>
      <c r="BK179" s="204">
        <f t="shared" si="59"/>
        <v>0</v>
      </c>
      <c r="BL179" s="24" t="s">
        <v>181</v>
      </c>
      <c r="BM179" s="24" t="s">
        <v>3470</v>
      </c>
    </row>
    <row r="180" spans="2:65" s="1" customFormat="1" ht="22.5" customHeight="1">
      <c r="B180" s="41"/>
      <c r="C180" s="193" t="s">
        <v>1898</v>
      </c>
      <c r="D180" s="193" t="s">
        <v>176</v>
      </c>
      <c r="E180" s="194" t="s">
        <v>3471</v>
      </c>
      <c r="F180" s="195" t="s">
        <v>3472</v>
      </c>
      <c r="G180" s="196" t="s">
        <v>1543</v>
      </c>
      <c r="H180" s="197">
        <v>1</v>
      </c>
      <c r="I180" s="198"/>
      <c r="J180" s="199">
        <f t="shared" si="50"/>
        <v>0</v>
      </c>
      <c r="K180" s="195" t="s">
        <v>21</v>
      </c>
      <c r="L180" s="61"/>
      <c r="M180" s="200" t="s">
        <v>21</v>
      </c>
      <c r="N180" s="201" t="s">
        <v>43</v>
      </c>
      <c r="O180" s="42"/>
      <c r="P180" s="202">
        <f t="shared" si="51"/>
        <v>0</v>
      </c>
      <c r="Q180" s="202">
        <v>0</v>
      </c>
      <c r="R180" s="202">
        <f t="shared" si="52"/>
        <v>0</v>
      </c>
      <c r="S180" s="202">
        <v>0</v>
      </c>
      <c r="T180" s="203">
        <f t="shared" si="53"/>
        <v>0</v>
      </c>
      <c r="AR180" s="24" t="s">
        <v>181</v>
      </c>
      <c r="AT180" s="24" t="s">
        <v>176</v>
      </c>
      <c r="AU180" s="24" t="s">
        <v>82</v>
      </c>
      <c r="AY180" s="24" t="s">
        <v>173</v>
      </c>
      <c r="BE180" s="204">
        <f t="shared" si="54"/>
        <v>0</v>
      </c>
      <c r="BF180" s="204">
        <f t="shared" si="55"/>
        <v>0</v>
      </c>
      <c r="BG180" s="204">
        <f t="shared" si="56"/>
        <v>0</v>
      </c>
      <c r="BH180" s="204">
        <f t="shared" si="57"/>
        <v>0</v>
      </c>
      <c r="BI180" s="204">
        <f t="shared" si="58"/>
        <v>0</v>
      </c>
      <c r="BJ180" s="24" t="s">
        <v>80</v>
      </c>
      <c r="BK180" s="204">
        <f t="shared" si="59"/>
        <v>0</v>
      </c>
      <c r="BL180" s="24" t="s">
        <v>181</v>
      </c>
      <c r="BM180" s="24" t="s">
        <v>3473</v>
      </c>
    </row>
    <row r="181" spans="2:65" s="1" customFormat="1" ht="22.5" customHeight="1">
      <c r="B181" s="41"/>
      <c r="C181" s="193" t="s">
        <v>1901</v>
      </c>
      <c r="D181" s="193" t="s">
        <v>176</v>
      </c>
      <c r="E181" s="194" t="s">
        <v>3474</v>
      </c>
      <c r="F181" s="195" t="s">
        <v>2134</v>
      </c>
      <c r="G181" s="196" t="s">
        <v>1543</v>
      </c>
      <c r="H181" s="197">
        <v>1</v>
      </c>
      <c r="I181" s="198"/>
      <c r="J181" s="199">
        <f t="shared" si="50"/>
        <v>0</v>
      </c>
      <c r="K181" s="195" t="s">
        <v>21</v>
      </c>
      <c r="L181" s="61"/>
      <c r="M181" s="200" t="s">
        <v>21</v>
      </c>
      <c r="N181" s="201" t="s">
        <v>43</v>
      </c>
      <c r="O181" s="42"/>
      <c r="P181" s="202">
        <f t="shared" si="51"/>
        <v>0</v>
      </c>
      <c r="Q181" s="202">
        <v>0</v>
      </c>
      <c r="R181" s="202">
        <f t="shared" si="52"/>
        <v>0</v>
      </c>
      <c r="S181" s="202">
        <v>0</v>
      </c>
      <c r="T181" s="203">
        <f t="shared" si="53"/>
        <v>0</v>
      </c>
      <c r="AR181" s="24" t="s">
        <v>181</v>
      </c>
      <c r="AT181" s="24" t="s">
        <v>176</v>
      </c>
      <c r="AU181" s="24" t="s">
        <v>82</v>
      </c>
      <c r="AY181" s="24" t="s">
        <v>173</v>
      </c>
      <c r="BE181" s="204">
        <f t="shared" si="54"/>
        <v>0</v>
      </c>
      <c r="BF181" s="204">
        <f t="shared" si="55"/>
        <v>0</v>
      </c>
      <c r="BG181" s="204">
        <f t="shared" si="56"/>
        <v>0</v>
      </c>
      <c r="BH181" s="204">
        <f t="shared" si="57"/>
        <v>0</v>
      </c>
      <c r="BI181" s="204">
        <f t="shared" si="58"/>
        <v>0</v>
      </c>
      <c r="BJ181" s="24" t="s">
        <v>80</v>
      </c>
      <c r="BK181" s="204">
        <f t="shared" si="59"/>
        <v>0</v>
      </c>
      <c r="BL181" s="24" t="s">
        <v>181</v>
      </c>
      <c r="BM181" s="24" t="s">
        <v>3475</v>
      </c>
    </row>
    <row r="182" spans="2:65" s="1" customFormat="1" ht="22.5" customHeight="1">
      <c r="B182" s="41"/>
      <c r="C182" s="193" t="s">
        <v>1904</v>
      </c>
      <c r="D182" s="193" t="s">
        <v>176</v>
      </c>
      <c r="E182" s="194" t="s">
        <v>3476</v>
      </c>
      <c r="F182" s="195" t="s">
        <v>3331</v>
      </c>
      <c r="G182" s="196" t="s">
        <v>1543</v>
      </c>
      <c r="H182" s="197">
        <v>1</v>
      </c>
      <c r="I182" s="198"/>
      <c r="J182" s="199">
        <f t="shared" si="50"/>
        <v>0</v>
      </c>
      <c r="K182" s="195" t="s">
        <v>21</v>
      </c>
      <c r="L182" s="61"/>
      <c r="M182" s="200" t="s">
        <v>21</v>
      </c>
      <c r="N182" s="272" t="s">
        <v>43</v>
      </c>
      <c r="O182" s="273"/>
      <c r="P182" s="274">
        <f t="shared" si="51"/>
        <v>0</v>
      </c>
      <c r="Q182" s="274">
        <v>0</v>
      </c>
      <c r="R182" s="274">
        <f t="shared" si="52"/>
        <v>0</v>
      </c>
      <c r="S182" s="274">
        <v>0</v>
      </c>
      <c r="T182" s="275">
        <f t="shared" si="53"/>
        <v>0</v>
      </c>
      <c r="AR182" s="24" t="s">
        <v>181</v>
      </c>
      <c r="AT182" s="24" t="s">
        <v>176</v>
      </c>
      <c r="AU182" s="24" t="s">
        <v>82</v>
      </c>
      <c r="AY182" s="24" t="s">
        <v>173</v>
      </c>
      <c r="BE182" s="204">
        <f t="shared" si="54"/>
        <v>0</v>
      </c>
      <c r="BF182" s="204">
        <f t="shared" si="55"/>
        <v>0</v>
      </c>
      <c r="BG182" s="204">
        <f t="shared" si="56"/>
        <v>0</v>
      </c>
      <c r="BH182" s="204">
        <f t="shared" si="57"/>
        <v>0</v>
      </c>
      <c r="BI182" s="204">
        <f t="shared" si="58"/>
        <v>0</v>
      </c>
      <c r="BJ182" s="24" t="s">
        <v>80</v>
      </c>
      <c r="BK182" s="204">
        <f t="shared" si="59"/>
        <v>0</v>
      </c>
      <c r="BL182" s="24" t="s">
        <v>181</v>
      </c>
      <c r="BM182" s="24" t="s">
        <v>3477</v>
      </c>
    </row>
    <row r="183" spans="2:12" s="1" customFormat="1" ht="6.95" customHeight="1">
      <c r="B183" s="56"/>
      <c r="C183" s="57"/>
      <c r="D183" s="57"/>
      <c r="E183" s="57"/>
      <c r="F183" s="57"/>
      <c r="G183" s="57"/>
      <c r="H183" s="57"/>
      <c r="I183" s="139"/>
      <c r="J183" s="57"/>
      <c r="K183" s="57"/>
      <c r="L183" s="61"/>
    </row>
  </sheetData>
  <sheetProtection algorithmName="SHA-512" hashValue="UQN99Zsxf7uuKfb7agKgD7zUR1mlKyX9QzCIt1i3ObA/NAeaQk1rEgnZmT5qEI5OKfo/QUmBddPiq90yTGhVDg==" saltValue="hc6OWDZxCmqg589zPenpsw==" spinCount="100000" sheet="1" objects="1" scenarios="1" formatCells="0" formatColumns="0" formatRows="0" sort="0" autoFilter="0"/>
  <autoFilter ref="C87:K182"/>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95" activePane="bottomLeft" state="frozen"/>
      <selection pane="bottomLeft" activeCell="F99" sqref="F9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124</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3478</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ROUND(SUM(BE78:BE112),2)</f>
        <v>0</v>
      </c>
      <c r="G30" s="42"/>
      <c r="H30" s="42"/>
      <c r="I30" s="131">
        <v>0.21</v>
      </c>
      <c r="J30" s="130">
        <f>ROUND(ROUND((SUM(BE78:BE112)),2)*I30,2)</f>
        <v>0</v>
      </c>
      <c r="K30" s="45"/>
    </row>
    <row r="31" spans="2:11" s="1" customFormat="1" ht="14.45" customHeight="1">
      <c r="B31" s="41"/>
      <c r="C31" s="42"/>
      <c r="D31" s="42"/>
      <c r="E31" s="49" t="s">
        <v>44</v>
      </c>
      <c r="F31" s="130">
        <f>ROUND(SUM(BF78:BF112),2)</f>
        <v>0</v>
      </c>
      <c r="G31" s="42"/>
      <c r="H31" s="42"/>
      <c r="I31" s="131">
        <v>0.15</v>
      </c>
      <c r="J31" s="130">
        <f>ROUND(ROUND((SUM(BF78:BF112)),2)*I31,2)</f>
        <v>0</v>
      </c>
      <c r="K31" s="45"/>
    </row>
    <row r="32" spans="2:11" s="1" customFormat="1" ht="14.45" customHeight="1" hidden="1">
      <c r="B32" s="41"/>
      <c r="C32" s="42"/>
      <c r="D32" s="42"/>
      <c r="E32" s="49" t="s">
        <v>45</v>
      </c>
      <c r="F32" s="130">
        <f>ROUND(SUM(BG78:BG112),2)</f>
        <v>0</v>
      </c>
      <c r="G32" s="42"/>
      <c r="H32" s="42"/>
      <c r="I32" s="131">
        <v>0.21</v>
      </c>
      <c r="J32" s="130">
        <v>0</v>
      </c>
      <c r="K32" s="45"/>
    </row>
    <row r="33" spans="2:11" s="1" customFormat="1" ht="14.45" customHeight="1" hidden="1">
      <c r="B33" s="41"/>
      <c r="C33" s="42"/>
      <c r="D33" s="42"/>
      <c r="E33" s="49" t="s">
        <v>46</v>
      </c>
      <c r="F33" s="130">
        <f>ROUND(SUM(BH78:BH112),2)</f>
        <v>0</v>
      </c>
      <c r="G33" s="42"/>
      <c r="H33" s="42"/>
      <c r="I33" s="131">
        <v>0.15</v>
      </c>
      <c r="J33" s="130">
        <v>0</v>
      </c>
      <c r="K33" s="45"/>
    </row>
    <row r="34" spans="2:11" s="1" customFormat="1" ht="14.45" customHeight="1" hidden="1">
      <c r="B34" s="41"/>
      <c r="C34" s="42"/>
      <c r="D34" s="42"/>
      <c r="E34" s="49" t="s">
        <v>47</v>
      </c>
      <c r="F34" s="130">
        <f>ROUND(SUM(BI78:BI112),2)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2017-087-15 - Požární řešení</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J78</f>
        <v>0</v>
      </c>
      <c r="K56" s="45"/>
      <c r="AU56" s="24" t="s">
        <v>144</v>
      </c>
    </row>
    <row r="57" spans="2:11" s="7" customFormat="1" ht="24.95" customHeight="1">
      <c r="B57" s="149"/>
      <c r="C57" s="150"/>
      <c r="D57" s="151" t="s">
        <v>150</v>
      </c>
      <c r="E57" s="152"/>
      <c r="F57" s="152"/>
      <c r="G57" s="152"/>
      <c r="H57" s="152"/>
      <c r="I57" s="153"/>
      <c r="J57" s="154">
        <f>J79</f>
        <v>0</v>
      </c>
      <c r="K57" s="155"/>
    </row>
    <row r="58" spans="2:11" s="8" customFormat="1" ht="19.9" customHeight="1">
      <c r="B58" s="156"/>
      <c r="C58" s="157"/>
      <c r="D58" s="158" t="s">
        <v>3479</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157</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22.5" customHeight="1">
      <c r="B68" s="41"/>
      <c r="C68" s="63"/>
      <c r="D68" s="63"/>
      <c r="E68" s="399" t="str">
        <f>E7</f>
        <v>Suterén I. stavba</v>
      </c>
      <c r="F68" s="400"/>
      <c r="G68" s="400"/>
      <c r="H68" s="400"/>
      <c r="I68" s="163"/>
      <c r="J68" s="63"/>
      <c r="K68" s="63"/>
      <c r="L68" s="61"/>
    </row>
    <row r="69" spans="2:12" s="1" customFormat="1" ht="14.45" customHeight="1">
      <c r="B69" s="41"/>
      <c r="C69" s="65" t="s">
        <v>137</v>
      </c>
      <c r="D69" s="63"/>
      <c r="E69" s="63"/>
      <c r="F69" s="63"/>
      <c r="G69" s="63"/>
      <c r="H69" s="63"/>
      <c r="I69" s="163"/>
      <c r="J69" s="63"/>
      <c r="K69" s="63"/>
      <c r="L69" s="61"/>
    </row>
    <row r="70" spans="2:12" s="1" customFormat="1" ht="23.25" customHeight="1">
      <c r="B70" s="41"/>
      <c r="C70" s="63"/>
      <c r="D70" s="63"/>
      <c r="E70" s="379" t="str">
        <f>E9</f>
        <v>2017-087-15 - Požární řešení</v>
      </c>
      <c r="F70" s="401"/>
      <c r="G70" s="401"/>
      <c r="H70" s="401"/>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23</v>
      </c>
      <c r="D72" s="63"/>
      <c r="E72" s="63"/>
      <c r="F72" s="164" t="str">
        <f>F12</f>
        <v>Kamýcká 1176, Praha 6</v>
      </c>
      <c r="G72" s="63"/>
      <c r="H72" s="63"/>
      <c r="I72" s="165" t="s">
        <v>25</v>
      </c>
      <c r="J72" s="73" t="str">
        <f>IF(J12="","",J12)</f>
        <v>28. 4. 2017</v>
      </c>
      <c r="K72" s="63"/>
      <c r="L72" s="61"/>
    </row>
    <row r="73" spans="2:12" s="1" customFormat="1" ht="6.95" customHeight="1">
      <c r="B73" s="41"/>
      <c r="C73" s="63"/>
      <c r="D73" s="63"/>
      <c r="E73" s="63"/>
      <c r="F73" s="63"/>
      <c r="G73" s="63"/>
      <c r="H73" s="63"/>
      <c r="I73" s="163"/>
      <c r="J73" s="63"/>
      <c r="K73" s="63"/>
      <c r="L73" s="61"/>
    </row>
    <row r="74" spans="2:12" s="1" customFormat="1" ht="15">
      <c r="B74" s="41"/>
      <c r="C74" s="65" t="s">
        <v>27</v>
      </c>
      <c r="D74" s="63"/>
      <c r="E74" s="63"/>
      <c r="F74" s="164" t="str">
        <f>E15</f>
        <v>ČZU v Praze Kamýcká 129, Praha 6</v>
      </c>
      <c r="G74" s="63"/>
      <c r="H74" s="63"/>
      <c r="I74" s="165" t="s">
        <v>33</v>
      </c>
      <c r="J74" s="164" t="str">
        <f>E21</f>
        <v>Ing. Vladimír Čapka Gestnerova 5/658, Praha 7</v>
      </c>
      <c r="K74" s="63"/>
      <c r="L74" s="61"/>
    </row>
    <row r="75" spans="2:12" s="1" customFormat="1" ht="14.45" customHeight="1">
      <c r="B75" s="41"/>
      <c r="C75" s="65" t="s">
        <v>31</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158</v>
      </c>
      <c r="D77" s="168" t="s">
        <v>57</v>
      </c>
      <c r="E77" s="168" t="s">
        <v>53</v>
      </c>
      <c r="F77" s="168" t="s">
        <v>159</v>
      </c>
      <c r="G77" s="168" t="s">
        <v>160</v>
      </c>
      <c r="H77" s="168" t="s">
        <v>161</v>
      </c>
      <c r="I77" s="169" t="s">
        <v>162</v>
      </c>
      <c r="J77" s="168" t="s">
        <v>142</v>
      </c>
      <c r="K77" s="170" t="s">
        <v>163</v>
      </c>
      <c r="L77" s="171"/>
      <c r="M77" s="81" t="s">
        <v>164</v>
      </c>
      <c r="N77" s="82" t="s">
        <v>42</v>
      </c>
      <c r="O77" s="82" t="s">
        <v>165</v>
      </c>
      <c r="P77" s="82" t="s">
        <v>166</v>
      </c>
      <c r="Q77" s="82" t="s">
        <v>167</v>
      </c>
      <c r="R77" s="82" t="s">
        <v>168</v>
      </c>
      <c r="S77" s="82" t="s">
        <v>169</v>
      </c>
      <c r="T77" s="83" t="s">
        <v>170</v>
      </c>
    </row>
    <row r="78" spans="2:63" s="1" customFormat="1" ht="29.25" customHeight="1">
      <c r="B78" s="41"/>
      <c r="C78" s="87" t="s">
        <v>143</v>
      </c>
      <c r="D78" s="63"/>
      <c r="E78" s="63"/>
      <c r="F78" s="63"/>
      <c r="G78" s="63"/>
      <c r="H78" s="63"/>
      <c r="I78" s="163"/>
      <c r="J78" s="172">
        <f>BK78</f>
        <v>0</v>
      </c>
      <c r="K78" s="63"/>
      <c r="L78" s="61"/>
      <c r="M78" s="84"/>
      <c r="N78" s="85"/>
      <c r="O78" s="85"/>
      <c r="P78" s="173">
        <f>P79</f>
        <v>0</v>
      </c>
      <c r="Q78" s="85"/>
      <c r="R78" s="173">
        <f>R79</f>
        <v>0.057999999999999996</v>
      </c>
      <c r="S78" s="85"/>
      <c r="T78" s="174">
        <f>T79</f>
        <v>0</v>
      </c>
      <c r="AT78" s="24" t="s">
        <v>71</v>
      </c>
      <c r="AU78" s="24" t="s">
        <v>144</v>
      </c>
      <c r="BK78" s="175">
        <f>BK79</f>
        <v>0</v>
      </c>
    </row>
    <row r="79" spans="2:63" s="10" customFormat="1" ht="37.35" customHeight="1">
      <c r="B79" s="176"/>
      <c r="C79" s="177"/>
      <c r="D79" s="178" t="s">
        <v>71</v>
      </c>
      <c r="E79" s="179" t="s">
        <v>544</v>
      </c>
      <c r="F79" s="179" t="s">
        <v>545</v>
      </c>
      <c r="G79" s="177"/>
      <c r="H79" s="177"/>
      <c r="I79" s="180"/>
      <c r="J79" s="181">
        <f>BK79</f>
        <v>0</v>
      </c>
      <c r="K79" s="177"/>
      <c r="L79" s="182"/>
      <c r="M79" s="183"/>
      <c r="N79" s="184"/>
      <c r="O79" s="184"/>
      <c r="P79" s="185">
        <f>P80</f>
        <v>0</v>
      </c>
      <c r="Q79" s="184"/>
      <c r="R79" s="185">
        <f>R80</f>
        <v>0.057999999999999996</v>
      </c>
      <c r="S79" s="184"/>
      <c r="T79" s="186">
        <f>T80</f>
        <v>0</v>
      </c>
      <c r="AR79" s="187" t="s">
        <v>181</v>
      </c>
      <c r="AT79" s="188" t="s">
        <v>71</v>
      </c>
      <c r="AU79" s="188" t="s">
        <v>72</v>
      </c>
      <c r="AY79" s="187" t="s">
        <v>173</v>
      </c>
      <c r="BK79" s="189">
        <f>BK80</f>
        <v>0</v>
      </c>
    </row>
    <row r="80" spans="2:63" s="10" customFormat="1" ht="19.9" customHeight="1">
      <c r="B80" s="176"/>
      <c r="C80" s="177"/>
      <c r="D80" s="190" t="s">
        <v>71</v>
      </c>
      <c r="E80" s="191" t="s">
        <v>3480</v>
      </c>
      <c r="F80" s="191" t="s">
        <v>3481</v>
      </c>
      <c r="G80" s="177"/>
      <c r="H80" s="177"/>
      <c r="I80" s="180"/>
      <c r="J80" s="192">
        <f>BK80</f>
        <v>0</v>
      </c>
      <c r="K80" s="177"/>
      <c r="L80" s="182"/>
      <c r="M80" s="183"/>
      <c r="N80" s="184"/>
      <c r="O80" s="184"/>
      <c r="P80" s="185">
        <f>SUM(P81:P112)</f>
        <v>0</v>
      </c>
      <c r="Q80" s="184"/>
      <c r="R80" s="185">
        <f>SUM(R81:R112)</f>
        <v>0.057999999999999996</v>
      </c>
      <c r="S80" s="184"/>
      <c r="T80" s="186">
        <f>SUM(T81:T112)</f>
        <v>0</v>
      </c>
      <c r="AR80" s="187" t="s">
        <v>181</v>
      </c>
      <c r="AT80" s="188" t="s">
        <v>71</v>
      </c>
      <c r="AU80" s="188" t="s">
        <v>80</v>
      </c>
      <c r="AY80" s="187" t="s">
        <v>173</v>
      </c>
      <c r="BK80" s="189">
        <f>SUM(BK81:BK112)</f>
        <v>0</v>
      </c>
    </row>
    <row r="81" spans="2:65" s="1" customFormat="1" ht="31.5" customHeight="1">
      <c r="B81" s="41"/>
      <c r="C81" s="193" t="s">
        <v>80</v>
      </c>
      <c r="D81" s="193" t="s">
        <v>176</v>
      </c>
      <c r="E81" s="194" t="s">
        <v>3482</v>
      </c>
      <c r="F81" s="195" t="s">
        <v>3483</v>
      </c>
      <c r="G81" s="196" t="s">
        <v>199</v>
      </c>
      <c r="H81" s="197">
        <v>2</v>
      </c>
      <c r="I81" s="198"/>
      <c r="J81" s="199">
        <f>ROUND(I81*H81,2)</f>
        <v>0</v>
      </c>
      <c r="K81" s="195" t="s">
        <v>21</v>
      </c>
      <c r="L81" s="61"/>
      <c r="M81" s="200" t="s">
        <v>21</v>
      </c>
      <c r="N81" s="201" t="s">
        <v>43</v>
      </c>
      <c r="O81" s="42"/>
      <c r="P81" s="202">
        <f>O81*H81</f>
        <v>0</v>
      </c>
      <c r="Q81" s="202">
        <v>0</v>
      </c>
      <c r="R81" s="202">
        <f>Q81*H81</f>
        <v>0</v>
      </c>
      <c r="S81" s="202">
        <v>0</v>
      </c>
      <c r="T81" s="203">
        <f>S81*H81</f>
        <v>0</v>
      </c>
      <c r="AR81" s="24" t="s">
        <v>465</v>
      </c>
      <c r="AT81" s="24" t="s">
        <v>176</v>
      </c>
      <c r="AU81" s="24" t="s">
        <v>82</v>
      </c>
      <c r="AY81" s="24" t="s">
        <v>173</v>
      </c>
      <c r="BE81" s="204">
        <f>IF(N81="základní",J81,0)</f>
        <v>0</v>
      </c>
      <c r="BF81" s="204">
        <f>IF(N81="snížená",J81,0)</f>
        <v>0</v>
      </c>
      <c r="BG81" s="204">
        <f>IF(N81="zákl. přenesená",J81,0)</f>
        <v>0</v>
      </c>
      <c r="BH81" s="204">
        <f>IF(N81="sníž. přenesená",J81,0)</f>
        <v>0</v>
      </c>
      <c r="BI81" s="204">
        <f>IF(N81="nulová",J81,0)</f>
        <v>0</v>
      </c>
      <c r="BJ81" s="24" t="s">
        <v>80</v>
      </c>
      <c r="BK81" s="204">
        <f>ROUND(I81*H81,2)</f>
        <v>0</v>
      </c>
      <c r="BL81" s="24" t="s">
        <v>465</v>
      </c>
      <c r="BM81" s="24" t="s">
        <v>3484</v>
      </c>
    </row>
    <row r="82" spans="2:51" s="11" customFormat="1" ht="13.5">
      <c r="B82" s="205"/>
      <c r="C82" s="206"/>
      <c r="D82" s="207" t="s">
        <v>183</v>
      </c>
      <c r="E82" s="208" t="s">
        <v>21</v>
      </c>
      <c r="F82" s="209" t="s">
        <v>3485</v>
      </c>
      <c r="G82" s="206"/>
      <c r="H82" s="210" t="s">
        <v>21</v>
      </c>
      <c r="I82" s="211"/>
      <c r="J82" s="206"/>
      <c r="K82" s="206"/>
      <c r="L82" s="212"/>
      <c r="M82" s="213"/>
      <c r="N82" s="214"/>
      <c r="O82" s="214"/>
      <c r="P82" s="214"/>
      <c r="Q82" s="214"/>
      <c r="R82" s="214"/>
      <c r="S82" s="214"/>
      <c r="T82" s="215"/>
      <c r="AT82" s="216" t="s">
        <v>183</v>
      </c>
      <c r="AU82" s="216" t="s">
        <v>82</v>
      </c>
      <c r="AV82" s="11" t="s">
        <v>80</v>
      </c>
      <c r="AW82" s="11" t="s">
        <v>35</v>
      </c>
      <c r="AX82" s="11" t="s">
        <v>72</v>
      </c>
      <c r="AY82" s="216" t="s">
        <v>173</v>
      </c>
    </row>
    <row r="83" spans="2:51" s="11" customFormat="1" ht="13.5">
      <c r="B83" s="205"/>
      <c r="C83" s="206"/>
      <c r="D83" s="207" t="s">
        <v>183</v>
      </c>
      <c r="E83" s="208" t="s">
        <v>21</v>
      </c>
      <c r="F83" s="209" t="s">
        <v>3486</v>
      </c>
      <c r="G83" s="206"/>
      <c r="H83" s="210" t="s">
        <v>21</v>
      </c>
      <c r="I83" s="211"/>
      <c r="J83" s="206"/>
      <c r="K83" s="206"/>
      <c r="L83" s="212"/>
      <c r="M83" s="213"/>
      <c r="N83" s="214"/>
      <c r="O83" s="214"/>
      <c r="P83" s="214"/>
      <c r="Q83" s="214"/>
      <c r="R83" s="214"/>
      <c r="S83" s="214"/>
      <c r="T83" s="215"/>
      <c r="AT83" s="216" t="s">
        <v>183</v>
      </c>
      <c r="AU83" s="216" t="s">
        <v>82</v>
      </c>
      <c r="AV83" s="11" t="s">
        <v>80</v>
      </c>
      <c r="AW83" s="11" t="s">
        <v>35</v>
      </c>
      <c r="AX83" s="11" t="s">
        <v>72</v>
      </c>
      <c r="AY83" s="216" t="s">
        <v>173</v>
      </c>
    </row>
    <row r="84" spans="2:51" s="12" customFormat="1" ht="13.5">
      <c r="B84" s="217"/>
      <c r="C84" s="218"/>
      <c r="D84" s="207" t="s">
        <v>183</v>
      </c>
      <c r="E84" s="219" t="s">
        <v>21</v>
      </c>
      <c r="F84" s="220" t="s">
        <v>82</v>
      </c>
      <c r="G84" s="218"/>
      <c r="H84" s="221">
        <v>2</v>
      </c>
      <c r="I84" s="222"/>
      <c r="J84" s="218"/>
      <c r="K84" s="218"/>
      <c r="L84" s="223"/>
      <c r="M84" s="224"/>
      <c r="N84" s="225"/>
      <c r="O84" s="225"/>
      <c r="P84" s="225"/>
      <c r="Q84" s="225"/>
      <c r="R84" s="225"/>
      <c r="S84" s="225"/>
      <c r="T84" s="226"/>
      <c r="AT84" s="227" t="s">
        <v>183</v>
      </c>
      <c r="AU84" s="227" t="s">
        <v>82</v>
      </c>
      <c r="AV84" s="12" t="s">
        <v>82</v>
      </c>
      <c r="AW84" s="12" t="s">
        <v>35</v>
      </c>
      <c r="AX84" s="12" t="s">
        <v>72</v>
      </c>
      <c r="AY84" s="227" t="s">
        <v>173</v>
      </c>
    </row>
    <row r="85" spans="2:51" s="14" customFormat="1" ht="13.5">
      <c r="B85" s="243"/>
      <c r="C85" s="244"/>
      <c r="D85" s="239" t="s">
        <v>183</v>
      </c>
      <c r="E85" s="254" t="s">
        <v>21</v>
      </c>
      <c r="F85" s="255" t="s">
        <v>204</v>
      </c>
      <c r="G85" s="244"/>
      <c r="H85" s="256">
        <v>2</v>
      </c>
      <c r="I85" s="248"/>
      <c r="J85" s="244"/>
      <c r="K85" s="244"/>
      <c r="L85" s="249"/>
      <c r="M85" s="250"/>
      <c r="N85" s="251"/>
      <c r="O85" s="251"/>
      <c r="P85" s="251"/>
      <c r="Q85" s="251"/>
      <c r="R85" s="251"/>
      <c r="S85" s="251"/>
      <c r="T85" s="252"/>
      <c r="AT85" s="253" t="s">
        <v>183</v>
      </c>
      <c r="AU85" s="253" t="s">
        <v>82</v>
      </c>
      <c r="AV85" s="14" t="s">
        <v>181</v>
      </c>
      <c r="AW85" s="14" t="s">
        <v>35</v>
      </c>
      <c r="AX85" s="14" t="s">
        <v>80</v>
      </c>
      <c r="AY85" s="253" t="s">
        <v>173</v>
      </c>
    </row>
    <row r="86" spans="2:65" s="1" customFormat="1" ht="22.5" customHeight="1">
      <c r="B86" s="41"/>
      <c r="C86" s="262" t="s">
        <v>82</v>
      </c>
      <c r="D86" s="262" t="s">
        <v>710</v>
      </c>
      <c r="E86" s="263" t="s">
        <v>3487</v>
      </c>
      <c r="F86" s="264" t="s">
        <v>3488</v>
      </c>
      <c r="G86" s="265" t="s">
        <v>199</v>
      </c>
      <c r="H86" s="266">
        <v>2</v>
      </c>
      <c r="I86" s="267"/>
      <c r="J86" s="268">
        <f>ROUND(I86*H86,2)</f>
        <v>0</v>
      </c>
      <c r="K86" s="264" t="s">
        <v>180</v>
      </c>
      <c r="L86" s="269"/>
      <c r="M86" s="270" t="s">
        <v>21</v>
      </c>
      <c r="N86" s="271" t="s">
        <v>43</v>
      </c>
      <c r="O86" s="42"/>
      <c r="P86" s="202">
        <f>O86*H86</f>
        <v>0</v>
      </c>
      <c r="Q86" s="202">
        <v>0.01</v>
      </c>
      <c r="R86" s="202">
        <f>Q86*H86</f>
        <v>0.02</v>
      </c>
      <c r="S86" s="202">
        <v>0</v>
      </c>
      <c r="T86" s="203">
        <f>S86*H86</f>
        <v>0</v>
      </c>
      <c r="AR86" s="24" t="s">
        <v>600</v>
      </c>
      <c r="AT86" s="24" t="s">
        <v>710</v>
      </c>
      <c r="AU86" s="24" t="s">
        <v>82</v>
      </c>
      <c r="AY86" s="24" t="s">
        <v>173</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465</v>
      </c>
      <c r="BM86" s="24" t="s">
        <v>3489</v>
      </c>
    </row>
    <row r="87" spans="2:51" s="11" customFormat="1" ht="13.5">
      <c r="B87" s="205"/>
      <c r="C87" s="206"/>
      <c r="D87" s="207" t="s">
        <v>183</v>
      </c>
      <c r="E87" s="208" t="s">
        <v>21</v>
      </c>
      <c r="F87" s="209" t="s">
        <v>3485</v>
      </c>
      <c r="G87" s="206"/>
      <c r="H87" s="210" t="s">
        <v>21</v>
      </c>
      <c r="I87" s="211"/>
      <c r="J87" s="206"/>
      <c r="K87" s="206"/>
      <c r="L87" s="212"/>
      <c r="M87" s="213"/>
      <c r="N87" s="214"/>
      <c r="O87" s="214"/>
      <c r="P87" s="214"/>
      <c r="Q87" s="214"/>
      <c r="R87" s="214"/>
      <c r="S87" s="214"/>
      <c r="T87" s="215"/>
      <c r="AT87" s="216" t="s">
        <v>183</v>
      </c>
      <c r="AU87" s="216" t="s">
        <v>82</v>
      </c>
      <c r="AV87" s="11" t="s">
        <v>80</v>
      </c>
      <c r="AW87" s="11" t="s">
        <v>35</v>
      </c>
      <c r="AX87" s="11" t="s">
        <v>72</v>
      </c>
      <c r="AY87" s="216" t="s">
        <v>173</v>
      </c>
    </row>
    <row r="88" spans="2:51" s="11" customFormat="1" ht="13.5">
      <c r="B88" s="205"/>
      <c r="C88" s="206"/>
      <c r="D88" s="207" t="s">
        <v>183</v>
      </c>
      <c r="E88" s="208" t="s">
        <v>21</v>
      </c>
      <c r="F88" s="209" t="s">
        <v>3486</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51" s="12" customFormat="1" ht="13.5">
      <c r="B89" s="217"/>
      <c r="C89" s="218"/>
      <c r="D89" s="207" t="s">
        <v>183</v>
      </c>
      <c r="E89" s="219" t="s">
        <v>21</v>
      </c>
      <c r="F89" s="220" t="s">
        <v>82</v>
      </c>
      <c r="G89" s="218"/>
      <c r="H89" s="221">
        <v>2</v>
      </c>
      <c r="I89" s="222"/>
      <c r="J89" s="218"/>
      <c r="K89" s="218"/>
      <c r="L89" s="223"/>
      <c r="M89" s="224"/>
      <c r="N89" s="225"/>
      <c r="O89" s="225"/>
      <c r="P89" s="225"/>
      <c r="Q89" s="225"/>
      <c r="R89" s="225"/>
      <c r="S89" s="225"/>
      <c r="T89" s="226"/>
      <c r="AT89" s="227" t="s">
        <v>183</v>
      </c>
      <c r="AU89" s="227" t="s">
        <v>82</v>
      </c>
      <c r="AV89" s="12" t="s">
        <v>82</v>
      </c>
      <c r="AW89" s="12" t="s">
        <v>35</v>
      </c>
      <c r="AX89" s="12" t="s">
        <v>72</v>
      </c>
      <c r="AY89" s="227" t="s">
        <v>173</v>
      </c>
    </row>
    <row r="90" spans="2:51" s="14" customFormat="1" ht="13.5">
      <c r="B90" s="243"/>
      <c r="C90" s="244"/>
      <c r="D90" s="239" t="s">
        <v>183</v>
      </c>
      <c r="E90" s="254" t="s">
        <v>21</v>
      </c>
      <c r="F90" s="255" t="s">
        <v>204</v>
      </c>
      <c r="G90" s="244"/>
      <c r="H90" s="256">
        <v>2</v>
      </c>
      <c r="I90" s="248"/>
      <c r="J90" s="244"/>
      <c r="K90" s="244"/>
      <c r="L90" s="249"/>
      <c r="M90" s="250"/>
      <c r="N90" s="251"/>
      <c r="O90" s="251"/>
      <c r="P90" s="251"/>
      <c r="Q90" s="251"/>
      <c r="R90" s="251"/>
      <c r="S90" s="251"/>
      <c r="T90" s="252"/>
      <c r="AT90" s="253" t="s">
        <v>183</v>
      </c>
      <c r="AU90" s="253" t="s">
        <v>82</v>
      </c>
      <c r="AV90" s="14" t="s">
        <v>181</v>
      </c>
      <c r="AW90" s="14" t="s">
        <v>35</v>
      </c>
      <c r="AX90" s="14" t="s">
        <v>80</v>
      </c>
      <c r="AY90" s="253" t="s">
        <v>173</v>
      </c>
    </row>
    <row r="91" spans="2:65" s="1" customFormat="1" ht="31.5" customHeight="1">
      <c r="B91" s="41"/>
      <c r="C91" s="193" t="s">
        <v>189</v>
      </c>
      <c r="D91" s="193" t="s">
        <v>176</v>
      </c>
      <c r="E91" s="194" t="s">
        <v>3490</v>
      </c>
      <c r="F91" s="195" t="s">
        <v>3491</v>
      </c>
      <c r="G91" s="196" t="s">
        <v>199</v>
      </c>
      <c r="H91" s="197">
        <v>2</v>
      </c>
      <c r="I91" s="198"/>
      <c r="J91" s="199">
        <f>ROUND(I91*H91,2)</f>
        <v>0</v>
      </c>
      <c r="K91" s="195" t="s">
        <v>21</v>
      </c>
      <c r="L91" s="61"/>
      <c r="M91" s="200" t="s">
        <v>21</v>
      </c>
      <c r="N91" s="201" t="s">
        <v>43</v>
      </c>
      <c r="O91" s="42"/>
      <c r="P91" s="202">
        <f>O91*H91</f>
        <v>0</v>
      </c>
      <c r="Q91" s="202">
        <v>0</v>
      </c>
      <c r="R91" s="202">
        <f>Q91*H91</f>
        <v>0</v>
      </c>
      <c r="S91" s="202">
        <v>0</v>
      </c>
      <c r="T91" s="203">
        <f>S91*H91</f>
        <v>0</v>
      </c>
      <c r="AR91" s="24" t="s">
        <v>465</v>
      </c>
      <c r="AT91" s="24" t="s">
        <v>176</v>
      </c>
      <c r="AU91" s="24" t="s">
        <v>82</v>
      </c>
      <c r="AY91" s="24" t="s">
        <v>173</v>
      </c>
      <c r="BE91" s="204">
        <f>IF(N91="základní",J91,0)</f>
        <v>0</v>
      </c>
      <c r="BF91" s="204">
        <f>IF(N91="snížená",J91,0)</f>
        <v>0</v>
      </c>
      <c r="BG91" s="204">
        <f>IF(N91="zákl. přenesená",J91,0)</f>
        <v>0</v>
      </c>
      <c r="BH91" s="204">
        <f>IF(N91="sníž. přenesená",J91,0)</f>
        <v>0</v>
      </c>
      <c r="BI91" s="204">
        <f>IF(N91="nulová",J91,0)</f>
        <v>0</v>
      </c>
      <c r="BJ91" s="24" t="s">
        <v>80</v>
      </c>
      <c r="BK91" s="204">
        <f>ROUND(I91*H91,2)</f>
        <v>0</v>
      </c>
      <c r="BL91" s="24" t="s">
        <v>465</v>
      </c>
      <c r="BM91" s="24" t="s">
        <v>3492</v>
      </c>
    </row>
    <row r="92" spans="2:51" s="11" customFormat="1" ht="13.5">
      <c r="B92" s="205"/>
      <c r="C92" s="206"/>
      <c r="D92" s="207" t="s">
        <v>183</v>
      </c>
      <c r="E92" s="208" t="s">
        <v>21</v>
      </c>
      <c r="F92" s="209" t="s">
        <v>3485</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51" s="11" customFormat="1" ht="13.5">
      <c r="B93" s="205"/>
      <c r="C93" s="206"/>
      <c r="D93" s="207" t="s">
        <v>183</v>
      </c>
      <c r="E93" s="208" t="s">
        <v>21</v>
      </c>
      <c r="F93" s="209" t="s">
        <v>3493</v>
      </c>
      <c r="G93" s="206"/>
      <c r="H93" s="210" t="s">
        <v>21</v>
      </c>
      <c r="I93" s="211"/>
      <c r="J93" s="206"/>
      <c r="K93" s="206"/>
      <c r="L93" s="212"/>
      <c r="M93" s="213"/>
      <c r="N93" s="214"/>
      <c r="O93" s="214"/>
      <c r="P93" s="214"/>
      <c r="Q93" s="214"/>
      <c r="R93" s="214"/>
      <c r="S93" s="214"/>
      <c r="T93" s="215"/>
      <c r="AT93" s="216" t="s">
        <v>183</v>
      </c>
      <c r="AU93" s="216" t="s">
        <v>82</v>
      </c>
      <c r="AV93" s="11" t="s">
        <v>80</v>
      </c>
      <c r="AW93" s="11" t="s">
        <v>35</v>
      </c>
      <c r="AX93" s="11" t="s">
        <v>72</v>
      </c>
      <c r="AY93" s="216" t="s">
        <v>173</v>
      </c>
    </row>
    <row r="94" spans="2:51" s="12" customFormat="1" ht="13.5">
      <c r="B94" s="217"/>
      <c r="C94" s="218"/>
      <c r="D94" s="207" t="s">
        <v>183</v>
      </c>
      <c r="E94" s="219" t="s">
        <v>21</v>
      </c>
      <c r="F94" s="220" t="s">
        <v>82</v>
      </c>
      <c r="G94" s="218"/>
      <c r="H94" s="221">
        <v>2</v>
      </c>
      <c r="I94" s="222"/>
      <c r="J94" s="218"/>
      <c r="K94" s="218"/>
      <c r="L94" s="223"/>
      <c r="M94" s="224"/>
      <c r="N94" s="225"/>
      <c r="O94" s="225"/>
      <c r="P94" s="225"/>
      <c r="Q94" s="225"/>
      <c r="R94" s="225"/>
      <c r="S94" s="225"/>
      <c r="T94" s="226"/>
      <c r="AT94" s="227" t="s">
        <v>183</v>
      </c>
      <c r="AU94" s="227" t="s">
        <v>82</v>
      </c>
      <c r="AV94" s="12" t="s">
        <v>82</v>
      </c>
      <c r="AW94" s="12" t="s">
        <v>35</v>
      </c>
      <c r="AX94" s="12" t="s">
        <v>72</v>
      </c>
      <c r="AY94" s="227" t="s">
        <v>173</v>
      </c>
    </row>
    <row r="95" spans="2:51" s="14" customFormat="1" ht="13.5">
      <c r="B95" s="243"/>
      <c r="C95" s="244"/>
      <c r="D95" s="239" t="s">
        <v>183</v>
      </c>
      <c r="E95" s="254" t="s">
        <v>21</v>
      </c>
      <c r="F95" s="255" t="s">
        <v>204</v>
      </c>
      <c r="G95" s="244"/>
      <c r="H95" s="256">
        <v>2</v>
      </c>
      <c r="I95" s="248"/>
      <c r="J95" s="244"/>
      <c r="K95" s="244"/>
      <c r="L95" s="249"/>
      <c r="M95" s="250"/>
      <c r="N95" s="251"/>
      <c r="O95" s="251"/>
      <c r="P95" s="251"/>
      <c r="Q95" s="251"/>
      <c r="R95" s="251"/>
      <c r="S95" s="251"/>
      <c r="T95" s="252"/>
      <c r="AT95" s="253" t="s">
        <v>183</v>
      </c>
      <c r="AU95" s="253" t="s">
        <v>82</v>
      </c>
      <c r="AV95" s="14" t="s">
        <v>181</v>
      </c>
      <c r="AW95" s="14" t="s">
        <v>35</v>
      </c>
      <c r="AX95" s="14" t="s">
        <v>80</v>
      </c>
      <c r="AY95" s="253" t="s">
        <v>173</v>
      </c>
    </row>
    <row r="96" spans="2:65" s="1" customFormat="1" ht="22.5" customHeight="1">
      <c r="B96" s="41"/>
      <c r="C96" s="262" t="s">
        <v>181</v>
      </c>
      <c r="D96" s="262" t="s">
        <v>710</v>
      </c>
      <c r="E96" s="263" t="s">
        <v>3494</v>
      </c>
      <c r="F96" s="264" t="s">
        <v>3495</v>
      </c>
      <c r="G96" s="265" t="s">
        <v>199</v>
      </c>
      <c r="H96" s="266">
        <v>2</v>
      </c>
      <c r="I96" s="267"/>
      <c r="J96" s="268">
        <f>ROUND(I96*H96,2)</f>
        <v>0</v>
      </c>
      <c r="K96" s="264" t="s">
        <v>180</v>
      </c>
      <c r="L96" s="269"/>
      <c r="M96" s="270" t="s">
        <v>21</v>
      </c>
      <c r="N96" s="271" t="s">
        <v>43</v>
      </c>
      <c r="O96" s="42"/>
      <c r="P96" s="202">
        <f>O96*H96</f>
        <v>0</v>
      </c>
      <c r="Q96" s="202">
        <v>0.011</v>
      </c>
      <c r="R96" s="202">
        <f>Q96*H96</f>
        <v>0.022</v>
      </c>
      <c r="S96" s="202">
        <v>0</v>
      </c>
      <c r="T96" s="203">
        <f>S96*H96</f>
        <v>0</v>
      </c>
      <c r="AR96" s="24" t="s">
        <v>600</v>
      </c>
      <c r="AT96" s="24" t="s">
        <v>710</v>
      </c>
      <c r="AU96" s="24" t="s">
        <v>82</v>
      </c>
      <c r="AY96" s="24" t="s">
        <v>173</v>
      </c>
      <c r="BE96" s="204">
        <f>IF(N96="základní",J96,0)</f>
        <v>0</v>
      </c>
      <c r="BF96" s="204">
        <f>IF(N96="snížená",J96,0)</f>
        <v>0</v>
      </c>
      <c r="BG96" s="204">
        <f>IF(N96="zákl. přenesená",J96,0)</f>
        <v>0</v>
      </c>
      <c r="BH96" s="204">
        <f>IF(N96="sníž. přenesená",J96,0)</f>
        <v>0</v>
      </c>
      <c r="BI96" s="204">
        <f>IF(N96="nulová",J96,0)</f>
        <v>0</v>
      </c>
      <c r="BJ96" s="24" t="s">
        <v>80</v>
      </c>
      <c r="BK96" s="204">
        <f>ROUND(I96*H96,2)</f>
        <v>0</v>
      </c>
      <c r="BL96" s="24" t="s">
        <v>465</v>
      </c>
      <c r="BM96" s="24" t="s">
        <v>3496</v>
      </c>
    </row>
    <row r="97" spans="2:65" s="1" customFormat="1" ht="31.5" customHeight="1">
      <c r="B97" s="41"/>
      <c r="C97" s="193" t="s">
        <v>207</v>
      </c>
      <c r="D97" s="193" t="s">
        <v>176</v>
      </c>
      <c r="E97" s="194" t="s">
        <v>3497</v>
      </c>
      <c r="F97" s="195" t="s">
        <v>3498</v>
      </c>
      <c r="G97" s="196" t="s">
        <v>199</v>
      </c>
      <c r="H97" s="197">
        <v>4</v>
      </c>
      <c r="I97" s="198"/>
      <c r="J97" s="199">
        <f>ROUND(I97*H97,2)</f>
        <v>0</v>
      </c>
      <c r="K97" s="195" t="s">
        <v>21</v>
      </c>
      <c r="L97" s="61"/>
      <c r="M97" s="200" t="s">
        <v>21</v>
      </c>
      <c r="N97" s="201" t="s">
        <v>43</v>
      </c>
      <c r="O97" s="42"/>
      <c r="P97" s="202">
        <f>O97*H97</f>
        <v>0</v>
      </c>
      <c r="Q97" s="202">
        <v>0.004</v>
      </c>
      <c r="R97" s="202">
        <f>Q97*H97</f>
        <v>0.016</v>
      </c>
      <c r="S97" s="202">
        <v>0</v>
      </c>
      <c r="T97" s="203">
        <f>S97*H97</f>
        <v>0</v>
      </c>
      <c r="AR97" s="24" t="s">
        <v>465</v>
      </c>
      <c r="AT97" s="24" t="s">
        <v>176</v>
      </c>
      <c r="AU97" s="24" t="s">
        <v>82</v>
      </c>
      <c r="AY97" s="24" t="s">
        <v>173</v>
      </c>
      <c r="BE97" s="204">
        <f>IF(N97="základní",J97,0)</f>
        <v>0</v>
      </c>
      <c r="BF97" s="204">
        <f>IF(N97="snížená",J97,0)</f>
        <v>0</v>
      </c>
      <c r="BG97" s="204">
        <f>IF(N97="zákl. přenesená",J97,0)</f>
        <v>0</v>
      </c>
      <c r="BH97" s="204">
        <f>IF(N97="sníž. přenesená",J97,0)</f>
        <v>0</v>
      </c>
      <c r="BI97" s="204">
        <f>IF(N97="nulová",J97,0)</f>
        <v>0</v>
      </c>
      <c r="BJ97" s="24" t="s">
        <v>80</v>
      </c>
      <c r="BK97" s="204">
        <f>ROUND(I97*H97,2)</f>
        <v>0</v>
      </c>
      <c r="BL97" s="24" t="s">
        <v>465</v>
      </c>
      <c r="BM97" s="24" t="s">
        <v>3499</v>
      </c>
    </row>
    <row r="98" spans="2:51" s="11" customFormat="1" ht="13.5">
      <c r="B98" s="205"/>
      <c r="C98" s="206"/>
      <c r="D98" s="207" t="s">
        <v>183</v>
      </c>
      <c r="E98" s="208" t="s">
        <v>21</v>
      </c>
      <c r="F98" s="209" t="s">
        <v>3500</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1" customFormat="1" ht="13.5">
      <c r="B99" s="205"/>
      <c r="C99" s="206"/>
      <c r="D99" s="207" t="s">
        <v>183</v>
      </c>
      <c r="E99" s="208" t="s">
        <v>21</v>
      </c>
      <c r="F99" s="209" t="s">
        <v>3501</v>
      </c>
      <c r="G99" s="206"/>
      <c r="H99" s="210" t="s">
        <v>21</v>
      </c>
      <c r="I99" s="211"/>
      <c r="J99" s="206"/>
      <c r="K99" s="206"/>
      <c r="L99" s="212"/>
      <c r="M99" s="213"/>
      <c r="N99" s="214"/>
      <c r="O99" s="214"/>
      <c r="P99" s="214"/>
      <c r="Q99" s="214"/>
      <c r="R99" s="214"/>
      <c r="S99" s="214"/>
      <c r="T99" s="215"/>
      <c r="AT99" s="216" t="s">
        <v>183</v>
      </c>
      <c r="AU99" s="216" t="s">
        <v>82</v>
      </c>
      <c r="AV99" s="11" t="s">
        <v>80</v>
      </c>
      <c r="AW99" s="11" t="s">
        <v>35</v>
      </c>
      <c r="AX99" s="11" t="s">
        <v>72</v>
      </c>
      <c r="AY99" s="216" t="s">
        <v>173</v>
      </c>
    </row>
    <row r="100" spans="2:51" s="11" customFormat="1" ht="13.5">
      <c r="B100" s="205"/>
      <c r="C100" s="206"/>
      <c r="D100" s="207" t="s">
        <v>183</v>
      </c>
      <c r="E100" s="208" t="s">
        <v>21</v>
      </c>
      <c r="F100" s="209" t="s">
        <v>3502</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ht="13.5">
      <c r="B101" s="205"/>
      <c r="C101" s="206"/>
      <c r="D101" s="207" t="s">
        <v>183</v>
      </c>
      <c r="E101" s="208" t="s">
        <v>21</v>
      </c>
      <c r="F101" s="209" t="s">
        <v>3503</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1" customFormat="1" ht="27">
      <c r="B102" s="205"/>
      <c r="C102" s="206"/>
      <c r="D102" s="207" t="s">
        <v>183</v>
      </c>
      <c r="E102" s="208" t="s">
        <v>21</v>
      </c>
      <c r="F102" s="209" t="s">
        <v>3504</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1" customFormat="1" ht="13.5">
      <c r="B103" s="205"/>
      <c r="C103" s="206"/>
      <c r="D103" s="207" t="s">
        <v>183</v>
      </c>
      <c r="E103" s="208" t="s">
        <v>21</v>
      </c>
      <c r="F103" s="209" t="s">
        <v>3505</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51" s="12" customFormat="1" ht="13.5">
      <c r="B104" s="217"/>
      <c r="C104" s="218"/>
      <c r="D104" s="207" t="s">
        <v>183</v>
      </c>
      <c r="E104" s="219" t="s">
        <v>21</v>
      </c>
      <c r="F104" s="220" t="s">
        <v>181</v>
      </c>
      <c r="G104" s="218"/>
      <c r="H104" s="221">
        <v>4</v>
      </c>
      <c r="I104" s="222"/>
      <c r="J104" s="218"/>
      <c r="K104" s="218"/>
      <c r="L104" s="223"/>
      <c r="M104" s="224"/>
      <c r="N104" s="225"/>
      <c r="O104" s="225"/>
      <c r="P104" s="225"/>
      <c r="Q104" s="225"/>
      <c r="R104" s="225"/>
      <c r="S104" s="225"/>
      <c r="T104" s="226"/>
      <c r="AT104" s="227" t="s">
        <v>183</v>
      </c>
      <c r="AU104" s="227" t="s">
        <v>82</v>
      </c>
      <c r="AV104" s="12" t="s">
        <v>82</v>
      </c>
      <c r="AW104" s="12" t="s">
        <v>35</v>
      </c>
      <c r="AX104" s="12" t="s">
        <v>72</v>
      </c>
      <c r="AY104" s="227" t="s">
        <v>173</v>
      </c>
    </row>
    <row r="105" spans="2:51" s="14" customFormat="1" ht="13.5">
      <c r="B105" s="243"/>
      <c r="C105" s="244"/>
      <c r="D105" s="239" t="s">
        <v>183</v>
      </c>
      <c r="E105" s="254" t="s">
        <v>21</v>
      </c>
      <c r="F105" s="255" t="s">
        <v>204</v>
      </c>
      <c r="G105" s="244"/>
      <c r="H105" s="256">
        <v>4</v>
      </c>
      <c r="I105" s="248"/>
      <c r="J105" s="244"/>
      <c r="K105" s="244"/>
      <c r="L105" s="249"/>
      <c r="M105" s="250"/>
      <c r="N105" s="251"/>
      <c r="O105" s="251"/>
      <c r="P105" s="251"/>
      <c r="Q105" s="251"/>
      <c r="R105" s="251"/>
      <c r="S105" s="251"/>
      <c r="T105" s="252"/>
      <c r="AT105" s="253" t="s">
        <v>183</v>
      </c>
      <c r="AU105" s="253" t="s">
        <v>82</v>
      </c>
      <c r="AV105" s="14" t="s">
        <v>181</v>
      </c>
      <c r="AW105" s="14" t="s">
        <v>35</v>
      </c>
      <c r="AX105" s="14" t="s">
        <v>80</v>
      </c>
      <c r="AY105" s="253" t="s">
        <v>173</v>
      </c>
    </row>
    <row r="106" spans="2:65" s="1" customFormat="1" ht="22.5" customHeight="1">
      <c r="B106" s="41"/>
      <c r="C106" s="193" t="s">
        <v>237</v>
      </c>
      <c r="D106" s="193" t="s">
        <v>176</v>
      </c>
      <c r="E106" s="194" t="s">
        <v>3506</v>
      </c>
      <c r="F106" s="195" t="s">
        <v>3507</v>
      </c>
      <c r="G106" s="196" t="s">
        <v>560</v>
      </c>
      <c r="H106" s="197">
        <v>1</v>
      </c>
      <c r="I106" s="198"/>
      <c r="J106" s="199">
        <f>ROUND(I106*H106,2)</f>
        <v>0</v>
      </c>
      <c r="K106" s="195" t="s">
        <v>21</v>
      </c>
      <c r="L106" s="61"/>
      <c r="M106" s="200" t="s">
        <v>21</v>
      </c>
      <c r="N106" s="201" t="s">
        <v>43</v>
      </c>
      <c r="O106" s="42"/>
      <c r="P106" s="202">
        <f>O106*H106</f>
        <v>0</v>
      </c>
      <c r="Q106" s="202">
        <v>0</v>
      </c>
      <c r="R106" s="202">
        <f>Q106*H106</f>
        <v>0</v>
      </c>
      <c r="S106" s="202">
        <v>0</v>
      </c>
      <c r="T106" s="203">
        <f>S106*H106</f>
        <v>0</v>
      </c>
      <c r="AR106" s="24" t="s">
        <v>465</v>
      </c>
      <c r="AT106" s="24" t="s">
        <v>176</v>
      </c>
      <c r="AU106" s="24" t="s">
        <v>82</v>
      </c>
      <c r="AY106" s="24" t="s">
        <v>173</v>
      </c>
      <c r="BE106" s="204">
        <f>IF(N106="základní",J106,0)</f>
        <v>0</v>
      </c>
      <c r="BF106" s="204">
        <f>IF(N106="snížená",J106,0)</f>
        <v>0</v>
      </c>
      <c r="BG106" s="204">
        <f>IF(N106="zákl. přenesená",J106,0)</f>
        <v>0</v>
      </c>
      <c r="BH106" s="204">
        <f>IF(N106="sníž. přenesená",J106,0)</f>
        <v>0</v>
      </c>
      <c r="BI106" s="204">
        <f>IF(N106="nulová",J106,0)</f>
        <v>0</v>
      </c>
      <c r="BJ106" s="24" t="s">
        <v>80</v>
      </c>
      <c r="BK106" s="204">
        <f>ROUND(I106*H106,2)</f>
        <v>0</v>
      </c>
      <c r="BL106" s="24" t="s">
        <v>465</v>
      </c>
      <c r="BM106" s="24" t="s">
        <v>3508</v>
      </c>
    </row>
    <row r="107" spans="2:51" s="11" customFormat="1" ht="13.5">
      <c r="B107" s="205"/>
      <c r="C107" s="206"/>
      <c r="D107" s="207" t="s">
        <v>183</v>
      </c>
      <c r="E107" s="208" t="s">
        <v>21</v>
      </c>
      <c r="F107" s="209" t="s">
        <v>3485</v>
      </c>
      <c r="G107" s="206"/>
      <c r="H107" s="210" t="s">
        <v>21</v>
      </c>
      <c r="I107" s="211"/>
      <c r="J107" s="206"/>
      <c r="K107" s="206"/>
      <c r="L107" s="212"/>
      <c r="M107" s="213"/>
      <c r="N107" s="214"/>
      <c r="O107" s="214"/>
      <c r="P107" s="214"/>
      <c r="Q107" s="214"/>
      <c r="R107" s="214"/>
      <c r="S107" s="214"/>
      <c r="T107" s="215"/>
      <c r="AT107" s="216" t="s">
        <v>183</v>
      </c>
      <c r="AU107" s="216" t="s">
        <v>82</v>
      </c>
      <c r="AV107" s="11" t="s">
        <v>80</v>
      </c>
      <c r="AW107" s="11" t="s">
        <v>35</v>
      </c>
      <c r="AX107" s="11" t="s">
        <v>72</v>
      </c>
      <c r="AY107" s="216" t="s">
        <v>173</v>
      </c>
    </row>
    <row r="108" spans="2:51" s="11" customFormat="1" ht="27">
      <c r="B108" s="205"/>
      <c r="C108" s="206"/>
      <c r="D108" s="207" t="s">
        <v>183</v>
      </c>
      <c r="E108" s="208" t="s">
        <v>21</v>
      </c>
      <c r="F108" s="209" t="s">
        <v>3509</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ht="13.5">
      <c r="B109" s="205"/>
      <c r="C109" s="206"/>
      <c r="D109" s="207" t="s">
        <v>183</v>
      </c>
      <c r="E109" s="208" t="s">
        <v>21</v>
      </c>
      <c r="F109" s="209" t="s">
        <v>3510</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1" customFormat="1" ht="27">
      <c r="B110" s="205"/>
      <c r="C110" s="206"/>
      <c r="D110" s="207" t="s">
        <v>183</v>
      </c>
      <c r="E110" s="208" t="s">
        <v>21</v>
      </c>
      <c r="F110" s="209" t="s">
        <v>3511</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51" s="12" customFormat="1" ht="13.5">
      <c r="B111" s="217"/>
      <c r="C111" s="218"/>
      <c r="D111" s="207" t="s">
        <v>183</v>
      </c>
      <c r="E111" s="219" t="s">
        <v>21</v>
      </c>
      <c r="F111" s="220" t="s">
        <v>80</v>
      </c>
      <c r="G111" s="218"/>
      <c r="H111" s="221">
        <v>1</v>
      </c>
      <c r="I111" s="222"/>
      <c r="J111" s="218"/>
      <c r="K111" s="218"/>
      <c r="L111" s="223"/>
      <c r="M111" s="224"/>
      <c r="N111" s="225"/>
      <c r="O111" s="225"/>
      <c r="P111" s="225"/>
      <c r="Q111" s="225"/>
      <c r="R111" s="225"/>
      <c r="S111" s="225"/>
      <c r="T111" s="226"/>
      <c r="AT111" s="227" t="s">
        <v>183</v>
      </c>
      <c r="AU111" s="227" t="s">
        <v>82</v>
      </c>
      <c r="AV111" s="12" t="s">
        <v>82</v>
      </c>
      <c r="AW111" s="12" t="s">
        <v>35</v>
      </c>
      <c r="AX111" s="12" t="s">
        <v>72</v>
      </c>
      <c r="AY111" s="227" t="s">
        <v>173</v>
      </c>
    </row>
    <row r="112" spans="2:51" s="14" customFormat="1" ht="13.5">
      <c r="B112" s="243"/>
      <c r="C112" s="244"/>
      <c r="D112" s="207" t="s">
        <v>183</v>
      </c>
      <c r="E112" s="245" t="s">
        <v>21</v>
      </c>
      <c r="F112" s="246" t="s">
        <v>204</v>
      </c>
      <c r="G112" s="244"/>
      <c r="H112" s="247">
        <v>1</v>
      </c>
      <c r="I112" s="248"/>
      <c r="J112" s="244"/>
      <c r="K112" s="244"/>
      <c r="L112" s="249"/>
      <c r="M112" s="259"/>
      <c r="N112" s="260"/>
      <c r="O112" s="260"/>
      <c r="P112" s="260"/>
      <c r="Q112" s="260"/>
      <c r="R112" s="260"/>
      <c r="S112" s="260"/>
      <c r="T112" s="261"/>
      <c r="AT112" s="253" t="s">
        <v>183</v>
      </c>
      <c r="AU112" s="253" t="s">
        <v>82</v>
      </c>
      <c r="AV112" s="14" t="s">
        <v>181</v>
      </c>
      <c r="AW112" s="14" t="s">
        <v>35</v>
      </c>
      <c r="AX112" s="14" t="s">
        <v>80</v>
      </c>
      <c r="AY112" s="253" t="s">
        <v>173</v>
      </c>
    </row>
    <row r="113" spans="2:12" s="1" customFormat="1" ht="6.95" customHeight="1">
      <c r="B113" s="56"/>
      <c r="C113" s="57"/>
      <c r="D113" s="57"/>
      <c r="E113" s="57"/>
      <c r="F113" s="57"/>
      <c r="G113" s="57"/>
      <c r="H113" s="57"/>
      <c r="I113" s="139"/>
      <c r="J113" s="57"/>
      <c r="K113" s="57"/>
      <c r="L113" s="61"/>
    </row>
  </sheetData>
  <sheetProtection algorithmName="SHA-512" hashValue="h2oyl+5xVizeyQFDsiPokim+MlxN7mlnWqWD8LZHIoz7pCvg9cHvoFLuNph43lDOBzSGyVTUKV0mfxZQgsz/JA==" saltValue="m6m0ONH4IlbHjPaNO//eiw==" spinCount="100000" sheet="1" formatCells="0" formatColumns="0" formatRows="0" sort="0" autoFilter="0"/>
  <autoFilter ref="C77:K112"/>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6"/>
  <sheetViews>
    <sheetView showGridLines="0" workbookViewId="0" topLeftCell="A1">
      <pane ySplit="1" topLeftCell="A7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127</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3512</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ROUND(SUM(BE81:BE105),2)</f>
        <v>0</v>
      </c>
      <c r="G30" s="42"/>
      <c r="H30" s="42"/>
      <c r="I30" s="131">
        <v>0.21</v>
      </c>
      <c r="J30" s="130">
        <f>ROUND(ROUND((SUM(BE81:BE105)),2)*I30,2)</f>
        <v>0</v>
      </c>
      <c r="K30" s="45"/>
    </row>
    <row r="31" spans="2:11" s="1" customFormat="1" ht="14.45" customHeight="1">
      <c r="B31" s="41"/>
      <c r="C31" s="42"/>
      <c r="D31" s="42"/>
      <c r="E31" s="49" t="s">
        <v>44</v>
      </c>
      <c r="F31" s="130">
        <f>ROUND(SUM(BF81:BF105),2)</f>
        <v>0</v>
      </c>
      <c r="G31" s="42"/>
      <c r="H31" s="42"/>
      <c r="I31" s="131">
        <v>0.15</v>
      </c>
      <c r="J31" s="130">
        <f>ROUND(ROUND((SUM(BF81:BF105)),2)*I31,2)</f>
        <v>0</v>
      </c>
      <c r="K31" s="45"/>
    </row>
    <row r="32" spans="2:11" s="1" customFormat="1" ht="14.45" customHeight="1" hidden="1">
      <c r="B32" s="41"/>
      <c r="C32" s="42"/>
      <c r="D32" s="42"/>
      <c r="E32" s="49" t="s">
        <v>45</v>
      </c>
      <c r="F32" s="130">
        <f>ROUND(SUM(BG81:BG105),2)</f>
        <v>0</v>
      </c>
      <c r="G32" s="42"/>
      <c r="H32" s="42"/>
      <c r="I32" s="131">
        <v>0.21</v>
      </c>
      <c r="J32" s="130">
        <v>0</v>
      </c>
      <c r="K32" s="45"/>
    </row>
    <row r="33" spans="2:11" s="1" customFormat="1" ht="14.45" customHeight="1" hidden="1">
      <c r="B33" s="41"/>
      <c r="C33" s="42"/>
      <c r="D33" s="42"/>
      <c r="E33" s="49" t="s">
        <v>46</v>
      </c>
      <c r="F33" s="130">
        <f>ROUND(SUM(BH81:BH105),2)</f>
        <v>0</v>
      </c>
      <c r="G33" s="42"/>
      <c r="H33" s="42"/>
      <c r="I33" s="131">
        <v>0.15</v>
      </c>
      <c r="J33" s="130">
        <v>0</v>
      </c>
      <c r="K33" s="45"/>
    </row>
    <row r="34" spans="2:11" s="1" customFormat="1" ht="14.45" customHeight="1" hidden="1">
      <c r="B34" s="41"/>
      <c r="C34" s="42"/>
      <c r="D34" s="42"/>
      <c r="E34" s="49" t="s">
        <v>47</v>
      </c>
      <c r="F34" s="130">
        <f>ROUND(SUM(BI81:BI105),2)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2017-087-16 - Chladící boxy</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J81</f>
        <v>0</v>
      </c>
      <c r="K56" s="45"/>
      <c r="AU56" s="24" t="s">
        <v>144</v>
      </c>
    </row>
    <row r="57" spans="2:11" s="7" customFormat="1" ht="24.95" customHeight="1">
      <c r="B57" s="149"/>
      <c r="C57" s="150"/>
      <c r="D57" s="151" t="s">
        <v>150</v>
      </c>
      <c r="E57" s="152"/>
      <c r="F57" s="152"/>
      <c r="G57" s="152"/>
      <c r="H57" s="152"/>
      <c r="I57" s="153"/>
      <c r="J57" s="154">
        <f>J82</f>
        <v>0</v>
      </c>
      <c r="K57" s="155"/>
    </row>
    <row r="58" spans="2:11" s="8" customFormat="1" ht="19.9" customHeight="1">
      <c r="B58" s="156"/>
      <c r="C58" s="157"/>
      <c r="D58" s="158" t="s">
        <v>3513</v>
      </c>
      <c r="E58" s="159"/>
      <c r="F58" s="159"/>
      <c r="G58" s="159"/>
      <c r="H58" s="159"/>
      <c r="I58" s="160"/>
      <c r="J58" s="161">
        <f>J83</f>
        <v>0</v>
      </c>
      <c r="K58" s="162"/>
    </row>
    <row r="59" spans="2:11" s="8" customFormat="1" ht="14.85" customHeight="1">
      <c r="B59" s="156"/>
      <c r="C59" s="157"/>
      <c r="D59" s="158" t="s">
        <v>3514</v>
      </c>
      <c r="E59" s="159"/>
      <c r="F59" s="159"/>
      <c r="G59" s="159"/>
      <c r="H59" s="159"/>
      <c r="I59" s="160"/>
      <c r="J59" s="161">
        <f>J84</f>
        <v>0</v>
      </c>
      <c r="K59" s="162"/>
    </row>
    <row r="60" spans="2:11" s="8" customFormat="1" ht="14.85" customHeight="1">
      <c r="B60" s="156"/>
      <c r="C60" s="157"/>
      <c r="D60" s="158" t="s">
        <v>3515</v>
      </c>
      <c r="E60" s="159"/>
      <c r="F60" s="159"/>
      <c r="G60" s="159"/>
      <c r="H60" s="159"/>
      <c r="I60" s="160"/>
      <c r="J60" s="161">
        <f>J94</f>
        <v>0</v>
      </c>
      <c r="K60" s="162"/>
    </row>
    <row r="61" spans="2:11" s="8" customFormat="1" ht="14.85" customHeight="1">
      <c r="B61" s="156"/>
      <c r="C61" s="157"/>
      <c r="D61" s="158" t="s">
        <v>3516</v>
      </c>
      <c r="E61" s="159"/>
      <c r="F61" s="159"/>
      <c r="G61" s="159"/>
      <c r="H61" s="159"/>
      <c r="I61" s="160"/>
      <c r="J61" s="161">
        <f>J97</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157</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22.5" customHeight="1">
      <c r="B71" s="41"/>
      <c r="C71" s="63"/>
      <c r="D71" s="63"/>
      <c r="E71" s="399" t="str">
        <f>E7</f>
        <v>Suterén I. stavba</v>
      </c>
      <c r="F71" s="400"/>
      <c r="G71" s="400"/>
      <c r="H71" s="400"/>
      <c r="I71" s="163"/>
      <c r="J71" s="63"/>
      <c r="K71" s="63"/>
      <c r="L71" s="61"/>
    </row>
    <row r="72" spans="2:12" s="1" customFormat="1" ht="14.45" customHeight="1">
      <c r="B72" s="41"/>
      <c r="C72" s="65" t="s">
        <v>137</v>
      </c>
      <c r="D72" s="63"/>
      <c r="E72" s="63"/>
      <c r="F72" s="63"/>
      <c r="G72" s="63"/>
      <c r="H72" s="63"/>
      <c r="I72" s="163"/>
      <c r="J72" s="63"/>
      <c r="K72" s="63"/>
      <c r="L72" s="61"/>
    </row>
    <row r="73" spans="2:12" s="1" customFormat="1" ht="23.25" customHeight="1">
      <c r="B73" s="41"/>
      <c r="C73" s="63"/>
      <c r="D73" s="63"/>
      <c r="E73" s="379" t="str">
        <f>E9</f>
        <v>2017-087-16 - Chladící boxy</v>
      </c>
      <c r="F73" s="401"/>
      <c r="G73" s="401"/>
      <c r="H73" s="401"/>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Kamýcká 1176, Praha 6</v>
      </c>
      <c r="G75" s="63"/>
      <c r="H75" s="63"/>
      <c r="I75" s="165" t="s">
        <v>25</v>
      </c>
      <c r="J75" s="73" t="str">
        <f>IF(J12="","",J12)</f>
        <v>28. 4. 2017</v>
      </c>
      <c r="K75" s="63"/>
      <c r="L75" s="61"/>
    </row>
    <row r="76" spans="2:12" s="1" customFormat="1" ht="6.95" customHeight="1">
      <c r="B76" s="41"/>
      <c r="C76" s="63"/>
      <c r="D76" s="63"/>
      <c r="E76" s="63"/>
      <c r="F76" s="63"/>
      <c r="G76" s="63"/>
      <c r="H76" s="63"/>
      <c r="I76" s="163"/>
      <c r="J76" s="63"/>
      <c r="K76" s="63"/>
      <c r="L76" s="61"/>
    </row>
    <row r="77" spans="2:12" s="1" customFormat="1" ht="15">
      <c r="B77" s="41"/>
      <c r="C77" s="65" t="s">
        <v>27</v>
      </c>
      <c r="D77" s="63"/>
      <c r="E77" s="63"/>
      <c r="F77" s="164" t="str">
        <f>E15</f>
        <v>ČZU v Praze Kamýcká 129, Praha 6</v>
      </c>
      <c r="G77" s="63"/>
      <c r="H77" s="63"/>
      <c r="I77" s="165" t="s">
        <v>33</v>
      </c>
      <c r="J77" s="164" t="str">
        <f>E21</f>
        <v>Ing. Vladimír Čapka Gestnerova 5/658, Praha 7</v>
      </c>
      <c r="K77" s="63"/>
      <c r="L77" s="61"/>
    </row>
    <row r="78" spans="2:12" s="1" customFormat="1" ht="14.45" customHeight="1">
      <c r="B78" s="41"/>
      <c r="C78" s="65" t="s">
        <v>31</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158</v>
      </c>
      <c r="D80" s="168" t="s">
        <v>57</v>
      </c>
      <c r="E80" s="168" t="s">
        <v>53</v>
      </c>
      <c r="F80" s="168" t="s">
        <v>159</v>
      </c>
      <c r="G80" s="168" t="s">
        <v>160</v>
      </c>
      <c r="H80" s="168" t="s">
        <v>161</v>
      </c>
      <c r="I80" s="169" t="s">
        <v>162</v>
      </c>
      <c r="J80" s="168" t="s">
        <v>142</v>
      </c>
      <c r="K80" s="170" t="s">
        <v>163</v>
      </c>
      <c r="L80" s="171"/>
      <c r="M80" s="81" t="s">
        <v>164</v>
      </c>
      <c r="N80" s="82" t="s">
        <v>42</v>
      </c>
      <c r="O80" s="82" t="s">
        <v>165</v>
      </c>
      <c r="P80" s="82" t="s">
        <v>166</v>
      </c>
      <c r="Q80" s="82" t="s">
        <v>167</v>
      </c>
      <c r="R80" s="82" t="s">
        <v>168</v>
      </c>
      <c r="S80" s="82" t="s">
        <v>169</v>
      </c>
      <c r="T80" s="83" t="s">
        <v>170</v>
      </c>
    </row>
    <row r="81" spans="2:63" s="1" customFormat="1" ht="29.25" customHeight="1">
      <c r="B81" s="41"/>
      <c r="C81" s="87" t="s">
        <v>143</v>
      </c>
      <c r="D81" s="63"/>
      <c r="E81" s="63"/>
      <c r="F81" s="63"/>
      <c r="G81" s="63"/>
      <c r="H81" s="63"/>
      <c r="I81" s="163"/>
      <c r="J81" s="172">
        <f>BK81</f>
        <v>0</v>
      </c>
      <c r="K81" s="63"/>
      <c r="L81" s="61"/>
      <c r="M81" s="84"/>
      <c r="N81" s="85"/>
      <c r="O81" s="85"/>
      <c r="P81" s="173">
        <f>P82</f>
        <v>0</v>
      </c>
      <c r="Q81" s="85"/>
      <c r="R81" s="173">
        <f>R82</f>
        <v>0</v>
      </c>
      <c r="S81" s="85"/>
      <c r="T81" s="174">
        <f>T82</f>
        <v>0</v>
      </c>
      <c r="AT81" s="24" t="s">
        <v>71</v>
      </c>
      <c r="AU81" s="24" t="s">
        <v>144</v>
      </c>
      <c r="BK81" s="175">
        <f>BK82</f>
        <v>0</v>
      </c>
    </row>
    <row r="82" spans="2:63" s="10" customFormat="1" ht="37.35" customHeight="1">
      <c r="B82" s="176"/>
      <c r="C82" s="177"/>
      <c r="D82" s="178" t="s">
        <v>71</v>
      </c>
      <c r="E82" s="179" t="s">
        <v>544</v>
      </c>
      <c r="F82" s="179" t="s">
        <v>545</v>
      </c>
      <c r="G82" s="177"/>
      <c r="H82" s="177"/>
      <c r="I82" s="180"/>
      <c r="J82" s="181">
        <f>BK82</f>
        <v>0</v>
      </c>
      <c r="K82" s="177"/>
      <c r="L82" s="182"/>
      <c r="M82" s="183"/>
      <c r="N82" s="184"/>
      <c r="O82" s="184"/>
      <c r="P82" s="185">
        <f>P83</f>
        <v>0</v>
      </c>
      <c r="Q82" s="184"/>
      <c r="R82" s="185">
        <f>R83</f>
        <v>0</v>
      </c>
      <c r="S82" s="184"/>
      <c r="T82" s="186">
        <f>T83</f>
        <v>0</v>
      </c>
      <c r="AR82" s="187" t="s">
        <v>80</v>
      </c>
      <c r="AT82" s="188" t="s">
        <v>71</v>
      </c>
      <c r="AU82" s="188" t="s">
        <v>72</v>
      </c>
      <c r="AY82" s="187" t="s">
        <v>173</v>
      </c>
      <c r="BK82" s="189">
        <f>BK83</f>
        <v>0</v>
      </c>
    </row>
    <row r="83" spans="2:63" s="10" customFormat="1" ht="19.9" customHeight="1">
      <c r="B83" s="176"/>
      <c r="C83" s="177"/>
      <c r="D83" s="178" t="s">
        <v>71</v>
      </c>
      <c r="E83" s="280" t="s">
        <v>1669</v>
      </c>
      <c r="F83" s="280" t="s">
        <v>3517</v>
      </c>
      <c r="G83" s="177"/>
      <c r="H83" s="177"/>
      <c r="I83" s="180"/>
      <c r="J83" s="281">
        <f>BK83</f>
        <v>0</v>
      </c>
      <c r="K83" s="177"/>
      <c r="L83" s="182"/>
      <c r="M83" s="183"/>
      <c r="N83" s="184"/>
      <c r="O83" s="184"/>
      <c r="P83" s="185">
        <f>P84+P94+P97</f>
        <v>0</v>
      </c>
      <c r="Q83" s="184"/>
      <c r="R83" s="185">
        <f>R84+R94+R97</f>
        <v>0</v>
      </c>
      <c r="S83" s="184"/>
      <c r="T83" s="186">
        <f>T84+T94+T97</f>
        <v>0</v>
      </c>
      <c r="AR83" s="187" t="s">
        <v>80</v>
      </c>
      <c r="AT83" s="188" t="s">
        <v>71</v>
      </c>
      <c r="AU83" s="188" t="s">
        <v>80</v>
      </c>
      <c r="AY83" s="187" t="s">
        <v>173</v>
      </c>
      <c r="BK83" s="189">
        <f>BK84+BK94+BK97</f>
        <v>0</v>
      </c>
    </row>
    <row r="84" spans="2:63" s="10" customFormat="1" ht="14.85" customHeight="1">
      <c r="B84" s="176"/>
      <c r="C84" s="177"/>
      <c r="D84" s="190" t="s">
        <v>71</v>
      </c>
      <c r="E84" s="191" t="s">
        <v>3518</v>
      </c>
      <c r="F84" s="191" t="s">
        <v>126</v>
      </c>
      <c r="G84" s="177"/>
      <c r="H84" s="177"/>
      <c r="I84" s="180"/>
      <c r="J84" s="192">
        <f>BK84</f>
        <v>0</v>
      </c>
      <c r="K84" s="177"/>
      <c r="L84" s="182"/>
      <c r="M84" s="183"/>
      <c r="N84" s="184"/>
      <c r="O84" s="184"/>
      <c r="P84" s="185">
        <f>SUM(P85:P93)</f>
        <v>0</v>
      </c>
      <c r="Q84" s="184"/>
      <c r="R84" s="185">
        <f>SUM(R85:R93)</f>
        <v>0</v>
      </c>
      <c r="S84" s="184"/>
      <c r="T84" s="186">
        <f>SUM(T85:T93)</f>
        <v>0</v>
      </c>
      <c r="AR84" s="187" t="s">
        <v>80</v>
      </c>
      <c r="AT84" s="188" t="s">
        <v>71</v>
      </c>
      <c r="AU84" s="188" t="s">
        <v>82</v>
      </c>
      <c r="AY84" s="187" t="s">
        <v>173</v>
      </c>
      <c r="BK84" s="189">
        <f>SUM(BK85:BK93)</f>
        <v>0</v>
      </c>
    </row>
    <row r="85" spans="2:65" s="1" customFormat="1" ht="22.5" customHeight="1">
      <c r="B85" s="41"/>
      <c r="C85" s="262" t="s">
        <v>80</v>
      </c>
      <c r="D85" s="262" t="s">
        <v>710</v>
      </c>
      <c r="E85" s="263" t="s">
        <v>3519</v>
      </c>
      <c r="F85" s="264" t="s">
        <v>3520</v>
      </c>
      <c r="G85" s="265" t="s">
        <v>179</v>
      </c>
      <c r="H85" s="266">
        <v>59.27</v>
      </c>
      <c r="I85" s="267"/>
      <c r="J85" s="268">
        <f aca="true" t="shared" si="0" ref="J85:J93">ROUND(I85*H85,2)</f>
        <v>0</v>
      </c>
      <c r="K85" s="264" t="s">
        <v>21</v>
      </c>
      <c r="L85" s="269"/>
      <c r="M85" s="270" t="s">
        <v>21</v>
      </c>
      <c r="N85" s="271" t="s">
        <v>43</v>
      </c>
      <c r="O85" s="42"/>
      <c r="P85" s="202">
        <f aca="true" t="shared" si="1" ref="P85:P93">O85*H85</f>
        <v>0</v>
      </c>
      <c r="Q85" s="202">
        <v>0</v>
      </c>
      <c r="R85" s="202">
        <f aca="true" t="shared" si="2" ref="R85:R93">Q85*H85</f>
        <v>0</v>
      </c>
      <c r="S85" s="202">
        <v>0</v>
      </c>
      <c r="T85" s="203">
        <f aca="true" t="shared" si="3" ref="T85:T93">S85*H85</f>
        <v>0</v>
      </c>
      <c r="AR85" s="24" t="s">
        <v>317</v>
      </c>
      <c r="AT85" s="24" t="s">
        <v>710</v>
      </c>
      <c r="AU85" s="24" t="s">
        <v>189</v>
      </c>
      <c r="AY85" s="24" t="s">
        <v>173</v>
      </c>
      <c r="BE85" s="204">
        <f aca="true" t="shared" si="4" ref="BE85:BE93">IF(N85="základní",J85,0)</f>
        <v>0</v>
      </c>
      <c r="BF85" s="204">
        <f aca="true" t="shared" si="5" ref="BF85:BF93">IF(N85="snížená",J85,0)</f>
        <v>0</v>
      </c>
      <c r="BG85" s="204">
        <f aca="true" t="shared" si="6" ref="BG85:BG93">IF(N85="zákl. přenesená",J85,0)</f>
        <v>0</v>
      </c>
      <c r="BH85" s="204">
        <f aca="true" t="shared" si="7" ref="BH85:BH93">IF(N85="sníž. přenesená",J85,0)</f>
        <v>0</v>
      </c>
      <c r="BI85" s="204">
        <f aca="true" t="shared" si="8" ref="BI85:BI93">IF(N85="nulová",J85,0)</f>
        <v>0</v>
      </c>
      <c r="BJ85" s="24" t="s">
        <v>80</v>
      </c>
      <c r="BK85" s="204">
        <f aca="true" t="shared" si="9" ref="BK85:BK93">ROUND(I85*H85,2)</f>
        <v>0</v>
      </c>
      <c r="BL85" s="24" t="s">
        <v>181</v>
      </c>
      <c r="BM85" s="24" t="s">
        <v>3521</v>
      </c>
    </row>
    <row r="86" spans="2:65" s="1" customFormat="1" ht="22.5" customHeight="1">
      <c r="B86" s="41"/>
      <c r="C86" s="262" t="s">
        <v>82</v>
      </c>
      <c r="D86" s="262" t="s">
        <v>710</v>
      </c>
      <c r="E86" s="263" t="s">
        <v>3522</v>
      </c>
      <c r="F86" s="264" t="s">
        <v>3523</v>
      </c>
      <c r="G86" s="265" t="s">
        <v>179</v>
      </c>
      <c r="H86" s="266">
        <v>17.5</v>
      </c>
      <c r="I86" s="267"/>
      <c r="J86" s="268">
        <f t="shared" si="0"/>
        <v>0</v>
      </c>
      <c r="K86" s="264" t="s">
        <v>21</v>
      </c>
      <c r="L86" s="269"/>
      <c r="M86" s="270" t="s">
        <v>21</v>
      </c>
      <c r="N86" s="271" t="s">
        <v>43</v>
      </c>
      <c r="O86" s="42"/>
      <c r="P86" s="202">
        <f t="shared" si="1"/>
        <v>0</v>
      </c>
      <c r="Q86" s="202">
        <v>0</v>
      </c>
      <c r="R86" s="202">
        <f t="shared" si="2"/>
        <v>0</v>
      </c>
      <c r="S86" s="202">
        <v>0</v>
      </c>
      <c r="T86" s="203">
        <f t="shared" si="3"/>
        <v>0</v>
      </c>
      <c r="AR86" s="24" t="s">
        <v>317</v>
      </c>
      <c r="AT86" s="24" t="s">
        <v>710</v>
      </c>
      <c r="AU86" s="24" t="s">
        <v>189</v>
      </c>
      <c r="AY86" s="24" t="s">
        <v>173</v>
      </c>
      <c r="BE86" s="204">
        <f t="shared" si="4"/>
        <v>0</v>
      </c>
      <c r="BF86" s="204">
        <f t="shared" si="5"/>
        <v>0</v>
      </c>
      <c r="BG86" s="204">
        <f t="shared" si="6"/>
        <v>0</v>
      </c>
      <c r="BH86" s="204">
        <f t="shared" si="7"/>
        <v>0</v>
      </c>
      <c r="BI86" s="204">
        <f t="shared" si="8"/>
        <v>0</v>
      </c>
      <c r="BJ86" s="24" t="s">
        <v>80</v>
      </c>
      <c r="BK86" s="204">
        <f t="shared" si="9"/>
        <v>0</v>
      </c>
      <c r="BL86" s="24" t="s">
        <v>181</v>
      </c>
      <c r="BM86" s="24" t="s">
        <v>3524</v>
      </c>
    </row>
    <row r="87" spans="2:65" s="1" customFormat="1" ht="22.5" customHeight="1">
      <c r="B87" s="41"/>
      <c r="C87" s="262" t="s">
        <v>189</v>
      </c>
      <c r="D87" s="262" t="s">
        <v>710</v>
      </c>
      <c r="E87" s="263" t="s">
        <v>3525</v>
      </c>
      <c r="F87" s="264" t="s">
        <v>3526</v>
      </c>
      <c r="G87" s="265" t="s">
        <v>179</v>
      </c>
      <c r="H87" s="266">
        <v>16.5</v>
      </c>
      <c r="I87" s="267"/>
      <c r="J87" s="268">
        <f t="shared" si="0"/>
        <v>0</v>
      </c>
      <c r="K87" s="264" t="s">
        <v>21</v>
      </c>
      <c r="L87" s="269"/>
      <c r="M87" s="270" t="s">
        <v>21</v>
      </c>
      <c r="N87" s="271" t="s">
        <v>43</v>
      </c>
      <c r="O87" s="42"/>
      <c r="P87" s="202">
        <f t="shared" si="1"/>
        <v>0</v>
      </c>
      <c r="Q87" s="202">
        <v>0</v>
      </c>
      <c r="R87" s="202">
        <f t="shared" si="2"/>
        <v>0</v>
      </c>
      <c r="S87" s="202">
        <v>0</v>
      </c>
      <c r="T87" s="203">
        <f t="shared" si="3"/>
        <v>0</v>
      </c>
      <c r="AR87" s="24" t="s">
        <v>317</v>
      </c>
      <c r="AT87" s="24" t="s">
        <v>710</v>
      </c>
      <c r="AU87" s="24" t="s">
        <v>189</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3527</v>
      </c>
    </row>
    <row r="88" spans="2:65" s="1" customFormat="1" ht="22.5" customHeight="1">
      <c r="B88" s="41"/>
      <c r="C88" s="262" t="s">
        <v>181</v>
      </c>
      <c r="D88" s="262" t="s">
        <v>710</v>
      </c>
      <c r="E88" s="263" t="s">
        <v>3528</v>
      </c>
      <c r="F88" s="264" t="s">
        <v>3529</v>
      </c>
      <c r="G88" s="265" t="s">
        <v>611</v>
      </c>
      <c r="H88" s="266">
        <v>71</v>
      </c>
      <c r="I88" s="267"/>
      <c r="J88" s="268">
        <f t="shared" si="0"/>
        <v>0</v>
      </c>
      <c r="K88" s="264" t="s">
        <v>21</v>
      </c>
      <c r="L88" s="269"/>
      <c r="M88" s="270" t="s">
        <v>21</v>
      </c>
      <c r="N88" s="271" t="s">
        <v>43</v>
      </c>
      <c r="O88" s="42"/>
      <c r="P88" s="202">
        <f t="shared" si="1"/>
        <v>0</v>
      </c>
      <c r="Q88" s="202">
        <v>0</v>
      </c>
      <c r="R88" s="202">
        <f t="shared" si="2"/>
        <v>0</v>
      </c>
      <c r="S88" s="202">
        <v>0</v>
      </c>
      <c r="T88" s="203">
        <f t="shared" si="3"/>
        <v>0</v>
      </c>
      <c r="AR88" s="24" t="s">
        <v>317</v>
      </c>
      <c r="AT88" s="24" t="s">
        <v>710</v>
      </c>
      <c r="AU88" s="24" t="s">
        <v>189</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3530</v>
      </c>
    </row>
    <row r="89" spans="2:65" s="1" customFormat="1" ht="22.5" customHeight="1">
      <c r="B89" s="41"/>
      <c r="C89" s="262" t="s">
        <v>207</v>
      </c>
      <c r="D89" s="262" t="s">
        <v>710</v>
      </c>
      <c r="E89" s="263" t="s">
        <v>3531</v>
      </c>
      <c r="F89" s="264" t="s">
        <v>3532</v>
      </c>
      <c r="G89" s="265" t="s">
        <v>970</v>
      </c>
      <c r="H89" s="266">
        <v>3</v>
      </c>
      <c r="I89" s="267"/>
      <c r="J89" s="268">
        <f t="shared" si="0"/>
        <v>0</v>
      </c>
      <c r="K89" s="264" t="s">
        <v>21</v>
      </c>
      <c r="L89" s="269"/>
      <c r="M89" s="270" t="s">
        <v>21</v>
      </c>
      <c r="N89" s="271" t="s">
        <v>43</v>
      </c>
      <c r="O89" s="42"/>
      <c r="P89" s="202">
        <f t="shared" si="1"/>
        <v>0</v>
      </c>
      <c r="Q89" s="202">
        <v>0</v>
      </c>
      <c r="R89" s="202">
        <f t="shared" si="2"/>
        <v>0</v>
      </c>
      <c r="S89" s="202">
        <v>0</v>
      </c>
      <c r="T89" s="203">
        <f t="shared" si="3"/>
        <v>0</v>
      </c>
      <c r="AR89" s="24" t="s">
        <v>317</v>
      </c>
      <c r="AT89" s="24" t="s">
        <v>710</v>
      </c>
      <c r="AU89" s="24" t="s">
        <v>189</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3533</v>
      </c>
    </row>
    <row r="90" spans="2:65" s="1" customFormat="1" ht="22.5" customHeight="1">
      <c r="B90" s="41"/>
      <c r="C90" s="262" t="s">
        <v>237</v>
      </c>
      <c r="D90" s="262" t="s">
        <v>710</v>
      </c>
      <c r="E90" s="263" t="s">
        <v>3534</v>
      </c>
      <c r="F90" s="264" t="s">
        <v>3535</v>
      </c>
      <c r="G90" s="265" t="s">
        <v>179</v>
      </c>
      <c r="H90" s="266">
        <v>90.5</v>
      </c>
      <c r="I90" s="267"/>
      <c r="J90" s="268">
        <f t="shared" si="0"/>
        <v>0</v>
      </c>
      <c r="K90" s="264" t="s">
        <v>21</v>
      </c>
      <c r="L90" s="269"/>
      <c r="M90" s="270" t="s">
        <v>21</v>
      </c>
      <c r="N90" s="271" t="s">
        <v>43</v>
      </c>
      <c r="O90" s="42"/>
      <c r="P90" s="202">
        <f t="shared" si="1"/>
        <v>0</v>
      </c>
      <c r="Q90" s="202">
        <v>0</v>
      </c>
      <c r="R90" s="202">
        <f t="shared" si="2"/>
        <v>0</v>
      </c>
      <c r="S90" s="202">
        <v>0</v>
      </c>
      <c r="T90" s="203">
        <f t="shared" si="3"/>
        <v>0</v>
      </c>
      <c r="AR90" s="24" t="s">
        <v>317</v>
      </c>
      <c r="AT90" s="24" t="s">
        <v>710</v>
      </c>
      <c r="AU90" s="24" t="s">
        <v>189</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3536</v>
      </c>
    </row>
    <row r="91" spans="2:65" s="1" customFormat="1" ht="22.5" customHeight="1">
      <c r="B91" s="41"/>
      <c r="C91" s="262" t="s">
        <v>304</v>
      </c>
      <c r="D91" s="262" t="s">
        <v>710</v>
      </c>
      <c r="E91" s="263" t="s">
        <v>3537</v>
      </c>
      <c r="F91" s="264" t="s">
        <v>3538</v>
      </c>
      <c r="G91" s="265" t="s">
        <v>970</v>
      </c>
      <c r="H91" s="266">
        <v>1</v>
      </c>
      <c r="I91" s="267"/>
      <c r="J91" s="268">
        <f t="shared" si="0"/>
        <v>0</v>
      </c>
      <c r="K91" s="264" t="s">
        <v>21</v>
      </c>
      <c r="L91" s="269"/>
      <c r="M91" s="270" t="s">
        <v>21</v>
      </c>
      <c r="N91" s="271" t="s">
        <v>43</v>
      </c>
      <c r="O91" s="42"/>
      <c r="P91" s="202">
        <f t="shared" si="1"/>
        <v>0</v>
      </c>
      <c r="Q91" s="202">
        <v>0</v>
      </c>
      <c r="R91" s="202">
        <f t="shared" si="2"/>
        <v>0</v>
      </c>
      <c r="S91" s="202">
        <v>0</v>
      </c>
      <c r="T91" s="203">
        <f t="shared" si="3"/>
        <v>0</v>
      </c>
      <c r="AR91" s="24" t="s">
        <v>317</v>
      </c>
      <c r="AT91" s="24" t="s">
        <v>710</v>
      </c>
      <c r="AU91" s="24" t="s">
        <v>189</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3539</v>
      </c>
    </row>
    <row r="92" spans="2:65" s="1" customFormat="1" ht="22.5" customHeight="1">
      <c r="B92" s="41"/>
      <c r="C92" s="262" t="s">
        <v>317</v>
      </c>
      <c r="D92" s="262" t="s">
        <v>710</v>
      </c>
      <c r="E92" s="263" t="s">
        <v>3540</v>
      </c>
      <c r="F92" s="264" t="s">
        <v>3541</v>
      </c>
      <c r="G92" s="265" t="s">
        <v>970</v>
      </c>
      <c r="H92" s="266">
        <v>1</v>
      </c>
      <c r="I92" s="267"/>
      <c r="J92" s="268">
        <f t="shared" si="0"/>
        <v>0</v>
      </c>
      <c r="K92" s="264" t="s">
        <v>21</v>
      </c>
      <c r="L92" s="269"/>
      <c r="M92" s="270" t="s">
        <v>21</v>
      </c>
      <c r="N92" s="271" t="s">
        <v>43</v>
      </c>
      <c r="O92" s="42"/>
      <c r="P92" s="202">
        <f t="shared" si="1"/>
        <v>0</v>
      </c>
      <c r="Q92" s="202">
        <v>0</v>
      </c>
      <c r="R92" s="202">
        <f t="shared" si="2"/>
        <v>0</v>
      </c>
      <c r="S92" s="202">
        <v>0</v>
      </c>
      <c r="T92" s="203">
        <f t="shared" si="3"/>
        <v>0</v>
      </c>
      <c r="AR92" s="24" t="s">
        <v>317</v>
      </c>
      <c r="AT92" s="24" t="s">
        <v>710</v>
      </c>
      <c r="AU92" s="24" t="s">
        <v>189</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3542</v>
      </c>
    </row>
    <row r="93" spans="2:65" s="1" customFormat="1" ht="22.5" customHeight="1">
      <c r="B93" s="41"/>
      <c r="C93" s="262" t="s">
        <v>328</v>
      </c>
      <c r="D93" s="262" t="s">
        <v>710</v>
      </c>
      <c r="E93" s="263" t="s">
        <v>3543</v>
      </c>
      <c r="F93" s="264" t="s">
        <v>3544</v>
      </c>
      <c r="G93" s="265" t="s">
        <v>970</v>
      </c>
      <c r="H93" s="266">
        <v>3</v>
      </c>
      <c r="I93" s="267"/>
      <c r="J93" s="268">
        <f t="shared" si="0"/>
        <v>0</v>
      </c>
      <c r="K93" s="264" t="s">
        <v>21</v>
      </c>
      <c r="L93" s="269"/>
      <c r="M93" s="270" t="s">
        <v>21</v>
      </c>
      <c r="N93" s="271" t="s">
        <v>43</v>
      </c>
      <c r="O93" s="42"/>
      <c r="P93" s="202">
        <f t="shared" si="1"/>
        <v>0</v>
      </c>
      <c r="Q93" s="202">
        <v>0</v>
      </c>
      <c r="R93" s="202">
        <f t="shared" si="2"/>
        <v>0</v>
      </c>
      <c r="S93" s="202">
        <v>0</v>
      </c>
      <c r="T93" s="203">
        <f t="shared" si="3"/>
        <v>0</v>
      </c>
      <c r="AR93" s="24" t="s">
        <v>317</v>
      </c>
      <c r="AT93" s="24" t="s">
        <v>710</v>
      </c>
      <c r="AU93" s="24" t="s">
        <v>189</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3545</v>
      </c>
    </row>
    <row r="94" spans="2:63" s="10" customFormat="1" ht="22.35" customHeight="1">
      <c r="B94" s="176"/>
      <c r="C94" s="177"/>
      <c r="D94" s="190" t="s">
        <v>71</v>
      </c>
      <c r="E94" s="191" t="s">
        <v>3546</v>
      </c>
      <c r="F94" s="191" t="s">
        <v>3547</v>
      </c>
      <c r="G94" s="177"/>
      <c r="H94" s="177"/>
      <c r="I94" s="180"/>
      <c r="J94" s="192">
        <f>BK94</f>
        <v>0</v>
      </c>
      <c r="K94" s="177"/>
      <c r="L94" s="182"/>
      <c r="M94" s="183"/>
      <c r="N94" s="184"/>
      <c r="O94" s="184"/>
      <c r="P94" s="185">
        <f>SUM(P95:P96)</f>
        <v>0</v>
      </c>
      <c r="Q94" s="184"/>
      <c r="R94" s="185">
        <f>SUM(R95:R96)</f>
        <v>0</v>
      </c>
      <c r="S94" s="184"/>
      <c r="T94" s="186">
        <f>SUM(T95:T96)</f>
        <v>0</v>
      </c>
      <c r="AR94" s="187" t="s">
        <v>80</v>
      </c>
      <c r="AT94" s="188" t="s">
        <v>71</v>
      </c>
      <c r="AU94" s="188" t="s">
        <v>82</v>
      </c>
      <c r="AY94" s="187" t="s">
        <v>173</v>
      </c>
      <c r="BK94" s="189">
        <f>SUM(BK95:BK96)</f>
        <v>0</v>
      </c>
    </row>
    <row r="95" spans="2:65" s="1" customFormat="1" ht="22.5" customHeight="1">
      <c r="B95" s="41"/>
      <c r="C95" s="262" t="s">
        <v>344</v>
      </c>
      <c r="D95" s="262" t="s">
        <v>710</v>
      </c>
      <c r="E95" s="263" t="s">
        <v>3548</v>
      </c>
      <c r="F95" s="264" t="s">
        <v>3549</v>
      </c>
      <c r="G95" s="265" t="s">
        <v>970</v>
      </c>
      <c r="H95" s="266">
        <v>1</v>
      </c>
      <c r="I95" s="267"/>
      <c r="J95" s="268">
        <f>ROUND(I95*H95,2)</f>
        <v>0</v>
      </c>
      <c r="K95" s="264" t="s">
        <v>21</v>
      </c>
      <c r="L95" s="269"/>
      <c r="M95" s="270" t="s">
        <v>21</v>
      </c>
      <c r="N95" s="271" t="s">
        <v>43</v>
      </c>
      <c r="O95" s="42"/>
      <c r="P95" s="202">
        <f>O95*H95</f>
        <v>0</v>
      </c>
      <c r="Q95" s="202">
        <v>0</v>
      </c>
      <c r="R95" s="202">
        <f>Q95*H95</f>
        <v>0</v>
      </c>
      <c r="S95" s="202">
        <v>0</v>
      </c>
      <c r="T95" s="203">
        <f>S95*H95</f>
        <v>0</v>
      </c>
      <c r="AR95" s="24" t="s">
        <v>317</v>
      </c>
      <c r="AT95" s="24" t="s">
        <v>710</v>
      </c>
      <c r="AU95" s="24" t="s">
        <v>189</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181</v>
      </c>
      <c r="BM95" s="24" t="s">
        <v>3550</v>
      </c>
    </row>
    <row r="96" spans="2:65" s="1" customFormat="1" ht="22.5" customHeight="1">
      <c r="B96" s="41"/>
      <c r="C96" s="262" t="s">
        <v>348</v>
      </c>
      <c r="D96" s="262" t="s">
        <v>710</v>
      </c>
      <c r="E96" s="263" t="s">
        <v>3551</v>
      </c>
      <c r="F96" s="264" t="s">
        <v>3549</v>
      </c>
      <c r="G96" s="265" t="s">
        <v>970</v>
      </c>
      <c r="H96" s="266">
        <v>1</v>
      </c>
      <c r="I96" s="267"/>
      <c r="J96" s="268">
        <f>ROUND(I96*H96,2)</f>
        <v>0</v>
      </c>
      <c r="K96" s="264" t="s">
        <v>21</v>
      </c>
      <c r="L96" s="269"/>
      <c r="M96" s="270" t="s">
        <v>21</v>
      </c>
      <c r="N96" s="271" t="s">
        <v>43</v>
      </c>
      <c r="O96" s="42"/>
      <c r="P96" s="202">
        <f>O96*H96</f>
        <v>0</v>
      </c>
      <c r="Q96" s="202">
        <v>0</v>
      </c>
      <c r="R96" s="202">
        <f>Q96*H96</f>
        <v>0</v>
      </c>
      <c r="S96" s="202">
        <v>0</v>
      </c>
      <c r="T96" s="203">
        <f>S96*H96</f>
        <v>0</v>
      </c>
      <c r="AR96" s="24" t="s">
        <v>317</v>
      </c>
      <c r="AT96" s="24" t="s">
        <v>710</v>
      </c>
      <c r="AU96" s="24" t="s">
        <v>189</v>
      </c>
      <c r="AY96" s="24" t="s">
        <v>173</v>
      </c>
      <c r="BE96" s="204">
        <f>IF(N96="základní",J96,0)</f>
        <v>0</v>
      </c>
      <c r="BF96" s="204">
        <f>IF(N96="snížená",J96,0)</f>
        <v>0</v>
      </c>
      <c r="BG96" s="204">
        <f>IF(N96="zákl. přenesená",J96,0)</f>
        <v>0</v>
      </c>
      <c r="BH96" s="204">
        <f>IF(N96="sníž. přenesená",J96,0)</f>
        <v>0</v>
      </c>
      <c r="BI96" s="204">
        <f>IF(N96="nulová",J96,0)</f>
        <v>0</v>
      </c>
      <c r="BJ96" s="24" t="s">
        <v>80</v>
      </c>
      <c r="BK96" s="204">
        <f>ROUND(I96*H96,2)</f>
        <v>0</v>
      </c>
      <c r="BL96" s="24" t="s">
        <v>181</v>
      </c>
      <c r="BM96" s="24" t="s">
        <v>3552</v>
      </c>
    </row>
    <row r="97" spans="2:63" s="10" customFormat="1" ht="22.35" customHeight="1">
      <c r="B97" s="176"/>
      <c r="C97" s="177"/>
      <c r="D97" s="190" t="s">
        <v>71</v>
      </c>
      <c r="E97" s="191" t="s">
        <v>2114</v>
      </c>
      <c r="F97" s="191" t="s">
        <v>3553</v>
      </c>
      <c r="G97" s="177"/>
      <c r="H97" s="177"/>
      <c r="I97" s="180"/>
      <c r="J97" s="192">
        <f>BK97</f>
        <v>0</v>
      </c>
      <c r="K97" s="177"/>
      <c r="L97" s="182"/>
      <c r="M97" s="183"/>
      <c r="N97" s="184"/>
      <c r="O97" s="184"/>
      <c r="P97" s="185">
        <f>SUM(P98:P105)</f>
        <v>0</v>
      </c>
      <c r="Q97" s="184"/>
      <c r="R97" s="185">
        <f>SUM(R98:R105)</f>
        <v>0</v>
      </c>
      <c r="S97" s="184"/>
      <c r="T97" s="186">
        <f>SUM(T98:T105)</f>
        <v>0</v>
      </c>
      <c r="AR97" s="187" t="s">
        <v>80</v>
      </c>
      <c r="AT97" s="188" t="s">
        <v>71</v>
      </c>
      <c r="AU97" s="188" t="s">
        <v>82</v>
      </c>
      <c r="AY97" s="187" t="s">
        <v>173</v>
      </c>
      <c r="BK97" s="189">
        <f>SUM(BK98:BK105)</f>
        <v>0</v>
      </c>
    </row>
    <row r="98" spans="2:65" s="1" customFormat="1" ht="22.5" customHeight="1">
      <c r="B98" s="41"/>
      <c r="C98" s="193" t="s">
        <v>376</v>
      </c>
      <c r="D98" s="193" t="s">
        <v>176</v>
      </c>
      <c r="E98" s="194" t="s">
        <v>3554</v>
      </c>
      <c r="F98" s="195" t="s">
        <v>3555</v>
      </c>
      <c r="G98" s="196" t="s">
        <v>970</v>
      </c>
      <c r="H98" s="197">
        <v>1</v>
      </c>
      <c r="I98" s="198"/>
      <c r="J98" s="199">
        <f aca="true" t="shared" si="10" ref="J98:J105">ROUND(I98*H98,2)</f>
        <v>0</v>
      </c>
      <c r="K98" s="195" t="s">
        <v>21</v>
      </c>
      <c r="L98" s="61"/>
      <c r="M98" s="200" t="s">
        <v>21</v>
      </c>
      <c r="N98" s="201" t="s">
        <v>43</v>
      </c>
      <c r="O98" s="42"/>
      <c r="P98" s="202">
        <f aca="true" t="shared" si="11" ref="P98:P105">O98*H98</f>
        <v>0</v>
      </c>
      <c r="Q98" s="202">
        <v>0</v>
      </c>
      <c r="R98" s="202">
        <f aca="true" t="shared" si="12" ref="R98:R105">Q98*H98</f>
        <v>0</v>
      </c>
      <c r="S98" s="202">
        <v>0</v>
      </c>
      <c r="T98" s="203">
        <f aca="true" t="shared" si="13" ref="T98:T105">S98*H98</f>
        <v>0</v>
      </c>
      <c r="AR98" s="24" t="s">
        <v>181</v>
      </c>
      <c r="AT98" s="24" t="s">
        <v>176</v>
      </c>
      <c r="AU98" s="24" t="s">
        <v>189</v>
      </c>
      <c r="AY98" s="24" t="s">
        <v>173</v>
      </c>
      <c r="BE98" s="204">
        <f aca="true" t="shared" si="14" ref="BE98:BE105">IF(N98="základní",J98,0)</f>
        <v>0</v>
      </c>
      <c r="BF98" s="204">
        <f aca="true" t="shared" si="15" ref="BF98:BF105">IF(N98="snížená",J98,0)</f>
        <v>0</v>
      </c>
      <c r="BG98" s="204">
        <f aca="true" t="shared" si="16" ref="BG98:BG105">IF(N98="zákl. přenesená",J98,0)</f>
        <v>0</v>
      </c>
      <c r="BH98" s="204">
        <f aca="true" t="shared" si="17" ref="BH98:BH105">IF(N98="sníž. přenesená",J98,0)</f>
        <v>0</v>
      </c>
      <c r="BI98" s="204">
        <f aca="true" t="shared" si="18" ref="BI98:BI105">IF(N98="nulová",J98,0)</f>
        <v>0</v>
      </c>
      <c r="BJ98" s="24" t="s">
        <v>80</v>
      </c>
      <c r="BK98" s="204">
        <f aca="true" t="shared" si="19" ref="BK98:BK105">ROUND(I98*H98,2)</f>
        <v>0</v>
      </c>
      <c r="BL98" s="24" t="s">
        <v>181</v>
      </c>
      <c r="BM98" s="24" t="s">
        <v>3556</v>
      </c>
    </row>
    <row r="99" spans="2:65" s="1" customFormat="1" ht="22.5" customHeight="1">
      <c r="B99" s="41"/>
      <c r="C99" s="193" t="s">
        <v>430</v>
      </c>
      <c r="D99" s="193" t="s">
        <v>176</v>
      </c>
      <c r="E99" s="194" t="s">
        <v>3557</v>
      </c>
      <c r="F99" s="195" t="s">
        <v>3555</v>
      </c>
      <c r="G99" s="196" t="s">
        <v>970</v>
      </c>
      <c r="H99" s="197">
        <v>1</v>
      </c>
      <c r="I99" s="198"/>
      <c r="J99" s="199">
        <f t="shared" si="10"/>
        <v>0</v>
      </c>
      <c r="K99" s="195" t="s">
        <v>21</v>
      </c>
      <c r="L99" s="61"/>
      <c r="M99" s="200" t="s">
        <v>21</v>
      </c>
      <c r="N99" s="201" t="s">
        <v>43</v>
      </c>
      <c r="O99" s="42"/>
      <c r="P99" s="202">
        <f t="shared" si="11"/>
        <v>0</v>
      </c>
      <c r="Q99" s="202">
        <v>0</v>
      </c>
      <c r="R99" s="202">
        <f t="shared" si="12"/>
        <v>0</v>
      </c>
      <c r="S99" s="202">
        <v>0</v>
      </c>
      <c r="T99" s="203">
        <f t="shared" si="13"/>
        <v>0</v>
      </c>
      <c r="AR99" s="24" t="s">
        <v>181</v>
      </c>
      <c r="AT99" s="24" t="s">
        <v>176</v>
      </c>
      <c r="AU99" s="24" t="s">
        <v>189</v>
      </c>
      <c r="AY99" s="24" t="s">
        <v>173</v>
      </c>
      <c r="BE99" s="204">
        <f t="shared" si="14"/>
        <v>0</v>
      </c>
      <c r="BF99" s="204">
        <f t="shared" si="15"/>
        <v>0</v>
      </c>
      <c r="BG99" s="204">
        <f t="shared" si="16"/>
        <v>0</v>
      </c>
      <c r="BH99" s="204">
        <f t="shared" si="17"/>
        <v>0</v>
      </c>
      <c r="BI99" s="204">
        <f t="shared" si="18"/>
        <v>0</v>
      </c>
      <c r="BJ99" s="24" t="s">
        <v>80</v>
      </c>
      <c r="BK99" s="204">
        <f t="shared" si="19"/>
        <v>0</v>
      </c>
      <c r="BL99" s="24" t="s">
        <v>181</v>
      </c>
      <c r="BM99" s="24" t="s">
        <v>3558</v>
      </c>
    </row>
    <row r="100" spans="2:65" s="1" customFormat="1" ht="22.5" customHeight="1">
      <c r="B100" s="41"/>
      <c r="C100" s="193" t="s">
        <v>443</v>
      </c>
      <c r="D100" s="193" t="s">
        <v>176</v>
      </c>
      <c r="E100" s="194" t="s">
        <v>3559</v>
      </c>
      <c r="F100" s="195" t="s">
        <v>3560</v>
      </c>
      <c r="G100" s="196" t="s">
        <v>970</v>
      </c>
      <c r="H100" s="197">
        <v>3</v>
      </c>
      <c r="I100" s="198"/>
      <c r="J100" s="199">
        <f t="shared" si="10"/>
        <v>0</v>
      </c>
      <c r="K100" s="195" t="s">
        <v>21</v>
      </c>
      <c r="L100" s="61"/>
      <c r="M100" s="200" t="s">
        <v>21</v>
      </c>
      <c r="N100" s="201" t="s">
        <v>43</v>
      </c>
      <c r="O100" s="42"/>
      <c r="P100" s="202">
        <f t="shared" si="11"/>
        <v>0</v>
      </c>
      <c r="Q100" s="202">
        <v>0</v>
      </c>
      <c r="R100" s="202">
        <f t="shared" si="12"/>
        <v>0</v>
      </c>
      <c r="S100" s="202">
        <v>0</v>
      </c>
      <c r="T100" s="203">
        <f t="shared" si="13"/>
        <v>0</v>
      </c>
      <c r="AR100" s="24" t="s">
        <v>181</v>
      </c>
      <c r="AT100" s="24" t="s">
        <v>176</v>
      </c>
      <c r="AU100" s="24" t="s">
        <v>189</v>
      </c>
      <c r="AY100" s="24" t="s">
        <v>173</v>
      </c>
      <c r="BE100" s="204">
        <f t="shared" si="14"/>
        <v>0</v>
      </c>
      <c r="BF100" s="204">
        <f t="shared" si="15"/>
        <v>0</v>
      </c>
      <c r="BG100" s="204">
        <f t="shared" si="16"/>
        <v>0</v>
      </c>
      <c r="BH100" s="204">
        <f t="shared" si="17"/>
        <v>0</v>
      </c>
      <c r="BI100" s="204">
        <f t="shared" si="18"/>
        <v>0</v>
      </c>
      <c r="BJ100" s="24" t="s">
        <v>80</v>
      </c>
      <c r="BK100" s="204">
        <f t="shared" si="19"/>
        <v>0</v>
      </c>
      <c r="BL100" s="24" t="s">
        <v>181</v>
      </c>
      <c r="BM100" s="24" t="s">
        <v>3561</v>
      </c>
    </row>
    <row r="101" spans="2:65" s="1" customFormat="1" ht="22.5" customHeight="1">
      <c r="B101" s="41"/>
      <c r="C101" s="193" t="s">
        <v>10</v>
      </c>
      <c r="D101" s="193" t="s">
        <v>176</v>
      </c>
      <c r="E101" s="194" t="s">
        <v>3562</v>
      </c>
      <c r="F101" s="195" t="s">
        <v>3563</v>
      </c>
      <c r="G101" s="196" t="s">
        <v>970</v>
      </c>
      <c r="H101" s="197">
        <v>1</v>
      </c>
      <c r="I101" s="198"/>
      <c r="J101" s="199">
        <f t="shared" si="10"/>
        <v>0</v>
      </c>
      <c r="K101" s="195" t="s">
        <v>21</v>
      </c>
      <c r="L101" s="61"/>
      <c r="M101" s="200" t="s">
        <v>21</v>
      </c>
      <c r="N101" s="201" t="s">
        <v>43</v>
      </c>
      <c r="O101" s="42"/>
      <c r="P101" s="202">
        <f t="shared" si="11"/>
        <v>0</v>
      </c>
      <c r="Q101" s="202">
        <v>0</v>
      </c>
      <c r="R101" s="202">
        <f t="shared" si="12"/>
        <v>0</v>
      </c>
      <c r="S101" s="202">
        <v>0</v>
      </c>
      <c r="T101" s="203">
        <f t="shared" si="13"/>
        <v>0</v>
      </c>
      <c r="AR101" s="24" t="s">
        <v>181</v>
      </c>
      <c r="AT101" s="24" t="s">
        <v>176</v>
      </c>
      <c r="AU101" s="24" t="s">
        <v>189</v>
      </c>
      <c r="AY101" s="24" t="s">
        <v>173</v>
      </c>
      <c r="BE101" s="204">
        <f t="shared" si="14"/>
        <v>0</v>
      </c>
      <c r="BF101" s="204">
        <f t="shared" si="15"/>
        <v>0</v>
      </c>
      <c r="BG101" s="204">
        <f t="shared" si="16"/>
        <v>0</v>
      </c>
      <c r="BH101" s="204">
        <f t="shared" si="17"/>
        <v>0</v>
      </c>
      <c r="BI101" s="204">
        <f t="shared" si="18"/>
        <v>0</v>
      </c>
      <c r="BJ101" s="24" t="s">
        <v>80</v>
      </c>
      <c r="BK101" s="204">
        <f t="shared" si="19"/>
        <v>0</v>
      </c>
      <c r="BL101" s="24" t="s">
        <v>181</v>
      </c>
      <c r="BM101" s="24" t="s">
        <v>3564</v>
      </c>
    </row>
    <row r="102" spans="2:65" s="1" customFormat="1" ht="22.5" customHeight="1">
      <c r="B102" s="41"/>
      <c r="C102" s="193" t="s">
        <v>465</v>
      </c>
      <c r="D102" s="193" t="s">
        <v>176</v>
      </c>
      <c r="E102" s="194" t="s">
        <v>3565</v>
      </c>
      <c r="F102" s="195" t="s">
        <v>3563</v>
      </c>
      <c r="G102" s="196" t="s">
        <v>970</v>
      </c>
      <c r="H102" s="197">
        <v>1</v>
      </c>
      <c r="I102" s="198"/>
      <c r="J102" s="199">
        <f t="shared" si="10"/>
        <v>0</v>
      </c>
      <c r="K102" s="195" t="s">
        <v>21</v>
      </c>
      <c r="L102" s="61"/>
      <c r="M102" s="200" t="s">
        <v>21</v>
      </c>
      <c r="N102" s="201" t="s">
        <v>43</v>
      </c>
      <c r="O102" s="42"/>
      <c r="P102" s="202">
        <f t="shared" si="11"/>
        <v>0</v>
      </c>
      <c r="Q102" s="202">
        <v>0</v>
      </c>
      <c r="R102" s="202">
        <f t="shared" si="12"/>
        <v>0</v>
      </c>
      <c r="S102" s="202">
        <v>0</v>
      </c>
      <c r="T102" s="203">
        <f t="shared" si="13"/>
        <v>0</v>
      </c>
      <c r="AR102" s="24" t="s">
        <v>181</v>
      </c>
      <c r="AT102" s="24" t="s">
        <v>176</v>
      </c>
      <c r="AU102" s="24" t="s">
        <v>189</v>
      </c>
      <c r="AY102" s="24" t="s">
        <v>173</v>
      </c>
      <c r="BE102" s="204">
        <f t="shared" si="14"/>
        <v>0</v>
      </c>
      <c r="BF102" s="204">
        <f t="shared" si="15"/>
        <v>0</v>
      </c>
      <c r="BG102" s="204">
        <f t="shared" si="16"/>
        <v>0</v>
      </c>
      <c r="BH102" s="204">
        <f t="shared" si="17"/>
        <v>0</v>
      </c>
      <c r="BI102" s="204">
        <f t="shared" si="18"/>
        <v>0</v>
      </c>
      <c r="BJ102" s="24" t="s">
        <v>80</v>
      </c>
      <c r="BK102" s="204">
        <f t="shared" si="19"/>
        <v>0</v>
      </c>
      <c r="BL102" s="24" t="s">
        <v>181</v>
      </c>
      <c r="BM102" s="24" t="s">
        <v>3566</v>
      </c>
    </row>
    <row r="103" spans="2:65" s="1" customFormat="1" ht="22.5" customHeight="1">
      <c r="B103" s="41"/>
      <c r="C103" s="193" t="s">
        <v>469</v>
      </c>
      <c r="D103" s="193" t="s">
        <v>176</v>
      </c>
      <c r="E103" s="194" t="s">
        <v>3567</v>
      </c>
      <c r="F103" s="195" t="s">
        <v>3568</v>
      </c>
      <c r="G103" s="196" t="s">
        <v>611</v>
      </c>
      <c r="H103" s="197">
        <v>10</v>
      </c>
      <c r="I103" s="198"/>
      <c r="J103" s="199">
        <f t="shared" si="10"/>
        <v>0</v>
      </c>
      <c r="K103" s="195" t="s">
        <v>21</v>
      </c>
      <c r="L103" s="61"/>
      <c r="M103" s="200" t="s">
        <v>21</v>
      </c>
      <c r="N103" s="201" t="s">
        <v>43</v>
      </c>
      <c r="O103" s="42"/>
      <c r="P103" s="202">
        <f t="shared" si="11"/>
        <v>0</v>
      </c>
      <c r="Q103" s="202">
        <v>0</v>
      </c>
      <c r="R103" s="202">
        <f t="shared" si="12"/>
        <v>0</v>
      </c>
      <c r="S103" s="202">
        <v>0</v>
      </c>
      <c r="T103" s="203">
        <f t="shared" si="13"/>
        <v>0</v>
      </c>
      <c r="AR103" s="24" t="s">
        <v>181</v>
      </c>
      <c r="AT103" s="24" t="s">
        <v>176</v>
      </c>
      <c r="AU103" s="24" t="s">
        <v>189</v>
      </c>
      <c r="AY103" s="24" t="s">
        <v>173</v>
      </c>
      <c r="BE103" s="204">
        <f t="shared" si="14"/>
        <v>0</v>
      </c>
      <c r="BF103" s="204">
        <f t="shared" si="15"/>
        <v>0</v>
      </c>
      <c r="BG103" s="204">
        <f t="shared" si="16"/>
        <v>0</v>
      </c>
      <c r="BH103" s="204">
        <f t="shared" si="17"/>
        <v>0</v>
      </c>
      <c r="BI103" s="204">
        <f t="shared" si="18"/>
        <v>0</v>
      </c>
      <c r="BJ103" s="24" t="s">
        <v>80</v>
      </c>
      <c r="BK103" s="204">
        <f t="shared" si="19"/>
        <v>0</v>
      </c>
      <c r="BL103" s="24" t="s">
        <v>181</v>
      </c>
      <c r="BM103" s="24" t="s">
        <v>3569</v>
      </c>
    </row>
    <row r="104" spans="2:65" s="1" customFormat="1" ht="22.5" customHeight="1">
      <c r="B104" s="41"/>
      <c r="C104" s="193" t="s">
        <v>474</v>
      </c>
      <c r="D104" s="193" t="s">
        <v>176</v>
      </c>
      <c r="E104" s="194" t="s">
        <v>3570</v>
      </c>
      <c r="F104" s="195" t="s">
        <v>3571</v>
      </c>
      <c r="G104" s="196" t="s">
        <v>611</v>
      </c>
      <c r="H104" s="197">
        <v>10</v>
      </c>
      <c r="I104" s="198"/>
      <c r="J104" s="199">
        <f t="shared" si="10"/>
        <v>0</v>
      </c>
      <c r="K104" s="195" t="s">
        <v>21</v>
      </c>
      <c r="L104" s="61"/>
      <c r="M104" s="200" t="s">
        <v>21</v>
      </c>
      <c r="N104" s="201" t="s">
        <v>43</v>
      </c>
      <c r="O104" s="42"/>
      <c r="P104" s="202">
        <f t="shared" si="11"/>
        <v>0</v>
      </c>
      <c r="Q104" s="202">
        <v>0</v>
      </c>
      <c r="R104" s="202">
        <f t="shared" si="12"/>
        <v>0</v>
      </c>
      <c r="S104" s="202">
        <v>0</v>
      </c>
      <c r="T104" s="203">
        <f t="shared" si="13"/>
        <v>0</v>
      </c>
      <c r="AR104" s="24" t="s">
        <v>181</v>
      </c>
      <c r="AT104" s="24" t="s">
        <v>176</v>
      </c>
      <c r="AU104" s="24" t="s">
        <v>189</v>
      </c>
      <c r="AY104" s="24" t="s">
        <v>173</v>
      </c>
      <c r="BE104" s="204">
        <f t="shared" si="14"/>
        <v>0</v>
      </c>
      <c r="BF104" s="204">
        <f t="shared" si="15"/>
        <v>0</v>
      </c>
      <c r="BG104" s="204">
        <f t="shared" si="16"/>
        <v>0</v>
      </c>
      <c r="BH104" s="204">
        <f t="shared" si="17"/>
        <v>0</v>
      </c>
      <c r="BI104" s="204">
        <f t="shared" si="18"/>
        <v>0</v>
      </c>
      <c r="BJ104" s="24" t="s">
        <v>80</v>
      </c>
      <c r="BK104" s="204">
        <f t="shared" si="19"/>
        <v>0</v>
      </c>
      <c r="BL104" s="24" t="s">
        <v>181</v>
      </c>
      <c r="BM104" s="24" t="s">
        <v>3572</v>
      </c>
    </row>
    <row r="105" spans="2:65" s="1" customFormat="1" ht="22.5" customHeight="1">
      <c r="B105" s="41"/>
      <c r="C105" s="193" t="s">
        <v>481</v>
      </c>
      <c r="D105" s="193" t="s">
        <v>176</v>
      </c>
      <c r="E105" s="194" t="s">
        <v>3573</v>
      </c>
      <c r="F105" s="195" t="s">
        <v>3574</v>
      </c>
      <c r="G105" s="196" t="s">
        <v>2443</v>
      </c>
      <c r="H105" s="197">
        <v>26</v>
      </c>
      <c r="I105" s="198"/>
      <c r="J105" s="199">
        <f t="shared" si="10"/>
        <v>0</v>
      </c>
      <c r="K105" s="195" t="s">
        <v>21</v>
      </c>
      <c r="L105" s="61"/>
      <c r="M105" s="200" t="s">
        <v>21</v>
      </c>
      <c r="N105" s="272" t="s">
        <v>43</v>
      </c>
      <c r="O105" s="273"/>
      <c r="P105" s="274">
        <f t="shared" si="11"/>
        <v>0</v>
      </c>
      <c r="Q105" s="274">
        <v>0</v>
      </c>
      <c r="R105" s="274">
        <f t="shared" si="12"/>
        <v>0</v>
      </c>
      <c r="S105" s="274">
        <v>0</v>
      </c>
      <c r="T105" s="275">
        <f t="shared" si="13"/>
        <v>0</v>
      </c>
      <c r="AR105" s="24" t="s">
        <v>181</v>
      </c>
      <c r="AT105" s="24" t="s">
        <v>176</v>
      </c>
      <c r="AU105" s="24" t="s">
        <v>189</v>
      </c>
      <c r="AY105" s="24" t="s">
        <v>173</v>
      </c>
      <c r="BE105" s="204">
        <f t="shared" si="14"/>
        <v>0</v>
      </c>
      <c r="BF105" s="204">
        <f t="shared" si="15"/>
        <v>0</v>
      </c>
      <c r="BG105" s="204">
        <f t="shared" si="16"/>
        <v>0</v>
      </c>
      <c r="BH105" s="204">
        <f t="shared" si="17"/>
        <v>0</v>
      </c>
      <c r="BI105" s="204">
        <f t="shared" si="18"/>
        <v>0</v>
      </c>
      <c r="BJ105" s="24" t="s">
        <v>80</v>
      </c>
      <c r="BK105" s="204">
        <f t="shared" si="19"/>
        <v>0</v>
      </c>
      <c r="BL105" s="24" t="s">
        <v>181</v>
      </c>
      <c r="BM105" s="24" t="s">
        <v>3575</v>
      </c>
    </row>
    <row r="106" spans="2:12" s="1" customFormat="1" ht="6.95" customHeight="1">
      <c r="B106" s="56"/>
      <c r="C106" s="57"/>
      <c r="D106" s="57"/>
      <c r="E106" s="57"/>
      <c r="F106" s="57"/>
      <c r="G106" s="57"/>
      <c r="H106" s="57"/>
      <c r="I106" s="139"/>
      <c r="J106" s="57"/>
      <c r="K106" s="57"/>
      <c r="L106" s="61"/>
    </row>
  </sheetData>
  <sheetProtection password="CC35" sheet="1" objects="1" scenarios="1" formatCells="0" formatColumns="0" formatRows="0" sort="0" autoFilter="0"/>
  <autoFilter ref="C80:K105"/>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3"/>
  <sheetViews>
    <sheetView showGridLines="0" workbookViewId="0" topLeftCell="A1">
      <pane ySplit="1" topLeftCell="A74"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130</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3576</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ROUND(SUM(BE83:BE102),2)</f>
        <v>0</v>
      </c>
      <c r="G30" s="42"/>
      <c r="H30" s="42"/>
      <c r="I30" s="131">
        <v>0.21</v>
      </c>
      <c r="J30" s="130">
        <f>ROUND(ROUND((SUM(BE83:BE102)),2)*I30,2)</f>
        <v>0</v>
      </c>
      <c r="K30" s="45"/>
    </row>
    <row r="31" spans="2:11" s="1" customFormat="1" ht="14.45" customHeight="1">
      <c r="B31" s="41"/>
      <c r="C31" s="42"/>
      <c r="D31" s="42"/>
      <c r="E31" s="49" t="s">
        <v>44</v>
      </c>
      <c r="F31" s="130">
        <f>ROUND(SUM(BF83:BF102),2)</f>
        <v>0</v>
      </c>
      <c r="G31" s="42"/>
      <c r="H31" s="42"/>
      <c r="I31" s="131">
        <v>0.15</v>
      </c>
      <c r="J31" s="130">
        <f>ROUND(ROUND((SUM(BF83:BF102)),2)*I31,2)</f>
        <v>0</v>
      </c>
      <c r="K31" s="45"/>
    </row>
    <row r="32" spans="2:11" s="1" customFormat="1" ht="14.45" customHeight="1" hidden="1">
      <c r="B32" s="41"/>
      <c r="C32" s="42"/>
      <c r="D32" s="42"/>
      <c r="E32" s="49" t="s">
        <v>45</v>
      </c>
      <c r="F32" s="130">
        <f>ROUND(SUM(BG83:BG102),2)</f>
        <v>0</v>
      </c>
      <c r="G32" s="42"/>
      <c r="H32" s="42"/>
      <c r="I32" s="131">
        <v>0.21</v>
      </c>
      <c r="J32" s="130">
        <v>0</v>
      </c>
      <c r="K32" s="45"/>
    </row>
    <row r="33" spans="2:11" s="1" customFormat="1" ht="14.45" customHeight="1" hidden="1">
      <c r="B33" s="41"/>
      <c r="C33" s="42"/>
      <c r="D33" s="42"/>
      <c r="E33" s="49" t="s">
        <v>46</v>
      </c>
      <c r="F33" s="130">
        <f>ROUND(SUM(BH83:BH102),2)</f>
        <v>0</v>
      </c>
      <c r="G33" s="42"/>
      <c r="H33" s="42"/>
      <c r="I33" s="131">
        <v>0.15</v>
      </c>
      <c r="J33" s="130">
        <v>0</v>
      </c>
      <c r="K33" s="45"/>
    </row>
    <row r="34" spans="2:11" s="1" customFormat="1" ht="14.45" customHeight="1" hidden="1">
      <c r="B34" s="41"/>
      <c r="C34" s="42"/>
      <c r="D34" s="42"/>
      <c r="E34" s="49" t="s">
        <v>47</v>
      </c>
      <c r="F34" s="130">
        <f>ROUND(SUM(BI83:BI102),2)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2017-087-17 - VRN</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11" s="7" customFormat="1" ht="24.95" customHeight="1">
      <c r="B57" s="149"/>
      <c r="C57" s="150"/>
      <c r="D57" s="151" t="s">
        <v>3577</v>
      </c>
      <c r="E57" s="152"/>
      <c r="F57" s="152"/>
      <c r="G57" s="152"/>
      <c r="H57" s="152"/>
      <c r="I57" s="153"/>
      <c r="J57" s="154">
        <f>J84</f>
        <v>0</v>
      </c>
      <c r="K57" s="155"/>
    </row>
    <row r="58" spans="2:11" s="8" customFormat="1" ht="19.9" customHeight="1">
      <c r="B58" s="156"/>
      <c r="C58" s="157"/>
      <c r="D58" s="158" t="s">
        <v>3578</v>
      </c>
      <c r="E58" s="159"/>
      <c r="F58" s="159"/>
      <c r="G58" s="159"/>
      <c r="H58" s="159"/>
      <c r="I58" s="160"/>
      <c r="J58" s="161">
        <f>J85</f>
        <v>0</v>
      </c>
      <c r="K58" s="162"/>
    </row>
    <row r="59" spans="2:11" s="8" customFormat="1" ht="19.9" customHeight="1">
      <c r="B59" s="156"/>
      <c r="C59" s="157"/>
      <c r="D59" s="158" t="s">
        <v>3579</v>
      </c>
      <c r="E59" s="159"/>
      <c r="F59" s="159"/>
      <c r="G59" s="159"/>
      <c r="H59" s="159"/>
      <c r="I59" s="160"/>
      <c r="J59" s="161">
        <f>J89</f>
        <v>0</v>
      </c>
      <c r="K59" s="162"/>
    </row>
    <row r="60" spans="2:11" s="8" customFormat="1" ht="19.9" customHeight="1">
      <c r="B60" s="156"/>
      <c r="C60" s="157"/>
      <c r="D60" s="158" t="s">
        <v>3580</v>
      </c>
      <c r="E60" s="159"/>
      <c r="F60" s="159"/>
      <c r="G60" s="159"/>
      <c r="H60" s="159"/>
      <c r="I60" s="160"/>
      <c r="J60" s="161">
        <f>J94</f>
        <v>0</v>
      </c>
      <c r="K60" s="162"/>
    </row>
    <row r="61" spans="2:11" s="8" customFormat="1" ht="19.9" customHeight="1">
      <c r="B61" s="156"/>
      <c r="C61" s="157"/>
      <c r="D61" s="158" t="s">
        <v>3581</v>
      </c>
      <c r="E61" s="159"/>
      <c r="F61" s="159"/>
      <c r="G61" s="159"/>
      <c r="H61" s="159"/>
      <c r="I61" s="160"/>
      <c r="J61" s="161">
        <f>J97</f>
        <v>0</v>
      </c>
      <c r="K61" s="162"/>
    </row>
    <row r="62" spans="2:11" s="8" customFormat="1" ht="19.9" customHeight="1">
      <c r="B62" s="156"/>
      <c r="C62" s="157"/>
      <c r="D62" s="158" t="s">
        <v>3582</v>
      </c>
      <c r="E62" s="159"/>
      <c r="F62" s="159"/>
      <c r="G62" s="159"/>
      <c r="H62" s="159"/>
      <c r="I62" s="160"/>
      <c r="J62" s="161">
        <f>J99</f>
        <v>0</v>
      </c>
      <c r="K62" s="162"/>
    </row>
    <row r="63" spans="2:11" s="8" customFormat="1" ht="19.9" customHeight="1">
      <c r="B63" s="156"/>
      <c r="C63" s="157"/>
      <c r="D63" s="158" t="s">
        <v>3583</v>
      </c>
      <c r="E63" s="159"/>
      <c r="F63" s="159"/>
      <c r="G63" s="159"/>
      <c r="H63" s="159"/>
      <c r="I63" s="160"/>
      <c r="J63" s="161">
        <f>J101</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2017-087-17 - VRN</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3" s="1" customFormat="1" ht="29.25" customHeight="1">
      <c r="B83" s="41"/>
      <c r="C83" s="87" t="s">
        <v>143</v>
      </c>
      <c r="D83" s="63"/>
      <c r="E83" s="63"/>
      <c r="F83" s="63"/>
      <c r="G83" s="63"/>
      <c r="H83" s="63"/>
      <c r="I83" s="163"/>
      <c r="J83" s="172">
        <f>BK83</f>
        <v>0</v>
      </c>
      <c r="K83" s="63"/>
      <c r="L83" s="61"/>
      <c r="M83" s="84"/>
      <c r="N83" s="85"/>
      <c r="O83" s="85"/>
      <c r="P83" s="173">
        <f>P84</f>
        <v>0</v>
      </c>
      <c r="Q83" s="85"/>
      <c r="R83" s="173">
        <f>R84</f>
        <v>0</v>
      </c>
      <c r="S83" s="85"/>
      <c r="T83" s="174">
        <f>T84</f>
        <v>0</v>
      </c>
      <c r="AT83" s="24" t="s">
        <v>71</v>
      </c>
      <c r="AU83" s="24" t="s">
        <v>144</v>
      </c>
      <c r="BK83" s="175">
        <f>BK84</f>
        <v>0</v>
      </c>
    </row>
    <row r="84" spans="2:63" s="10" customFormat="1" ht="37.35" customHeight="1">
      <c r="B84" s="176"/>
      <c r="C84" s="177"/>
      <c r="D84" s="178" t="s">
        <v>71</v>
      </c>
      <c r="E84" s="179" t="s">
        <v>129</v>
      </c>
      <c r="F84" s="179" t="s">
        <v>3584</v>
      </c>
      <c r="G84" s="177"/>
      <c r="H84" s="177"/>
      <c r="I84" s="180"/>
      <c r="J84" s="181">
        <f>BK84</f>
        <v>0</v>
      </c>
      <c r="K84" s="177"/>
      <c r="L84" s="182"/>
      <c r="M84" s="183"/>
      <c r="N84" s="184"/>
      <c r="O84" s="184"/>
      <c r="P84" s="185">
        <f>P85+P89+P94+P97+P99+P101</f>
        <v>0</v>
      </c>
      <c r="Q84" s="184"/>
      <c r="R84" s="185">
        <f>R85+R89+R94+R97+R99+R101</f>
        <v>0</v>
      </c>
      <c r="S84" s="184"/>
      <c r="T84" s="186">
        <f>T85+T89+T94+T97+T99+T101</f>
        <v>0</v>
      </c>
      <c r="AR84" s="187" t="s">
        <v>207</v>
      </c>
      <c r="AT84" s="188" t="s">
        <v>71</v>
      </c>
      <c r="AU84" s="188" t="s">
        <v>72</v>
      </c>
      <c r="AY84" s="187" t="s">
        <v>173</v>
      </c>
      <c r="BK84" s="189">
        <f>BK85+BK89+BK94+BK97+BK99+BK101</f>
        <v>0</v>
      </c>
    </row>
    <row r="85" spans="2:63" s="10" customFormat="1" ht="19.9" customHeight="1">
      <c r="B85" s="176"/>
      <c r="C85" s="177"/>
      <c r="D85" s="190" t="s">
        <v>71</v>
      </c>
      <c r="E85" s="191" t="s">
        <v>3585</v>
      </c>
      <c r="F85" s="191" t="s">
        <v>3586</v>
      </c>
      <c r="G85" s="177"/>
      <c r="H85" s="177"/>
      <c r="I85" s="180"/>
      <c r="J85" s="192">
        <f>BK85</f>
        <v>0</v>
      </c>
      <c r="K85" s="177"/>
      <c r="L85" s="182"/>
      <c r="M85" s="183"/>
      <c r="N85" s="184"/>
      <c r="O85" s="184"/>
      <c r="P85" s="185">
        <f>SUM(P86:P88)</f>
        <v>0</v>
      </c>
      <c r="Q85" s="184"/>
      <c r="R85" s="185">
        <f>SUM(R86:R88)</f>
        <v>0</v>
      </c>
      <c r="S85" s="184"/>
      <c r="T85" s="186">
        <f>SUM(T86:T88)</f>
        <v>0</v>
      </c>
      <c r="AR85" s="187" t="s">
        <v>207</v>
      </c>
      <c r="AT85" s="188" t="s">
        <v>71</v>
      </c>
      <c r="AU85" s="188" t="s">
        <v>80</v>
      </c>
      <c r="AY85" s="187" t="s">
        <v>173</v>
      </c>
      <c r="BK85" s="189">
        <f>SUM(BK86:BK88)</f>
        <v>0</v>
      </c>
    </row>
    <row r="86" spans="2:65" s="1" customFormat="1" ht="31.5" customHeight="1">
      <c r="B86" s="41"/>
      <c r="C86" s="193" t="s">
        <v>80</v>
      </c>
      <c r="D86" s="193" t="s">
        <v>176</v>
      </c>
      <c r="E86" s="194" t="s">
        <v>3587</v>
      </c>
      <c r="F86" s="195" t="s">
        <v>3588</v>
      </c>
      <c r="G86" s="196" t="s">
        <v>3589</v>
      </c>
      <c r="H86" s="197">
        <v>1</v>
      </c>
      <c r="I86" s="198"/>
      <c r="J86" s="199">
        <f>ROUND(I86*H86,2)</f>
        <v>0</v>
      </c>
      <c r="K86" s="195" t="s">
        <v>3590</v>
      </c>
      <c r="L86" s="61"/>
      <c r="M86" s="200" t="s">
        <v>21</v>
      </c>
      <c r="N86" s="201" t="s">
        <v>43</v>
      </c>
      <c r="O86" s="42"/>
      <c r="P86" s="202">
        <f>O86*H86</f>
        <v>0</v>
      </c>
      <c r="Q86" s="202">
        <v>0</v>
      </c>
      <c r="R86" s="202">
        <f>Q86*H86</f>
        <v>0</v>
      </c>
      <c r="S86" s="202">
        <v>0</v>
      </c>
      <c r="T86" s="203">
        <f>S86*H86</f>
        <v>0</v>
      </c>
      <c r="AR86" s="24" t="s">
        <v>3591</v>
      </c>
      <c r="AT86" s="24" t="s">
        <v>176</v>
      </c>
      <c r="AU86" s="24" t="s">
        <v>82</v>
      </c>
      <c r="AY86" s="24" t="s">
        <v>173</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3591</v>
      </c>
      <c r="BM86" s="24" t="s">
        <v>3592</v>
      </c>
    </row>
    <row r="87" spans="2:65" s="1" customFormat="1" ht="31.5" customHeight="1">
      <c r="B87" s="41"/>
      <c r="C87" s="193" t="s">
        <v>82</v>
      </c>
      <c r="D87" s="193" t="s">
        <v>176</v>
      </c>
      <c r="E87" s="194" t="s">
        <v>3593</v>
      </c>
      <c r="F87" s="195" t="s">
        <v>3594</v>
      </c>
      <c r="G87" s="196" t="s">
        <v>3589</v>
      </c>
      <c r="H87" s="197">
        <v>1</v>
      </c>
      <c r="I87" s="198"/>
      <c r="J87" s="199">
        <f>ROUND(I87*H87,2)</f>
        <v>0</v>
      </c>
      <c r="K87" s="195" t="s">
        <v>3590</v>
      </c>
      <c r="L87" s="61"/>
      <c r="M87" s="200" t="s">
        <v>21</v>
      </c>
      <c r="N87" s="201" t="s">
        <v>43</v>
      </c>
      <c r="O87" s="42"/>
      <c r="P87" s="202">
        <f>O87*H87</f>
        <v>0</v>
      </c>
      <c r="Q87" s="202">
        <v>0</v>
      </c>
      <c r="R87" s="202">
        <f>Q87*H87</f>
        <v>0</v>
      </c>
      <c r="S87" s="202">
        <v>0</v>
      </c>
      <c r="T87" s="203">
        <f>S87*H87</f>
        <v>0</v>
      </c>
      <c r="AR87" s="24" t="s">
        <v>3591</v>
      </c>
      <c r="AT87" s="24" t="s">
        <v>176</v>
      </c>
      <c r="AU87" s="24" t="s">
        <v>82</v>
      </c>
      <c r="AY87" s="24" t="s">
        <v>173</v>
      </c>
      <c r="BE87" s="204">
        <f>IF(N87="základní",J87,0)</f>
        <v>0</v>
      </c>
      <c r="BF87" s="204">
        <f>IF(N87="snížená",J87,0)</f>
        <v>0</v>
      </c>
      <c r="BG87" s="204">
        <f>IF(N87="zákl. přenesená",J87,0)</f>
        <v>0</v>
      </c>
      <c r="BH87" s="204">
        <f>IF(N87="sníž. přenesená",J87,0)</f>
        <v>0</v>
      </c>
      <c r="BI87" s="204">
        <f>IF(N87="nulová",J87,0)</f>
        <v>0</v>
      </c>
      <c r="BJ87" s="24" t="s">
        <v>80</v>
      </c>
      <c r="BK87" s="204">
        <f>ROUND(I87*H87,2)</f>
        <v>0</v>
      </c>
      <c r="BL87" s="24" t="s">
        <v>3591</v>
      </c>
      <c r="BM87" s="24" t="s">
        <v>3595</v>
      </c>
    </row>
    <row r="88" spans="2:65" s="1" customFormat="1" ht="31.5" customHeight="1">
      <c r="B88" s="41"/>
      <c r="C88" s="193" t="s">
        <v>189</v>
      </c>
      <c r="D88" s="193" t="s">
        <v>176</v>
      </c>
      <c r="E88" s="194" t="s">
        <v>3596</v>
      </c>
      <c r="F88" s="195" t="s">
        <v>3597</v>
      </c>
      <c r="G88" s="196" t="s">
        <v>3589</v>
      </c>
      <c r="H88" s="197">
        <v>1</v>
      </c>
      <c r="I88" s="198"/>
      <c r="J88" s="199">
        <f>ROUND(I88*H88,2)</f>
        <v>0</v>
      </c>
      <c r="K88" s="195" t="s">
        <v>180</v>
      </c>
      <c r="L88" s="61"/>
      <c r="M88" s="200" t="s">
        <v>21</v>
      </c>
      <c r="N88" s="201" t="s">
        <v>43</v>
      </c>
      <c r="O88" s="42"/>
      <c r="P88" s="202">
        <f>O88*H88</f>
        <v>0</v>
      </c>
      <c r="Q88" s="202">
        <v>0</v>
      </c>
      <c r="R88" s="202">
        <f>Q88*H88</f>
        <v>0</v>
      </c>
      <c r="S88" s="202">
        <v>0</v>
      </c>
      <c r="T88" s="203">
        <f>S88*H88</f>
        <v>0</v>
      </c>
      <c r="AR88" s="24" t="s">
        <v>3591</v>
      </c>
      <c r="AT88" s="24" t="s">
        <v>176</v>
      </c>
      <c r="AU88" s="24" t="s">
        <v>82</v>
      </c>
      <c r="AY88" s="24" t="s">
        <v>173</v>
      </c>
      <c r="BE88" s="204">
        <f>IF(N88="základní",J88,0)</f>
        <v>0</v>
      </c>
      <c r="BF88" s="204">
        <f>IF(N88="snížená",J88,0)</f>
        <v>0</v>
      </c>
      <c r="BG88" s="204">
        <f>IF(N88="zákl. přenesená",J88,0)</f>
        <v>0</v>
      </c>
      <c r="BH88" s="204">
        <f>IF(N88="sníž. přenesená",J88,0)</f>
        <v>0</v>
      </c>
      <c r="BI88" s="204">
        <f>IF(N88="nulová",J88,0)</f>
        <v>0</v>
      </c>
      <c r="BJ88" s="24" t="s">
        <v>80</v>
      </c>
      <c r="BK88" s="204">
        <f>ROUND(I88*H88,2)</f>
        <v>0</v>
      </c>
      <c r="BL88" s="24" t="s">
        <v>3591</v>
      </c>
      <c r="BM88" s="24" t="s">
        <v>3598</v>
      </c>
    </row>
    <row r="89" spans="2:63" s="10" customFormat="1" ht="29.85" customHeight="1">
      <c r="B89" s="176"/>
      <c r="C89" s="177"/>
      <c r="D89" s="190" t="s">
        <v>71</v>
      </c>
      <c r="E89" s="191" t="s">
        <v>3599</v>
      </c>
      <c r="F89" s="191" t="s">
        <v>3600</v>
      </c>
      <c r="G89" s="177"/>
      <c r="H89" s="177"/>
      <c r="I89" s="180"/>
      <c r="J89" s="192">
        <f>BK89</f>
        <v>0</v>
      </c>
      <c r="K89" s="177"/>
      <c r="L89" s="182"/>
      <c r="M89" s="183"/>
      <c r="N89" s="184"/>
      <c r="O89" s="184"/>
      <c r="P89" s="185">
        <f>SUM(P90:P93)</f>
        <v>0</v>
      </c>
      <c r="Q89" s="184"/>
      <c r="R89" s="185">
        <f>SUM(R90:R93)</f>
        <v>0</v>
      </c>
      <c r="S89" s="184"/>
      <c r="T89" s="186">
        <f>SUM(T90:T93)</f>
        <v>0</v>
      </c>
      <c r="AR89" s="187" t="s">
        <v>207</v>
      </c>
      <c r="AT89" s="188" t="s">
        <v>71</v>
      </c>
      <c r="AU89" s="188" t="s">
        <v>80</v>
      </c>
      <c r="AY89" s="187" t="s">
        <v>173</v>
      </c>
      <c r="BK89" s="189">
        <f>SUM(BK90:BK93)</f>
        <v>0</v>
      </c>
    </row>
    <row r="90" spans="2:65" s="1" customFormat="1" ht="31.5" customHeight="1">
      <c r="B90" s="41"/>
      <c r="C90" s="193" t="s">
        <v>181</v>
      </c>
      <c r="D90" s="193" t="s">
        <v>176</v>
      </c>
      <c r="E90" s="194" t="s">
        <v>3601</v>
      </c>
      <c r="F90" s="195" t="s">
        <v>3602</v>
      </c>
      <c r="G90" s="196" t="s">
        <v>1030</v>
      </c>
      <c r="H90" s="277"/>
      <c r="I90" s="198"/>
      <c r="J90" s="199">
        <f>ROUND(I90*H90,2)</f>
        <v>0</v>
      </c>
      <c r="K90" s="195" t="s">
        <v>180</v>
      </c>
      <c r="L90" s="61"/>
      <c r="M90" s="200" t="s">
        <v>21</v>
      </c>
      <c r="N90" s="201" t="s">
        <v>43</v>
      </c>
      <c r="O90" s="42"/>
      <c r="P90" s="202">
        <f>O90*H90</f>
        <v>0</v>
      </c>
      <c r="Q90" s="202">
        <v>0</v>
      </c>
      <c r="R90" s="202">
        <f>Q90*H90</f>
        <v>0</v>
      </c>
      <c r="S90" s="202">
        <v>0</v>
      </c>
      <c r="T90" s="203">
        <f>S90*H90</f>
        <v>0</v>
      </c>
      <c r="AR90" s="24" t="s">
        <v>3591</v>
      </c>
      <c r="AT90" s="24" t="s">
        <v>176</v>
      </c>
      <c r="AU90" s="24" t="s">
        <v>82</v>
      </c>
      <c r="AY90" s="24" t="s">
        <v>173</v>
      </c>
      <c r="BE90" s="204">
        <f>IF(N90="základní",J90,0)</f>
        <v>0</v>
      </c>
      <c r="BF90" s="204">
        <f>IF(N90="snížená",J90,0)</f>
        <v>0</v>
      </c>
      <c r="BG90" s="204">
        <f>IF(N90="zákl. přenesená",J90,0)</f>
        <v>0</v>
      </c>
      <c r="BH90" s="204">
        <f>IF(N90="sníž. přenesená",J90,0)</f>
        <v>0</v>
      </c>
      <c r="BI90" s="204">
        <f>IF(N90="nulová",J90,0)</f>
        <v>0</v>
      </c>
      <c r="BJ90" s="24" t="s">
        <v>80</v>
      </c>
      <c r="BK90" s="204">
        <f>ROUND(I90*H90,2)</f>
        <v>0</v>
      </c>
      <c r="BL90" s="24" t="s">
        <v>3591</v>
      </c>
      <c r="BM90" s="24" t="s">
        <v>3603</v>
      </c>
    </row>
    <row r="91" spans="2:65" s="1" customFormat="1" ht="22.5" customHeight="1">
      <c r="B91" s="41"/>
      <c r="C91" s="193" t="s">
        <v>207</v>
      </c>
      <c r="D91" s="193" t="s">
        <v>176</v>
      </c>
      <c r="E91" s="194" t="s">
        <v>3604</v>
      </c>
      <c r="F91" s="195" t="s">
        <v>3605</v>
      </c>
      <c r="G91" s="196" t="s">
        <v>1030</v>
      </c>
      <c r="H91" s="277"/>
      <c r="I91" s="198"/>
      <c r="J91" s="199">
        <f>ROUND(I91*H91,2)</f>
        <v>0</v>
      </c>
      <c r="K91" s="195" t="s">
        <v>180</v>
      </c>
      <c r="L91" s="61"/>
      <c r="M91" s="200" t="s">
        <v>21</v>
      </c>
      <c r="N91" s="201" t="s">
        <v>43</v>
      </c>
      <c r="O91" s="42"/>
      <c r="P91" s="202">
        <f>O91*H91</f>
        <v>0</v>
      </c>
      <c r="Q91" s="202">
        <v>0</v>
      </c>
      <c r="R91" s="202">
        <f>Q91*H91</f>
        <v>0</v>
      </c>
      <c r="S91" s="202">
        <v>0</v>
      </c>
      <c r="T91" s="203">
        <f>S91*H91</f>
        <v>0</v>
      </c>
      <c r="AR91" s="24" t="s">
        <v>3591</v>
      </c>
      <c r="AT91" s="24" t="s">
        <v>176</v>
      </c>
      <c r="AU91" s="24" t="s">
        <v>82</v>
      </c>
      <c r="AY91" s="24" t="s">
        <v>173</v>
      </c>
      <c r="BE91" s="204">
        <f>IF(N91="základní",J91,0)</f>
        <v>0</v>
      </c>
      <c r="BF91" s="204">
        <f>IF(N91="snížená",J91,0)</f>
        <v>0</v>
      </c>
      <c r="BG91" s="204">
        <f>IF(N91="zákl. přenesená",J91,0)</f>
        <v>0</v>
      </c>
      <c r="BH91" s="204">
        <f>IF(N91="sníž. přenesená",J91,0)</f>
        <v>0</v>
      </c>
      <c r="BI91" s="204">
        <f>IF(N91="nulová",J91,0)</f>
        <v>0</v>
      </c>
      <c r="BJ91" s="24" t="s">
        <v>80</v>
      </c>
      <c r="BK91" s="204">
        <f>ROUND(I91*H91,2)</f>
        <v>0</v>
      </c>
      <c r="BL91" s="24" t="s">
        <v>3591</v>
      </c>
      <c r="BM91" s="24" t="s">
        <v>3606</v>
      </c>
    </row>
    <row r="92" spans="2:65" s="1" customFormat="1" ht="22.5" customHeight="1">
      <c r="B92" s="41"/>
      <c r="C92" s="193" t="s">
        <v>237</v>
      </c>
      <c r="D92" s="193" t="s">
        <v>176</v>
      </c>
      <c r="E92" s="194" t="s">
        <v>3607</v>
      </c>
      <c r="F92" s="195" t="s">
        <v>3608</v>
      </c>
      <c r="G92" s="196" t="s">
        <v>970</v>
      </c>
      <c r="H92" s="197">
        <v>1</v>
      </c>
      <c r="I92" s="198"/>
      <c r="J92" s="199">
        <f>ROUND(I92*H92,2)</f>
        <v>0</v>
      </c>
      <c r="K92" s="195" t="s">
        <v>3609</v>
      </c>
      <c r="L92" s="61"/>
      <c r="M92" s="200" t="s">
        <v>21</v>
      </c>
      <c r="N92" s="201" t="s">
        <v>43</v>
      </c>
      <c r="O92" s="42"/>
      <c r="P92" s="202">
        <f>O92*H92</f>
        <v>0</v>
      </c>
      <c r="Q92" s="202">
        <v>0</v>
      </c>
      <c r="R92" s="202">
        <f>Q92*H92</f>
        <v>0</v>
      </c>
      <c r="S92" s="202">
        <v>0</v>
      </c>
      <c r="T92" s="203">
        <f>S92*H92</f>
        <v>0</v>
      </c>
      <c r="AR92" s="24" t="s">
        <v>3591</v>
      </c>
      <c r="AT92" s="24" t="s">
        <v>176</v>
      </c>
      <c r="AU92" s="24" t="s">
        <v>82</v>
      </c>
      <c r="AY92" s="24" t="s">
        <v>173</v>
      </c>
      <c r="BE92" s="204">
        <f>IF(N92="základní",J92,0)</f>
        <v>0</v>
      </c>
      <c r="BF92" s="204">
        <f>IF(N92="snížená",J92,0)</f>
        <v>0</v>
      </c>
      <c r="BG92" s="204">
        <f>IF(N92="zákl. přenesená",J92,0)</f>
        <v>0</v>
      </c>
      <c r="BH92" s="204">
        <f>IF(N92="sníž. přenesená",J92,0)</f>
        <v>0</v>
      </c>
      <c r="BI92" s="204">
        <f>IF(N92="nulová",J92,0)</f>
        <v>0</v>
      </c>
      <c r="BJ92" s="24" t="s">
        <v>80</v>
      </c>
      <c r="BK92" s="204">
        <f>ROUND(I92*H92,2)</f>
        <v>0</v>
      </c>
      <c r="BL92" s="24" t="s">
        <v>3591</v>
      </c>
      <c r="BM92" s="24" t="s">
        <v>3610</v>
      </c>
    </row>
    <row r="93" spans="2:65" s="1" customFormat="1" ht="22.5" customHeight="1">
      <c r="B93" s="41"/>
      <c r="C93" s="193" t="s">
        <v>304</v>
      </c>
      <c r="D93" s="193" t="s">
        <v>176</v>
      </c>
      <c r="E93" s="194" t="s">
        <v>3611</v>
      </c>
      <c r="F93" s="195" t="s">
        <v>3612</v>
      </c>
      <c r="G93" s="196" t="s">
        <v>970</v>
      </c>
      <c r="H93" s="197">
        <v>1</v>
      </c>
      <c r="I93" s="198"/>
      <c r="J93" s="199">
        <f>ROUND(I93*H93,2)</f>
        <v>0</v>
      </c>
      <c r="K93" s="195" t="s">
        <v>3609</v>
      </c>
      <c r="L93" s="61"/>
      <c r="M93" s="200" t="s">
        <v>21</v>
      </c>
      <c r="N93" s="201" t="s">
        <v>43</v>
      </c>
      <c r="O93" s="42"/>
      <c r="P93" s="202">
        <f>O93*H93</f>
        <v>0</v>
      </c>
      <c r="Q93" s="202">
        <v>0</v>
      </c>
      <c r="R93" s="202">
        <f>Q93*H93</f>
        <v>0</v>
      </c>
      <c r="S93" s="202">
        <v>0</v>
      </c>
      <c r="T93" s="203">
        <f>S93*H93</f>
        <v>0</v>
      </c>
      <c r="AR93" s="24" t="s">
        <v>3591</v>
      </c>
      <c r="AT93" s="24" t="s">
        <v>176</v>
      </c>
      <c r="AU93" s="24" t="s">
        <v>82</v>
      </c>
      <c r="AY93" s="24" t="s">
        <v>173</v>
      </c>
      <c r="BE93" s="204">
        <f>IF(N93="základní",J93,0)</f>
        <v>0</v>
      </c>
      <c r="BF93" s="204">
        <f>IF(N93="snížená",J93,0)</f>
        <v>0</v>
      </c>
      <c r="BG93" s="204">
        <f>IF(N93="zákl. přenesená",J93,0)</f>
        <v>0</v>
      </c>
      <c r="BH93" s="204">
        <f>IF(N93="sníž. přenesená",J93,0)</f>
        <v>0</v>
      </c>
      <c r="BI93" s="204">
        <f>IF(N93="nulová",J93,0)</f>
        <v>0</v>
      </c>
      <c r="BJ93" s="24" t="s">
        <v>80</v>
      </c>
      <c r="BK93" s="204">
        <f>ROUND(I93*H93,2)</f>
        <v>0</v>
      </c>
      <c r="BL93" s="24" t="s">
        <v>3591</v>
      </c>
      <c r="BM93" s="24" t="s">
        <v>3613</v>
      </c>
    </row>
    <row r="94" spans="2:63" s="10" customFormat="1" ht="29.85" customHeight="1">
      <c r="B94" s="176"/>
      <c r="C94" s="177"/>
      <c r="D94" s="190" t="s">
        <v>71</v>
      </c>
      <c r="E94" s="191" t="s">
        <v>3614</v>
      </c>
      <c r="F94" s="191" t="s">
        <v>3615</v>
      </c>
      <c r="G94" s="177"/>
      <c r="H94" s="177"/>
      <c r="I94" s="180"/>
      <c r="J94" s="192">
        <f>BK94</f>
        <v>0</v>
      </c>
      <c r="K94" s="177"/>
      <c r="L94" s="182"/>
      <c r="M94" s="183"/>
      <c r="N94" s="184"/>
      <c r="O94" s="184"/>
      <c r="P94" s="185">
        <f>SUM(P95:P96)</f>
        <v>0</v>
      </c>
      <c r="Q94" s="184"/>
      <c r="R94" s="185">
        <f>SUM(R95:R96)</f>
        <v>0</v>
      </c>
      <c r="S94" s="184"/>
      <c r="T94" s="186">
        <f>SUM(T95:T96)</f>
        <v>0</v>
      </c>
      <c r="AR94" s="187" t="s">
        <v>207</v>
      </c>
      <c r="AT94" s="188" t="s">
        <v>71</v>
      </c>
      <c r="AU94" s="188" t="s">
        <v>80</v>
      </c>
      <c r="AY94" s="187" t="s">
        <v>173</v>
      </c>
      <c r="BK94" s="189">
        <f>SUM(BK95:BK96)</f>
        <v>0</v>
      </c>
    </row>
    <row r="95" spans="2:65" s="1" customFormat="1" ht="22.5" customHeight="1">
      <c r="B95" s="41"/>
      <c r="C95" s="193" t="s">
        <v>317</v>
      </c>
      <c r="D95" s="193" t="s">
        <v>176</v>
      </c>
      <c r="E95" s="194" t="s">
        <v>3616</v>
      </c>
      <c r="F95" s="195" t="s">
        <v>3617</v>
      </c>
      <c r="G95" s="196" t="s">
        <v>2443</v>
      </c>
      <c r="H95" s="197">
        <v>60</v>
      </c>
      <c r="I95" s="198"/>
      <c r="J95" s="199">
        <f>ROUND(I95*H95,2)</f>
        <v>0</v>
      </c>
      <c r="K95" s="195" t="s">
        <v>180</v>
      </c>
      <c r="L95" s="61"/>
      <c r="M95" s="200" t="s">
        <v>21</v>
      </c>
      <c r="N95" s="201" t="s">
        <v>43</v>
      </c>
      <c r="O95" s="42"/>
      <c r="P95" s="202">
        <f>O95*H95</f>
        <v>0</v>
      </c>
      <c r="Q95" s="202">
        <v>0</v>
      </c>
      <c r="R95" s="202">
        <f>Q95*H95</f>
        <v>0</v>
      </c>
      <c r="S95" s="202">
        <v>0</v>
      </c>
      <c r="T95" s="203">
        <f>S95*H95</f>
        <v>0</v>
      </c>
      <c r="AR95" s="24" t="s">
        <v>3591</v>
      </c>
      <c r="AT95" s="24" t="s">
        <v>176</v>
      </c>
      <c r="AU95" s="24" t="s">
        <v>82</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3591</v>
      </c>
      <c r="BM95" s="24" t="s">
        <v>3618</v>
      </c>
    </row>
    <row r="96" spans="2:65" s="1" customFormat="1" ht="22.5" customHeight="1">
      <c r="B96" s="41"/>
      <c r="C96" s="193" t="s">
        <v>328</v>
      </c>
      <c r="D96" s="193" t="s">
        <v>176</v>
      </c>
      <c r="E96" s="194" t="s">
        <v>3619</v>
      </c>
      <c r="F96" s="195" t="s">
        <v>3620</v>
      </c>
      <c r="G96" s="196" t="s">
        <v>3589</v>
      </c>
      <c r="H96" s="197">
        <v>1</v>
      </c>
      <c r="I96" s="198"/>
      <c r="J96" s="199">
        <f>ROUND(I96*H96,2)</f>
        <v>0</v>
      </c>
      <c r="K96" s="195" t="s">
        <v>180</v>
      </c>
      <c r="L96" s="61"/>
      <c r="M96" s="200" t="s">
        <v>21</v>
      </c>
      <c r="N96" s="201" t="s">
        <v>43</v>
      </c>
      <c r="O96" s="42"/>
      <c r="P96" s="202">
        <f>O96*H96</f>
        <v>0</v>
      </c>
      <c r="Q96" s="202">
        <v>0</v>
      </c>
      <c r="R96" s="202">
        <f>Q96*H96</f>
        <v>0</v>
      </c>
      <c r="S96" s="202">
        <v>0</v>
      </c>
      <c r="T96" s="203">
        <f>S96*H96</f>
        <v>0</v>
      </c>
      <c r="AR96" s="24" t="s">
        <v>3591</v>
      </c>
      <c r="AT96" s="24" t="s">
        <v>176</v>
      </c>
      <c r="AU96" s="24" t="s">
        <v>82</v>
      </c>
      <c r="AY96" s="24" t="s">
        <v>173</v>
      </c>
      <c r="BE96" s="204">
        <f>IF(N96="základní",J96,0)</f>
        <v>0</v>
      </c>
      <c r="BF96" s="204">
        <f>IF(N96="snížená",J96,0)</f>
        <v>0</v>
      </c>
      <c r="BG96" s="204">
        <f>IF(N96="zákl. přenesená",J96,0)</f>
        <v>0</v>
      </c>
      <c r="BH96" s="204">
        <f>IF(N96="sníž. přenesená",J96,0)</f>
        <v>0</v>
      </c>
      <c r="BI96" s="204">
        <f>IF(N96="nulová",J96,0)</f>
        <v>0</v>
      </c>
      <c r="BJ96" s="24" t="s">
        <v>80</v>
      </c>
      <c r="BK96" s="204">
        <f>ROUND(I96*H96,2)</f>
        <v>0</v>
      </c>
      <c r="BL96" s="24" t="s">
        <v>3591</v>
      </c>
      <c r="BM96" s="24" t="s">
        <v>3621</v>
      </c>
    </row>
    <row r="97" spans="2:63" s="10" customFormat="1" ht="29.85" customHeight="1">
      <c r="B97" s="176"/>
      <c r="C97" s="177"/>
      <c r="D97" s="190" t="s">
        <v>71</v>
      </c>
      <c r="E97" s="191" t="s">
        <v>3622</v>
      </c>
      <c r="F97" s="191" t="s">
        <v>3623</v>
      </c>
      <c r="G97" s="177"/>
      <c r="H97" s="177"/>
      <c r="I97" s="180"/>
      <c r="J97" s="192">
        <f>BK97</f>
        <v>0</v>
      </c>
      <c r="K97" s="177"/>
      <c r="L97" s="182"/>
      <c r="M97" s="183"/>
      <c r="N97" s="184"/>
      <c r="O97" s="184"/>
      <c r="P97" s="185">
        <f>P98</f>
        <v>0</v>
      </c>
      <c r="Q97" s="184"/>
      <c r="R97" s="185">
        <f>R98</f>
        <v>0</v>
      </c>
      <c r="S97" s="184"/>
      <c r="T97" s="186">
        <f>T98</f>
        <v>0</v>
      </c>
      <c r="AR97" s="187" t="s">
        <v>207</v>
      </c>
      <c r="AT97" s="188" t="s">
        <v>71</v>
      </c>
      <c r="AU97" s="188" t="s">
        <v>80</v>
      </c>
      <c r="AY97" s="187" t="s">
        <v>173</v>
      </c>
      <c r="BK97" s="189">
        <f>BK98</f>
        <v>0</v>
      </c>
    </row>
    <row r="98" spans="2:65" s="1" customFormat="1" ht="22.5" customHeight="1">
      <c r="B98" s="41"/>
      <c r="C98" s="193" t="s">
        <v>344</v>
      </c>
      <c r="D98" s="193" t="s">
        <v>176</v>
      </c>
      <c r="E98" s="194" t="s">
        <v>3624</v>
      </c>
      <c r="F98" s="195" t="s">
        <v>3625</v>
      </c>
      <c r="G98" s="196" t="s">
        <v>1030</v>
      </c>
      <c r="H98" s="277"/>
      <c r="I98" s="198"/>
      <c r="J98" s="199">
        <f>ROUND(I98*H98,2)</f>
        <v>0</v>
      </c>
      <c r="K98" s="195" t="s">
        <v>180</v>
      </c>
      <c r="L98" s="61"/>
      <c r="M98" s="200" t="s">
        <v>21</v>
      </c>
      <c r="N98" s="201" t="s">
        <v>43</v>
      </c>
      <c r="O98" s="42"/>
      <c r="P98" s="202">
        <f>O98*H98</f>
        <v>0</v>
      </c>
      <c r="Q98" s="202">
        <v>0</v>
      </c>
      <c r="R98" s="202">
        <f>Q98*H98</f>
        <v>0</v>
      </c>
      <c r="S98" s="202">
        <v>0</v>
      </c>
      <c r="T98" s="203">
        <f>S98*H98</f>
        <v>0</v>
      </c>
      <c r="AR98" s="24" t="s">
        <v>3591</v>
      </c>
      <c r="AT98" s="24" t="s">
        <v>176</v>
      </c>
      <c r="AU98" s="24" t="s">
        <v>82</v>
      </c>
      <c r="AY98" s="24" t="s">
        <v>173</v>
      </c>
      <c r="BE98" s="204">
        <f>IF(N98="základní",J98,0)</f>
        <v>0</v>
      </c>
      <c r="BF98" s="204">
        <f>IF(N98="snížená",J98,0)</f>
        <v>0</v>
      </c>
      <c r="BG98" s="204">
        <f>IF(N98="zákl. přenesená",J98,0)</f>
        <v>0</v>
      </c>
      <c r="BH98" s="204">
        <f>IF(N98="sníž. přenesená",J98,0)</f>
        <v>0</v>
      </c>
      <c r="BI98" s="204">
        <f>IF(N98="nulová",J98,0)</f>
        <v>0</v>
      </c>
      <c r="BJ98" s="24" t="s">
        <v>80</v>
      </c>
      <c r="BK98" s="204">
        <f>ROUND(I98*H98,2)</f>
        <v>0</v>
      </c>
      <c r="BL98" s="24" t="s">
        <v>3591</v>
      </c>
      <c r="BM98" s="24" t="s">
        <v>3626</v>
      </c>
    </row>
    <row r="99" spans="2:63" s="10" customFormat="1" ht="29.85" customHeight="1">
      <c r="B99" s="176"/>
      <c r="C99" s="177"/>
      <c r="D99" s="190" t="s">
        <v>71</v>
      </c>
      <c r="E99" s="191" t="s">
        <v>3627</v>
      </c>
      <c r="F99" s="191" t="s">
        <v>3628</v>
      </c>
      <c r="G99" s="177"/>
      <c r="H99" s="177"/>
      <c r="I99" s="180"/>
      <c r="J99" s="192">
        <f>BK99</f>
        <v>0</v>
      </c>
      <c r="K99" s="177"/>
      <c r="L99" s="182"/>
      <c r="M99" s="183"/>
      <c r="N99" s="184"/>
      <c r="O99" s="184"/>
      <c r="P99" s="185">
        <f>P100</f>
        <v>0</v>
      </c>
      <c r="Q99" s="184"/>
      <c r="R99" s="185">
        <f>R100</f>
        <v>0</v>
      </c>
      <c r="S99" s="184"/>
      <c r="T99" s="186">
        <f>T100</f>
        <v>0</v>
      </c>
      <c r="AR99" s="187" t="s">
        <v>207</v>
      </c>
      <c r="AT99" s="188" t="s">
        <v>71</v>
      </c>
      <c r="AU99" s="188" t="s">
        <v>80</v>
      </c>
      <c r="AY99" s="187" t="s">
        <v>173</v>
      </c>
      <c r="BK99" s="189">
        <f>BK100</f>
        <v>0</v>
      </c>
    </row>
    <row r="100" spans="2:65" s="1" customFormat="1" ht="31.5" customHeight="1">
      <c r="B100" s="41"/>
      <c r="C100" s="193" t="s">
        <v>348</v>
      </c>
      <c r="D100" s="193" t="s">
        <v>176</v>
      </c>
      <c r="E100" s="194" t="s">
        <v>3629</v>
      </c>
      <c r="F100" s="195" t="s">
        <v>3630</v>
      </c>
      <c r="G100" s="196" t="s">
        <v>1030</v>
      </c>
      <c r="H100" s="277"/>
      <c r="I100" s="198"/>
      <c r="J100" s="199">
        <f>ROUND(I100*H100,2)</f>
        <v>0</v>
      </c>
      <c r="K100" s="195" t="s">
        <v>3609</v>
      </c>
      <c r="L100" s="61"/>
      <c r="M100" s="200" t="s">
        <v>21</v>
      </c>
      <c r="N100" s="201" t="s">
        <v>43</v>
      </c>
      <c r="O100" s="42"/>
      <c r="P100" s="202">
        <f>O100*H100</f>
        <v>0</v>
      </c>
      <c r="Q100" s="202">
        <v>0</v>
      </c>
      <c r="R100" s="202">
        <f>Q100*H100</f>
        <v>0</v>
      </c>
      <c r="S100" s="202">
        <v>0</v>
      </c>
      <c r="T100" s="203">
        <f>S100*H100</f>
        <v>0</v>
      </c>
      <c r="AR100" s="24" t="s">
        <v>3591</v>
      </c>
      <c r="AT100" s="24" t="s">
        <v>176</v>
      </c>
      <c r="AU100" s="24" t="s">
        <v>82</v>
      </c>
      <c r="AY100" s="24" t="s">
        <v>173</v>
      </c>
      <c r="BE100" s="204">
        <f>IF(N100="základní",J100,0)</f>
        <v>0</v>
      </c>
      <c r="BF100" s="204">
        <f>IF(N100="snížená",J100,0)</f>
        <v>0</v>
      </c>
      <c r="BG100" s="204">
        <f>IF(N100="zákl. přenesená",J100,0)</f>
        <v>0</v>
      </c>
      <c r="BH100" s="204">
        <f>IF(N100="sníž. přenesená",J100,0)</f>
        <v>0</v>
      </c>
      <c r="BI100" s="204">
        <f>IF(N100="nulová",J100,0)</f>
        <v>0</v>
      </c>
      <c r="BJ100" s="24" t="s">
        <v>80</v>
      </c>
      <c r="BK100" s="204">
        <f>ROUND(I100*H100,2)</f>
        <v>0</v>
      </c>
      <c r="BL100" s="24" t="s">
        <v>3591</v>
      </c>
      <c r="BM100" s="24" t="s">
        <v>3631</v>
      </c>
    </row>
    <row r="101" spans="2:63" s="10" customFormat="1" ht="29.85" customHeight="1">
      <c r="B101" s="176"/>
      <c r="C101" s="177"/>
      <c r="D101" s="190" t="s">
        <v>71</v>
      </c>
      <c r="E101" s="191" t="s">
        <v>3632</v>
      </c>
      <c r="F101" s="191" t="s">
        <v>3633</v>
      </c>
      <c r="G101" s="177"/>
      <c r="H101" s="177"/>
      <c r="I101" s="180"/>
      <c r="J101" s="192">
        <f>BK101</f>
        <v>0</v>
      </c>
      <c r="K101" s="177"/>
      <c r="L101" s="182"/>
      <c r="M101" s="183"/>
      <c r="N101" s="184"/>
      <c r="O101" s="184"/>
      <c r="P101" s="185">
        <f>P102</f>
        <v>0</v>
      </c>
      <c r="Q101" s="184"/>
      <c r="R101" s="185">
        <f>R102</f>
        <v>0</v>
      </c>
      <c r="S101" s="184"/>
      <c r="T101" s="186">
        <f>T102</f>
        <v>0</v>
      </c>
      <c r="AR101" s="187" t="s">
        <v>207</v>
      </c>
      <c r="AT101" s="188" t="s">
        <v>71</v>
      </c>
      <c r="AU101" s="188" t="s">
        <v>80</v>
      </c>
      <c r="AY101" s="187" t="s">
        <v>173</v>
      </c>
      <c r="BK101" s="189">
        <f>BK102</f>
        <v>0</v>
      </c>
    </row>
    <row r="102" spans="2:65" s="1" customFormat="1" ht="22.5" customHeight="1">
      <c r="B102" s="41"/>
      <c r="C102" s="193" t="s">
        <v>376</v>
      </c>
      <c r="D102" s="193" t="s">
        <v>176</v>
      </c>
      <c r="E102" s="194" t="s">
        <v>3634</v>
      </c>
      <c r="F102" s="195" t="s">
        <v>3635</v>
      </c>
      <c r="G102" s="196" t="s">
        <v>1030</v>
      </c>
      <c r="H102" s="277"/>
      <c r="I102" s="198"/>
      <c r="J102" s="199">
        <f>ROUND(I102*H102,2)</f>
        <v>0</v>
      </c>
      <c r="K102" s="195" t="s">
        <v>21</v>
      </c>
      <c r="L102" s="61"/>
      <c r="M102" s="200" t="s">
        <v>21</v>
      </c>
      <c r="N102" s="272" t="s">
        <v>43</v>
      </c>
      <c r="O102" s="273"/>
      <c r="P102" s="274">
        <f>O102*H102</f>
        <v>0</v>
      </c>
      <c r="Q102" s="274">
        <v>0</v>
      </c>
      <c r="R102" s="274">
        <f>Q102*H102</f>
        <v>0</v>
      </c>
      <c r="S102" s="274">
        <v>0</v>
      </c>
      <c r="T102" s="275">
        <f>S102*H102</f>
        <v>0</v>
      </c>
      <c r="AR102" s="24" t="s">
        <v>3591</v>
      </c>
      <c r="AT102" s="24" t="s">
        <v>176</v>
      </c>
      <c r="AU102" s="24" t="s">
        <v>82</v>
      </c>
      <c r="AY102" s="24" t="s">
        <v>173</v>
      </c>
      <c r="BE102" s="204">
        <f>IF(N102="základní",J102,0)</f>
        <v>0</v>
      </c>
      <c r="BF102" s="204">
        <f>IF(N102="snížená",J102,0)</f>
        <v>0</v>
      </c>
      <c r="BG102" s="204">
        <f>IF(N102="zákl. přenesená",J102,0)</f>
        <v>0</v>
      </c>
      <c r="BH102" s="204">
        <f>IF(N102="sníž. přenesená",J102,0)</f>
        <v>0</v>
      </c>
      <c r="BI102" s="204">
        <f>IF(N102="nulová",J102,0)</f>
        <v>0</v>
      </c>
      <c r="BJ102" s="24" t="s">
        <v>80</v>
      </c>
      <c r="BK102" s="204">
        <f>ROUND(I102*H102,2)</f>
        <v>0</v>
      </c>
      <c r="BL102" s="24" t="s">
        <v>3591</v>
      </c>
      <c r="BM102" s="24" t="s">
        <v>3636</v>
      </c>
    </row>
    <row r="103" spans="2:12" s="1" customFormat="1" ht="6.95" customHeight="1">
      <c r="B103" s="56"/>
      <c r="C103" s="57"/>
      <c r="D103" s="57"/>
      <c r="E103" s="57"/>
      <c r="F103" s="57"/>
      <c r="G103" s="57"/>
      <c r="H103" s="57"/>
      <c r="I103" s="139"/>
      <c r="J103" s="57"/>
      <c r="K103" s="57"/>
      <c r="L103" s="61"/>
    </row>
  </sheetData>
  <sheetProtection password="CC35" sheet="1" objects="1" scenarios="1" formatCells="0" formatColumns="0" formatRows="0" sort="0" autoFilter="0"/>
  <autoFilter ref="C82:K102"/>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49"/>
  </sheetViews>
  <sheetFormatPr defaultColWidth="9.33203125" defaultRowHeight="13.5"/>
  <cols>
    <col min="1" max="1" width="8.33203125" style="282" customWidth="1"/>
    <col min="2" max="2" width="1.66796875" style="282" customWidth="1"/>
    <col min="3" max="4" width="5" style="282" customWidth="1"/>
    <col min="5" max="5" width="11.66015625" style="282" customWidth="1"/>
    <col min="6" max="6" width="9.16015625" style="282" customWidth="1"/>
    <col min="7" max="7" width="5" style="282" customWidth="1"/>
    <col min="8" max="8" width="77.83203125" style="282" customWidth="1"/>
    <col min="9" max="10" width="20" style="282" customWidth="1"/>
    <col min="11" max="11" width="1.66796875" style="282" customWidth="1"/>
  </cols>
  <sheetData>
    <row r="1" ht="37.5" customHeight="1"/>
    <row r="2" spans="2:11" ht="7.5" customHeight="1">
      <c r="B2" s="283"/>
      <c r="C2" s="284"/>
      <c r="D2" s="284"/>
      <c r="E2" s="284"/>
      <c r="F2" s="284"/>
      <c r="G2" s="284"/>
      <c r="H2" s="284"/>
      <c r="I2" s="284"/>
      <c r="J2" s="284"/>
      <c r="K2" s="285"/>
    </row>
    <row r="3" spans="2:11" s="15" customFormat="1" ht="45" customHeight="1">
      <c r="B3" s="286"/>
      <c r="C3" s="407" t="s">
        <v>3637</v>
      </c>
      <c r="D3" s="407"/>
      <c r="E3" s="407"/>
      <c r="F3" s="407"/>
      <c r="G3" s="407"/>
      <c r="H3" s="407"/>
      <c r="I3" s="407"/>
      <c r="J3" s="407"/>
      <c r="K3" s="287"/>
    </row>
    <row r="4" spans="2:11" ht="25.5" customHeight="1">
      <c r="B4" s="288"/>
      <c r="C4" s="414" t="s">
        <v>3638</v>
      </c>
      <c r="D4" s="414"/>
      <c r="E4" s="414"/>
      <c r="F4" s="414"/>
      <c r="G4" s="414"/>
      <c r="H4" s="414"/>
      <c r="I4" s="414"/>
      <c r="J4" s="414"/>
      <c r="K4" s="289"/>
    </row>
    <row r="5" spans="2:11" ht="5.25" customHeight="1">
      <c r="B5" s="288"/>
      <c r="C5" s="290"/>
      <c r="D5" s="290"/>
      <c r="E5" s="290"/>
      <c r="F5" s="290"/>
      <c r="G5" s="290"/>
      <c r="H5" s="290"/>
      <c r="I5" s="290"/>
      <c r="J5" s="290"/>
      <c r="K5" s="289"/>
    </row>
    <row r="6" spans="2:11" ht="15" customHeight="1">
      <c r="B6" s="288"/>
      <c r="C6" s="410" t="s">
        <v>3639</v>
      </c>
      <c r="D6" s="410"/>
      <c r="E6" s="410"/>
      <c r="F6" s="410"/>
      <c r="G6" s="410"/>
      <c r="H6" s="410"/>
      <c r="I6" s="410"/>
      <c r="J6" s="410"/>
      <c r="K6" s="289"/>
    </row>
    <row r="7" spans="2:11" ht="15" customHeight="1">
      <c r="B7" s="292"/>
      <c r="C7" s="410" t="s">
        <v>3640</v>
      </c>
      <c r="D7" s="410"/>
      <c r="E7" s="410"/>
      <c r="F7" s="410"/>
      <c r="G7" s="410"/>
      <c r="H7" s="410"/>
      <c r="I7" s="410"/>
      <c r="J7" s="410"/>
      <c r="K7" s="289"/>
    </row>
    <row r="8" spans="2:11" ht="12.75" customHeight="1">
      <c r="B8" s="292"/>
      <c r="C8" s="291"/>
      <c r="D8" s="291"/>
      <c r="E8" s="291"/>
      <c r="F8" s="291"/>
      <c r="G8" s="291"/>
      <c r="H8" s="291"/>
      <c r="I8" s="291"/>
      <c r="J8" s="291"/>
      <c r="K8" s="289"/>
    </row>
    <row r="9" spans="2:11" ht="15" customHeight="1">
      <c r="B9" s="292"/>
      <c r="C9" s="410" t="s">
        <v>3641</v>
      </c>
      <c r="D9" s="410"/>
      <c r="E9" s="410"/>
      <c r="F9" s="410"/>
      <c r="G9" s="410"/>
      <c r="H9" s="410"/>
      <c r="I9" s="410"/>
      <c r="J9" s="410"/>
      <c r="K9" s="289"/>
    </row>
    <row r="10" spans="2:11" ht="15" customHeight="1">
      <c r="B10" s="292"/>
      <c r="C10" s="291"/>
      <c r="D10" s="410" t="s">
        <v>3642</v>
      </c>
      <c r="E10" s="410"/>
      <c r="F10" s="410"/>
      <c r="G10" s="410"/>
      <c r="H10" s="410"/>
      <c r="I10" s="410"/>
      <c r="J10" s="410"/>
      <c r="K10" s="289"/>
    </row>
    <row r="11" spans="2:11" ht="15" customHeight="1">
      <c r="B11" s="292"/>
      <c r="C11" s="293"/>
      <c r="D11" s="410" t="s">
        <v>3643</v>
      </c>
      <c r="E11" s="410"/>
      <c r="F11" s="410"/>
      <c r="G11" s="410"/>
      <c r="H11" s="410"/>
      <c r="I11" s="410"/>
      <c r="J11" s="410"/>
      <c r="K11" s="289"/>
    </row>
    <row r="12" spans="2:11" ht="12.75" customHeight="1">
      <c r="B12" s="292"/>
      <c r="C12" s="293"/>
      <c r="D12" s="293"/>
      <c r="E12" s="293"/>
      <c r="F12" s="293"/>
      <c r="G12" s="293"/>
      <c r="H12" s="293"/>
      <c r="I12" s="293"/>
      <c r="J12" s="293"/>
      <c r="K12" s="289"/>
    </row>
    <row r="13" spans="2:11" ht="15" customHeight="1">
      <c r="B13" s="292"/>
      <c r="C13" s="293"/>
      <c r="D13" s="410" t="s">
        <v>3644</v>
      </c>
      <c r="E13" s="410"/>
      <c r="F13" s="410"/>
      <c r="G13" s="410"/>
      <c r="H13" s="410"/>
      <c r="I13" s="410"/>
      <c r="J13" s="410"/>
      <c r="K13" s="289"/>
    </row>
    <row r="14" spans="2:11" ht="15" customHeight="1">
      <c r="B14" s="292"/>
      <c r="C14" s="293"/>
      <c r="D14" s="410" t="s">
        <v>3645</v>
      </c>
      <c r="E14" s="410"/>
      <c r="F14" s="410"/>
      <c r="G14" s="410"/>
      <c r="H14" s="410"/>
      <c r="I14" s="410"/>
      <c r="J14" s="410"/>
      <c r="K14" s="289"/>
    </row>
    <row r="15" spans="2:11" ht="15" customHeight="1">
      <c r="B15" s="292"/>
      <c r="C15" s="293"/>
      <c r="D15" s="410" t="s">
        <v>3646</v>
      </c>
      <c r="E15" s="410"/>
      <c r="F15" s="410"/>
      <c r="G15" s="410"/>
      <c r="H15" s="410"/>
      <c r="I15" s="410"/>
      <c r="J15" s="410"/>
      <c r="K15" s="289"/>
    </row>
    <row r="16" spans="2:11" ht="15" customHeight="1">
      <c r="B16" s="292"/>
      <c r="C16" s="293"/>
      <c r="D16" s="293"/>
      <c r="E16" s="294" t="s">
        <v>79</v>
      </c>
      <c r="F16" s="410" t="s">
        <v>3647</v>
      </c>
      <c r="G16" s="410"/>
      <c r="H16" s="410"/>
      <c r="I16" s="410"/>
      <c r="J16" s="410"/>
      <c r="K16" s="289"/>
    </row>
    <row r="17" spans="2:11" ht="15" customHeight="1">
      <c r="B17" s="292"/>
      <c r="C17" s="293"/>
      <c r="D17" s="293"/>
      <c r="E17" s="294" t="s">
        <v>3648</v>
      </c>
      <c r="F17" s="410" t="s">
        <v>3649</v>
      </c>
      <c r="G17" s="410"/>
      <c r="H17" s="410"/>
      <c r="I17" s="410"/>
      <c r="J17" s="410"/>
      <c r="K17" s="289"/>
    </row>
    <row r="18" spans="2:11" ht="15" customHeight="1">
      <c r="B18" s="292"/>
      <c r="C18" s="293"/>
      <c r="D18" s="293"/>
      <c r="E18" s="294" t="s">
        <v>3650</v>
      </c>
      <c r="F18" s="410" t="s">
        <v>3651</v>
      </c>
      <c r="G18" s="410"/>
      <c r="H18" s="410"/>
      <c r="I18" s="410"/>
      <c r="J18" s="410"/>
      <c r="K18" s="289"/>
    </row>
    <row r="19" spans="2:11" ht="15" customHeight="1">
      <c r="B19" s="292"/>
      <c r="C19" s="293"/>
      <c r="D19" s="293"/>
      <c r="E19" s="294" t="s">
        <v>3652</v>
      </c>
      <c r="F19" s="410" t="s">
        <v>3653</v>
      </c>
      <c r="G19" s="410"/>
      <c r="H19" s="410"/>
      <c r="I19" s="410"/>
      <c r="J19" s="410"/>
      <c r="K19" s="289"/>
    </row>
    <row r="20" spans="2:11" ht="15" customHeight="1">
      <c r="B20" s="292"/>
      <c r="C20" s="293"/>
      <c r="D20" s="293"/>
      <c r="E20" s="294" t="s">
        <v>3654</v>
      </c>
      <c r="F20" s="410" t="s">
        <v>2883</v>
      </c>
      <c r="G20" s="410"/>
      <c r="H20" s="410"/>
      <c r="I20" s="410"/>
      <c r="J20" s="410"/>
      <c r="K20" s="289"/>
    </row>
    <row r="21" spans="2:11" ht="15" customHeight="1">
      <c r="B21" s="292"/>
      <c r="C21" s="293"/>
      <c r="D21" s="293"/>
      <c r="E21" s="294" t="s">
        <v>3655</v>
      </c>
      <c r="F21" s="410" t="s">
        <v>3656</v>
      </c>
      <c r="G21" s="410"/>
      <c r="H21" s="410"/>
      <c r="I21" s="410"/>
      <c r="J21" s="410"/>
      <c r="K21" s="289"/>
    </row>
    <row r="22" spans="2:11" ht="12.75" customHeight="1">
      <c r="B22" s="292"/>
      <c r="C22" s="293"/>
      <c r="D22" s="293"/>
      <c r="E22" s="293"/>
      <c r="F22" s="293"/>
      <c r="G22" s="293"/>
      <c r="H22" s="293"/>
      <c r="I22" s="293"/>
      <c r="J22" s="293"/>
      <c r="K22" s="289"/>
    </row>
    <row r="23" spans="2:11" ht="15" customHeight="1">
      <c r="B23" s="292"/>
      <c r="C23" s="410" t="s">
        <v>3657</v>
      </c>
      <c r="D23" s="410"/>
      <c r="E23" s="410"/>
      <c r="F23" s="410"/>
      <c r="G23" s="410"/>
      <c r="H23" s="410"/>
      <c r="I23" s="410"/>
      <c r="J23" s="410"/>
      <c r="K23" s="289"/>
    </row>
    <row r="24" spans="2:11" ht="15" customHeight="1">
      <c r="B24" s="292"/>
      <c r="C24" s="410" t="s">
        <v>3658</v>
      </c>
      <c r="D24" s="410"/>
      <c r="E24" s="410"/>
      <c r="F24" s="410"/>
      <c r="G24" s="410"/>
      <c r="H24" s="410"/>
      <c r="I24" s="410"/>
      <c r="J24" s="410"/>
      <c r="K24" s="289"/>
    </row>
    <row r="25" spans="2:11" ht="15" customHeight="1">
      <c r="B25" s="292"/>
      <c r="C25" s="291"/>
      <c r="D25" s="410" t="s">
        <v>3659</v>
      </c>
      <c r="E25" s="410"/>
      <c r="F25" s="410"/>
      <c r="G25" s="410"/>
      <c r="H25" s="410"/>
      <c r="I25" s="410"/>
      <c r="J25" s="410"/>
      <c r="K25" s="289"/>
    </row>
    <row r="26" spans="2:11" ht="15" customHeight="1">
      <c r="B26" s="292"/>
      <c r="C26" s="293"/>
      <c r="D26" s="410" t="s">
        <v>3660</v>
      </c>
      <c r="E26" s="410"/>
      <c r="F26" s="410"/>
      <c r="G26" s="410"/>
      <c r="H26" s="410"/>
      <c r="I26" s="410"/>
      <c r="J26" s="410"/>
      <c r="K26" s="289"/>
    </row>
    <row r="27" spans="2:11" ht="12.75" customHeight="1">
      <c r="B27" s="292"/>
      <c r="C27" s="293"/>
      <c r="D27" s="293"/>
      <c r="E27" s="293"/>
      <c r="F27" s="293"/>
      <c r="G27" s="293"/>
      <c r="H27" s="293"/>
      <c r="I27" s="293"/>
      <c r="J27" s="293"/>
      <c r="K27" s="289"/>
    </row>
    <row r="28" spans="2:11" ht="15" customHeight="1">
      <c r="B28" s="292"/>
      <c r="C28" s="293"/>
      <c r="D28" s="410" t="s">
        <v>3661</v>
      </c>
      <c r="E28" s="410"/>
      <c r="F28" s="410"/>
      <c r="G28" s="410"/>
      <c r="H28" s="410"/>
      <c r="I28" s="410"/>
      <c r="J28" s="410"/>
      <c r="K28" s="289"/>
    </row>
    <row r="29" spans="2:11" ht="15" customHeight="1">
      <c r="B29" s="292"/>
      <c r="C29" s="293"/>
      <c r="D29" s="410" t="s">
        <v>3662</v>
      </c>
      <c r="E29" s="410"/>
      <c r="F29" s="410"/>
      <c r="G29" s="410"/>
      <c r="H29" s="410"/>
      <c r="I29" s="410"/>
      <c r="J29" s="410"/>
      <c r="K29" s="289"/>
    </row>
    <row r="30" spans="2:11" ht="12.75" customHeight="1">
      <c r="B30" s="292"/>
      <c r="C30" s="293"/>
      <c r="D30" s="293"/>
      <c r="E30" s="293"/>
      <c r="F30" s="293"/>
      <c r="G30" s="293"/>
      <c r="H30" s="293"/>
      <c r="I30" s="293"/>
      <c r="J30" s="293"/>
      <c r="K30" s="289"/>
    </row>
    <row r="31" spans="2:11" ht="15" customHeight="1">
      <c r="B31" s="292"/>
      <c r="C31" s="293"/>
      <c r="D31" s="410" t="s">
        <v>3663</v>
      </c>
      <c r="E31" s="410"/>
      <c r="F31" s="410"/>
      <c r="G31" s="410"/>
      <c r="H31" s="410"/>
      <c r="I31" s="410"/>
      <c r="J31" s="410"/>
      <c r="K31" s="289"/>
    </row>
    <row r="32" spans="2:11" ht="15" customHeight="1">
      <c r="B32" s="292"/>
      <c r="C32" s="293"/>
      <c r="D32" s="410" t="s">
        <v>3664</v>
      </c>
      <c r="E32" s="410"/>
      <c r="F32" s="410"/>
      <c r="G32" s="410"/>
      <c r="H32" s="410"/>
      <c r="I32" s="410"/>
      <c r="J32" s="410"/>
      <c r="K32" s="289"/>
    </row>
    <row r="33" spans="2:11" ht="15" customHeight="1">
      <c r="B33" s="292"/>
      <c r="C33" s="293"/>
      <c r="D33" s="410" t="s">
        <v>3665</v>
      </c>
      <c r="E33" s="410"/>
      <c r="F33" s="410"/>
      <c r="G33" s="410"/>
      <c r="H33" s="410"/>
      <c r="I33" s="410"/>
      <c r="J33" s="410"/>
      <c r="K33" s="289"/>
    </row>
    <row r="34" spans="2:11" ht="15" customHeight="1">
      <c r="B34" s="292"/>
      <c r="C34" s="293"/>
      <c r="D34" s="291"/>
      <c r="E34" s="295" t="s">
        <v>158</v>
      </c>
      <c r="F34" s="291"/>
      <c r="G34" s="410" t="s">
        <v>3666</v>
      </c>
      <c r="H34" s="410"/>
      <c r="I34" s="410"/>
      <c r="J34" s="410"/>
      <c r="K34" s="289"/>
    </row>
    <row r="35" spans="2:11" ht="30.75" customHeight="1">
      <c r="B35" s="292"/>
      <c r="C35" s="293"/>
      <c r="D35" s="291"/>
      <c r="E35" s="295" t="s">
        <v>3667</v>
      </c>
      <c r="F35" s="291"/>
      <c r="G35" s="410" t="s">
        <v>3668</v>
      </c>
      <c r="H35" s="410"/>
      <c r="I35" s="410"/>
      <c r="J35" s="410"/>
      <c r="K35" s="289"/>
    </row>
    <row r="36" spans="2:11" ht="15" customHeight="1">
      <c r="B36" s="292"/>
      <c r="C36" s="293"/>
      <c r="D36" s="291"/>
      <c r="E36" s="295" t="s">
        <v>53</v>
      </c>
      <c r="F36" s="291"/>
      <c r="G36" s="410" t="s">
        <v>3669</v>
      </c>
      <c r="H36" s="410"/>
      <c r="I36" s="410"/>
      <c r="J36" s="410"/>
      <c r="K36" s="289"/>
    </row>
    <row r="37" spans="2:11" ht="15" customHeight="1">
      <c r="B37" s="292"/>
      <c r="C37" s="293"/>
      <c r="D37" s="291"/>
      <c r="E37" s="295" t="s">
        <v>159</v>
      </c>
      <c r="F37" s="291"/>
      <c r="G37" s="410" t="s">
        <v>3670</v>
      </c>
      <c r="H37" s="410"/>
      <c r="I37" s="410"/>
      <c r="J37" s="410"/>
      <c r="K37" s="289"/>
    </row>
    <row r="38" spans="2:11" ht="15" customHeight="1">
      <c r="B38" s="292"/>
      <c r="C38" s="293"/>
      <c r="D38" s="291"/>
      <c r="E38" s="295" t="s">
        <v>160</v>
      </c>
      <c r="F38" s="291"/>
      <c r="G38" s="410" t="s">
        <v>3671</v>
      </c>
      <c r="H38" s="410"/>
      <c r="I38" s="410"/>
      <c r="J38" s="410"/>
      <c r="K38" s="289"/>
    </row>
    <row r="39" spans="2:11" ht="15" customHeight="1">
      <c r="B39" s="292"/>
      <c r="C39" s="293"/>
      <c r="D39" s="291"/>
      <c r="E39" s="295" t="s">
        <v>161</v>
      </c>
      <c r="F39" s="291"/>
      <c r="G39" s="410" t="s">
        <v>3672</v>
      </c>
      <c r="H39" s="410"/>
      <c r="I39" s="410"/>
      <c r="J39" s="410"/>
      <c r="K39" s="289"/>
    </row>
    <row r="40" spans="2:11" ht="15" customHeight="1">
      <c r="B40" s="292"/>
      <c r="C40" s="293"/>
      <c r="D40" s="291"/>
      <c r="E40" s="295" t="s">
        <v>3673</v>
      </c>
      <c r="F40" s="291"/>
      <c r="G40" s="410" t="s">
        <v>3674</v>
      </c>
      <c r="H40" s="410"/>
      <c r="I40" s="410"/>
      <c r="J40" s="410"/>
      <c r="K40" s="289"/>
    </row>
    <row r="41" spans="2:11" ht="15" customHeight="1">
      <c r="B41" s="292"/>
      <c r="C41" s="293"/>
      <c r="D41" s="291"/>
      <c r="E41" s="295"/>
      <c r="F41" s="291"/>
      <c r="G41" s="410" t="s">
        <v>3675</v>
      </c>
      <c r="H41" s="410"/>
      <c r="I41" s="410"/>
      <c r="J41" s="410"/>
      <c r="K41" s="289"/>
    </row>
    <row r="42" spans="2:11" ht="15" customHeight="1">
      <c r="B42" s="292"/>
      <c r="C42" s="293"/>
      <c r="D42" s="291"/>
      <c r="E42" s="295" t="s">
        <v>3676</v>
      </c>
      <c r="F42" s="291"/>
      <c r="G42" s="410" t="s">
        <v>3677</v>
      </c>
      <c r="H42" s="410"/>
      <c r="I42" s="410"/>
      <c r="J42" s="410"/>
      <c r="K42" s="289"/>
    </row>
    <row r="43" spans="2:11" ht="15" customHeight="1">
      <c r="B43" s="292"/>
      <c r="C43" s="293"/>
      <c r="D43" s="291"/>
      <c r="E43" s="295" t="s">
        <v>163</v>
      </c>
      <c r="F43" s="291"/>
      <c r="G43" s="410" t="s">
        <v>3678</v>
      </c>
      <c r="H43" s="410"/>
      <c r="I43" s="410"/>
      <c r="J43" s="410"/>
      <c r="K43" s="289"/>
    </row>
    <row r="44" spans="2:11" ht="12.75" customHeight="1">
      <c r="B44" s="292"/>
      <c r="C44" s="293"/>
      <c r="D44" s="291"/>
      <c r="E44" s="291"/>
      <c r="F44" s="291"/>
      <c r="G44" s="291"/>
      <c r="H44" s="291"/>
      <c r="I44" s="291"/>
      <c r="J44" s="291"/>
      <c r="K44" s="289"/>
    </row>
    <row r="45" spans="2:11" ht="15" customHeight="1">
      <c r="B45" s="292"/>
      <c r="C45" s="293"/>
      <c r="D45" s="410" t="s">
        <v>3679</v>
      </c>
      <c r="E45" s="410"/>
      <c r="F45" s="410"/>
      <c r="G45" s="410"/>
      <c r="H45" s="410"/>
      <c r="I45" s="410"/>
      <c r="J45" s="410"/>
      <c r="K45" s="289"/>
    </row>
    <row r="46" spans="2:11" ht="15" customHeight="1">
      <c r="B46" s="292"/>
      <c r="C46" s="293"/>
      <c r="D46" s="293"/>
      <c r="E46" s="410" t="s">
        <v>3680</v>
      </c>
      <c r="F46" s="410"/>
      <c r="G46" s="410"/>
      <c r="H46" s="410"/>
      <c r="I46" s="410"/>
      <c r="J46" s="410"/>
      <c r="K46" s="289"/>
    </row>
    <row r="47" spans="2:11" ht="15" customHeight="1">
      <c r="B47" s="292"/>
      <c r="C47" s="293"/>
      <c r="D47" s="293"/>
      <c r="E47" s="410" t="s">
        <v>3681</v>
      </c>
      <c r="F47" s="410"/>
      <c r="G47" s="410"/>
      <c r="H47" s="410"/>
      <c r="I47" s="410"/>
      <c r="J47" s="410"/>
      <c r="K47" s="289"/>
    </row>
    <row r="48" spans="2:11" ht="15" customHeight="1">
      <c r="B48" s="292"/>
      <c r="C48" s="293"/>
      <c r="D48" s="293"/>
      <c r="E48" s="410" t="s">
        <v>3682</v>
      </c>
      <c r="F48" s="410"/>
      <c r="G48" s="410"/>
      <c r="H48" s="410"/>
      <c r="I48" s="410"/>
      <c r="J48" s="410"/>
      <c r="K48" s="289"/>
    </row>
    <row r="49" spans="2:11" ht="15" customHeight="1">
      <c r="B49" s="292"/>
      <c r="C49" s="293"/>
      <c r="D49" s="410" t="s">
        <v>3683</v>
      </c>
      <c r="E49" s="410"/>
      <c r="F49" s="410"/>
      <c r="G49" s="410"/>
      <c r="H49" s="410"/>
      <c r="I49" s="410"/>
      <c r="J49" s="410"/>
      <c r="K49" s="289"/>
    </row>
    <row r="50" spans="2:11" ht="25.5" customHeight="1">
      <c r="B50" s="288"/>
      <c r="C50" s="414" t="s">
        <v>3684</v>
      </c>
      <c r="D50" s="414"/>
      <c r="E50" s="414"/>
      <c r="F50" s="414"/>
      <c r="G50" s="414"/>
      <c r="H50" s="414"/>
      <c r="I50" s="414"/>
      <c r="J50" s="414"/>
      <c r="K50" s="289"/>
    </row>
    <row r="51" spans="2:11" ht="5.25" customHeight="1">
      <c r="B51" s="288"/>
      <c r="C51" s="290"/>
      <c r="D51" s="290"/>
      <c r="E51" s="290"/>
      <c r="F51" s="290"/>
      <c r="G51" s="290"/>
      <c r="H51" s="290"/>
      <c r="I51" s="290"/>
      <c r="J51" s="290"/>
      <c r="K51" s="289"/>
    </row>
    <row r="52" spans="2:11" ht="15" customHeight="1">
      <c r="B52" s="288"/>
      <c r="C52" s="410" t="s">
        <v>3685</v>
      </c>
      <c r="D52" s="410"/>
      <c r="E52" s="410"/>
      <c r="F52" s="410"/>
      <c r="G52" s="410"/>
      <c r="H52" s="410"/>
      <c r="I52" s="410"/>
      <c r="J52" s="410"/>
      <c r="K52" s="289"/>
    </row>
    <row r="53" spans="2:11" ht="15" customHeight="1">
      <c r="B53" s="288"/>
      <c r="C53" s="410" t="s">
        <v>3686</v>
      </c>
      <c r="D53" s="410"/>
      <c r="E53" s="410"/>
      <c r="F53" s="410"/>
      <c r="G53" s="410"/>
      <c r="H53" s="410"/>
      <c r="I53" s="410"/>
      <c r="J53" s="410"/>
      <c r="K53" s="289"/>
    </row>
    <row r="54" spans="2:11" ht="12.75" customHeight="1">
      <c r="B54" s="288"/>
      <c r="C54" s="291"/>
      <c r="D54" s="291"/>
      <c r="E54" s="291"/>
      <c r="F54" s="291"/>
      <c r="G54" s="291"/>
      <c r="H54" s="291"/>
      <c r="I54" s="291"/>
      <c r="J54" s="291"/>
      <c r="K54" s="289"/>
    </row>
    <row r="55" spans="2:11" ht="15" customHeight="1">
      <c r="B55" s="288"/>
      <c r="C55" s="410" t="s">
        <v>3687</v>
      </c>
      <c r="D55" s="410"/>
      <c r="E55" s="410"/>
      <c r="F55" s="410"/>
      <c r="G55" s="410"/>
      <c r="H55" s="410"/>
      <c r="I55" s="410"/>
      <c r="J55" s="410"/>
      <c r="K55" s="289"/>
    </row>
    <row r="56" spans="2:11" ht="15" customHeight="1">
      <c r="B56" s="288"/>
      <c r="C56" s="293"/>
      <c r="D56" s="410" t="s">
        <v>3688</v>
      </c>
      <c r="E56" s="410"/>
      <c r="F56" s="410"/>
      <c r="G56" s="410"/>
      <c r="H56" s="410"/>
      <c r="I56" s="410"/>
      <c r="J56" s="410"/>
      <c r="K56" s="289"/>
    </row>
    <row r="57" spans="2:11" ht="15" customHeight="1">
      <c r="B57" s="288"/>
      <c r="C57" s="293"/>
      <c r="D57" s="410" t="s">
        <v>3689</v>
      </c>
      <c r="E57" s="410"/>
      <c r="F57" s="410"/>
      <c r="G57" s="410"/>
      <c r="H57" s="410"/>
      <c r="I57" s="410"/>
      <c r="J57" s="410"/>
      <c r="K57" s="289"/>
    </row>
    <row r="58" spans="2:11" ht="15" customHeight="1">
      <c r="B58" s="288"/>
      <c r="C58" s="293"/>
      <c r="D58" s="410" t="s">
        <v>3690</v>
      </c>
      <c r="E58" s="410"/>
      <c r="F58" s="410"/>
      <c r="G58" s="410"/>
      <c r="H58" s="410"/>
      <c r="I58" s="410"/>
      <c r="J58" s="410"/>
      <c r="K58" s="289"/>
    </row>
    <row r="59" spans="2:11" ht="15" customHeight="1">
      <c r="B59" s="288"/>
      <c r="C59" s="293"/>
      <c r="D59" s="410" t="s">
        <v>3691</v>
      </c>
      <c r="E59" s="410"/>
      <c r="F59" s="410"/>
      <c r="G59" s="410"/>
      <c r="H59" s="410"/>
      <c r="I59" s="410"/>
      <c r="J59" s="410"/>
      <c r="K59" s="289"/>
    </row>
    <row r="60" spans="2:11" ht="15" customHeight="1">
      <c r="B60" s="288"/>
      <c r="C60" s="293"/>
      <c r="D60" s="411" t="s">
        <v>3692</v>
      </c>
      <c r="E60" s="411"/>
      <c r="F60" s="411"/>
      <c r="G60" s="411"/>
      <c r="H60" s="411"/>
      <c r="I60" s="411"/>
      <c r="J60" s="411"/>
      <c r="K60" s="289"/>
    </row>
    <row r="61" spans="2:11" ht="15" customHeight="1">
      <c r="B61" s="288"/>
      <c r="C61" s="293"/>
      <c r="D61" s="410" t="s">
        <v>3693</v>
      </c>
      <c r="E61" s="410"/>
      <c r="F61" s="410"/>
      <c r="G61" s="410"/>
      <c r="H61" s="410"/>
      <c r="I61" s="410"/>
      <c r="J61" s="410"/>
      <c r="K61" s="289"/>
    </row>
    <row r="62" spans="2:11" ht="12.75" customHeight="1">
      <c r="B62" s="288"/>
      <c r="C62" s="293"/>
      <c r="D62" s="293"/>
      <c r="E62" s="296"/>
      <c r="F62" s="293"/>
      <c r="G62" s="293"/>
      <c r="H62" s="293"/>
      <c r="I62" s="293"/>
      <c r="J62" s="293"/>
      <c r="K62" s="289"/>
    </row>
    <row r="63" spans="2:11" ht="15" customHeight="1">
      <c r="B63" s="288"/>
      <c r="C63" s="293"/>
      <c r="D63" s="410" t="s">
        <v>3694</v>
      </c>
      <c r="E63" s="410"/>
      <c r="F63" s="410"/>
      <c r="G63" s="410"/>
      <c r="H63" s="410"/>
      <c r="I63" s="410"/>
      <c r="J63" s="410"/>
      <c r="K63" s="289"/>
    </row>
    <row r="64" spans="2:11" ht="15" customHeight="1">
      <c r="B64" s="288"/>
      <c r="C64" s="293"/>
      <c r="D64" s="411" t="s">
        <v>3695</v>
      </c>
      <c r="E64" s="411"/>
      <c r="F64" s="411"/>
      <c r="G64" s="411"/>
      <c r="H64" s="411"/>
      <c r="I64" s="411"/>
      <c r="J64" s="411"/>
      <c r="K64" s="289"/>
    </row>
    <row r="65" spans="2:11" ht="15" customHeight="1">
      <c r="B65" s="288"/>
      <c r="C65" s="293"/>
      <c r="D65" s="410" t="s">
        <v>3696</v>
      </c>
      <c r="E65" s="410"/>
      <c r="F65" s="410"/>
      <c r="G65" s="410"/>
      <c r="H65" s="410"/>
      <c r="I65" s="410"/>
      <c r="J65" s="410"/>
      <c r="K65" s="289"/>
    </row>
    <row r="66" spans="2:11" ht="15" customHeight="1">
      <c r="B66" s="288"/>
      <c r="C66" s="293"/>
      <c r="D66" s="410" t="s">
        <v>3697</v>
      </c>
      <c r="E66" s="410"/>
      <c r="F66" s="410"/>
      <c r="G66" s="410"/>
      <c r="H66" s="410"/>
      <c r="I66" s="410"/>
      <c r="J66" s="410"/>
      <c r="K66" s="289"/>
    </row>
    <row r="67" spans="2:11" ht="15" customHeight="1">
      <c r="B67" s="288"/>
      <c r="C67" s="293"/>
      <c r="D67" s="410" t="s">
        <v>3698</v>
      </c>
      <c r="E67" s="410"/>
      <c r="F67" s="410"/>
      <c r="G67" s="410"/>
      <c r="H67" s="410"/>
      <c r="I67" s="410"/>
      <c r="J67" s="410"/>
      <c r="K67" s="289"/>
    </row>
    <row r="68" spans="2:11" ht="15" customHeight="1">
      <c r="B68" s="288"/>
      <c r="C68" s="293"/>
      <c r="D68" s="410" t="s">
        <v>3699</v>
      </c>
      <c r="E68" s="410"/>
      <c r="F68" s="410"/>
      <c r="G68" s="410"/>
      <c r="H68" s="410"/>
      <c r="I68" s="410"/>
      <c r="J68" s="410"/>
      <c r="K68" s="289"/>
    </row>
    <row r="69" spans="2:11" ht="12.75" customHeight="1">
      <c r="B69" s="297"/>
      <c r="C69" s="298"/>
      <c r="D69" s="298"/>
      <c r="E69" s="298"/>
      <c r="F69" s="298"/>
      <c r="G69" s="298"/>
      <c r="H69" s="298"/>
      <c r="I69" s="298"/>
      <c r="J69" s="298"/>
      <c r="K69" s="299"/>
    </row>
    <row r="70" spans="2:11" ht="18.75" customHeight="1">
      <c r="B70" s="300"/>
      <c r="C70" s="300"/>
      <c r="D70" s="300"/>
      <c r="E70" s="300"/>
      <c r="F70" s="300"/>
      <c r="G70" s="300"/>
      <c r="H70" s="300"/>
      <c r="I70" s="300"/>
      <c r="J70" s="300"/>
      <c r="K70" s="301"/>
    </row>
    <row r="71" spans="2:11" ht="18.75" customHeight="1">
      <c r="B71" s="301"/>
      <c r="C71" s="301"/>
      <c r="D71" s="301"/>
      <c r="E71" s="301"/>
      <c r="F71" s="301"/>
      <c r="G71" s="301"/>
      <c r="H71" s="301"/>
      <c r="I71" s="301"/>
      <c r="J71" s="301"/>
      <c r="K71" s="301"/>
    </row>
    <row r="72" spans="2:11" ht="7.5" customHeight="1">
      <c r="B72" s="302"/>
      <c r="C72" s="303"/>
      <c r="D72" s="303"/>
      <c r="E72" s="303"/>
      <c r="F72" s="303"/>
      <c r="G72" s="303"/>
      <c r="H72" s="303"/>
      <c r="I72" s="303"/>
      <c r="J72" s="303"/>
      <c r="K72" s="304"/>
    </row>
    <row r="73" spans="2:11" ht="45" customHeight="1">
      <c r="B73" s="305"/>
      <c r="C73" s="412" t="s">
        <v>135</v>
      </c>
      <c r="D73" s="412"/>
      <c r="E73" s="412"/>
      <c r="F73" s="412"/>
      <c r="G73" s="412"/>
      <c r="H73" s="412"/>
      <c r="I73" s="412"/>
      <c r="J73" s="412"/>
      <c r="K73" s="306"/>
    </row>
    <row r="74" spans="2:11" ht="17.25" customHeight="1">
      <c r="B74" s="305"/>
      <c r="C74" s="307" t="s">
        <v>3700</v>
      </c>
      <c r="D74" s="307"/>
      <c r="E74" s="307"/>
      <c r="F74" s="307" t="s">
        <v>3701</v>
      </c>
      <c r="G74" s="308"/>
      <c r="H74" s="307" t="s">
        <v>159</v>
      </c>
      <c r="I74" s="307" t="s">
        <v>57</v>
      </c>
      <c r="J74" s="307" t="s">
        <v>3702</v>
      </c>
      <c r="K74" s="306"/>
    </row>
    <row r="75" spans="2:11" ht="17.25" customHeight="1">
      <c r="B75" s="305"/>
      <c r="C75" s="309" t="s">
        <v>3703</v>
      </c>
      <c r="D75" s="309"/>
      <c r="E75" s="309"/>
      <c r="F75" s="310" t="s">
        <v>3704</v>
      </c>
      <c r="G75" s="311"/>
      <c r="H75" s="309"/>
      <c r="I75" s="309"/>
      <c r="J75" s="309" t="s">
        <v>3705</v>
      </c>
      <c r="K75" s="306"/>
    </row>
    <row r="76" spans="2:11" ht="5.25" customHeight="1">
      <c r="B76" s="305"/>
      <c r="C76" s="312"/>
      <c r="D76" s="312"/>
      <c r="E76" s="312"/>
      <c r="F76" s="312"/>
      <c r="G76" s="313"/>
      <c r="H76" s="312"/>
      <c r="I76" s="312"/>
      <c r="J76" s="312"/>
      <c r="K76" s="306"/>
    </row>
    <row r="77" spans="2:11" ht="15" customHeight="1">
      <c r="B77" s="305"/>
      <c r="C77" s="295" t="s">
        <v>53</v>
      </c>
      <c r="D77" s="312"/>
      <c r="E77" s="312"/>
      <c r="F77" s="314" t="s">
        <v>3706</v>
      </c>
      <c r="G77" s="313"/>
      <c r="H77" s="295" t="s">
        <v>3707</v>
      </c>
      <c r="I77" s="295" t="s">
        <v>3708</v>
      </c>
      <c r="J77" s="295">
        <v>20</v>
      </c>
      <c r="K77" s="306"/>
    </row>
    <row r="78" spans="2:11" ht="15" customHeight="1">
      <c r="B78" s="305"/>
      <c r="C78" s="295" t="s">
        <v>3709</v>
      </c>
      <c r="D78" s="295"/>
      <c r="E78" s="295"/>
      <c r="F78" s="314" t="s">
        <v>3706</v>
      </c>
      <c r="G78" s="313"/>
      <c r="H78" s="295" t="s">
        <v>3710</v>
      </c>
      <c r="I78" s="295" t="s">
        <v>3708</v>
      </c>
      <c r="J78" s="295">
        <v>120</v>
      </c>
      <c r="K78" s="306"/>
    </row>
    <row r="79" spans="2:11" ht="15" customHeight="1">
      <c r="B79" s="315"/>
      <c r="C79" s="295" t="s">
        <v>3711</v>
      </c>
      <c r="D79" s="295"/>
      <c r="E79" s="295"/>
      <c r="F79" s="314" t="s">
        <v>3712</v>
      </c>
      <c r="G79" s="313"/>
      <c r="H79" s="295" t="s">
        <v>3713</v>
      </c>
      <c r="I79" s="295" t="s">
        <v>3708</v>
      </c>
      <c r="J79" s="295">
        <v>50</v>
      </c>
      <c r="K79" s="306"/>
    </row>
    <row r="80" spans="2:11" ht="15" customHeight="1">
      <c r="B80" s="315"/>
      <c r="C80" s="295" t="s">
        <v>3714</v>
      </c>
      <c r="D80" s="295"/>
      <c r="E80" s="295"/>
      <c r="F80" s="314" t="s">
        <v>3706</v>
      </c>
      <c r="G80" s="313"/>
      <c r="H80" s="295" t="s">
        <v>3715</v>
      </c>
      <c r="I80" s="295" t="s">
        <v>3716</v>
      </c>
      <c r="J80" s="295"/>
      <c r="K80" s="306"/>
    </row>
    <row r="81" spans="2:11" ht="15" customHeight="1">
      <c r="B81" s="315"/>
      <c r="C81" s="316" t="s">
        <v>3717</v>
      </c>
      <c r="D81" s="316"/>
      <c r="E81" s="316"/>
      <c r="F81" s="317" t="s">
        <v>3712</v>
      </c>
      <c r="G81" s="316"/>
      <c r="H81" s="316" t="s">
        <v>3718</v>
      </c>
      <c r="I81" s="316" t="s">
        <v>3708</v>
      </c>
      <c r="J81" s="316">
        <v>15</v>
      </c>
      <c r="K81" s="306"/>
    </row>
    <row r="82" spans="2:11" ht="15" customHeight="1">
      <c r="B82" s="315"/>
      <c r="C82" s="316" t="s">
        <v>3719</v>
      </c>
      <c r="D82" s="316"/>
      <c r="E82" s="316"/>
      <c r="F82" s="317" t="s">
        <v>3712</v>
      </c>
      <c r="G82" s="316"/>
      <c r="H82" s="316" t="s">
        <v>3720</v>
      </c>
      <c r="I82" s="316" t="s">
        <v>3708</v>
      </c>
      <c r="J82" s="316">
        <v>15</v>
      </c>
      <c r="K82" s="306"/>
    </row>
    <row r="83" spans="2:11" ht="15" customHeight="1">
      <c r="B83" s="315"/>
      <c r="C83" s="316" t="s">
        <v>3721</v>
      </c>
      <c r="D83" s="316"/>
      <c r="E83" s="316"/>
      <c r="F83" s="317" t="s">
        <v>3712</v>
      </c>
      <c r="G83" s="316"/>
      <c r="H83" s="316" t="s">
        <v>3722</v>
      </c>
      <c r="I83" s="316" t="s">
        <v>3708</v>
      </c>
      <c r="J83" s="316">
        <v>20</v>
      </c>
      <c r="K83" s="306"/>
    </row>
    <row r="84" spans="2:11" ht="15" customHeight="1">
      <c r="B84" s="315"/>
      <c r="C84" s="316" t="s">
        <v>3723</v>
      </c>
      <c r="D84" s="316"/>
      <c r="E84" s="316"/>
      <c r="F84" s="317" t="s">
        <v>3712</v>
      </c>
      <c r="G84" s="316"/>
      <c r="H84" s="316" t="s">
        <v>3724</v>
      </c>
      <c r="I84" s="316" t="s">
        <v>3708</v>
      </c>
      <c r="J84" s="316">
        <v>20</v>
      </c>
      <c r="K84" s="306"/>
    </row>
    <row r="85" spans="2:11" ht="15" customHeight="1">
      <c r="B85" s="315"/>
      <c r="C85" s="295" t="s">
        <v>3725</v>
      </c>
      <c r="D85" s="295"/>
      <c r="E85" s="295"/>
      <c r="F85" s="314" t="s">
        <v>3712</v>
      </c>
      <c r="G85" s="313"/>
      <c r="H85" s="295" t="s">
        <v>3726</v>
      </c>
      <c r="I85" s="295" t="s">
        <v>3708</v>
      </c>
      <c r="J85" s="295">
        <v>50</v>
      </c>
      <c r="K85" s="306"/>
    </row>
    <row r="86" spans="2:11" ht="15" customHeight="1">
      <c r="B86" s="315"/>
      <c r="C86" s="295" t="s">
        <v>3727</v>
      </c>
      <c r="D86" s="295"/>
      <c r="E86" s="295"/>
      <c r="F86" s="314" t="s">
        <v>3712</v>
      </c>
      <c r="G86" s="313"/>
      <c r="H86" s="295" t="s">
        <v>3728</v>
      </c>
      <c r="I86" s="295" t="s">
        <v>3708</v>
      </c>
      <c r="J86" s="295">
        <v>20</v>
      </c>
      <c r="K86" s="306"/>
    </row>
    <row r="87" spans="2:11" ht="15" customHeight="1">
      <c r="B87" s="315"/>
      <c r="C87" s="295" t="s">
        <v>3729</v>
      </c>
      <c r="D87" s="295"/>
      <c r="E87" s="295"/>
      <c r="F87" s="314" t="s">
        <v>3712</v>
      </c>
      <c r="G87" s="313"/>
      <c r="H87" s="295" t="s">
        <v>3730</v>
      </c>
      <c r="I87" s="295" t="s">
        <v>3708</v>
      </c>
      <c r="J87" s="295">
        <v>20</v>
      </c>
      <c r="K87" s="306"/>
    </row>
    <row r="88" spans="2:11" ht="15" customHeight="1">
      <c r="B88" s="315"/>
      <c r="C88" s="295" t="s">
        <v>3731</v>
      </c>
      <c r="D88" s="295"/>
      <c r="E88" s="295"/>
      <c r="F88" s="314" t="s">
        <v>3712</v>
      </c>
      <c r="G88" s="313"/>
      <c r="H88" s="295" t="s">
        <v>3732</v>
      </c>
      <c r="I88" s="295" t="s">
        <v>3708</v>
      </c>
      <c r="J88" s="295">
        <v>50</v>
      </c>
      <c r="K88" s="306"/>
    </row>
    <row r="89" spans="2:11" ht="15" customHeight="1">
      <c r="B89" s="315"/>
      <c r="C89" s="295" t="s">
        <v>3733</v>
      </c>
      <c r="D89" s="295"/>
      <c r="E89" s="295"/>
      <c r="F89" s="314" t="s">
        <v>3712</v>
      </c>
      <c r="G89" s="313"/>
      <c r="H89" s="295" t="s">
        <v>3733</v>
      </c>
      <c r="I89" s="295" t="s">
        <v>3708</v>
      </c>
      <c r="J89" s="295">
        <v>50</v>
      </c>
      <c r="K89" s="306"/>
    </row>
    <row r="90" spans="2:11" ht="15" customHeight="1">
      <c r="B90" s="315"/>
      <c r="C90" s="295" t="s">
        <v>164</v>
      </c>
      <c r="D90" s="295"/>
      <c r="E90" s="295"/>
      <c r="F90" s="314" t="s">
        <v>3712</v>
      </c>
      <c r="G90" s="313"/>
      <c r="H90" s="295" t="s">
        <v>3734</v>
      </c>
      <c r="I90" s="295" t="s">
        <v>3708</v>
      </c>
      <c r="J90" s="295">
        <v>255</v>
      </c>
      <c r="K90" s="306"/>
    </row>
    <row r="91" spans="2:11" ht="15" customHeight="1">
      <c r="B91" s="315"/>
      <c r="C91" s="295" t="s">
        <v>3735</v>
      </c>
      <c r="D91" s="295"/>
      <c r="E91" s="295"/>
      <c r="F91" s="314" t="s">
        <v>3706</v>
      </c>
      <c r="G91" s="313"/>
      <c r="H91" s="295" t="s">
        <v>3736</v>
      </c>
      <c r="I91" s="295" t="s">
        <v>3737</v>
      </c>
      <c r="J91" s="295"/>
      <c r="K91" s="306"/>
    </row>
    <row r="92" spans="2:11" ht="15" customHeight="1">
      <c r="B92" s="315"/>
      <c r="C92" s="295" t="s">
        <v>3738</v>
      </c>
      <c r="D92" s="295"/>
      <c r="E92" s="295"/>
      <c r="F92" s="314" t="s">
        <v>3706</v>
      </c>
      <c r="G92" s="313"/>
      <c r="H92" s="295" t="s">
        <v>3739</v>
      </c>
      <c r="I92" s="295" t="s">
        <v>3740</v>
      </c>
      <c r="J92" s="295"/>
      <c r="K92" s="306"/>
    </row>
    <row r="93" spans="2:11" ht="15" customHeight="1">
      <c r="B93" s="315"/>
      <c r="C93" s="295" t="s">
        <v>3741</v>
      </c>
      <c r="D93" s="295"/>
      <c r="E93" s="295"/>
      <c r="F93" s="314" t="s">
        <v>3706</v>
      </c>
      <c r="G93" s="313"/>
      <c r="H93" s="295" t="s">
        <v>3741</v>
      </c>
      <c r="I93" s="295" t="s">
        <v>3740</v>
      </c>
      <c r="J93" s="295"/>
      <c r="K93" s="306"/>
    </row>
    <row r="94" spans="2:11" ht="15" customHeight="1">
      <c r="B94" s="315"/>
      <c r="C94" s="295" t="s">
        <v>38</v>
      </c>
      <c r="D94" s="295"/>
      <c r="E94" s="295"/>
      <c r="F94" s="314" t="s">
        <v>3706</v>
      </c>
      <c r="G94" s="313"/>
      <c r="H94" s="295" t="s">
        <v>3742</v>
      </c>
      <c r="I94" s="295" t="s">
        <v>3740</v>
      </c>
      <c r="J94" s="295"/>
      <c r="K94" s="306"/>
    </row>
    <row r="95" spans="2:11" ht="15" customHeight="1">
      <c r="B95" s="315"/>
      <c r="C95" s="295" t="s">
        <v>48</v>
      </c>
      <c r="D95" s="295"/>
      <c r="E95" s="295"/>
      <c r="F95" s="314" t="s">
        <v>3706</v>
      </c>
      <c r="G95" s="313"/>
      <c r="H95" s="295" t="s">
        <v>3743</v>
      </c>
      <c r="I95" s="295" t="s">
        <v>3740</v>
      </c>
      <c r="J95" s="295"/>
      <c r="K95" s="306"/>
    </row>
    <row r="96" spans="2:11" ht="15" customHeight="1">
      <c r="B96" s="318"/>
      <c r="C96" s="319"/>
      <c r="D96" s="319"/>
      <c r="E96" s="319"/>
      <c r="F96" s="319"/>
      <c r="G96" s="319"/>
      <c r="H96" s="319"/>
      <c r="I96" s="319"/>
      <c r="J96" s="319"/>
      <c r="K96" s="320"/>
    </row>
    <row r="97" spans="2:11" ht="18.75" customHeight="1">
      <c r="B97" s="321"/>
      <c r="C97" s="322"/>
      <c r="D97" s="322"/>
      <c r="E97" s="322"/>
      <c r="F97" s="322"/>
      <c r="G97" s="322"/>
      <c r="H97" s="322"/>
      <c r="I97" s="322"/>
      <c r="J97" s="322"/>
      <c r="K97" s="321"/>
    </row>
    <row r="98" spans="2:11" ht="18.75" customHeight="1">
      <c r="B98" s="301"/>
      <c r="C98" s="301"/>
      <c r="D98" s="301"/>
      <c r="E98" s="301"/>
      <c r="F98" s="301"/>
      <c r="G98" s="301"/>
      <c r="H98" s="301"/>
      <c r="I98" s="301"/>
      <c r="J98" s="301"/>
      <c r="K98" s="301"/>
    </row>
    <row r="99" spans="2:11" ht="7.5" customHeight="1">
      <c r="B99" s="302"/>
      <c r="C99" s="303"/>
      <c r="D99" s="303"/>
      <c r="E99" s="303"/>
      <c r="F99" s="303"/>
      <c r="G99" s="303"/>
      <c r="H99" s="303"/>
      <c r="I99" s="303"/>
      <c r="J99" s="303"/>
      <c r="K99" s="304"/>
    </row>
    <row r="100" spans="2:11" ht="45" customHeight="1">
      <c r="B100" s="305"/>
      <c r="C100" s="412" t="s">
        <v>3744</v>
      </c>
      <c r="D100" s="412"/>
      <c r="E100" s="412"/>
      <c r="F100" s="412"/>
      <c r="G100" s="412"/>
      <c r="H100" s="412"/>
      <c r="I100" s="412"/>
      <c r="J100" s="412"/>
      <c r="K100" s="306"/>
    </row>
    <row r="101" spans="2:11" ht="17.25" customHeight="1">
      <c r="B101" s="305"/>
      <c r="C101" s="307" t="s">
        <v>3700</v>
      </c>
      <c r="D101" s="307"/>
      <c r="E101" s="307"/>
      <c r="F101" s="307" t="s">
        <v>3701</v>
      </c>
      <c r="G101" s="308"/>
      <c r="H101" s="307" t="s">
        <v>159</v>
      </c>
      <c r="I101" s="307" t="s">
        <v>57</v>
      </c>
      <c r="J101" s="307" t="s">
        <v>3702</v>
      </c>
      <c r="K101" s="306"/>
    </row>
    <row r="102" spans="2:11" ht="17.25" customHeight="1">
      <c r="B102" s="305"/>
      <c r="C102" s="309" t="s">
        <v>3703</v>
      </c>
      <c r="D102" s="309"/>
      <c r="E102" s="309"/>
      <c r="F102" s="310" t="s">
        <v>3704</v>
      </c>
      <c r="G102" s="311"/>
      <c r="H102" s="309"/>
      <c r="I102" s="309"/>
      <c r="J102" s="309" t="s">
        <v>3705</v>
      </c>
      <c r="K102" s="306"/>
    </row>
    <row r="103" spans="2:11" ht="5.25" customHeight="1">
      <c r="B103" s="305"/>
      <c r="C103" s="307"/>
      <c r="D103" s="307"/>
      <c r="E103" s="307"/>
      <c r="F103" s="307"/>
      <c r="G103" s="323"/>
      <c r="H103" s="307"/>
      <c r="I103" s="307"/>
      <c r="J103" s="307"/>
      <c r="K103" s="306"/>
    </row>
    <row r="104" spans="2:11" ht="15" customHeight="1">
      <c r="B104" s="305"/>
      <c r="C104" s="295" t="s">
        <v>53</v>
      </c>
      <c r="D104" s="312"/>
      <c r="E104" s="312"/>
      <c r="F104" s="314" t="s">
        <v>3706</v>
      </c>
      <c r="G104" s="323"/>
      <c r="H104" s="295" t="s">
        <v>3745</v>
      </c>
      <c r="I104" s="295" t="s">
        <v>3708</v>
      </c>
      <c r="J104" s="295">
        <v>20</v>
      </c>
      <c r="K104" s="306"/>
    </row>
    <row r="105" spans="2:11" ht="15" customHeight="1">
      <c r="B105" s="305"/>
      <c r="C105" s="295" t="s">
        <v>3709</v>
      </c>
      <c r="D105" s="295"/>
      <c r="E105" s="295"/>
      <c r="F105" s="314" t="s">
        <v>3706</v>
      </c>
      <c r="G105" s="295"/>
      <c r="H105" s="295" t="s">
        <v>3745</v>
      </c>
      <c r="I105" s="295" t="s">
        <v>3708</v>
      </c>
      <c r="J105" s="295">
        <v>120</v>
      </c>
      <c r="K105" s="306"/>
    </row>
    <row r="106" spans="2:11" ht="15" customHeight="1">
      <c r="B106" s="315"/>
      <c r="C106" s="295" t="s">
        <v>3711</v>
      </c>
      <c r="D106" s="295"/>
      <c r="E106" s="295"/>
      <c r="F106" s="314" t="s">
        <v>3712</v>
      </c>
      <c r="G106" s="295"/>
      <c r="H106" s="295" t="s">
        <v>3745</v>
      </c>
      <c r="I106" s="295" t="s">
        <v>3708</v>
      </c>
      <c r="J106" s="295">
        <v>50</v>
      </c>
      <c r="K106" s="306"/>
    </row>
    <row r="107" spans="2:11" ht="15" customHeight="1">
      <c r="B107" s="315"/>
      <c r="C107" s="295" t="s">
        <v>3714</v>
      </c>
      <c r="D107" s="295"/>
      <c r="E107" s="295"/>
      <c r="F107" s="314" t="s">
        <v>3706</v>
      </c>
      <c r="G107" s="295"/>
      <c r="H107" s="295" t="s">
        <v>3745</v>
      </c>
      <c r="I107" s="295" t="s">
        <v>3716</v>
      </c>
      <c r="J107" s="295"/>
      <c r="K107" s="306"/>
    </row>
    <row r="108" spans="2:11" ht="15" customHeight="1">
      <c r="B108" s="315"/>
      <c r="C108" s="295" t="s">
        <v>3725</v>
      </c>
      <c r="D108" s="295"/>
      <c r="E108" s="295"/>
      <c r="F108" s="314" t="s">
        <v>3712</v>
      </c>
      <c r="G108" s="295"/>
      <c r="H108" s="295" t="s">
        <v>3745</v>
      </c>
      <c r="I108" s="295" t="s">
        <v>3708</v>
      </c>
      <c r="J108" s="295">
        <v>50</v>
      </c>
      <c r="K108" s="306"/>
    </row>
    <row r="109" spans="2:11" ht="15" customHeight="1">
      <c r="B109" s="315"/>
      <c r="C109" s="295" t="s">
        <v>3733</v>
      </c>
      <c r="D109" s="295"/>
      <c r="E109" s="295"/>
      <c r="F109" s="314" t="s">
        <v>3712</v>
      </c>
      <c r="G109" s="295"/>
      <c r="H109" s="295" t="s">
        <v>3745</v>
      </c>
      <c r="I109" s="295" t="s">
        <v>3708</v>
      </c>
      <c r="J109" s="295">
        <v>50</v>
      </c>
      <c r="K109" s="306"/>
    </row>
    <row r="110" spans="2:11" ht="15" customHeight="1">
      <c r="B110" s="315"/>
      <c r="C110" s="295" t="s">
        <v>3731</v>
      </c>
      <c r="D110" s="295"/>
      <c r="E110" s="295"/>
      <c r="F110" s="314" t="s">
        <v>3712</v>
      </c>
      <c r="G110" s="295"/>
      <c r="H110" s="295" t="s">
        <v>3745</v>
      </c>
      <c r="I110" s="295" t="s">
        <v>3708</v>
      </c>
      <c r="J110" s="295">
        <v>50</v>
      </c>
      <c r="K110" s="306"/>
    </row>
    <row r="111" spans="2:11" ht="15" customHeight="1">
      <c r="B111" s="315"/>
      <c r="C111" s="295" t="s">
        <v>53</v>
      </c>
      <c r="D111" s="295"/>
      <c r="E111" s="295"/>
      <c r="F111" s="314" t="s">
        <v>3706</v>
      </c>
      <c r="G111" s="295"/>
      <c r="H111" s="295" t="s">
        <v>3746</v>
      </c>
      <c r="I111" s="295" t="s">
        <v>3708</v>
      </c>
      <c r="J111" s="295">
        <v>20</v>
      </c>
      <c r="K111" s="306"/>
    </row>
    <row r="112" spans="2:11" ht="15" customHeight="1">
      <c r="B112" s="315"/>
      <c r="C112" s="295" t="s">
        <v>3747</v>
      </c>
      <c r="D112" s="295"/>
      <c r="E112" s="295"/>
      <c r="F112" s="314" t="s">
        <v>3706</v>
      </c>
      <c r="G112" s="295"/>
      <c r="H112" s="295" t="s">
        <v>3748</v>
      </c>
      <c r="I112" s="295" t="s">
        <v>3708</v>
      </c>
      <c r="J112" s="295">
        <v>120</v>
      </c>
      <c r="K112" s="306"/>
    </row>
    <row r="113" spans="2:11" ht="15" customHeight="1">
      <c r="B113" s="315"/>
      <c r="C113" s="295" t="s">
        <v>38</v>
      </c>
      <c r="D113" s="295"/>
      <c r="E113" s="295"/>
      <c r="F113" s="314" t="s">
        <v>3706</v>
      </c>
      <c r="G113" s="295"/>
      <c r="H113" s="295" t="s">
        <v>3749</v>
      </c>
      <c r="I113" s="295" t="s">
        <v>3740</v>
      </c>
      <c r="J113" s="295"/>
      <c r="K113" s="306"/>
    </row>
    <row r="114" spans="2:11" ht="15" customHeight="1">
      <c r="B114" s="315"/>
      <c r="C114" s="295" t="s">
        <v>48</v>
      </c>
      <c r="D114" s="295"/>
      <c r="E114" s="295"/>
      <c r="F114" s="314" t="s">
        <v>3706</v>
      </c>
      <c r="G114" s="295"/>
      <c r="H114" s="295" t="s">
        <v>3750</v>
      </c>
      <c r="I114" s="295" t="s">
        <v>3740</v>
      </c>
      <c r="J114" s="295"/>
      <c r="K114" s="306"/>
    </row>
    <row r="115" spans="2:11" ht="15" customHeight="1">
      <c r="B115" s="315"/>
      <c r="C115" s="295" t="s">
        <v>57</v>
      </c>
      <c r="D115" s="295"/>
      <c r="E115" s="295"/>
      <c r="F115" s="314" t="s">
        <v>3706</v>
      </c>
      <c r="G115" s="295"/>
      <c r="H115" s="295" t="s">
        <v>3751</v>
      </c>
      <c r="I115" s="295" t="s">
        <v>3752</v>
      </c>
      <c r="J115" s="295"/>
      <c r="K115" s="306"/>
    </row>
    <row r="116" spans="2:11" ht="15" customHeight="1">
      <c r="B116" s="318"/>
      <c r="C116" s="324"/>
      <c r="D116" s="324"/>
      <c r="E116" s="324"/>
      <c r="F116" s="324"/>
      <c r="G116" s="324"/>
      <c r="H116" s="324"/>
      <c r="I116" s="324"/>
      <c r="J116" s="324"/>
      <c r="K116" s="320"/>
    </row>
    <row r="117" spans="2:11" ht="18.75" customHeight="1">
      <c r="B117" s="325"/>
      <c r="C117" s="291"/>
      <c r="D117" s="291"/>
      <c r="E117" s="291"/>
      <c r="F117" s="326"/>
      <c r="G117" s="291"/>
      <c r="H117" s="291"/>
      <c r="I117" s="291"/>
      <c r="J117" s="291"/>
      <c r="K117" s="325"/>
    </row>
    <row r="118" spans="2:11" ht="18.75" customHeight="1">
      <c r="B118" s="301"/>
      <c r="C118" s="301"/>
      <c r="D118" s="301"/>
      <c r="E118" s="301"/>
      <c r="F118" s="301"/>
      <c r="G118" s="301"/>
      <c r="H118" s="301"/>
      <c r="I118" s="301"/>
      <c r="J118" s="301"/>
      <c r="K118" s="301"/>
    </row>
    <row r="119" spans="2:11" ht="7.5" customHeight="1">
      <c r="B119" s="327"/>
      <c r="C119" s="328"/>
      <c r="D119" s="328"/>
      <c r="E119" s="328"/>
      <c r="F119" s="328"/>
      <c r="G119" s="328"/>
      <c r="H119" s="328"/>
      <c r="I119" s="328"/>
      <c r="J119" s="328"/>
      <c r="K119" s="329"/>
    </row>
    <row r="120" spans="2:11" ht="45" customHeight="1">
      <c r="B120" s="330"/>
      <c r="C120" s="407" t="s">
        <v>3753</v>
      </c>
      <c r="D120" s="407"/>
      <c r="E120" s="407"/>
      <c r="F120" s="407"/>
      <c r="G120" s="407"/>
      <c r="H120" s="407"/>
      <c r="I120" s="407"/>
      <c r="J120" s="407"/>
      <c r="K120" s="331"/>
    </row>
    <row r="121" spans="2:11" ht="17.25" customHeight="1">
      <c r="B121" s="332"/>
      <c r="C121" s="307" t="s">
        <v>3700</v>
      </c>
      <c r="D121" s="307"/>
      <c r="E121" s="307"/>
      <c r="F121" s="307" t="s">
        <v>3701</v>
      </c>
      <c r="G121" s="308"/>
      <c r="H121" s="307" t="s">
        <v>159</v>
      </c>
      <c r="I121" s="307" t="s">
        <v>57</v>
      </c>
      <c r="J121" s="307" t="s">
        <v>3702</v>
      </c>
      <c r="K121" s="333"/>
    </row>
    <row r="122" spans="2:11" ht="17.25" customHeight="1">
      <c r="B122" s="332"/>
      <c r="C122" s="309" t="s">
        <v>3703</v>
      </c>
      <c r="D122" s="309"/>
      <c r="E122" s="309"/>
      <c r="F122" s="310" t="s">
        <v>3704</v>
      </c>
      <c r="G122" s="311"/>
      <c r="H122" s="309"/>
      <c r="I122" s="309"/>
      <c r="J122" s="309" t="s">
        <v>3705</v>
      </c>
      <c r="K122" s="333"/>
    </row>
    <row r="123" spans="2:11" ht="5.25" customHeight="1">
      <c r="B123" s="334"/>
      <c r="C123" s="312"/>
      <c r="D123" s="312"/>
      <c r="E123" s="312"/>
      <c r="F123" s="312"/>
      <c r="G123" s="295"/>
      <c r="H123" s="312"/>
      <c r="I123" s="312"/>
      <c r="J123" s="312"/>
      <c r="K123" s="335"/>
    </row>
    <row r="124" spans="2:11" ht="15" customHeight="1">
      <c r="B124" s="334"/>
      <c r="C124" s="295" t="s">
        <v>3709</v>
      </c>
      <c r="D124" s="312"/>
      <c r="E124" s="312"/>
      <c r="F124" s="314" t="s">
        <v>3706</v>
      </c>
      <c r="G124" s="295"/>
      <c r="H124" s="295" t="s">
        <v>3745</v>
      </c>
      <c r="I124" s="295" t="s">
        <v>3708</v>
      </c>
      <c r="J124" s="295">
        <v>120</v>
      </c>
      <c r="K124" s="336"/>
    </row>
    <row r="125" spans="2:11" ht="15" customHeight="1">
      <c r="B125" s="334"/>
      <c r="C125" s="295" t="s">
        <v>3754</v>
      </c>
      <c r="D125" s="295"/>
      <c r="E125" s="295"/>
      <c r="F125" s="314" t="s">
        <v>3706</v>
      </c>
      <c r="G125" s="295"/>
      <c r="H125" s="295" t="s">
        <v>3755</v>
      </c>
      <c r="I125" s="295" t="s">
        <v>3708</v>
      </c>
      <c r="J125" s="295" t="s">
        <v>3756</v>
      </c>
      <c r="K125" s="336"/>
    </row>
    <row r="126" spans="2:11" ht="15" customHeight="1">
      <c r="B126" s="334"/>
      <c r="C126" s="295" t="s">
        <v>3655</v>
      </c>
      <c r="D126" s="295"/>
      <c r="E126" s="295"/>
      <c r="F126" s="314" t="s">
        <v>3706</v>
      </c>
      <c r="G126" s="295"/>
      <c r="H126" s="295" t="s">
        <v>3757</v>
      </c>
      <c r="I126" s="295" t="s">
        <v>3708</v>
      </c>
      <c r="J126" s="295" t="s">
        <v>3756</v>
      </c>
      <c r="K126" s="336"/>
    </row>
    <row r="127" spans="2:11" ht="15" customHeight="1">
      <c r="B127" s="334"/>
      <c r="C127" s="295" t="s">
        <v>3717</v>
      </c>
      <c r="D127" s="295"/>
      <c r="E127" s="295"/>
      <c r="F127" s="314" t="s">
        <v>3712</v>
      </c>
      <c r="G127" s="295"/>
      <c r="H127" s="295" t="s">
        <v>3718</v>
      </c>
      <c r="I127" s="295" t="s">
        <v>3708</v>
      </c>
      <c r="J127" s="295">
        <v>15</v>
      </c>
      <c r="K127" s="336"/>
    </row>
    <row r="128" spans="2:11" ht="15" customHeight="1">
      <c r="B128" s="334"/>
      <c r="C128" s="316" t="s">
        <v>3719</v>
      </c>
      <c r="D128" s="316"/>
      <c r="E128" s="316"/>
      <c r="F128" s="317" t="s">
        <v>3712</v>
      </c>
      <c r="G128" s="316"/>
      <c r="H128" s="316" t="s">
        <v>3720</v>
      </c>
      <c r="I128" s="316" t="s">
        <v>3708</v>
      </c>
      <c r="J128" s="316">
        <v>15</v>
      </c>
      <c r="K128" s="336"/>
    </row>
    <row r="129" spans="2:11" ht="15" customHeight="1">
      <c r="B129" s="334"/>
      <c r="C129" s="316" t="s">
        <v>3721</v>
      </c>
      <c r="D129" s="316"/>
      <c r="E129" s="316"/>
      <c r="F129" s="317" t="s">
        <v>3712</v>
      </c>
      <c r="G129" s="316"/>
      <c r="H129" s="316" t="s">
        <v>3722</v>
      </c>
      <c r="I129" s="316" t="s">
        <v>3708</v>
      </c>
      <c r="J129" s="316">
        <v>20</v>
      </c>
      <c r="K129" s="336"/>
    </row>
    <row r="130" spans="2:11" ht="15" customHeight="1">
      <c r="B130" s="334"/>
      <c r="C130" s="316" t="s">
        <v>3723</v>
      </c>
      <c r="D130" s="316"/>
      <c r="E130" s="316"/>
      <c r="F130" s="317" t="s">
        <v>3712</v>
      </c>
      <c r="G130" s="316"/>
      <c r="H130" s="316" t="s">
        <v>3724</v>
      </c>
      <c r="I130" s="316" t="s">
        <v>3708</v>
      </c>
      <c r="J130" s="316">
        <v>20</v>
      </c>
      <c r="K130" s="336"/>
    </row>
    <row r="131" spans="2:11" ht="15" customHeight="1">
      <c r="B131" s="334"/>
      <c r="C131" s="295" t="s">
        <v>3711</v>
      </c>
      <c r="D131" s="295"/>
      <c r="E131" s="295"/>
      <c r="F131" s="314" t="s">
        <v>3712</v>
      </c>
      <c r="G131" s="295"/>
      <c r="H131" s="295" t="s">
        <v>3745</v>
      </c>
      <c r="I131" s="295" t="s">
        <v>3708</v>
      </c>
      <c r="J131" s="295">
        <v>50</v>
      </c>
      <c r="K131" s="336"/>
    </row>
    <row r="132" spans="2:11" ht="15" customHeight="1">
      <c r="B132" s="334"/>
      <c r="C132" s="295" t="s">
        <v>3725</v>
      </c>
      <c r="D132" s="295"/>
      <c r="E132" s="295"/>
      <c r="F132" s="314" t="s">
        <v>3712</v>
      </c>
      <c r="G132" s="295"/>
      <c r="H132" s="295" t="s">
        <v>3745</v>
      </c>
      <c r="I132" s="295" t="s">
        <v>3708</v>
      </c>
      <c r="J132" s="295">
        <v>50</v>
      </c>
      <c r="K132" s="336"/>
    </row>
    <row r="133" spans="2:11" ht="15" customHeight="1">
      <c r="B133" s="334"/>
      <c r="C133" s="295" t="s">
        <v>3731</v>
      </c>
      <c r="D133" s="295"/>
      <c r="E133" s="295"/>
      <c r="F133" s="314" t="s">
        <v>3712</v>
      </c>
      <c r="G133" s="295"/>
      <c r="H133" s="295" t="s">
        <v>3745</v>
      </c>
      <c r="I133" s="295" t="s">
        <v>3708</v>
      </c>
      <c r="J133" s="295">
        <v>50</v>
      </c>
      <c r="K133" s="336"/>
    </row>
    <row r="134" spans="2:11" ht="15" customHeight="1">
      <c r="B134" s="334"/>
      <c r="C134" s="295" t="s">
        <v>3733</v>
      </c>
      <c r="D134" s="295"/>
      <c r="E134" s="295"/>
      <c r="F134" s="314" t="s">
        <v>3712</v>
      </c>
      <c r="G134" s="295"/>
      <c r="H134" s="295" t="s">
        <v>3745</v>
      </c>
      <c r="I134" s="295" t="s">
        <v>3708</v>
      </c>
      <c r="J134" s="295">
        <v>50</v>
      </c>
      <c r="K134" s="336"/>
    </row>
    <row r="135" spans="2:11" ht="15" customHeight="1">
      <c r="B135" s="334"/>
      <c r="C135" s="295" t="s">
        <v>164</v>
      </c>
      <c r="D135" s="295"/>
      <c r="E135" s="295"/>
      <c r="F135" s="314" t="s">
        <v>3712</v>
      </c>
      <c r="G135" s="295"/>
      <c r="H135" s="295" t="s">
        <v>3758</v>
      </c>
      <c r="I135" s="295" t="s">
        <v>3708</v>
      </c>
      <c r="J135" s="295">
        <v>255</v>
      </c>
      <c r="K135" s="336"/>
    </row>
    <row r="136" spans="2:11" ht="15" customHeight="1">
      <c r="B136" s="334"/>
      <c r="C136" s="295" t="s">
        <v>3735</v>
      </c>
      <c r="D136" s="295"/>
      <c r="E136" s="295"/>
      <c r="F136" s="314" t="s">
        <v>3706</v>
      </c>
      <c r="G136" s="295"/>
      <c r="H136" s="295" t="s">
        <v>3759</v>
      </c>
      <c r="I136" s="295" t="s">
        <v>3737</v>
      </c>
      <c r="J136" s="295"/>
      <c r="K136" s="336"/>
    </row>
    <row r="137" spans="2:11" ht="15" customHeight="1">
      <c r="B137" s="334"/>
      <c r="C137" s="295" t="s">
        <v>3738</v>
      </c>
      <c r="D137" s="295"/>
      <c r="E137" s="295"/>
      <c r="F137" s="314" t="s">
        <v>3706</v>
      </c>
      <c r="G137" s="295"/>
      <c r="H137" s="295" t="s">
        <v>3760</v>
      </c>
      <c r="I137" s="295" t="s">
        <v>3740</v>
      </c>
      <c r="J137" s="295"/>
      <c r="K137" s="336"/>
    </row>
    <row r="138" spans="2:11" ht="15" customHeight="1">
      <c r="B138" s="334"/>
      <c r="C138" s="295" t="s">
        <v>3741</v>
      </c>
      <c r="D138" s="295"/>
      <c r="E138" s="295"/>
      <c r="F138" s="314" t="s">
        <v>3706</v>
      </c>
      <c r="G138" s="295"/>
      <c r="H138" s="295" t="s">
        <v>3741</v>
      </c>
      <c r="I138" s="295" t="s">
        <v>3740</v>
      </c>
      <c r="J138" s="295"/>
      <c r="K138" s="336"/>
    </row>
    <row r="139" spans="2:11" ht="15" customHeight="1">
      <c r="B139" s="334"/>
      <c r="C139" s="295" t="s">
        <v>38</v>
      </c>
      <c r="D139" s="295"/>
      <c r="E139" s="295"/>
      <c r="F139" s="314" t="s">
        <v>3706</v>
      </c>
      <c r="G139" s="295"/>
      <c r="H139" s="295" t="s">
        <v>3761</v>
      </c>
      <c r="I139" s="295" t="s">
        <v>3740</v>
      </c>
      <c r="J139" s="295"/>
      <c r="K139" s="336"/>
    </row>
    <row r="140" spans="2:11" ht="15" customHeight="1">
      <c r="B140" s="334"/>
      <c r="C140" s="295" t="s">
        <v>3762</v>
      </c>
      <c r="D140" s="295"/>
      <c r="E140" s="295"/>
      <c r="F140" s="314" t="s">
        <v>3706</v>
      </c>
      <c r="G140" s="295"/>
      <c r="H140" s="295" t="s">
        <v>3763</v>
      </c>
      <c r="I140" s="295" t="s">
        <v>3740</v>
      </c>
      <c r="J140" s="295"/>
      <c r="K140" s="336"/>
    </row>
    <row r="141" spans="2:11" ht="15" customHeight="1">
      <c r="B141" s="337"/>
      <c r="C141" s="338"/>
      <c r="D141" s="338"/>
      <c r="E141" s="338"/>
      <c r="F141" s="338"/>
      <c r="G141" s="338"/>
      <c r="H141" s="338"/>
      <c r="I141" s="338"/>
      <c r="J141" s="338"/>
      <c r="K141" s="339"/>
    </row>
    <row r="142" spans="2:11" ht="18.75" customHeight="1">
      <c r="B142" s="291"/>
      <c r="C142" s="291"/>
      <c r="D142" s="291"/>
      <c r="E142" s="291"/>
      <c r="F142" s="326"/>
      <c r="G142" s="291"/>
      <c r="H142" s="291"/>
      <c r="I142" s="291"/>
      <c r="J142" s="291"/>
      <c r="K142" s="291"/>
    </row>
    <row r="143" spans="2:11" ht="18.75" customHeight="1">
      <c r="B143" s="301"/>
      <c r="C143" s="301"/>
      <c r="D143" s="301"/>
      <c r="E143" s="301"/>
      <c r="F143" s="301"/>
      <c r="G143" s="301"/>
      <c r="H143" s="301"/>
      <c r="I143" s="301"/>
      <c r="J143" s="301"/>
      <c r="K143" s="301"/>
    </row>
    <row r="144" spans="2:11" ht="7.5" customHeight="1">
      <c r="B144" s="302"/>
      <c r="C144" s="303"/>
      <c r="D144" s="303"/>
      <c r="E144" s="303"/>
      <c r="F144" s="303"/>
      <c r="G144" s="303"/>
      <c r="H144" s="303"/>
      <c r="I144" s="303"/>
      <c r="J144" s="303"/>
      <c r="K144" s="304"/>
    </row>
    <row r="145" spans="2:11" ht="45" customHeight="1">
      <c r="B145" s="305"/>
      <c r="C145" s="412" t="s">
        <v>3764</v>
      </c>
      <c r="D145" s="412"/>
      <c r="E145" s="412"/>
      <c r="F145" s="412"/>
      <c r="G145" s="412"/>
      <c r="H145" s="412"/>
      <c r="I145" s="412"/>
      <c r="J145" s="412"/>
      <c r="K145" s="306"/>
    </row>
    <row r="146" spans="2:11" ht="17.25" customHeight="1">
      <c r="B146" s="305"/>
      <c r="C146" s="307" t="s">
        <v>3700</v>
      </c>
      <c r="D146" s="307"/>
      <c r="E146" s="307"/>
      <c r="F146" s="307" t="s">
        <v>3701</v>
      </c>
      <c r="G146" s="308"/>
      <c r="H146" s="307" t="s">
        <v>159</v>
      </c>
      <c r="I146" s="307" t="s">
        <v>57</v>
      </c>
      <c r="J146" s="307" t="s">
        <v>3702</v>
      </c>
      <c r="K146" s="306"/>
    </row>
    <row r="147" spans="2:11" ht="17.25" customHeight="1">
      <c r="B147" s="305"/>
      <c r="C147" s="309" t="s">
        <v>3703</v>
      </c>
      <c r="D147" s="309"/>
      <c r="E147" s="309"/>
      <c r="F147" s="310" t="s">
        <v>3704</v>
      </c>
      <c r="G147" s="311"/>
      <c r="H147" s="309"/>
      <c r="I147" s="309"/>
      <c r="J147" s="309" t="s">
        <v>3705</v>
      </c>
      <c r="K147" s="306"/>
    </row>
    <row r="148" spans="2:11" ht="5.25" customHeight="1">
      <c r="B148" s="315"/>
      <c r="C148" s="312"/>
      <c r="D148" s="312"/>
      <c r="E148" s="312"/>
      <c r="F148" s="312"/>
      <c r="G148" s="313"/>
      <c r="H148" s="312"/>
      <c r="I148" s="312"/>
      <c r="J148" s="312"/>
      <c r="K148" s="336"/>
    </row>
    <row r="149" spans="2:11" ht="15" customHeight="1">
      <c r="B149" s="315"/>
      <c r="C149" s="340" t="s">
        <v>3709</v>
      </c>
      <c r="D149" s="295"/>
      <c r="E149" s="295"/>
      <c r="F149" s="341" t="s">
        <v>3706</v>
      </c>
      <c r="G149" s="295"/>
      <c r="H149" s="340" t="s">
        <v>3745</v>
      </c>
      <c r="I149" s="340" t="s">
        <v>3708</v>
      </c>
      <c r="J149" s="340">
        <v>120</v>
      </c>
      <c r="K149" s="336"/>
    </row>
    <row r="150" spans="2:11" ht="15" customHeight="1">
      <c r="B150" s="315"/>
      <c r="C150" s="340" t="s">
        <v>3754</v>
      </c>
      <c r="D150" s="295"/>
      <c r="E150" s="295"/>
      <c r="F150" s="341" t="s">
        <v>3706</v>
      </c>
      <c r="G150" s="295"/>
      <c r="H150" s="340" t="s">
        <v>3765</v>
      </c>
      <c r="I150" s="340" t="s">
        <v>3708</v>
      </c>
      <c r="J150" s="340" t="s">
        <v>3756</v>
      </c>
      <c r="K150" s="336"/>
    </row>
    <row r="151" spans="2:11" ht="15" customHeight="1">
      <c r="B151" s="315"/>
      <c r="C151" s="340" t="s">
        <v>3655</v>
      </c>
      <c r="D151" s="295"/>
      <c r="E151" s="295"/>
      <c r="F151" s="341" t="s">
        <v>3706</v>
      </c>
      <c r="G151" s="295"/>
      <c r="H151" s="340" t="s">
        <v>3766</v>
      </c>
      <c r="I151" s="340" t="s">
        <v>3708</v>
      </c>
      <c r="J151" s="340" t="s">
        <v>3756</v>
      </c>
      <c r="K151" s="336"/>
    </row>
    <row r="152" spans="2:11" ht="15" customHeight="1">
      <c r="B152" s="315"/>
      <c r="C152" s="340" t="s">
        <v>3711</v>
      </c>
      <c r="D152" s="295"/>
      <c r="E152" s="295"/>
      <c r="F152" s="341" t="s">
        <v>3712</v>
      </c>
      <c r="G152" s="295"/>
      <c r="H152" s="340" t="s">
        <v>3745</v>
      </c>
      <c r="I152" s="340" t="s">
        <v>3708</v>
      </c>
      <c r="J152" s="340">
        <v>50</v>
      </c>
      <c r="K152" s="336"/>
    </row>
    <row r="153" spans="2:11" ht="15" customHeight="1">
      <c r="B153" s="315"/>
      <c r="C153" s="340" t="s">
        <v>3714</v>
      </c>
      <c r="D153" s="295"/>
      <c r="E153" s="295"/>
      <c r="F153" s="341" t="s">
        <v>3706</v>
      </c>
      <c r="G153" s="295"/>
      <c r="H153" s="340" t="s">
        <v>3745</v>
      </c>
      <c r="I153" s="340" t="s">
        <v>3716</v>
      </c>
      <c r="J153" s="340"/>
      <c r="K153" s="336"/>
    </row>
    <row r="154" spans="2:11" ht="15" customHeight="1">
      <c r="B154" s="315"/>
      <c r="C154" s="340" t="s">
        <v>3725</v>
      </c>
      <c r="D154" s="295"/>
      <c r="E154" s="295"/>
      <c r="F154" s="341" t="s">
        <v>3712</v>
      </c>
      <c r="G154" s="295"/>
      <c r="H154" s="340" t="s">
        <v>3745</v>
      </c>
      <c r="I154" s="340" t="s">
        <v>3708</v>
      </c>
      <c r="J154" s="340">
        <v>50</v>
      </c>
      <c r="K154" s="336"/>
    </row>
    <row r="155" spans="2:11" ht="15" customHeight="1">
      <c r="B155" s="315"/>
      <c r="C155" s="340" t="s">
        <v>3733</v>
      </c>
      <c r="D155" s="295"/>
      <c r="E155" s="295"/>
      <c r="F155" s="341" t="s">
        <v>3712</v>
      </c>
      <c r="G155" s="295"/>
      <c r="H155" s="340" t="s">
        <v>3745</v>
      </c>
      <c r="I155" s="340" t="s">
        <v>3708</v>
      </c>
      <c r="J155" s="340">
        <v>50</v>
      </c>
      <c r="K155" s="336"/>
    </row>
    <row r="156" spans="2:11" ht="15" customHeight="1">
      <c r="B156" s="315"/>
      <c r="C156" s="340" t="s">
        <v>3731</v>
      </c>
      <c r="D156" s="295"/>
      <c r="E156" s="295"/>
      <c r="F156" s="341" t="s">
        <v>3712</v>
      </c>
      <c r="G156" s="295"/>
      <c r="H156" s="340" t="s">
        <v>3745</v>
      </c>
      <c r="I156" s="340" t="s">
        <v>3708</v>
      </c>
      <c r="J156" s="340">
        <v>50</v>
      </c>
      <c r="K156" s="336"/>
    </row>
    <row r="157" spans="2:11" ht="15" customHeight="1">
      <c r="B157" s="315"/>
      <c r="C157" s="340" t="s">
        <v>141</v>
      </c>
      <c r="D157" s="295"/>
      <c r="E157" s="295"/>
      <c r="F157" s="341" t="s">
        <v>3706</v>
      </c>
      <c r="G157" s="295"/>
      <c r="H157" s="340" t="s">
        <v>3767</v>
      </c>
      <c r="I157" s="340" t="s">
        <v>3708</v>
      </c>
      <c r="J157" s="340" t="s">
        <v>3768</v>
      </c>
      <c r="K157" s="336"/>
    </row>
    <row r="158" spans="2:11" ht="15" customHeight="1">
      <c r="B158" s="315"/>
      <c r="C158" s="340" t="s">
        <v>3769</v>
      </c>
      <c r="D158" s="295"/>
      <c r="E158" s="295"/>
      <c r="F158" s="341" t="s">
        <v>3706</v>
      </c>
      <c r="G158" s="295"/>
      <c r="H158" s="340" t="s">
        <v>3770</v>
      </c>
      <c r="I158" s="340" t="s">
        <v>3740</v>
      </c>
      <c r="J158" s="340"/>
      <c r="K158" s="336"/>
    </row>
    <row r="159" spans="2:11" ht="15" customHeight="1">
      <c r="B159" s="342"/>
      <c r="C159" s="324"/>
      <c r="D159" s="324"/>
      <c r="E159" s="324"/>
      <c r="F159" s="324"/>
      <c r="G159" s="324"/>
      <c r="H159" s="324"/>
      <c r="I159" s="324"/>
      <c r="J159" s="324"/>
      <c r="K159" s="343"/>
    </row>
    <row r="160" spans="2:11" ht="18.75" customHeight="1">
      <c r="B160" s="291"/>
      <c r="C160" s="295"/>
      <c r="D160" s="295"/>
      <c r="E160" s="295"/>
      <c r="F160" s="314"/>
      <c r="G160" s="295"/>
      <c r="H160" s="295"/>
      <c r="I160" s="295"/>
      <c r="J160" s="295"/>
      <c r="K160" s="291"/>
    </row>
    <row r="161" spans="2:11" ht="18.75" customHeight="1">
      <c r="B161" s="301"/>
      <c r="C161" s="301"/>
      <c r="D161" s="301"/>
      <c r="E161" s="301"/>
      <c r="F161" s="301"/>
      <c r="G161" s="301"/>
      <c r="H161" s="301"/>
      <c r="I161" s="301"/>
      <c r="J161" s="301"/>
      <c r="K161" s="301"/>
    </row>
    <row r="162" spans="2:11" ht="7.5" customHeight="1">
      <c r="B162" s="283"/>
      <c r="C162" s="284"/>
      <c r="D162" s="284"/>
      <c r="E162" s="284"/>
      <c r="F162" s="284"/>
      <c r="G162" s="284"/>
      <c r="H162" s="284"/>
      <c r="I162" s="284"/>
      <c r="J162" s="284"/>
      <c r="K162" s="285"/>
    </row>
    <row r="163" spans="2:11" ht="45" customHeight="1">
      <c r="B163" s="286"/>
      <c r="C163" s="407" t="s">
        <v>3771</v>
      </c>
      <c r="D163" s="407"/>
      <c r="E163" s="407"/>
      <c r="F163" s="407"/>
      <c r="G163" s="407"/>
      <c r="H163" s="407"/>
      <c r="I163" s="407"/>
      <c r="J163" s="407"/>
      <c r="K163" s="287"/>
    </row>
    <row r="164" spans="2:11" ht="17.25" customHeight="1">
      <c r="B164" s="286"/>
      <c r="C164" s="307" t="s">
        <v>3700</v>
      </c>
      <c r="D164" s="307"/>
      <c r="E164" s="307"/>
      <c r="F164" s="307" t="s">
        <v>3701</v>
      </c>
      <c r="G164" s="344"/>
      <c r="H164" s="345" t="s">
        <v>159</v>
      </c>
      <c r="I164" s="345" t="s">
        <v>57</v>
      </c>
      <c r="J164" s="307" t="s">
        <v>3702</v>
      </c>
      <c r="K164" s="287"/>
    </row>
    <row r="165" spans="2:11" ht="17.25" customHeight="1">
      <c r="B165" s="288"/>
      <c r="C165" s="309" t="s">
        <v>3703</v>
      </c>
      <c r="D165" s="309"/>
      <c r="E165" s="309"/>
      <c r="F165" s="310" t="s">
        <v>3704</v>
      </c>
      <c r="G165" s="346"/>
      <c r="H165" s="347"/>
      <c r="I165" s="347"/>
      <c r="J165" s="309" t="s">
        <v>3705</v>
      </c>
      <c r="K165" s="289"/>
    </row>
    <row r="166" spans="2:11" ht="5.25" customHeight="1">
      <c r="B166" s="315"/>
      <c r="C166" s="312"/>
      <c r="D166" s="312"/>
      <c r="E166" s="312"/>
      <c r="F166" s="312"/>
      <c r="G166" s="313"/>
      <c r="H166" s="312"/>
      <c r="I166" s="312"/>
      <c r="J166" s="312"/>
      <c r="K166" s="336"/>
    </row>
    <row r="167" spans="2:11" ht="15" customHeight="1">
      <c r="B167" s="315"/>
      <c r="C167" s="295" t="s">
        <v>3709</v>
      </c>
      <c r="D167" s="295"/>
      <c r="E167" s="295"/>
      <c r="F167" s="314" t="s">
        <v>3706</v>
      </c>
      <c r="G167" s="295"/>
      <c r="H167" s="295" t="s">
        <v>3745</v>
      </c>
      <c r="I167" s="295" t="s">
        <v>3708</v>
      </c>
      <c r="J167" s="295">
        <v>120</v>
      </c>
      <c r="K167" s="336"/>
    </row>
    <row r="168" spans="2:11" ht="15" customHeight="1">
      <c r="B168" s="315"/>
      <c r="C168" s="295" t="s">
        <v>3754</v>
      </c>
      <c r="D168" s="295"/>
      <c r="E168" s="295"/>
      <c r="F168" s="314" t="s">
        <v>3706</v>
      </c>
      <c r="G168" s="295"/>
      <c r="H168" s="295" t="s">
        <v>3755</v>
      </c>
      <c r="I168" s="295" t="s">
        <v>3708</v>
      </c>
      <c r="J168" s="295" t="s">
        <v>3756</v>
      </c>
      <c r="K168" s="336"/>
    </row>
    <row r="169" spans="2:11" ht="15" customHeight="1">
      <c r="B169" s="315"/>
      <c r="C169" s="295" t="s">
        <v>3655</v>
      </c>
      <c r="D169" s="295"/>
      <c r="E169" s="295"/>
      <c r="F169" s="314" t="s">
        <v>3706</v>
      </c>
      <c r="G169" s="295"/>
      <c r="H169" s="295" t="s">
        <v>3772</v>
      </c>
      <c r="I169" s="295" t="s">
        <v>3708</v>
      </c>
      <c r="J169" s="295" t="s">
        <v>3756</v>
      </c>
      <c r="K169" s="336"/>
    </row>
    <row r="170" spans="2:11" ht="15" customHeight="1">
      <c r="B170" s="315"/>
      <c r="C170" s="295" t="s">
        <v>3711</v>
      </c>
      <c r="D170" s="295"/>
      <c r="E170" s="295"/>
      <c r="F170" s="314" t="s">
        <v>3712</v>
      </c>
      <c r="G170" s="295"/>
      <c r="H170" s="295" t="s">
        <v>3772</v>
      </c>
      <c r="I170" s="295" t="s">
        <v>3708</v>
      </c>
      <c r="J170" s="295">
        <v>50</v>
      </c>
      <c r="K170" s="336"/>
    </row>
    <row r="171" spans="2:11" ht="15" customHeight="1">
      <c r="B171" s="315"/>
      <c r="C171" s="295" t="s">
        <v>3714</v>
      </c>
      <c r="D171" s="295"/>
      <c r="E171" s="295"/>
      <c r="F171" s="314" t="s">
        <v>3706</v>
      </c>
      <c r="G171" s="295"/>
      <c r="H171" s="295" t="s">
        <v>3772</v>
      </c>
      <c r="I171" s="295" t="s">
        <v>3716</v>
      </c>
      <c r="J171" s="295"/>
      <c r="K171" s="336"/>
    </row>
    <row r="172" spans="2:11" ht="15" customHeight="1">
      <c r="B172" s="315"/>
      <c r="C172" s="295" t="s">
        <v>3725</v>
      </c>
      <c r="D172" s="295"/>
      <c r="E172" s="295"/>
      <c r="F172" s="314" t="s">
        <v>3712</v>
      </c>
      <c r="G172" s="295"/>
      <c r="H172" s="295" t="s">
        <v>3772</v>
      </c>
      <c r="I172" s="295" t="s">
        <v>3708</v>
      </c>
      <c r="J172" s="295">
        <v>50</v>
      </c>
      <c r="K172" s="336"/>
    </row>
    <row r="173" spans="2:11" ht="15" customHeight="1">
      <c r="B173" s="315"/>
      <c r="C173" s="295" t="s">
        <v>3733</v>
      </c>
      <c r="D173" s="295"/>
      <c r="E173" s="295"/>
      <c r="F173" s="314" t="s">
        <v>3712</v>
      </c>
      <c r="G173" s="295"/>
      <c r="H173" s="295" t="s">
        <v>3772</v>
      </c>
      <c r="I173" s="295" t="s">
        <v>3708</v>
      </c>
      <c r="J173" s="295">
        <v>50</v>
      </c>
      <c r="K173" s="336"/>
    </row>
    <row r="174" spans="2:11" ht="15" customHeight="1">
      <c r="B174" s="315"/>
      <c r="C174" s="295" t="s">
        <v>3731</v>
      </c>
      <c r="D174" s="295"/>
      <c r="E174" s="295"/>
      <c r="F174" s="314" t="s">
        <v>3712</v>
      </c>
      <c r="G174" s="295"/>
      <c r="H174" s="295" t="s">
        <v>3772</v>
      </c>
      <c r="I174" s="295" t="s">
        <v>3708</v>
      </c>
      <c r="J174" s="295">
        <v>50</v>
      </c>
      <c r="K174" s="336"/>
    </row>
    <row r="175" spans="2:11" ht="15" customHeight="1">
      <c r="B175" s="315"/>
      <c r="C175" s="295" t="s">
        <v>158</v>
      </c>
      <c r="D175" s="295"/>
      <c r="E175" s="295"/>
      <c r="F175" s="314" t="s">
        <v>3706</v>
      </c>
      <c r="G175" s="295"/>
      <c r="H175" s="295" t="s">
        <v>3773</v>
      </c>
      <c r="I175" s="295" t="s">
        <v>3774</v>
      </c>
      <c r="J175" s="295"/>
      <c r="K175" s="336"/>
    </row>
    <row r="176" spans="2:11" ht="15" customHeight="1">
      <c r="B176" s="315"/>
      <c r="C176" s="295" t="s">
        <v>57</v>
      </c>
      <c r="D176" s="295"/>
      <c r="E176" s="295"/>
      <c r="F176" s="314" t="s">
        <v>3706</v>
      </c>
      <c r="G176" s="295"/>
      <c r="H176" s="295" t="s">
        <v>3775</v>
      </c>
      <c r="I176" s="295" t="s">
        <v>3776</v>
      </c>
      <c r="J176" s="295">
        <v>1</v>
      </c>
      <c r="K176" s="336"/>
    </row>
    <row r="177" spans="2:11" ht="15" customHeight="1">
      <c r="B177" s="315"/>
      <c r="C177" s="295" t="s">
        <v>53</v>
      </c>
      <c r="D177" s="295"/>
      <c r="E177" s="295"/>
      <c r="F177" s="314" t="s">
        <v>3706</v>
      </c>
      <c r="G177" s="295"/>
      <c r="H177" s="295" t="s">
        <v>3777</v>
      </c>
      <c r="I177" s="295" t="s">
        <v>3708</v>
      </c>
      <c r="J177" s="295">
        <v>20</v>
      </c>
      <c r="K177" s="336"/>
    </row>
    <row r="178" spans="2:11" ht="15" customHeight="1">
      <c r="B178" s="315"/>
      <c r="C178" s="295" t="s">
        <v>159</v>
      </c>
      <c r="D178" s="295"/>
      <c r="E178" s="295"/>
      <c r="F178" s="314" t="s">
        <v>3706</v>
      </c>
      <c r="G178" s="295"/>
      <c r="H178" s="295" t="s">
        <v>3778</v>
      </c>
      <c r="I178" s="295" t="s">
        <v>3708</v>
      </c>
      <c r="J178" s="295">
        <v>255</v>
      </c>
      <c r="K178" s="336"/>
    </row>
    <row r="179" spans="2:11" ht="15" customHeight="1">
      <c r="B179" s="315"/>
      <c r="C179" s="295" t="s">
        <v>160</v>
      </c>
      <c r="D179" s="295"/>
      <c r="E179" s="295"/>
      <c r="F179" s="314" t="s">
        <v>3706</v>
      </c>
      <c r="G179" s="295"/>
      <c r="H179" s="295" t="s">
        <v>3671</v>
      </c>
      <c r="I179" s="295" t="s">
        <v>3708</v>
      </c>
      <c r="J179" s="295">
        <v>10</v>
      </c>
      <c r="K179" s="336"/>
    </row>
    <row r="180" spans="2:11" ht="15" customHeight="1">
      <c r="B180" s="315"/>
      <c r="C180" s="295" t="s">
        <v>161</v>
      </c>
      <c r="D180" s="295"/>
      <c r="E180" s="295"/>
      <c r="F180" s="314" t="s">
        <v>3706</v>
      </c>
      <c r="G180" s="295"/>
      <c r="H180" s="295" t="s">
        <v>3779</v>
      </c>
      <c r="I180" s="295" t="s">
        <v>3740</v>
      </c>
      <c r="J180" s="295"/>
      <c r="K180" s="336"/>
    </row>
    <row r="181" spans="2:11" ht="15" customHeight="1">
      <c r="B181" s="315"/>
      <c r="C181" s="295" t="s">
        <v>3780</v>
      </c>
      <c r="D181" s="295"/>
      <c r="E181" s="295"/>
      <c r="F181" s="314" t="s">
        <v>3706</v>
      </c>
      <c r="G181" s="295"/>
      <c r="H181" s="295" t="s">
        <v>3781</v>
      </c>
      <c r="I181" s="295" t="s">
        <v>3740</v>
      </c>
      <c r="J181" s="295"/>
      <c r="K181" s="336"/>
    </row>
    <row r="182" spans="2:11" ht="15" customHeight="1">
      <c r="B182" s="315"/>
      <c r="C182" s="295" t="s">
        <v>3769</v>
      </c>
      <c r="D182" s="295"/>
      <c r="E182" s="295"/>
      <c r="F182" s="314" t="s">
        <v>3706</v>
      </c>
      <c r="G182" s="295"/>
      <c r="H182" s="295" t="s">
        <v>3782</v>
      </c>
      <c r="I182" s="295" t="s">
        <v>3740</v>
      </c>
      <c r="J182" s="295"/>
      <c r="K182" s="336"/>
    </row>
    <row r="183" spans="2:11" ht="15" customHeight="1">
      <c r="B183" s="315"/>
      <c r="C183" s="295" t="s">
        <v>163</v>
      </c>
      <c r="D183" s="295"/>
      <c r="E183" s="295"/>
      <c r="F183" s="314" t="s">
        <v>3712</v>
      </c>
      <c r="G183" s="295"/>
      <c r="H183" s="295" t="s">
        <v>3783</v>
      </c>
      <c r="I183" s="295" t="s">
        <v>3708</v>
      </c>
      <c r="J183" s="295">
        <v>50</v>
      </c>
      <c r="K183" s="336"/>
    </row>
    <row r="184" spans="2:11" ht="15" customHeight="1">
      <c r="B184" s="315"/>
      <c r="C184" s="295" t="s">
        <v>3784</v>
      </c>
      <c r="D184" s="295"/>
      <c r="E184" s="295"/>
      <c r="F184" s="314" t="s">
        <v>3712</v>
      </c>
      <c r="G184" s="295"/>
      <c r="H184" s="295" t="s">
        <v>3785</v>
      </c>
      <c r="I184" s="295" t="s">
        <v>3786</v>
      </c>
      <c r="J184" s="295"/>
      <c r="K184" s="336"/>
    </row>
    <row r="185" spans="2:11" ht="15" customHeight="1">
      <c r="B185" s="315"/>
      <c r="C185" s="295" t="s">
        <v>3787</v>
      </c>
      <c r="D185" s="295"/>
      <c r="E185" s="295"/>
      <c r="F185" s="314" t="s">
        <v>3712</v>
      </c>
      <c r="G185" s="295"/>
      <c r="H185" s="295" t="s">
        <v>3788</v>
      </c>
      <c r="I185" s="295" t="s">
        <v>3786</v>
      </c>
      <c r="J185" s="295"/>
      <c r="K185" s="336"/>
    </row>
    <row r="186" spans="2:11" ht="15" customHeight="1">
      <c r="B186" s="315"/>
      <c r="C186" s="295" t="s">
        <v>3789</v>
      </c>
      <c r="D186" s="295"/>
      <c r="E186" s="295"/>
      <c r="F186" s="314" t="s">
        <v>3712</v>
      </c>
      <c r="G186" s="295"/>
      <c r="H186" s="295" t="s">
        <v>3790</v>
      </c>
      <c r="I186" s="295" t="s">
        <v>3786</v>
      </c>
      <c r="J186" s="295"/>
      <c r="K186" s="336"/>
    </row>
    <row r="187" spans="2:11" ht="15" customHeight="1">
      <c r="B187" s="315"/>
      <c r="C187" s="348" t="s">
        <v>3791</v>
      </c>
      <c r="D187" s="295"/>
      <c r="E187" s="295"/>
      <c r="F187" s="314" t="s">
        <v>3712</v>
      </c>
      <c r="G187" s="295"/>
      <c r="H187" s="295" t="s">
        <v>3792</v>
      </c>
      <c r="I187" s="295" t="s">
        <v>3793</v>
      </c>
      <c r="J187" s="349" t="s">
        <v>3794</v>
      </c>
      <c r="K187" s="336"/>
    </row>
    <row r="188" spans="2:11" ht="15" customHeight="1">
      <c r="B188" s="315"/>
      <c r="C188" s="300" t="s">
        <v>42</v>
      </c>
      <c r="D188" s="295"/>
      <c r="E188" s="295"/>
      <c r="F188" s="314" t="s">
        <v>3706</v>
      </c>
      <c r="G188" s="295"/>
      <c r="H188" s="291" t="s">
        <v>3795</v>
      </c>
      <c r="I188" s="295" t="s">
        <v>3796</v>
      </c>
      <c r="J188" s="295"/>
      <c r="K188" s="336"/>
    </row>
    <row r="189" spans="2:11" ht="15" customHeight="1">
      <c r="B189" s="315"/>
      <c r="C189" s="300" t="s">
        <v>3797</v>
      </c>
      <c r="D189" s="295"/>
      <c r="E189" s="295"/>
      <c r="F189" s="314" t="s">
        <v>3706</v>
      </c>
      <c r="G189" s="295"/>
      <c r="H189" s="295" t="s">
        <v>3798</v>
      </c>
      <c r="I189" s="295" t="s">
        <v>3740</v>
      </c>
      <c r="J189" s="295"/>
      <c r="K189" s="336"/>
    </row>
    <row r="190" spans="2:11" ht="15" customHeight="1">
      <c r="B190" s="315"/>
      <c r="C190" s="300" t="s">
        <v>3799</v>
      </c>
      <c r="D190" s="295"/>
      <c r="E190" s="295"/>
      <c r="F190" s="314" t="s">
        <v>3706</v>
      </c>
      <c r="G190" s="295"/>
      <c r="H190" s="295" t="s">
        <v>3800</v>
      </c>
      <c r="I190" s="295" t="s">
        <v>3740</v>
      </c>
      <c r="J190" s="295"/>
      <c r="K190" s="336"/>
    </row>
    <row r="191" spans="2:11" ht="15" customHeight="1">
      <c r="B191" s="315"/>
      <c r="C191" s="300" t="s">
        <v>3801</v>
      </c>
      <c r="D191" s="295"/>
      <c r="E191" s="295"/>
      <c r="F191" s="314" t="s">
        <v>3712</v>
      </c>
      <c r="G191" s="295"/>
      <c r="H191" s="295" t="s">
        <v>3802</v>
      </c>
      <c r="I191" s="295" t="s">
        <v>3740</v>
      </c>
      <c r="J191" s="295"/>
      <c r="K191" s="336"/>
    </row>
    <row r="192" spans="2:11" ht="15" customHeight="1">
      <c r="B192" s="342"/>
      <c r="C192" s="350"/>
      <c r="D192" s="324"/>
      <c r="E192" s="324"/>
      <c r="F192" s="324"/>
      <c r="G192" s="324"/>
      <c r="H192" s="324"/>
      <c r="I192" s="324"/>
      <c r="J192" s="324"/>
      <c r="K192" s="343"/>
    </row>
    <row r="193" spans="2:11" ht="18.75" customHeight="1">
      <c r="B193" s="291"/>
      <c r="C193" s="295"/>
      <c r="D193" s="295"/>
      <c r="E193" s="295"/>
      <c r="F193" s="314"/>
      <c r="G193" s="295"/>
      <c r="H193" s="295"/>
      <c r="I193" s="295"/>
      <c r="J193" s="295"/>
      <c r="K193" s="291"/>
    </row>
    <row r="194" spans="2:11" ht="18.75" customHeight="1">
      <c r="B194" s="291"/>
      <c r="C194" s="295"/>
      <c r="D194" s="295"/>
      <c r="E194" s="295"/>
      <c r="F194" s="314"/>
      <c r="G194" s="295"/>
      <c r="H194" s="295"/>
      <c r="I194" s="295"/>
      <c r="J194" s="295"/>
      <c r="K194" s="291"/>
    </row>
    <row r="195" spans="2:11" ht="18.75" customHeight="1">
      <c r="B195" s="301"/>
      <c r="C195" s="301"/>
      <c r="D195" s="301"/>
      <c r="E195" s="301"/>
      <c r="F195" s="301"/>
      <c r="G195" s="301"/>
      <c r="H195" s="301"/>
      <c r="I195" s="301"/>
      <c r="J195" s="301"/>
      <c r="K195" s="301"/>
    </row>
    <row r="196" spans="2:11" ht="13.5">
      <c r="B196" s="283"/>
      <c r="C196" s="284"/>
      <c r="D196" s="284"/>
      <c r="E196" s="284"/>
      <c r="F196" s="284"/>
      <c r="G196" s="284"/>
      <c r="H196" s="284"/>
      <c r="I196" s="284"/>
      <c r="J196" s="284"/>
      <c r="K196" s="285"/>
    </row>
    <row r="197" spans="2:11" ht="21">
      <c r="B197" s="286"/>
      <c r="C197" s="407" t="s">
        <v>3803</v>
      </c>
      <c r="D197" s="407"/>
      <c r="E197" s="407"/>
      <c r="F197" s="407"/>
      <c r="G197" s="407"/>
      <c r="H197" s="407"/>
      <c r="I197" s="407"/>
      <c r="J197" s="407"/>
      <c r="K197" s="287"/>
    </row>
    <row r="198" spans="2:11" ht="25.5" customHeight="1">
      <c r="B198" s="286"/>
      <c r="C198" s="351" t="s">
        <v>3804</v>
      </c>
      <c r="D198" s="351"/>
      <c r="E198" s="351"/>
      <c r="F198" s="351" t="s">
        <v>3805</v>
      </c>
      <c r="G198" s="352"/>
      <c r="H198" s="413" t="s">
        <v>3806</v>
      </c>
      <c r="I198" s="413"/>
      <c r="J198" s="413"/>
      <c r="K198" s="287"/>
    </row>
    <row r="199" spans="2:11" ht="5.25" customHeight="1">
      <c r="B199" s="315"/>
      <c r="C199" s="312"/>
      <c r="D199" s="312"/>
      <c r="E199" s="312"/>
      <c r="F199" s="312"/>
      <c r="G199" s="295"/>
      <c r="H199" s="312"/>
      <c r="I199" s="312"/>
      <c r="J199" s="312"/>
      <c r="K199" s="336"/>
    </row>
    <row r="200" spans="2:11" ht="15" customHeight="1">
      <c r="B200" s="315"/>
      <c r="C200" s="295" t="s">
        <v>3796</v>
      </c>
      <c r="D200" s="295"/>
      <c r="E200" s="295"/>
      <c r="F200" s="314" t="s">
        <v>43</v>
      </c>
      <c r="G200" s="295"/>
      <c r="H200" s="409" t="s">
        <v>3807</v>
      </c>
      <c r="I200" s="409"/>
      <c r="J200" s="409"/>
      <c r="K200" s="336"/>
    </row>
    <row r="201" spans="2:11" ht="15" customHeight="1">
      <c r="B201" s="315"/>
      <c r="C201" s="321"/>
      <c r="D201" s="295"/>
      <c r="E201" s="295"/>
      <c r="F201" s="314" t="s">
        <v>44</v>
      </c>
      <c r="G201" s="295"/>
      <c r="H201" s="409" t="s">
        <v>3808</v>
      </c>
      <c r="I201" s="409"/>
      <c r="J201" s="409"/>
      <c r="K201" s="336"/>
    </row>
    <row r="202" spans="2:11" ht="15" customHeight="1">
      <c r="B202" s="315"/>
      <c r="C202" s="321"/>
      <c r="D202" s="295"/>
      <c r="E202" s="295"/>
      <c r="F202" s="314" t="s">
        <v>47</v>
      </c>
      <c r="G202" s="295"/>
      <c r="H202" s="409" t="s">
        <v>3809</v>
      </c>
      <c r="I202" s="409"/>
      <c r="J202" s="409"/>
      <c r="K202" s="336"/>
    </row>
    <row r="203" spans="2:11" ht="15" customHeight="1">
      <c r="B203" s="315"/>
      <c r="C203" s="295"/>
      <c r="D203" s="295"/>
      <c r="E203" s="295"/>
      <c r="F203" s="314" t="s">
        <v>45</v>
      </c>
      <c r="G203" s="295"/>
      <c r="H203" s="409" t="s">
        <v>3810</v>
      </c>
      <c r="I203" s="409"/>
      <c r="J203" s="409"/>
      <c r="K203" s="336"/>
    </row>
    <row r="204" spans="2:11" ht="15" customHeight="1">
      <c r="B204" s="315"/>
      <c r="C204" s="295"/>
      <c r="D204" s="295"/>
      <c r="E204" s="295"/>
      <c r="F204" s="314" t="s">
        <v>46</v>
      </c>
      <c r="G204" s="295"/>
      <c r="H204" s="409" t="s">
        <v>3811</v>
      </c>
      <c r="I204" s="409"/>
      <c r="J204" s="409"/>
      <c r="K204" s="336"/>
    </row>
    <row r="205" spans="2:11" ht="15" customHeight="1">
      <c r="B205" s="315"/>
      <c r="C205" s="295"/>
      <c r="D205" s="295"/>
      <c r="E205" s="295"/>
      <c r="F205" s="314"/>
      <c r="G205" s="295"/>
      <c r="H205" s="295"/>
      <c r="I205" s="295"/>
      <c r="J205" s="295"/>
      <c r="K205" s="336"/>
    </row>
    <row r="206" spans="2:11" ht="15" customHeight="1">
      <c r="B206" s="315"/>
      <c r="C206" s="295" t="s">
        <v>3752</v>
      </c>
      <c r="D206" s="295"/>
      <c r="E206" s="295"/>
      <c r="F206" s="314" t="s">
        <v>79</v>
      </c>
      <c r="G206" s="295"/>
      <c r="H206" s="409" t="s">
        <v>3812</v>
      </c>
      <c r="I206" s="409"/>
      <c r="J206" s="409"/>
      <c r="K206" s="336"/>
    </row>
    <row r="207" spans="2:11" ht="15" customHeight="1">
      <c r="B207" s="315"/>
      <c r="C207" s="321"/>
      <c r="D207" s="295"/>
      <c r="E207" s="295"/>
      <c r="F207" s="314" t="s">
        <v>3650</v>
      </c>
      <c r="G207" s="295"/>
      <c r="H207" s="409" t="s">
        <v>3651</v>
      </c>
      <c r="I207" s="409"/>
      <c r="J207" s="409"/>
      <c r="K207" s="336"/>
    </row>
    <row r="208" spans="2:11" ht="15" customHeight="1">
      <c r="B208" s="315"/>
      <c r="C208" s="295"/>
      <c r="D208" s="295"/>
      <c r="E208" s="295"/>
      <c r="F208" s="314" t="s">
        <v>3648</v>
      </c>
      <c r="G208" s="295"/>
      <c r="H208" s="409" t="s">
        <v>3813</v>
      </c>
      <c r="I208" s="409"/>
      <c r="J208" s="409"/>
      <c r="K208" s="336"/>
    </row>
    <row r="209" spans="2:11" ht="15" customHeight="1">
      <c r="B209" s="353"/>
      <c r="C209" s="321"/>
      <c r="D209" s="321"/>
      <c r="E209" s="321"/>
      <c r="F209" s="314" t="s">
        <v>3652</v>
      </c>
      <c r="G209" s="300"/>
      <c r="H209" s="408" t="s">
        <v>3653</v>
      </c>
      <c r="I209" s="408"/>
      <c r="J209" s="408"/>
      <c r="K209" s="354"/>
    </row>
    <row r="210" spans="2:11" ht="15" customHeight="1">
      <c r="B210" s="353"/>
      <c r="C210" s="321"/>
      <c r="D210" s="321"/>
      <c r="E210" s="321"/>
      <c r="F210" s="314" t="s">
        <v>3654</v>
      </c>
      <c r="G210" s="300"/>
      <c r="H210" s="408" t="s">
        <v>3814</v>
      </c>
      <c r="I210" s="408"/>
      <c r="J210" s="408"/>
      <c r="K210" s="354"/>
    </row>
    <row r="211" spans="2:11" ht="15" customHeight="1">
      <c r="B211" s="353"/>
      <c r="C211" s="321"/>
      <c r="D211" s="321"/>
      <c r="E211" s="321"/>
      <c r="F211" s="355"/>
      <c r="G211" s="300"/>
      <c r="H211" s="356"/>
      <c r="I211" s="356"/>
      <c r="J211" s="356"/>
      <c r="K211" s="354"/>
    </row>
    <row r="212" spans="2:11" ht="15" customHeight="1">
      <c r="B212" s="353"/>
      <c r="C212" s="295" t="s">
        <v>3776</v>
      </c>
      <c r="D212" s="321"/>
      <c r="E212" s="321"/>
      <c r="F212" s="314">
        <v>1</v>
      </c>
      <c r="G212" s="300"/>
      <c r="H212" s="408" t="s">
        <v>3815</v>
      </c>
      <c r="I212" s="408"/>
      <c r="J212" s="408"/>
      <c r="K212" s="354"/>
    </row>
    <row r="213" spans="2:11" ht="15" customHeight="1">
      <c r="B213" s="353"/>
      <c r="C213" s="321"/>
      <c r="D213" s="321"/>
      <c r="E213" s="321"/>
      <c r="F213" s="314">
        <v>2</v>
      </c>
      <c r="G213" s="300"/>
      <c r="H213" s="408" t="s">
        <v>3816</v>
      </c>
      <c r="I213" s="408"/>
      <c r="J213" s="408"/>
      <c r="K213" s="354"/>
    </row>
    <row r="214" spans="2:11" ht="15" customHeight="1">
      <c r="B214" s="353"/>
      <c r="C214" s="321"/>
      <c r="D214" s="321"/>
      <c r="E214" s="321"/>
      <c r="F214" s="314">
        <v>3</v>
      </c>
      <c r="G214" s="300"/>
      <c r="H214" s="408" t="s">
        <v>3817</v>
      </c>
      <c r="I214" s="408"/>
      <c r="J214" s="408"/>
      <c r="K214" s="354"/>
    </row>
    <row r="215" spans="2:11" ht="15" customHeight="1">
      <c r="B215" s="353"/>
      <c r="C215" s="321"/>
      <c r="D215" s="321"/>
      <c r="E215" s="321"/>
      <c r="F215" s="314">
        <v>4</v>
      </c>
      <c r="G215" s="300"/>
      <c r="H215" s="408" t="s">
        <v>3818</v>
      </c>
      <c r="I215" s="408"/>
      <c r="J215" s="408"/>
      <c r="K215" s="354"/>
    </row>
    <row r="216" spans="2:11" ht="12.75" customHeight="1">
      <c r="B216" s="357"/>
      <c r="C216" s="358"/>
      <c r="D216" s="358"/>
      <c r="E216" s="358"/>
      <c r="F216" s="358"/>
      <c r="G216" s="358"/>
      <c r="H216" s="358"/>
      <c r="I216" s="358"/>
      <c r="J216" s="358"/>
      <c r="K216" s="359"/>
    </row>
  </sheetData>
  <sheetProtection password="CC35" sheet="1" objects="1" scenarios="1" formatCells="0" formatColumns="0" formatRows="0" sort="0" autoFilter="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9"/>
  <sheetViews>
    <sheetView showGridLines="0" workbookViewId="0" topLeftCell="A1">
      <pane ySplit="1" topLeftCell="A140"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81</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138</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ROUND(SUM(BE88:BE958),2)</f>
        <v>0</v>
      </c>
      <c r="G30" s="42"/>
      <c r="H30" s="42"/>
      <c r="I30" s="131">
        <v>0.21</v>
      </c>
      <c r="J30" s="130">
        <f>ROUND(ROUND((SUM(BE88:BE958)),2)*I30,2)</f>
        <v>0</v>
      </c>
      <c r="K30" s="45"/>
    </row>
    <row r="31" spans="2:11" s="1" customFormat="1" ht="14.45" customHeight="1">
      <c r="B31" s="41"/>
      <c r="C31" s="42"/>
      <c r="D31" s="42"/>
      <c r="E31" s="49" t="s">
        <v>44</v>
      </c>
      <c r="F31" s="130">
        <f>ROUND(SUM(BF88:BF958),2)</f>
        <v>0</v>
      </c>
      <c r="G31" s="42"/>
      <c r="H31" s="42"/>
      <c r="I31" s="131">
        <v>0.15</v>
      </c>
      <c r="J31" s="130">
        <f>ROUND(ROUND((SUM(BF88:BF958)),2)*I31,2)</f>
        <v>0</v>
      </c>
      <c r="K31" s="45"/>
    </row>
    <row r="32" spans="2:11" s="1" customFormat="1" ht="14.45" customHeight="1" hidden="1">
      <c r="B32" s="41"/>
      <c r="C32" s="42"/>
      <c r="D32" s="42"/>
      <c r="E32" s="49" t="s">
        <v>45</v>
      </c>
      <c r="F32" s="130">
        <f>ROUND(SUM(BG88:BG958),2)</f>
        <v>0</v>
      </c>
      <c r="G32" s="42"/>
      <c r="H32" s="42"/>
      <c r="I32" s="131">
        <v>0.21</v>
      </c>
      <c r="J32" s="130">
        <v>0</v>
      </c>
      <c r="K32" s="45"/>
    </row>
    <row r="33" spans="2:11" s="1" customFormat="1" ht="14.45" customHeight="1" hidden="1">
      <c r="B33" s="41"/>
      <c r="C33" s="42"/>
      <c r="D33" s="42"/>
      <c r="E33" s="49" t="s">
        <v>46</v>
      </c>
      <c r="F33" s="130">
        <f>ROUND(SUM(BH88:BH958),2)</f>
        <v>0</v>
      </c>
      <c r="G33" s="42"/>
      <c r="H33" s="42"/>
      <c r="I33" s="131">
        <v>0.15</v>
      </c>
      <c r="J33" s="130">
        <v>0</v>
      </c>
      <c r="K33" s="45"/>
    </row>
    <row r="34" spans="2:11" s="1" customFormat="1" ht="14.45" customHeight="1" hidden="1">
      <c r="B34" s="41"/>
      <c r="C34" s="42"/>
      <c r="D34" s="42"/>
      <c r="E34" s="49" t="s">
        <v>47</v>
      </c>
      <c r="F34" s="130">
        <f>ROUND(SUM(BI88:BI958),2)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2017-087-01 - Bourací práce</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J88</f>
        <v>0</v>
      </c>
      <c r="K56" s="45"/>
      <c r="AU56" s="24" t="s">
        <v>144</v>
      </c>
    </row>
    <row r="57" spans="2:11" s="7" customFormat="1" ht="24.95" customHeight="1">
      <c r="B57" s="149"/>
      <c r="C57" s="150"/>
      <c r="D57" s="151" t="s">
        <v>145</v>
      </c>
      <c r="E57" s="152"/>
      <c r="F57" s="152"/>
      <c r="G57" s="152"/>
      <c r="H57" s="152"/>
      <c r="I57" s="153"/>
      <c r="J57" s="154">
        <f>J89</f>
        <v>0</v>
      </c>
      <c r="K57" s="155"/>
    </row>
    <row r="58" spans="2:11" s="8" customFormat="1" ht="19.9" customHeight="1">
      <c r="B58" s="156"/>
      <c r="C58" s="157"/>
      <c r="D58" s="158" t="s">
        <v>146</v>
      </c>
      <c r="E58" s="159"/>
      <c r="F58" s="159"/>
      <c r="G58" s="159"/>
      <c r="H58" s="159"/>
      <c r="I58" s="160"/>
      <c r="J58" s="161">
        <f>J90</f>
        <v>0</v>
      </c>
      <c r="K58" s="162"/>
    </row>
    <row r="59" spans="2:11" s="8" customFormat="1" ht="19.9" customHeight="1">
      <c r="B59" s="156"/>
      <c r="C59" s="157"/>
      <c r="D59" s="158" t="s">
        <v>147</v>
      </c>
      <c r="E59" s="159"/>
      <c r="F59" s="159"/>
      <c r="G59" s="159"/>
      <c r="H59" s="159"/>
      <c r="I59" s="160"/>
      <c r="J59" s="161">
        <f>J115</f>
        <v>0</v>
      </c>
      <c r="K59" s="162"/>
    </row>
    <row r="60" spans="2:11" s="8" customFormat="1" ht="19.9" customHeight="1">
      <c r="B60" s="156"/>
      <c r="C60" s="157"/>
      <c r="D60" s="158" t="s">
        <v>148</v>
      </c>
      <c r="E60" s="159"/>
      <c r="F60" s="159"/>
      <c r="G60" s="159"/>
      <c r="H60" s="159"/>
      <c r="I60" s="160"/>
      <c r="J60" s="161">
        <f>J531</f>
        <v>0</v>
      </c>
      <c r="K60" s="162"/>
    </row>
    <row r="61" spans="2:11" s="8" customFormat="1" ht="19.9" customHeight="1">
      <c r="B61" s="156"/>
      <c r="C61" s="157"/>
      <c r="D61" s="158" t="s">
        <v>149</v>
      </c>
      <c r="E61" s="159"/>
      <c r="F61" s="159"/>
      <c r="G61" s="159"/>
      <c r="H61" s="159"/>
      <c r="I61" s="160"/>
      <c r="J61" s="161">
        <f>J574</f>
        <v>0</v>
      </c>
      <c r="K61" s="162"/>
    </row>
    <row r="62" spans="2:11" s="7" customFormat="1" ht="24.95" customHeight="1">
      <c r="B62" s="149"/>
      <c r="C62" s="150"/>
      <c r="D62" s="151" t="s">
        <v>150</v>
      </c>
      <c r="E62" s="152"/>
      <c r="F62" s="152"/>
      <c r="G62" s="152"/>
      <c r="H62" s="152"/>
      <c r="I62" s="153"/>
      <c r="J62" s="154">
        <f>J644</f>
        <v>0</v>
      </c>
      <c r="K62" s="155"/>
    </row>
    <row r="63" spans="2:11" s="8" customFormat="1" ht="19.9" customHeight="1">
      <c r="B63" s="156"/>
      <c r="C63" s="157"/>
      <c r="D63" s="158" t="s">
        <v>151</v>
      </c>
      <c r="E63" s="159"/>
      <c r="F63" s="159"/>
      <c r="G63" s="159"/>
      <c r="H63" s="159"/>
      <c r="I63" s="160"/>
      <c r="J63" s="161">
        <f>J645</f>
        <v>0</v>
      </c>
      <c r="K63" s="162"/>
    </row>
    <row r="64" spans="2:11" s="8" customFormat="1" ht="19.9" customHeight="1">
      <c r="B64" s="156"/>
      <c r="C64" s="157"/>
      <c r="D64" s="158" t="s">
        <v>152</v>
      </c>
      <c r="E64" s="159"/>
      <c r="F64" s="159"/>
      <c r="G64" s="159"/>
      <c r="H64" s="159"/>
      <c r="I64" s="160"/>
      <c r="J64" s="161">
        <f>J694</f>
        <v>0</v>
      </c>
      <c r="K64" s="162"/>
    </row>
    <row r="65" spans="2:11" s="8" customFormat="1" ht="19.9" customHeight="1">
      <c r="B65" s="156"/>
      <c r="C65" s="157"/>
      <c r="D65" s="158" t="s">
        <v>153</v>
      </c>
      <c r="E65" s="159"/>
      <c r="F65" s="159"/>
      <c r="G65" s="159"/>
      <c r="H65" s="159"/>
      <c r="I65" s="160"/>
      <c r="J65" s="161">
        <f>J772</f>
        <v>0</v>
      </c>
      <c r="K65" s="162"/>
    </row>
    <row r="66" spans="2:11" s="8" customFormat="1" ht="19.9" customHeight="1">
      <c r="B66" s="156"/>
      <c r="C66" s="157"/>
      <c r="D66" s="158" t="s">
        <v>154</v>
      </c>
      <c r="E66" s="159"/>
      <c r="F66" s="159"/>
      <c r="G66" s="159"/>
      <c r="H66" s="159"/>
      <c r="I66" s="160"/>
      <c r="J66" s="161">
        <f>J795</f>
        <v>0</v>
      </c>
      <c r="K66" s="162"/>
    </row>
    <row r="67" spans="2:11" s="8" customFormat="1" ht="19.9" customHeight="1">
      <c r="B67" s="156"/>
      <c r="C67" s="157"/>
      <c r="D67" s="158" t="s">
        <v>155</v>
      </c>
      <c r="E67" s="159"/>
      <c r="F67" s="159"/>
      <c r="G67" s="159"/>
      <c r="H67" s="159"/>
      <c r="I67" s="160"/>
      <c r="J67" s="161">
        <f>J813</f>
        <v>0</v>
      </c>
      <c r="K67" s="162"/>
    </row>
    <row r="68" spans="2:11" s="8" customFormat="1" ht="19.9" customHeight="1">
      <c r="B68" s="156"/>
      <c r="C68" s="157"/>
      <c r="D68" s="158" t="s">
        <v>156</v>
      </c>
      <c r="E68" s="159"/>
      <c r="F68" s="159"/>
      <c r="G68" s="159"/>
      <c r="H68" s="159"/>
      <c r="I68" s="160"/>
      <c r="J68" s="161">
        <f>J930</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157</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22.5" customHeight="1">
      <c r="B78" s="41"/>
      <c r="C78" s="63"/>
      <c r="D78" s="63"/>
      <c r="E78" s="399" t="str">
        <f>E7</f>
        <v>Suterén I. stavba</v>
      </c>
      <c r="F78" s="400"/>
      <c r="G78" s="400"/>
      <c r="H78" s="400"/>
      <c r="I78" s="163"/>
      <c r="J78" s="63"/>
      <c r="K78" s="63"/>
      <c r="L78" s="61"/>
    </row>
    <row r="79" spans="2:12" s="1" customFormat="1" ht="14.45" customHeight="1">
      <c r="B79" s="41"/>
      <c r="C79" s="65" t="s">
        <v>137</v>
      </c>
      <c r="D79" s="63"/>
      <c r="E79" s="63"/>
      <c r="F79" s="63"/>
      <c r="G79" s="63"/>
      <c r="H79" s="63"/>
      <c r="I79" s="163"/>
      <c r="J79" s="63"/>
      <c r="K79" s="63"/>
      <c r="L79" s="61"/>
    </row>
    <row r="80" spans="2:12" s="1" customFormat="1" ht="23.25" customHeight="1">
      <c r="B80" s="41"/>
      <c r="C80" s="63"/>
      <c r="D80" s="63"/>
      <c r="E80" s="379" t="str">
        <f>E9</f>
        <v>2017-087-01 - Bourací práce</v>
      </c>
      <c r="F80" s="401"/>
      <c r="G80" s="401"/>
      <c r="H80" s="401"/>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23</v>
      </c>
      <c r="D82" s="63"/>
      <c r="E82" s="63"/>
      <c r="F82" s="164" t="str">
        <f>F12</f>
        <v>Kamýcká 1176, Praha 6</v>
      </c>
      <c r="G82" s="63"/>
      <c r="H82" s="63"/>
      <c r="I82" s="165" t="s">
        <v>25</v>
      </c>
      <c r="J82" s="73" t="str">
        <f>IF(J12="","",J12)</f>
        <v>28. 4. 2017</v>
      </c>
      <c r="K82" s="63"/>
      <c r="L82" s="61"/>
    </row>
    <row r="83" spans="2:12" s="1" customFormat="1" ht="6.95" customHeight="1">
      <c r="B83" s="41"/>
      <c r="C83" s="63"/>
      <c r="D83" s="63"/>
      <c r="E83" s="63"/>
      <c r="F83" s="63"/>
      <c r="G83" s="63"/>
      <c r="H83" s="63"/>
      <c r="I83" s="163"/>
      <c r="J83" s="63"/>
      <c r="K83" s="63"/>
      <c r="L83" s="61"/>
    </row>
    <row r="84" spans="2:12" s="1" customFormat="1" ht="15">
      <c r="B84" s="41"/>
      <c r="C84" s="65" t="s">
        <v>27</v>
      </c>
      <c r="D84" s="63"/>
      <c r="E84" s="63"/>
      <c r="F84" s="164" t="str">
        <f>E15</f>
        <v>ČZU v Praze Kamýcká 129, Praha 6</v>
      </c>
      <c r="G84" s="63"/>
      <c r="H84" s="63"/>
      <c r="I84" s="165" t="s">
        <v>33</v>
      </c>
      <c r="J84" s="164" t="str">
        <f>E21</f>
        <v>Ing. Vladimír Čapka Gestnerova 5/658, Praha 7</v>
      </c>
      <c r="K84" s="63"/>
      <c r="L84" s="61"/>
    </row>
    <row r="85" spans="2:12" s="1" customFormat="1" ht="14.45" customHeight="1">
      <c r="B85" s="41"/>
      <c r="C85" s="65" t="s">
        <v>31</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158</v>
      </c>
      <c r="D87" s="168" t="s">
        <v>57</v>
      </c>
      <c r="E87" s="168" t="s">
        <v>53</v>
      </c>
      <c r="F87" s="168" t="s">
        <v>159</v>
      </c>
      <c r="G87" s="168" t="s">
        <v>160</v>
      </c>
      <c r="H87" s="168" t="s">
        <v>161</v>
      </c>
      <c r="I87" s="169" t="s">
        <v>162</v>
      </c>
      <c r="J87" s="168" t="s">
        <v>142</v>
      </c>
      <c r="K87" s="170" t="s">
        <v>163</v>
      </c>
      <c r="L87" s="171"/>
      <c r="M87" s="81" t="s">
        <v>164</v>
      </c>
      <c r="N87" s="82" t="s">
        <v>42</v>
      </c>
      <c r="O87" s="82" t="s">
        <v>165</v>
      </c>
      <c r="P87" s="82" t="s">
        <v>166</v>
      </c>
      <c r="Q87" s="82" t="s">
        <v>167</v>
      </c>
      <c r="R87" s="82" t="s">
        <v>168</v>
      </c>
      <c r="S87" s="82" t="s">
        <v>169</v>
      </c>
      <c r="T87" s="83" t="s">
        <v>170</v>
      </c>
    </row>
    <row r="88" spans="2:63" s="1" customFormat="1" ht="29.25" customHeight="1">
      <c r="B88" s="41"/>
      <c r="C88" s="87" t="s">
        <v>143</v>
      </c>
      <c r="D88" s="63"/>
      <c r="E88" s="63"/>
      <c r="F88" s="63"/>
      <c r="G88" s="63"/>
      <c r="H88" s="63"/>
      <c r="I88" s="163"/>
      <c r="J88" s="172">
        <f>BK88</f>
        <v>0</v>
      </c>
      <c r="K88" s="63"/>
      <c r="L88" s="61"/>
      <c r="M88" s="84"/>
      <c r="N88" s="85"/>
      <c r="O88" s="85"/>
      <c r="P88" s="173">
        <f>P89+P644</f>
        <v>0</v>
      </c>
      <c r="Q88" s="85"/>
      <c r="R88" s="173">
        <f>R89+R644</f>
        <v>0.026816</v>
      </c>
      <c r="S88" s="85"/>
      <c r="T88" s="174">
        <f>T89+T644</f>
        <v>75.46412909999998</v>
      </c>
      <c r="AT88" s="24" t="s">
        <v>71</v>
      </c>
      <c r="AU88" s="24" t="s">
        <v>144</v>
      </c>
      <c r="BK88" s="175">
        <f>BK89+BK644</f>
        <v>0</v>
      </c>
    </row>
    <row r="89" spans="2:63" s="10" customFormat="1" ht="37.35" customHeight="1">
      <c r="B89" s="176"/>
      <c r="C89" s="177"/>
      <c r="D89" s="178" t="s">
        <v>71</v>
      </c>
      <c r="E89" s="179" t="s">
        <v>171</v>
      </c>
      <c r="F89" s="179" t="s">
        <v>172</v>
      </c>
      <c r="G89" s="177"/>
      <c r="H89" s="177"/>
      <c r="I89" s="180"/>
      <c r="J89" s="181">
        <f>BK89</f>
        <v>0</v>
      </c>
      <c r="K89" s="177"/>
      <c r="L89" s="182"/>
      <c r="M89" s="183"/>
      <c r="N89" s="184"/>
      <c r="O89" s="184"/>
      <c r="P89" s="185">
        <f>P90+P115+P531+P574</f>
        <v>0</v>
      </c>
      <c r="Q89" s="184"/>
      <c r="R89" s="185">
        <f>R90+R115+R531+R574</f>
        <v>0.026816</v>
      </c>
      <c r="S89" s="184"/>
      <c r="T89" s="186">
        <f>T90+T115+T531+T574</f>
        <v>72.07433099999999</v>
      </c>
      <c r="AR89" s="187" t="s">
        <v>80</v>
      </c>
      <c r="AT89" s="188" t="s">
        <v>71</v>
      </c>
      <c r="AU89" s="188" t="s">
        <v>72</v>
      </c>
      <c r="AY89" s="187" t="s">
        <v>173</v>
      </c>
      <c r="BK89" s="189">
        <f>BK90+BK115+BK531+BK574</f>
        <v>0</v>
      </c>
    </row>
    <row r="90" spans="2:63" s="10" customFormat="1" ht="19.9" customHeight="1">
      <c r="B90" s="176"/>
      <c r="C90" s="177"/>
      <c r="D90" s="190" t="s">
        <v>71</v>
      </c>
      <c r="E90" s="191" t="s">
        <v>174</v>
      </c>
      <c r="F90" s="191" t="s">
        <v>175</v>
      </c>
      <c r="G90" s="177"/>
      <c r="H90" s="177"/>
      <c r="I90" s="180"/>
      <c r="J90" s="192">
        <f>BK90</f>
        <v>0</v>
      </c>
      <c r="K90" s="177"/>
      <c r="L90" s="182"/>
      <c r="M90" s="183"/>
      <c r="N90" s="184"/>
      <c r="O90" s="184"/>
      <c r="P90" s="185">
        <f>SUM(P91:P114)</f>
        <v>0</v>
      </c>
      <c r="Q90" s="184"/>
      <c r="R90" s="185">
        <f>SUM(R91:R114)</f>
        <v>0.026816</v>
      </c>
      <c r="S90" s="184"/>
      <c r="T90" s="186">
        <f>SUM(T91:T114)</f>
        <v>0</v>
      </c>
      <c r="AR90" s="187" t="s">
        <v>80</v>
      </c>
      <c r="AT90" s="188" t="s">
        <v>71</v>
      </c>
      <c r="AU90" s="188" t="s">
        <v>80</v>
      </c>
      <c r="AY90" s="187" t="s">
        <v>173</v>
      </c>
      <c r="BK90" s="189">
        <f>SUM(BK91:BK114)</f>
        <v>0</v>
      </c>
    </row>
    <row r="91" spans="2:65" s="1" customFormat="1" ht="22.5" customHeight="1">
      <c r="B91" s="41"/>
      <c r="C91" s="193" t="s">
        <v>82</v>
      </c>
      <c r="D91" s="193" t="s">
        <v>176</v>
      </c>
      <c r="E91" s="194" t="s">
        <v>177</v>
      </c>
      <c r="F91" s="195" t="s">
        <v>178</v>
      </c>
      <c r="G91" s="196" t="s">
        <v>179</v>
      </c>
      <c r="H91" s="197">
        <v>4022.4</v>
      </c>
      <c r="I91" s="198"/>
      <c r="J91" s="199">
        <f>ROUND(I91*H91,2)</f>
        <v>0</v>
      </c>
      <c r="K91" s="195" t="s">
        <v>180</v>
      </c>
      <c r="L91" s="61"/>
      <c r="M91" s="200" t="s">
        <v>21</v>
      </c>
      <c r="N91" s="201" t="s">
        <v>43</v>
      </c>
      <c r="O91" s="42"/>
      <c r="P91" s="202">
        <f>O91*H91</f>
        <v>0</v>
      </c>
      <c r="Q91" s="202">
        <v>0</v>
      </c>
      <c r="R91" s="202">
        <f>Q91*H91</f>
        <v>0</v>
      </c>
      <c r="S91" s="202">
        <v>0</v>
      </c>
      <c r="T91" s="203">
        <f>S91*H91</f>
        <v>0</v>
      </c>
      <c r="AR91" s="24" t="s">
        <v>181</v>
      </c>
      <c r="AT91" s="24" t="s">
        <v>176</v>
      </c>
      <c r="AU91" s="24" t="s">
        <v>82</v>
      </c>
      <c r="AY91" s="24" t="s">
        <v>173</v>
      </c>
      <c r="BE91" s="204">
        <f>IF(N91="základní",J91,0)</f>
        <v>0</v>
      </c>
      <c r="BF91" s="204">
        <f>IF(N91="snížená",J91,0)</f>
        <v>0</v>
      </c>
      <c r="BG91" s="204">
        <f>IF(N91="zákl. přenesená",J91,0)</f>
        <v>0</v>
      </c>
      <c r="BH91" s="204">
        <f>IF(N91="sníž. přenesená",J91,0)</f>
        <v>0</v>
      </c>
      <c r="BI91" s="204">
        <f>IF(N91="nulová",J91,0)</f>
        <v>0</v>
      </c>
      <c r="BJ91" s="24" t="s">
        <v>80</v>
      </c>
      <c r="BK91" s="204">
        <f>ROUND(I91*H91,2)</f>
        <v>0</v>
      </c>
      <c r="BL91" s="24" t="s">
        <v>181</v>
      </c>
      <c r="BM91" s="24" t="s">
        <v>182</v>
      </c>
    </row>
    <row r="92" spans="2:51" s="11" customFormat="1" ht="13.5">
      <c r="B92" s="205"/>
      <c r="C92" s="206"/>
      <c r="D92" s="207" t="s">
        <v>183</v>
      </c>
      <c r="E92" s="208" t="s">
        <v>21</v>
      </c>
      <c r="F92" s="209" t="s">
        <v>184</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51" s="12" customFormat="1" ht="13.5">
      <c r="B93" s="217"/>
      <c r="C93" s="218"/>
      <c r="D93" s="207" t="s">
        <v>183</v>
      </c>
      <c r="E93" s="219" t="s">
        <v>21</v>
      </c>
      <c r="F93" s="220" t="s">
        <v>185</v>
      </c>
      <c r="G93" s="218"/>
      <c r="H93" s="221">
        <v>75.87</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51" s="11" customFormat="1" ht="13.5">
      <c r="B94" s="205"/>
      <c r="C94" s="206"/>
      <c r="D94" s="207" t="s">
        <v>183</v>
      </c>
      <c r="E94" s="208" t="s">
        <v>21</v>
      </c>
      <c r="F94" s="209" t="s">
        <v>186</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51" s="12" customFormat="1" ht="13.5">
      <c r="B95" s="217"/>
      <c r="C95" s="218"/>
      <c r="D95" s="207" t="s">
        <v>183</v>
      </c>
      <c r="E95" s="219" t="s">
        <v>21</v>
      </c>
      <c r="F95" s="220" t="s">
        <v>187</v>
      </c>
      <c r="G95" s="218"/>
      <c r="H95" s="221">
        <v>7.93</v>
      </c>
      <c r="I95" s="222"/>
      <c r="J95" s="218"/>
      <c r="K95" s="218"/>
      <c r="L95" s="223"/>
      <c r="M95" s="224"/>
      <c r="N95" s="225"/>
      <c r="O95" s="225"/>
      <c r="P95" s="225"/>
      <c r="Q95" s="225"/>
      <c r="R95" s="225"/>
      <c r="S95" s="225"/>
      <c r="T95" s="226"/>
      <c r="AT95" s="227" t="s">
        <v>183</v>
      </c>
      <c r="AU95" s="227" t="s">
        <v>82</v>
      </c>
      <c r="AV95" s="12" t="s">
        <v>82</v>
      </c>
      <c r="AW95" s="12" t="s">
        <v>35</v>
      </c>
      <c r="AX95" s="12" t="s">
        <v>72</v>
      </c>
      <c r="AY95" s="227" t="s">
        <v>173</v>
      </c>
    </row>
    <row r="96" spans="2:51" s="13" customFormat="1" ht="13.5">
      <c r="B96" s="228"/>
      <c r="C96" s="229"/>
      <c r="D96" s="207" t="s">
        <v>183</v>
      </c>
      <c r="E96" s="230" t="s">
        <v>21</v>
      </c>
      <c r="F96" s="231" t="s">
        <v>188</v>
      </c>
      <c r="G96" s="229"/>
      <c r="H96" s="232">
        <v>83.8</v>
      </c>
      <c r="I96" s="233"/>
      <c r="J96" s="229"/>
      <c r="K96" s="229"/>
      <c r="L96" s="234"/>
      <c r="M96" s="235"/>
      <c r="N96" s="236"/>
      <c r="O96" s="236"/>
      <c r="P96" s="236"/>
      <c r="Q96" s="236"/>
      <c r="R96" s="236"/>
      <c r="S96" s="236"/>
      <c r="T96" s="237"/>
      <c r="AT96" s="238" t="s">
        <v>183</v>
      </c>
      <c r="AU96" s="238" t="s">
        <v>82</v>
      </c>
      <c r="AV96" s="13" t="s">
        <v>189</v>
      </c>
      <c r="AW96" s="13" t="s">
        <v>35</v>
      </c>
      <c r="AX96" s="13" t="s">
        <v>72</v>
      </c>
      <c r="AY96" s="238" t="s">
        <v>173</v>
      </c>
    </row>
    <row r="97" spans="2:51" s="11" customFormat="1" ht="13.5">
      <c r="B97" s="205"/>
      <c r="C97" s="206"/>
      <c r="D97" s="207" t="s">
        <v>183</v>
      </c>
      <c r="E97" s="208" t="s">
        <v>21</v>
      </c>
      <c r="F97" s="209" t="s">
        <v>190</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51" s="12" customFormat="1" ht="13.5">
      <c r="B98" s="217"/>
      <c r="C98" s="218"/>
      <c r="D98" s="207" t="s">
        <v>183</v>
      </c>
      <c r="E98" s="219" t="s">
        <v>21</v>
      </c>
      <c r="F98" s="220" t="s">
        <v>191</v>
      </c>
      <c r="G98" s="218"/>
      <c r="H98" s="221">
        <v>4022.4</v>
      </c>
      <c r="I98" s="222"/>
      <c r="J98" s="218"/>
      <c r="K98" s="218"/>
      <c r="L98" s="223"/>
      <c r="M98" s="224"/>
      <c r="N98" s="225"/>
      <c r="O98" s="225"/>
      <c r="P98" s="225"/>
      <c r="Q98" s="225"/>
      <c r="R98" s="225"/>
      <c r="S98" s="225"/>
      <c r="T98" s="226"/>
      <c r="AT98" s="227" t="s">
        <v>183</v>
      </c>
      <c r="AU98" s="227" t="s">
        <v>82</v>
      </c>
      <c r="AV98" s="12" t="s">
        <v>82</v>
      </c>
      <c r="AW98" s="12" t="s">
        <v>35</v>
      </c>
      <c r="AX98" s="12" t="s">
        <v>72</v>
      </c>
      <c r="AY98" s="227" t="s">
        <v>173</v>
      </c>
    </row>
    <row r="99" spans="2:51" s="13" customFormat="1" ht="13.5">
      <c r="B99" s="228"/>
      <c r="C99" s="229"/>
      <c r="D99" s="239" t="s">
        <v>183</v>
      </c>
      <c r="E99" s="240" t="s">
        <v>21</v>
      </c>
      <c r="F99" s="241" t="s">
        <v>188</v>
      </c>
      <c r="G99" s="229"/>
      <c r="H99" s="242">
        <v>4022.4</v>
      </c>
      <c r="I99" s="233"/>
      <c r="J99" s="229"/>
      <c r="K99" s="229"/>
      <c r="L99" s="234"/>
      <c r="M99" s="235"/>
      <c r="N99" s="236"/>
      <c r="O99" s="236"/>
      <c r="P99" s="236"/>
      <c r="Q99" s="236"/>
      <c r="R99" s="236"/>
      <c r="S99" s="236"/>
      <c r="T99" s="237"/>
      <c r="AT99" s="238" t="s">
        <v>183</v>
      </c>
      <c r="AU99" s="238" t="s">
        <v>82</v>
      </c>
      <c r="AV99" s="13" t="s">
        <v>189</v>
      </c>
      <c r="AW99" s="13" t="s">
        <v>35</v>
      </c>
      <c r="AX99" s="13" t="s">
        <v>80</v>
      </c>
      <c r="AY99" s="238" t="s">
        <v>173</v>
      </c>
    </row>
    <row r="100" spans="2:65" s="1" customFormat="1" ht="22.5" customHeight="1">
      <c r="B100" s="41"/>
      <c r="C100" s="193" t="s">
        <v>189</v>
      </c>
      <c r="D100" s="193" t="s">
        <v>176</v>
      </c>
      <c r="E100" s="194" t="s">
        <v>192</v>
      </c>
      <c r="F100" s="195" t="s">
        <v>193</v>
      </c>
      <c r="G100" s="196" t="s">
        <v>179</v>
      </c>
      <c r="H100" s="197">
        <v>2681.6</v>
      </c>
      <c r="I100" s="198"/>
      <c r="J100" s="199">
        <f>ROUND(I100*H100,2)</f>
        <v>0</v>
      </c>
      <c r="K100" s="195" t="s">
        <v>180</v>
      </c>
      <c r="L100" s="61"/>
      <c r="M100" s="200" t="s">
        <v>21</v>
      </c>
      <c r="N100" s="201" t="s">
        <v>43</v>
      </c>
      <c r="O100" s="42"/>
      <c r="P100" s="202">
        <f>O100*H100</f>
        <v>0</v>
      </c>
      <c r="Q100" s="202">
        <v>1E-05</v>
      </c>
      <c r="R100" s="202">
        <f>Q100*H100</f>
        <v>0.026816</v>
      </c>
      <c r="S100" s="202">
        <v>0</v>
      </c>
      <c r="T100" s="203">
        <f>S100*H100</f>
        <v>0</v>
      </c>
      <c r="AR100" s="24" t="s">
        <v>181</v>
      </c>
      <c r="AT100" s="24" t="s">
        <v>176</v>
      </c>
      <c r="AU100" s="24" t="s">
        <v>82</v>
      </c>
      <c r="AY100" s="24" t="s">
        <v>173</v>
      </c>
      <c r="BE100" s="204">
        <f>IF(N100="základní",J100,0)</f>
        <v>0</v>
      </c>
      <c r="BF100" s="204">
        <f>IF(N100="snížená",J100,0)</f>
        <v>0</v>
      </c>
      <c r="BG100" s="204">
        <f>IF(N100="zákl. přenesená",J100,0)</f>
        <v>0</v>
      </c>
      <c r="BH100" s="204">
        <f>IF(N100="sníž. přenesená",J100,0)</f>
        <v>0</v>
      </c>
      <c r="BI100" s="204">
        <f>IF(N100="nulová",J100,0)</f>
        <v>0</v>
      </c>
      <c r="BJ100" s="24" t="s">
        <v>80</v>
      </c>
      <c r="BK100" s="204">
        <f>ROUND(I100*H100,2)</f>
        <v>0</v>
      </c>
      <c r="BL100" s="24" t="s">
        <v>181</v>
      </c>
      <c r="BM100" s="24" t="s">
        <v>194</v>
      </c>
    </row>
    <row r="101" spans="2:51" s="11" customFormat="1" ht="13.5">
      <c r="B101" s="205"/>
      <c r="C101" s="206"/>
      <c r="D101" s="207" t="s">
        <v>183</v>
      </c>
      <c r="E101" s="208" t="s">
        <v>21</v>
      </c>
      <c r="F101" s="209" t="s">
        <v>184</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2" customFormat="1" ht="13.5">
      <c r="B102" s="217"/>
      <c r="C102" s="218"/>
      <c r="D102" s="207" t="s">
        <v>183</v>
      </c>
      <c r="E102" s="219" t="s">
        <v>21</v>
      </c>
      <c r="F102" s="220" t="s">
        <v>185</v>
      </c>
      <c r="G102" s="218"/>
      <c r="H102" s="221">
        <v>75.87</v>
      </c>
      <c r="I102" s="222"/>
      <c r="J102" s="218"/>
      <c r="K102" s="218"/>
      <c r="L102" s="223"/>
      <c r="M102" s="224"/>
      <c r="N102" s="225"/>
      <c r="O102" s="225"/>
      <c r="P102" s="225"/>
      <c r="Q102" s="225"/>
      <c r="R102" s="225"/>
      <c r="S102" s="225"/>
      <c r="T102" s="226"/>
      <c r="AT102" s="227" t="s">
        <v>183</v>
      </c>
      <c r="AU102" s="227" t="s">
        <v>82</v>
      </c>
      <c r="AV102" s="12" t="s">
        <v>82</v>
      </c>
      <c r="AW102" s="12" t="s">
        <v>35</v>
      </c>
      <c r="AX102" s="12" t="s">
        <v>72</v>
      </c>
      <c r="AY102" s="227" t="s">
        <v>173</v>
      </c>
    </row>
    <row r="103" spans="2:51" s="11" customFormat="1" ht="13.5">
      <c r="B103" s="205"/>
      <c r="C103" s="206"/>
      <c r="D103" s="207" t="s">
        <v>183</v>
      </c>
      <c r="E103" s="208" t="s">
        <v>21</v>
      </c>
      <c r="F103" s="209" t="s">
        <v>186</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51" s="12" customFormat="1" ht="13.5">
      <c r="B104" s="217"/>
      <c r="C104" s="218"/>
      <c r="D104" s="207" t="s">
        <v>183</v>
      </c>
      <c r="E104" s="219" t="s">
        <v>21</v>
      </c>
      <c r="F104" s="220" t="s">
        <v>187</v>
      </c>
      <c r="G104" s="218"/>
      <c r="H104" s="221">
        <v>7.93</v>
      </c>
      <c r="I104" s="222"/>
      <c r="J104" s="218"/>
      <c r="K104" s="218"/>
      <c r="L104" s="223"/>
      <c r="M104" s="224"/>
      <c r="N104" s="225"/>
      <c r="O104" s="225"/>
      <c r="P104" s="225"/>
      <c r="Q104" s="225"/>
      <c r="R104" s="225"/>
      <c r="S104" s="225"/>
      <c r="T104" s="226"/>
      <c r="AT104" s="227" t="s">
        <v>183</v>
      </c>
      <c r="AU104" s="227" t="s">
        <v>82</v>
      </c>
      <c r="AV104" s="12" t="s">
        <v>82</v>
      </c>
      <c r="AW104" s="12" t="s">
        <v>35</v>
      </c>
      <c r="AX104" s="12" t="s">
        <v>72</v>
      </c>
      <c r="AY104" s="227" t="s">
        <v>173</v>
      </c>
    </row>
    <row r="105" spans="2:51" s="13" customFormat="1" ht="13.5">
      <c r="B105" s="228"/>
      <c r="C105" s="229"/>
      <c r="D105" s="207" t="s">
        <v>183</v>
      </c>
      <c r="E105" s="230" t="s">
        <v>21</v>
      </c>
      <c r="F105" s="231" t="s">
        <v>188</v>
      </c>
      <c r="G105" s="229"/>
      <c r="H105" s="232">
        <v>83.8</v>
      </c>
      <c r="I105" s="233"/>
      <c r="J105" s="229"/>
      <c r="K105" s="229"/>
      <c r="L105" s="234"/>
      <c r="M105" s="235"/>
      <c r="N105" s="236"/>
      <c r="O105" s="236"/>
      <c r="P105" s="236"/>
      <c r="Q105" s="236"/>
      <c r="R105" s="236"/>
      <c r="S105" s="236"/>
      <c r="T105" s="237"/>
      <c r="AT105" s="238" t="s">
        <v>183</v>
      </c>
      <c r="AU105" s="238" t="s">
        <v>82</v>
      </c>
      <c r="AV105" s="13" t="s">
        <v>189</v>
      </c>
      <c r="AW105" s="13" t="s">
        <v>35</v>
      </c>
      <c r="AX105" s="13" t="s">
        <v>72</v>
      </c>
      <c r="AY105" s="238" t="s">
        <v>173</v>
      </c>
    </row>
    <row r="106" spans="2:51" s="11" customFormat="1" ht="13.5">
      <c r="B106" s="205"/>
      <c r="C106" s="206"/>
      <c r="D106" s="207" t="s">
        <v>183</v>
      </c>
      <c r="E106" s="208" t="s">
        <v>21</v>
      </c>
      <c r="F106" s="209" t="s">
        <v>195</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ht="13.5">
      <c r="B107" s="217"/>
      <c r="C107" s="218"/>
      <c r="D107" s="207" t="s">
        <v>183</v>
      </c>
      <c r="E107" s="219" t="s">
        <v>21</v>
      </c>
      <c r="F107" s="220" t="s">
        <v>196</v>
      </c>
      <c r="G107" s="218"/>
      <c r="H107" s="221">
        <v>2681.6</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3" customFormat="1" ht="13.5">
      <c r="B108" s="228"/>
      <c r="C108" s="229"/>
      <c r="D108" s="239" t="s">
        <v>183</v>
      </c>
      <c r="E108" s="240" t="s">
        <v>21</v>
      </c>
      <c r="F108" s="241" t="s">
        <v>188</v>
      </c>
      <c r="G108" s="229"/>
      <c r="H108" s="242">
        <v>2681.6</v>
      </c>
      <c r="I108" s="233"/>
      <c r="J108" s="229"/>
      <c r="K108" s="229"/>
      <c r="L108" s="234"/>
      <c r="M108" s="235"/>
      <c r="N108" s="236"/>
      <c r="O108" s="236"/>
      <c r="P108" s="236"/>
      <c r="Q108" s="236"/>
      <c r="R108" s="236"/>
      <c r="S108" s="236"/>
      <c r="T108" s="237"/>
      <c r="AT108" s="238" t="s">
        <v>183</v>
      </c>
      <c r="AU108" s="238" t="s">
        <v>82</v>
      </c>
      <c r="AV108" s="13" t="s">
        <v>189</v>
      </c>
      <c r="AW108" s="13" t="s">
        <v>35</v>
      </c>
      <c r="AX108" s="13" t="s">
        <v>80</v>
      </c>
      <c r="AY108" s="238" t="s">
        <v>173</v>
      </c>
    </row>
    <row r="109" spans="2:65" s="1" customFormat="1" ht="31.5" customHeight="1">
      <c r="B109" s="41"/>
      <c r="C109" s="193" t="s">
        <v>181</v>
      </c>
      <c r="D109" s="193" t="s">
        <v>176</v>
      </c>
      <c r="E109" s="194" t="s">
        <v>197</v>
      </c>
      <c r="F109" s="195" t="s">
        <v>198</v>
      </c>
      <c r="G109" s="196" t="s">
        <v>199</v>
      </c>
      <c r="H109" s="197">
        <v>2</v>
      </c>
      <c r="I109" s="198"/>
      <c r="J109" s="199">
        <f>ROUND(I109*H109,2)</f>
        <v>0</v>
      </c>
      <c r="K109" s="195" t="s">
        <v>21</v>
      </c>
      <c r="L109" s="61"/>
      <c r="M109" s="200" t="s">
        <v>21</v>
      </c>
      <c r="N109" s="201" t="s">
        <v>43</v>
      </c>
      <c r="O109" s="42"/>
      <c r="P109" s="202">
        <f>O109*H109</f>
        <v>0</v>
      </c>
      <c r="Q109" s="202">
        <v>0</v>
      </c>
      <c r="R109" s="202">
        <f>Q109*H109</f>
        <v>0</v>
      </c>
      <c r="S109" s="202">
        <v>0</v>
      </c>
      <c r="T109" s="203">
        <f>S109*H109</f>
        <v>0</v>
      </c>
      <c r="AR109" s="24" t="s">
        <v>181</v>
      </c>
      <c r="AT109" s="24" t="s">
        <v>176</v>
      </c>
      <c r="AU109" s="24" t="s">
        <v>82</v>
      </c>
      <c r="AY109" s="24" t="s">
        <v>173</v>
      </c>
      <c r="BE109" s="204">
        <f>IF(N109="základní",J109,0)</f>
        <v>0</v>
      </c>
      <c r="BF109" s="204">
        <f>IF(N109="snížená",J109,0)</f>
        <v>0</v>
      </c>
      <c r="BG109" s="204">
        <f>IF(N109="zákl. přenesená",J109,0)</f>
        <v>0</v>
      </c>
      <c r="BH109" s="204">
        <f>IF(N109="sníž. přenesená",J109,0)</f>
        <v>0</v>
      </c>
      <c r="BI109" s="204">
        <f>IF(N109="nulová",J109,0)</f>
        <v>0</v>
      </c>
      <c r="BJ109" s="24" t="s">
        <v>80</v>
      </c>
      <c r="BK109" s="204">
        <f>ROUND(I109*H109,2)</f>
        <v>0</v>
      </c>
      <c r="BL109" s="24" t="s">
        <v>181</v>
      </c>
      <c r="BM109" s="24" t="s">
        <v>200</v>
      </c>
    </row>
    <row r="110" spans="2:51" s="11" customFormat="1" ht="13.5">
      <c r="B110" s="205"/>
      <c r="C110" s="206"/>
      <c r="D110" s="207" t="s">
        <v>183</v>
      </c>
      <c r="E110" s="208" t="s">
        <v>21</v>
      </c>
      <c r="F110" s="209" t="s">
        <v>201</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51" s="11" customFormat="1" ht="13.5">
      <c r="B111" s="205"/>
      <c r="C111" s="206"/>
      <c r="D111" s="207" t="s">
        <v>183</v>
      </c>
      <c r="E111" s="208" t="s">
        <v>21</v>
      </c>
      <c r="F111" s="209" t="s">
        <v>202</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51" s="11" customFormat="1" ht="13.5">
      <c r="B112" s="205"/>
      <c r="C112" s="206"/>
      <c r="D112" s="207" t="s">
        <v>183</v>
      </c>
      <c r="E112" s="208" t="s">
        <v>21</v>
      </c>
      <c r="F112" s="209" t="s">
        <v>203</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2" customFormat="1" ht="13.5">
      <c r="B113" s="217"/>
      <c r="C113" s="218"/>
      <c r="D113" s="207" t="s">
        <v>183</v>
      </c>
      <c r="E113" s="219" t="s">
        <v>21</v>
      </c>
      <c r="F113" s="220" t="s">
        <v>82</v>
      </c>
      <c r="G113" s="218"/>
      <c r="H113" s="221">
        <v>2</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4" customFormat="1" ht="13.5">
      <c r="B114" s="243"/>
      <c r="C114" s="244"/>
      <c r="D114" s="207" t="s">
        <v>183</v>
      </c>
      <c r="E114" s="245" t="s">
        <v>21</v>
      </c>
      <c r="F114" s="246" t="s">
        <v>204</v>
      </c>
      <c r="G114" s="244"/>
      <c r="H114" s="247">
        <v>2</v>
      </c>
      <c r="I114" s="248"/>
      <c r="J114" s="244"/>
      <c r="K114" s="244"/>
      <c r="L114" s="249"/>
      <c r="M114" s="250"/>
      <c r="N114" s="251"/>
      <c r="O114" s="251"/>
      <c r="P114" s="251"/>
      <c r="Q114" s="251"/>
      <c r="R114" s="251"/>
      <c r="S114" s="251"/>
      <c r="T114" s="252"/>
      <c r="AT114" s="253" t="s">
        <v>183</v>
      </c>
      <c r="AU114" s="253" t="s">
        <v>82</v>
      </c>
      <c r="AV114" s="14" t="s">
        <v>181</v>
      </c>
      <c r="AW114" s="14" t="s">
        <v>35</v>
      </c>
      <c r="AX114" s="14" t="s">
        <v>80</v>
      </c>
      <c r="AY114" s="253" t="s">
        <v>173</v>
      </c>
    </row>
    <row r="115" spans="2:63" s="10" customFormat="1" ht="29.85" customHeight="1">
      <c r="B115" s="176"/>
      <c r="C115" s="177"/>
      <c r="D115" s="190" t="s">
        <v>71</v>
      </c>
      <c r="E115" s="191" t="s">
        <v>205</v>
      </c>
      <c r="F115" s="191" t="s">
        <v>206</v>
      </c>
      <c r="G115" s="177"/>
      <c r="H115" s="177"/>
      <c r="I115" s="180"/>
      <c r="J115" s="192">
        <f>BK115</f>
        <v>0</v>
      </c>
      <c r="K115" s="177"/>
      <c r="L115" s="182"/>
      <c r="M115" s="183"/>
      <c r="N115" s="184"/>
      <c r="O115" s="184"/>
      <c r="P115" s="185">
        <f>SUM(P116:P530)</f>
        <v>0</v>
      </c>
      <c r="Q115" s="184"/>
      <c r="R115" s="185">
        <f>SUM(R116:R530)</f>
        <v>0</v>
      </c>
      <c r="S115" s="184"/>
      <c r="T115" s="186">
        <f>SUM(T116:T530)</f>
        <v>71.80433099999999</v>
      </c>
      <c r="AR115" s="187" t="s">
        <v>80</v>
      </c>
      <c r="AT115" s="188" t="s">
        <v>71</v>
      </c>
      <c r="AU115" s="188" t="s">
        <v>80</v>
      </c>
      <c r="AY115" s="187" t="s">
        <v>173</v>
      </c>
      <c r="BK115" s="189">
        <f>SUM(BK116:BK530)</f>
        <v>0</v>
      </c>
    </row>
    <row r="116" spans="2:65" s="1" customFormat="1" ht="31.5" customHeight="1">
      <c r="B116" s="41"/>
      <c r="C116" s="193" t="s">
        <v>207</v>
      </c>
      <c r="D116" s="193" t="s">
        <v>176</v>
      </c>
      <c r="E116" s="194" t="s">
        <v>208</v>
      </c>
      <c r="F116" s="195" t="s">
        <v>209</v>
      </c>
      <c r="G116" s="196" t="s">
        <v>179</v>
      </c>
      <c r="H116" s="197">
        <v>49.224</v>
      </c>
      <c r="I116" s="198"/>
      <c r="J116" s="199">
        <f>ROUND(I116*H116,2)</f>
        <v>0</v>
      </c>
      <c r="K116" s="195" t="s">
        <v>180</v>
      </c>
      <c r="L116" s="61"/>
      <c r="M116" s="200" t="s">
        <v>21</v>
      </c>
      <c r="N116" s="201" t="s">
        <v>43</v>
      </c>
      <c r="O116" s="42"/>
      <c r="P116" s="202">
        <f>O116*H116</f>
        <v>0</v>
      </c>
      <c r="Q116" s="202">
        <v>0</v>
      </c>
      <c r="R116" s="202">
        <f>Q116*H116</f>
        <v>0</v>
      </c>
      <c r="S116" s="202">
        <v>0.261</v>
      </c>
      <c r="T116" s="203">
        <f>S116*H116</f>
        <v>12.847464</v>
      </c>
      <c r="AR116" s="24" t="s">
        <v>181</v>
      </c>
      <c r="AT116" s="24" t="s">
        <v>176</v>
      </c>
      <c r="AU116" s="24" t="s">
        <v>82</v>
      </c>
      <c r="AY116" s="24" t="s">
        <v>173</v>
      </c>
      <c r="BE116" s="204">
        <f>IF(N116="základní",J116,0)</f>
        <v>0</v>
      </c>
      <c r="BF116" s="204">
        <f>IF(N116="snížená",J116,0)</f>
        <v>0</v>
      </c>
      <c r="BG116" s="204">
        <f>IF(N116="zákl. přenesená",J116,0)</f>
        <v>0</v>
      </c>
      <c r="BH116" s="204">
        <f>IF(N116="sníž. přenesená",J116,0)</f>
        <v>0</v>
      </c>
      <c r="BI116" s="204">
        <f>IF(N116="nulová",J116,0)</f>
        <v>0</v>
      </c>
      <c r="BJ116" s="24" t="s">
        <v>80</v>
      </c>
      <c r="BK116" s="204">
        <f>ROUND(I116*H116,2)</f>
        <v>0</v>
      </c>
      <c r="BL116" s="24" t="s">
        <v>181</v>
      </c>
      <c r="BM116" s="24" t="s">
        <v>210</v>
      </c>
    </row>
    <row r="117" spans="2:51" s="11" customFormat="1" ht="13.5">
      <c r="B117" s="205"/>
      <c r="C117" s="206"/>
      <c r="D117" s="207" t="s">
        <v>183</v>
      </c>
      <c r="E117" s="208" t="s">
        <v>21</v>
      </c>
      <c r="F117" s="209" t="s">
        <v>211</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ht="13.5">
      <c r="B118" s="205"/>
      <c r="C118" s="206"/>
      <c r="D118" s="207" t="s">
        <v>183</v>
      </c>
      <c r="E118" s="208" t="s">
        <v>21</v>
      </c>
      <c r="F118" s="209" t="s">
        <v>212</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1" customFormat="1" ht="13.5">
      <c r="B119" s="205"/>
      <c r="C119" s="206"/>
      <c r="D119" s="207" t="s">
        <v>183</v>
      </c>
      <c r="E119" s="208" t="s">
        <v>21</v>
      </c>
      <c r="F119" s="209" t="s">
        <v>213</v>
      </c>
      <c r="G119" s="206"/>
      <c r="H119" s="210" t="s">
        <v>21</v>
      </c>
      <c r="I119" s="211"/>
      <c r="J119" s="206"/>
      <c r="K119" s="206"/>
      <c r="L119" s="212"/>
      <c r="M119" s="213"/>
      <c r="N119" s="214"/>
      <c r="O119" s="214"/>
      <c r="P119" s="214"/>
      <c r="Q119" s="214"/>
      <c r="R119" s="214"/>
      <c r="S119" s="214"/>
      <c r="T119" s="215"/>
      <c r="AT119" s="216" t="s">
        <v>183</v>
      </c>
      <c r="AU119" s="216" t="s">
        <v>82</v>
      </c>
      <c r="AV119" s="11" t="s">
        <v>80</v>
      </c>
      <c r="AW119" s="11" t="s">
        <v>35</v>
      </c>
      <c r="AX119" s="11" t="s">
        <v>72</v>
      </c>
      <c r="AY119" s="216" t="s">
        <v>173</v>
      </c>
    </row>
    <row r="120" spans="2:51" s="11" customFormat="1" ht="13.5">
      <c r="B120" s="205"/>
      <c r="C120" s="206"/>
      <c r="D120" s="207" t="s">
        <v>183</v>
      </c>
      <c r="E120" s="208" t="s">
        <v>21</v>
      </c>
      <c r="F120" s="209" t="s">
        <v>214</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51" s="12" customFormat="1" ht="13.5">
      <c r="B121" s="217"/>
      <c r="C121" s="218"/>
      <c r="D121" s="207" t="s">
        <v>183</v>
      </c>
      <c r="E121" s="219" t="s">
        <v>21</v>
      </c>
      <c r="F121" s="220" t="s">
        <v>215</v>
      </c>
      <c r="G121" s="218"/>
      <c r="H121" s="221">
        <v>5.834</v>
      </c>
      <c r="I121" s="222"/>
      <c r="J121" s="218"/>
      <c r="K121" s="218"/>
      <c r="L121" s="223"/>
      <c r="M121" s="224"/>
      <c r="N121" s="225"/>
      <c r="O121" s="225"/>
      <c r="P121" s="225"/>
      <c r="Q121" s="225"/>
      <c r="R121" s="225"/>
      <c r="S121" s="225"/>
      <c r="T121" s="226"/>
      <c r="AT121" s="227" t="s">
        <v>183</v>
      </c>
      <c r="AU121" s="227" t="s">
        <v>82</v>
      </c>
      <c r="AV121" s="12" t="s">
        <v>82</v>
      </c>
      <c r="AW121" s="12" t="s">
        <v>35</v>
      </c>
      <c r="AX121" s="12" t="s">
        <v>72</v>
      </c>
      <c r="AY121" s="227" t="s">
        <v>173</v>
      </c>
    </row>
    <row r="122" spans="2:51" s="11" customFormat="1" ht="13.5">
      <c r="B122" s="205"/>
      <c r="C122" s="206"/>
      <c r="D122" s="207" t="s">
        <v>183</v>
      </c>
      <c r="E122" s="208" t="s">
        <v>21</v>
      </c>
      <c r="F122" s="209" t="s">
        <v>216</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1" customFormat="1" ht="13.5">
      <c r="B123" s="205"/>
      <c r="C123" s="206"/>
      <c r="D123" s="207" t="s">
        <v>183</v>
      </c>
      <c r="E123" s="208" t="s">
        <v>21</v>
      </c>
      <c r="F123" s="209" t="s">
        <v>212</v>
      </c>
      <c r="G123" s="206"/>
      <c r="H123" s="210" t="s">
        <v>21</v>
      </c>
      <c r="I123" s="211"/>
      <c r="J123" s="206"/>
      <c r="K123" s="206"/>
      <c r="L123" s="212"/>
      <c r="M123" s="213"/>
      <c r="N123" s="214"/>
      <c r="O123" s="214"/>
      <c r="P123" s="214"/>
      <c r="Q123" s="214"/>
      <c r="R123" s="214"/>
      <c r="S123" s="214"/>
      <c r="T123" s="215"/>
      <c r="AT123" s="216" t="s">
        <v>183</v>
      </c>
      <c r="AU123" s="216" t="s">
        <v>82</v>
      </c>
      <c r="AV123" s="11" t="s">
        <v>80</v>
      </c>
      <c r="AW123" s="11" t="s">
        <v>35</v>
      </c>
      <c r="AX123" s="11" t="s">
        <v>72</v>
      </c>
      <c r="AY123" s="216" t="s">
        <v>173</v>
      </c>
    </row>
    <row r="124" spans="2:51" s="11" customFormat="1" ht="13.5">
      <c r="B124" s="205"/>
      <c r="C124" s="206"/>
      <c r="D124" s="207" t="s">
        <v>183</v>
      </c>
      <c r="E124" s="208" t="s">
        <v>21</v>
      </c>
      <c r="F124" s="209" t="s">
        <v>213</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ht="13.5">
      <c r="B125" s="205"/>
      <c r="C125" s="206"/>
      <c r="D125" s="207" t="s">
        <v>183</v>
      </c>
      <c r="E125" s="208" t="s">
        <v>21</v>
      </c>
      <c r="F125" s="209" t="s">
        <v>214</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2" customFormat="1" ht="13.5">
      <c r="B126" s="217"/>
      <c r="C126" s="218"/>
      <c r="D126" s="207" t="s">
        <v>183</v>
      </c>
      <c r="E126" s="219" t="s">
        <v>21</v>
      </c>
      <c r="F126" s="220" t="s">
        <v>217</v>
      </c>
      <c r="G126" s="218"/>
      <c r="H126" s="221">
        <v>2.749</v>
      </c>
      <c r="I126" s="222"/>
      <c r="J126" s="218"/>
      <c r="K126" s="218"/>
      <c r="L126" s="223"/>
      <c r="M126" s="224"/>
      <c r="N126" s="225"/>
      <c r="O126" s="225"/>
      <c r="P126" s="225"/>
      <c r="Q126" s="225"/>
      <c r="R126" s="225"/>
      <c r="S126" s="225"/>
      <c r="T126" s="226"/>
      <c r="AT126" s="227" t="s">
        <v>183</v>
      </c>
      <c r="AU126" s="227" t="s">
        <v>82</v>
      </c>
      <c r="AV126" s="12" t="s">
        <v>82</v>
      </c>
      <c r="AW126" s="12" t="s">
        <v>35</v>
      </c>
      <c r="AX126" s="12" t="s">
        <v>72</v>
      </c>
      <c r="AY126" s="227" t="s">
        <v>173</v>
      </c>
    </row>
    <row r="127" spans="2:51" s="11" customFormat="1" ht="13.5">
      <c r="B127" s="205"/>
      <c r="C127" s="206"/>
      <c r="D127" s="207" t="s">
        <v>183</v>
      </c>
      <c r="E127" s="208" t="s">
        <v>21</v>
      </c>
      <c r="F127" s="209" t="s">
        <v>218</v>
      </c>
      <c r="G127" s="206"/>
      <c r="H127" s="210" t="s">
        <v>21</v>
      </c>
      <c r="I127" s="211"/>
      <c r="J127" s="206"/>
      <c r="K127" s="206"/>
      <c r="L127" s="212"/>
      <c r="M127" s="213"/>
      <c r="N127" s="214"/>
      <c r="O127" s="214"/>
      <c r="P127" s="214"/>
      <c r="Q127" s="214"/>
      <c r="R127" s="214"/>
      <c r="S127" s="214"/>
      <c r="T127" s="215"/>
      <c r="AT127" s="216" t="s">
        <v>183</v>
      </c>
      <c r="AU127" s="216" t="s">
        <v>82</v>
      </c>
      <c r="AV127" s="11" t="s">
        <v>80</v>
      </c>
      <c r="AW127" s="11" t="s">
        <v>35</v>
      </c>
      <c r="AX127" s="11" t="s">
        <v>72</v>
      </c>
      <c r="AY127" s="216" t="s">
        <v>173</v>
      </c>
    </row>
    <row r="128" spans="2:51" s="11" customFormat="1" ht="13.5">
      <c r="B128" s="205"/>
      <c r="C128" s="206"/>
      <c r="D128" s="207" t="s">
        <v>183</v>
      </c>
      <c r="E128" s="208" t="s">
        <v>21</v>
      </c>
      <c r="F128" s="209" t="s">
        <v>219</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1" customFormat="1" ht="13.5">
      <c r="B129" s="205"/>
      <c r="C129" s="206"/>
      <c r="D129" s="207" t="s">
        <v>183</v>
      </c>
      <c r="E129" s="208" t="s">
        <v>21</v>
      </c>
      <c r="F129" s="209" t="s">
        <v>213</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ht="13.5">
      <c r="B130" s="205"/>
      <c r="C130" s="206"/>
      <c r="D130" s="207" t="s">
        <v>183</v>
      </c>
      <c r="E130" s="208" t="s">
        <v>21</v>
      </c>
      <c r="F130" s="209" t="s">
        <v>214</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ht="13.5">
      <c r="B131" s="217"/>
      <c r="C131" s="218"/>
      <c r="D131" s="207" t="s">
        <v>183</v>
      </c>
      <c r="E131" s="219" t="s">
        <v>21</v>
      </c>
      <c r="F131" s="220" t="s">
        <v>220</v>
      </c>
      <c r="G131" s="218"/>
      <c r="H131" s="221">
        <v>10.418</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1" customFormat="1" ht="13.5">
      <c r="B132" s="205"/>
      <c r="C132" s="206"/>
      <c r="D132" s="207" t="s">
        <v>183</v>
      </c>
      <c r="E132" s="208" t="s">
        <v>21</v>
      </c>
      <c r="F132" s="209" t="s">
        <v>221</v>
      </c>
      <c r="G132" s="206"/>
      <c r="H132" s="210" t="s">
        <v>21</v>
      </c>
      <c r="I132" s="211"/>
      <c r="J132" s="206"/>
      <c r="K132" s="206"/>
      <c r="L132" s="212"/>
      <c r="M132" s="213"/>
      <c r="N132" s="214"/>
      <c r="O132" s="214"/>
      <c r="P132" s="214"/>
      <c r="Q132" s="214"/>
      <c r="R132" s="214"/>
      <c r="S132" s="214"/>
      <c r="T132" s="215"/>
      <c r="AT132" s="216" t="s">
        <v>183</v>
      </c>
      <c r="AU132" s="216" t="s">
        <v>82</v>
      </c>
      <c r="AV132" s="11" t="s">
        <v>80</v>
      </c>
      <c r="AW132" s="11" t="s">
        <v>35</v>
      </c>
      <c r="AX132" s="11" t="s">
        <v>72</v>
      </c>
      <c r="AY132" s="216" t="s">
        <v>173</v>
      </c>
    </row>
    <row r="133" spans="2:51" s="11" customFormat="1" ht="13.5">
      <c r="B133" s="205"/>
      <c r="C133" s="206"/>
      <c r="D133" s="207" t="s">
        <v>183</v>
      </c>
      <c r="E133" s="208" t="s">
        <v>21</v>
      </c>
      <c r="F133" s="209" t="s">
        <v>222</v>
      </c>
      <c r="G133" s="206"/>
      <c r="H133" s="210" t="s">
        <v>21</v>
      </c>
      <c r="I133" s="211"/>
      <c r="J133" s="206"/>
      <c r="K133" s="206"/>
      <c r="L133" s="212"/>
      <c r="M133" s="213"/>
      <c r="N133" s="214"/>
      <c r="O133" s="214"/>
      <c r="P133" s="214"/>
      <c r="Q133" s="214"/>
      <c r="R133" s="214"/>
      <c r="S133" s="214"/>
      <c r="T133" s="215"/>
      <c r="AT133" s="216" t="s">
        <v>183</v>
      </c>
      <c r="AU133" s="216" t="s">
        <v>82</v>
      </c>
      <c r="AV133" s="11" t="s">
        <v>80</v>
      </c>
      <c r="AW133" s="11" t="s">
        <v>35</v>
      </c>
      <c r="AX133" s="11" t="s">
        <v>72</v>
      </c>
      <c r="AY133" s="216" t="s">
        <v>173</v>
      </c>
    </row>
    <row r="134" spans="2:51" s="11" customFormat="1" ht="13.5">
      <c r="B134" s="205"/>
      <c r="C134" s="206"/>
      <c r="D134" s="207" t="s">
        <v>183</v>
      </c>
      <c r="E134" s="208" t="s">
        <v>21</v>
      </c>
      <c r="F134" s="209" t="s">
        <v>213</v>
      </c>
      <c r="G134" s="206"/>
      <c r="H134" s="210" t="s">
        <v>21</v>
      </c>
      <c r="I134" s="211"/>
      <c r="J134" s="206"/>
      <c r="K134" s="206"/>
      <c r="L134" s="212"/>
      <c r="M134" s="213"/>
      <c r="N134" s="214"/>
      <c r="O134" s="214"/>
      <c r="P134" s="214"/>
      <c r="Q134" s="214"/>
      <c r="R134" s="214"/>
      <c r="S134" s="214"/>
      <c r="T134" s="215"/>
      <c r="AT134" s="216" t="s">
        <v>183</v>
      </c>
      <c r="AU134" s="216" t="s">
        <v>82</v>
      </c>
      <c r="AV134" s="11" t="s">
        <v>80</v>
      </c>
      <c r="AW134" s="11" t="s">
        <v>35</v>
      </c>
      <c r="AX134" s="11" t="s">
        <v>72</v>
      </c>
      <c r="AY134" s="216" t="s">
        <v>173</v>
      </c>
    </row>
    <row r="135" spans="2:51" s="11" customFormat="1" ht="13.5">
      <c r="B135" s="205"/>
      <c r="C135" s="206"/>
      <c r="D135" s="207" t="s">
        <v>183</v>
      </c>
      <c r="E135" s="208" t="s">
        <v>21</v>
      </c>
      <c r="F135" s="209" t="s">
        <v>223</v>
      </c>
      <c r="G135" s="206"/>
      <c r="H135" s="210" t="s">
        <v>21</v>
      </c>
      <c r="I135" s="211"/>
      <c r="J135" s="206"/>
      <c r="K135" s="206"/>
      <c r="L135" s="212"/>
      <c r="M135" s="213"/>
      <c r="N135" s="214"/>
      <c r="O135" s="214"/>
      <c r="P135" s="214"/>
      <c r="Q135" s="214"/>
      <c r="R135" s="214"/>
      <c r="S135" s="214"/>
      <c r="T135" s="215"/>
      <c r="AT135" s="216" t="s">
        <v>183</v>
      </c>
      <c r="AU135" s="216" t="s">
        <v>82</v>
      </c>
      <c r="AV135" s="11" t="s">
        <v>80</v>
      </c>
      <c r="AW135" s="11" t="s">
        <v>35</v>
      </c>
      <c r="AX135" s="11" t="s">
        <v>72</v>
      </c>
      <c r="AY135" s="216" t="s">
        <v>173</v>
      </c>
    </row>
    <row r="136" spans="2:51" s="12" customFormat="1" ht="13.5">
      <c r="B136" s="217"/>
      <c r="C136" s="218"/>
      <c r="D136" s="207" t="s">
        <v>183</v>
      </c>
      <c r="E136" s="219" t="s">
        <v>21</v>
      </c>
      <c r="F136" s="220" t="s">
        <v>224</v>
      </c>
      <c r="G136" s="218"/>
      <c r="H136" s="221">
        <v>8.928</v>
      </c>
      <c r="I136" s="222"/>
      <c r="J136" s="218"/>
      <c r="K136" s="218"/>
      <c r="L136" s="223"/>
      <c r="M136" s="224"/>
      <c r="N136" s="225"/>
      <c r="O136" s="225"/>
      <c r="P136" s="225"/>
      <c r="Q136" s="225"/>
      <c r="R136" s="225"/>
      <c r="S136" s="225"/>
      <c r="T136" s="226"/>
      <c r="AT136" s="227" t="s">
        <v>183</v>
      </c>
      <c r="AU136" s="227" t="s">
        <v>82</v>
      </c>
      <c r="AV136" s="12" t="s">
        <v>82</v>
      </c>
      <c r="AW136" s="12" t="s">
        <v>35</v>
      </c>
      <c r="AX136" s="12" t="s">
        <v>72</v>
      </c>
      <c r="AY136" s="227" t="s">
        <v>173</v>
      </c>
    </row>
    <row r="137" spans="2:51" s="11" customFormat="1" ht="13.5">
      <c r="B137" s="205"/>
      <c r="C137" s="206"/>
      <c r="D137" s="207" t="s">
        <v>183</v>
      </c>
      <c r="E137" s="208" t="s">
        <v>21</v>
      </c>
      <c r="F137" s="209" t="s">
        <v>225</v>
      </c>
      <c r="G137" s="206"/>
      <c r="H137" s="210" t="s">
        <v>21</v>
      </c>
      <c r="I137" s="211"/>
      <c r="J137" s="206"/>
      <c r="K137" s="206"/>
      <c r="L137" s="212"/>
      <c r="M137" s="213"/>
      <c r="N137" s="214"/>
      <c r="O137" s="214"/>
      <c r="P137" s="214"/>
      <c r="Q137" s="214"/>
      <c r="R137" s="214"/>
      <c r="S137" s="214"/>
      <c r="T137" s="215"/>
      <c r="AT137" s="216" t="s">
        <v>183</v>
      </c>
      <c r="AU137" s="216" t="s">
        <v>82</v>
      </c>
      <c r="AV137" s="11" t="s">
        <v>80</v>
      </c>
      <c r="AW137" s="11" t="s">
        <v>35</v>
      </c>
      <c r="AX137" s="11" t="s">
        <v>72</v>
      </c>
      <c r="AY137" s="216" t="s">
        <v>173</v>
      </c>
    </row>
    <row r="138" spans="2:51" s="11" customFormat="1" ht="13.5">
      <c r="B138" s="205"/>
      <c r="C138" s="206"/>
      <c r="D138" s="207" t="s">
        <v>183</v>
      </c>
      <c r="E138" s="208" t="s">
        <v>21</v>
      </c>
      <c r="F138" s="209" t="s">
        <v>226</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1" customFormat="1" ht="13.5">
      <c r="B139" s="205"/>
      <c r="C139" s="206"/>
      <c r="D139" s="207" t="s">
        <v>183</v>
      </c>
      <c r="E139" s="208" t="s">
        <v>21</v>
      </c>
      <c r="F139" s="209" t="s">
        <v>213</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51" s="11" customFormat="1" ht="13.5">
      <c r="B140" s="205"/>
      <c r="C140" s="206"/>
      <c r="D140" s="207" t="s">
        <v>183</v>
      </c>
      <c r="E140" s="208" t="s">
        <v>21</v>
      </c>
      <c r="F140" s="209" t="s">
        <v>214</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2" customFormat="1" ht="13.5">
      <c r="B141" s="217"/>
      <c r="C141" s="218"/>
      <c r="D141" s="207" t="s">
        <v>183</v>
      </c>
      <c r="E141" s="219" t="s">
        <v>21</v>
      </c>
      <c r="F141" s="220" t="s">
        <v>227</v>
      </c>
      <c r="G141" s="218"/>
      <c r="H141" s="221">
        <v>6.727</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51" s="11" customFormat="1" ht="13.5">
      <c r="B142" s="205"/>
      <c r="C142" s="206"/>
      <c r="D142" s="207" t="s">
        <v>183</v>
      </c>
      <c r="E142" s="208" t="s">
        <v>21</v>
      </c>
      <c r="F142" s="209" t="s">
        <v>228</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1" customFormat="1" ht="13.5">
      <c r="B143" s="205"/>
      <c r="C143" s="206"/>
      <c r="D143" s="207" t="s">
        <v>183</v>
      </c>
      <c r="E143" s="208" t="s">
        <v>21</v>
      </c>
      <c r="F143" s="209" t="s">
        <v>229</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51" s="11" customFormat="1" ht="13.5">
      <c r="B144" s="205"/>
      <c r="C144" s="206"/>
      <c r="D144" s="207" t="s">
        <v>183</v>
      </c>
      <c r="E144" s="208" t="s">
        <v>21</v>
      </c>
      <c r="F144" s="209" t="s">
        <v>213</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1" customFormat="1" ht="13.5">
      <c r="B145" s="205"/>
      <c r="C145" s="206"/>
      <c r="D145" s="207" t="s">
        <v>183</v>
      </c>
      <c r="E145" s="208" t="s">
        <v>21</v>
      </c>
      <c r="F145" s="209" t="s">
        <v>214</v>
      </c>
      <c r="G145" s="206"/>
      <c r="H145" s="210" t="s">
        <v>21</v>
      </c>
      <c r="I145" s="211"/>
      <c r="J145" s="206"/>
      <c r="K145" s="206"/>
      <c r="L145" s="212"/>
      <c r="M145" s="213"/>
      <c r="N145" s="214"/>
      <c r="O145" s="214"/>
      <c r="P145" s="214"/>
      <c r="Q145" s="214"/>
      <c r="R145" s="214"/>
      <c r="S145" s="214"/>
      <c r="T145" s="215"/>
      <c r="AT145" s="216" t="s">
        <v>183</v>
      </c>
      <c r="AU145" s="216" t="s">
        <v>82</v>
      </c>
      <c r="AV145" s="11" t="s">
        <v>80</v>
      </c>
      <c r="AW145" s="11" t="s">
        <v>35</v>
      </c>
      <c r="AX145" s="11" t="s">
        <v>72</v>
      </c>
      <c r="AY145" s="216" t="s">
        <v>173</v>
      </c>
    </row>
    <row r="146" spans="2:51" s="12" customFormat="1" ht="13.5">
      <c r="B146" s="217"/>
      <c r="C146" s="218"/>
      <c r="D146" s="207" t="s">
        <v>183</v>
      </c>
      <c r="E146" s="219" t="s">
        <v>21</v>
      </c>
      <c r="F146" s="220" t="s">
        <v>230</v>
      </c>
      <c r="G146" s="218"/>
      <c r="H146" s="221">
        <v>7.536</v>
      </c>
      <c r="I146" s="222"/>
      <c r="J146" s="218"/>
      <c r="K146" s="218"/>
      <c r="L146" s="223"/>
      <c r="M146" s="224"/>
      <c r="N146" s="225"/>
      <c r="O146" s="225"/>
      <c r="P146" s="225"/>
      <c r="Q146" s="225"/>
      <c r="R146" s="225"/>
      <c r="S146" s="225"/>
      <c r="T146" s="226"/>
      <c r="AT146" s="227" t="s">
        <v>183</v>
      </c>
      <c r="AU146" s="227" t="s">
        <v>82</v>
      </c>
      <c r="AV146" s="12" t="s">
        <v>82</v>
      </c>
      <c r="AW146" s="12" t="s">
        <v>35</v>
      </c>
      <c r="AX146" s="12" t="s">
        <v>72</v>
      </c>
      <c r="AY146" s="227" t="s">
        <v>173</v>
      </c>
    </row>
    <row r="147" spans="2:51" s="11" customFormat="1" ht="13.5">
      <c r="B147" s="205"/>
      <c r="C147" s="206"/>
      <c r="D147" s="207" t="s">
        <v>183</v>
      </c>
      <c r="E147" s="208" t="s">
        <v>21</v>
      </c>
      <c r="F147" s="209" t="s">
        <v>231</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51" s="11" customFormat="1" ht="13.5">
      <c r="B148" s="205"/>
      <c r="C148" s="206"/>
      <c r="D148" s="207" t="s">
        <v>183</v>
      </c>
      <c r="E148" s="208" t="s">
        <v>21</v>
      </c>
      <c r="F148" s="209" t="s">
        <v>232</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1" customFormat="1" ht="13.5">
      <c r="B149" s="205"/>
      <c r="C149" s="206"/>
      <c r="D149" s="207" t="s">
        <v>183</v>
      </c>
      <c r="E149" s="208" t="s">
        <v>21</v>
      </c>
      <c r="F149" s="209" t="s">
        <v>213</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51" s="11" customFormat="1" ht="13.5">
      <c r="B150" s="205"/>
      <c r="C150" s="206"/>
      <c r="D150" s="207" t="s">
        <v>183</v>
      </c>
      <c r="E150" s="208" t="s">
        <v>21</v>
      </c>
      <c r="F150" s="209" t="s">
        <v>214</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2" customFormat="1" ht="13.5">
      <c r="B151" s="217"/>
      <c r="C151" s="218"/>
      <c r="D151" s="207" t="s">
        <v>183</v>
      </c>
      <c r="E151" s="219" t="s">
        <v>21</v>
      </c>
      <c r="F151" s="220" t="s">
        <v>233</v>
      </c>
      <c r="G151" s="218"/>
      <c r="H151" s="221">
        <v>2.36</v>
      </c>
      <c r="I151" s="222"/>
      <c r="J151" s="218"/>
      <c r="K151" s="218"/>
      <c r="L151" s="223"/>
      <c r="M151" s="224"/>
      <c r="N151" s="225"/>
      <c r="O151" s="225"/>
      <c r="P151" s="225"/>
      <c r="Q151" s="225"/>
      <c r="R151" s="225"/>
      <c r="S151" s="225"/>
      <c r="T151" s="226"/>
      <c r="AT151" s="227" t="s">
        <v>183</v>
      </c>
      <c r="AU151" s="227" t="s">
        <v>82</v>
      </c>
      <c r="AV151" s="12" t="s">
        <v>82</v>
      </c>
      <c r="AW151" s="12" t="s">
        <v>35</v>
      </c>
      <c r="AX151" s="12" t="s">
        <v>72</v>
      </c>
      <c r="AY151" s="227" t="s">
        <v>173</v>
      </c>
    </row>
    <row r="152" spans="2:51" s="11" customFormat="1" ht="13.5">
      <c r="B152" s="205"/>
      <c r="C152" s="206"/>
      <c r="D152" s="207" t="s">
        <v>183</v>
      </c>
      <c r="E152" s="208" t="s">
        <v>21</v>
      </c>
      <c r="F152" s="209" t="s">
        <v>234</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1" customFormat="1" ht="13.5">
      <c r="B153" s="205"/>
      <c r="C153" s="206"/>
      <c r="D153" s="207" t="s">
        <v>183</v>
      </c>
      <c r="E153" s="208" t="s">
        <v>21</v>
      </c>
      <c r="F153" s="209" t="s">
        <v>235</v>
      </c>
      <c r="G153" s="206"/>
      <c r="H153" s="210" t="s">
        <v>21</v>
      </c>
      <c r="I153" s="211"/>
      <c r="J153" s="206"/>
      <c r="K153" s="206"/>
      <c r="L153" s="212"/>
      <c r="M153" s="213"/>
      <c r="N153" s="214"/>
      <c r="O153" s="214"/>
      <c r="P153" s="214"/>
      <c r="Q153" s="214"/>
      <c r="R153" s="214"/>
      <c r="S153" s="214"/>
      <c r="T153" s="215"/>
      <c r="AT153" s="216" t="s">
        <v>183</v>
      </c>
      <c r="AU153" s="216" t="s">
        <v>82</v>
      </c>
      <c r="AV153" s="11" t="s">
        <v>80</v>
      </c>
      <c r="AW153" s="11" t="s">
        <v>35</v>
      </c>
      <c r="AX153" s="11" t="s">
        <v>72</v>
      </c>
      <c r="AY153" s="216" t="s">
        <v>173</v>
      </c>
    </row>
    <row r="154" spans="2:51" s="11" customFormat="1" ht="13.5">
      <c r="B154" s="205"/>
      <c r="C154" s="206"/>
      <c r="D154" s="207" t="s">
        <v>183</v>
      </c>
      <c r="E154" s="208" t="s">
        <v>21</v>
      </c>
      <c r="F154" s="209" t="s">
        <v>213</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1" customFormat="1" ht="13.5">
      <c r="B155" s="205"/>
      <c r="C155" s="206"/>
      <c r="D155" s="207" t="s">
        <v>183</v>
      </c>
      <c r="E155" s="208" t="s">
        <v>21</v>
      </c>
      <c r="F155" s="209" t="s">
        <v>214</v>
      </c>
      <c r="G155" s="206"/>
      <c r="H155" s="210" t="s">
        <v>21</v>
      </c>
      <c r="I155" s="211"/>
      <c r="J155" s="206"/>
      <c r="K155" s="206"/>
      <c r="L155" s="212"/>
      <c r="M155" s="213"/>
      <c r="N155" s="214"/>
      <c r="O155" s="214"/>
      <c r="P155" s="214"/>
      <c r="Q155" s="214"/>
      <c r="R155" s="214"/>
      <c r="S155" s="214"/>
      <c r="T155" s="215"/>
      <c r="AT155" s="216" t="s">
        <v>183</v>
      </c>
      <c r="AU155" s="216" t="s">
        <v>82</v>
      </c>
      <c r="AV155" s="11" t="s">
        <v>80</v>
      </c>
      <c r="AW155" s="11" t="s">
        <v>35</v>
      </c>
      <c r="AX155" s="11" t="s">
        <v>72</v>
      </c>
      <c r="AY155" s="216" t="s">
        <v>173</v>
      </c>
    </row>
    <row r="156" spans="2:51" s="12" customFormat="1" ht="13.5">
      <c r="B156" s="217"/>
      <c r="C156" s="218"/>
      <c r="D156" s="207" t="s">
        <v>183</v>
      </c>
      <c r="E156" s="219" t="s">
        <v>21</v>
      </c>
      <c r="F156" s="220" t="s">
        <v>236</v>
      </c>
      <c r="G156" s="218"/>
      <c r="H156" s="221">
        <v>4.672</v>
      </c>
      <c r="I156" s="222"/>
      <c r="J156" s="218"/>
      <c r="K156" s="218"/>
      <c r="L156" s="223"/>
      <c r="M156" s="224"/>
      <c r="N156" s="225"/>
      <c r="O156" s="225"/>
      <c r="P156" s="225"/>
      <c r="Q156" s="225"/>
      <c r="R156" s="225"/>
      <c r="S156" s="225"/>
      <c r="T156" s="226"/>
      <c r="AT156" s="227" t="s">
        <v>183</v>
      </c>
      <c r="AU156" s="227" t="s">
        <v>82</v>
      </c>
      <c r="AV156" s="12" t="s">
        <v>82</v>
      </c>
      <c r="AW156" s="12" t="s">
        <v>35</v>
      </c>
      <c r="AX156" s="12" t="s">
        <v>72</v>
      </c>
      <c r="AY156" s="227" t="s">
        <v>173</v>
      </c>
    </row>
    <row r="157" spans="2:51" s="14" customFormat="1" ht="13.5">
      <c r="B157" s="243"/>
      <c r="C157" s="244"/>
      <c r="D157" s="239" t="s">
        <v>183</v>
      </c>
      <c r="E157" s="254" t="s">
        <v>21</v>
      </c>
      <c r="F157" s="255" t="s">
        <v>204</v>
      </c>
      <c r="G157" s="244"/>
      <c r="H157" s="256">
        <v>49.224</v>
      </c>
      <c r="I157" s="248"/>
      <c r="J157" s="244"/>
      <c r="K157" s="244"/>
      <c r="L157" s="249"/>
      <c r="M157" s="250"/>
      <c r="N157" s="251"/>
      <c r="O157" s="251"/>
      <c r="P157" s="251"/>
      <c r="Q157" s="251"/>
      <c r="R157" s="251"/>
      <c r="S157" s="251"/>
      <c r="T157" s="252"/>
      <c r="AT157" s="253" t="s">
        <v>183</v>
      </c>
      <c r="AU157" s="253" t="s">
        <v>82</v>
      </c>
      <c r="AV157" s="14" t="s">
        <v>181</v>
      </c>
      <c r="AW157" s="14" t="s">
        <v>35</v>
      </c>
      <c r="AX157" s="14" t="s">
        <v>80</v>
      </c>
      <c r="AY157" s="253" t="s">
        <v>173</v>
      </c>
    </row>
    <row r="158" spans="2:65" s="1" customFormat="1" ht="31.5" customHeight="1">
      <c r="B158" s="41"/>
      <c r="C158" s="193" t="s">
        <v>237</v>
      </c>
      <c r="D158" s="193" t="s">
        <v>176</v>
      </c>
      <c r="E158" s="194" t="s">
        <v>238</v>
      </c>
      <c r="F158" s="195" t="s">
        <v>239</v>
      </c>
      <c r="G158" s="196" t="s">
        <v>240</v>
      </c>
      <c r="H158" s="197">
        <v>14.977</v>
      </c>
      <c r="I158" s="198"/>
      <c r="J158" s="199">
        <f>ROUND(I158*H158,2)</f>
        <v>0</v>
      </c>
      <c r="K158" s="195" t="s">
        <v>180</v>
      </c>
      <c r="L158" s="61"/>
      <c r="M158" s="200" t="s">
        <v>21</v>
      </c>
      <c r="N158" s="201" t="s">
        <v>43</v>
      </c>
      <c r="O158" s="42"/>
      <c r="P158" s="202">
        <f>O158*H158</f>
        <v>0</v>
      </c>
      <c r="Q158" s="202">
        <v>0</v>
      </c>
      <c r="R158" s="202">
        <f>Q158*H158</f>
        <v>0</v>
      </c>
      <c r="S158" s="202">
        <v>1.8</v>
      </c>
      <c r="T158" s="203">
        <f>S158*H158</f>
        <v>26.9586</v>
      </c>
      <c r="AR158" s="24" t="s">
        <v>181</v>
      </c>
      <c r="AT158" s="24" t="s">
        <v>176</v>
      </c>
      <c r="AU158" s="24" t="s">
        <v>82</v>
      </c>
      <c r="AY158" s="24" t="s">
        <v>173</v>
      </c>
      <c r="BE158" s="204">
        <f>IF(N158="základní",J158,0)</f>
        <v>0</v>
      </c>
      <c r="BF158" s="204">
        <f>IF(N158="snížená",J158,0)</f>
        <v>0</v>
      </c>
      <c r="BG158" s="204">
        <f>IF(N158="zákl. přenesená",J158,0)</f>
        <v>0</v>
      </c>
      <c r="BH158" s="204">
        <f>IF(N158="sníž. přenesená",J158,0)</f>
        <v>0</v>
      </c>
      <c r="BI158" s="204">
        <f>IF(N158="nulová",J158,0)</f>
        <v>0</v>
      </c>
      <c r="BJ158" s="24" t="s">
        <v>80</v>
      </c>
      <c r="BK158" s="204">
        <f>ROUND(I158*H158,2)</f>
        <v>0</v>
      </c>
      <c r="BL158" s="24" t="s">
        <v>181</v>
      </c>
      <c r="BM158" s="24" t="s">
        <v>241</v>
      </c>
    </row>
    <row r="159" spans="2:51" s="11" customFormat="1" ht="13.5">
      <c r="B159" s="205"/>
      <c r="C159" s="206"/>
      <c r="D159" s="207" t="s">
        <v>183</v>
      </c>
      <c r="E159" s="208" t="s">
        <v>21</v>
      </c>
      <c r="F159" s="209" t="s">
        <v>242</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51" s="11" customFormat="1" ht="13.5">
      <c r="B160" s="205"/>
      <c r="C160" s="206"/>
      <c r="D160" s="207" t="s">
        <v>183</v>
      </c>
      <c r="E160" s="208" t="s">
        <v>21</v>
      </c>
      <c r="F160" s="209" t="s">
        <v>212</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51" s="11" customFormat="1" ht="13.5">
      <c r="B161" s="205"/>
      <c r="C161" s="206"/>
      <c r="D161" s="207" t="s">
        <v>183</v>
      </c>
      <c r="E161" s="208" t="s">
        <v>21</v>
      </c>
      <c r="F161" s="209" t="s">
        <v>243</v>
      </c>
      <c r="G161" s="206"/>
      <c r="H161" s="210" t="s">
        <v>21</v>
      </c>
      <c r="I161" s="211"/>
      <c r="J161" s="206"/>
      <c r="K161" s="206"/>
      <c r="L161" s="212"/>
      <c r="M161" s="213"/>
      <c r="N161" s="214"/>
      <c r="O161" s="214"/>
      <c r="P161" s="214"/>
      <c r="Q161" s="214"/>
      <c r="R161" s="214"/>
      <c r="S161" s="214"/>
      <c r="T161" s="215"/>
      <c r="AT161" s="216" t="s">
        <v>183</v>
      </c>
      <c r="AU161" s="216" t="s">
        <v>82</v>
      </c>
      <c r="AV161" s="11" t="s">
        <v>80</v>
      </c>
      <c r="AW161" s="11" t="s">
        <v>35</v>
      </c>
      <c r="AX161" s="11" t="s">
        <v>72</v>
      </c>
      <c r="AY161" s="216" t="s">
        <v>173</v>
      </c>
    </row>
    <row r="162" spans="2:51" s="11" customFormat="1" ht="13.5">
      <c r="B162" s="205"/>
      <c r="C162" s="206"/>
      <c r="D162" s="207" t="s">
        <v>183</v>
      </c>
      <c r="E162" s="208" t="s">
        <v>21</v>
      </c>
      <c r="F162" s="209" t="s">
        <v>244</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2" customFormat="1" ht="13.5">
      <c r="B163" s="217"/>
      <c r="C163" s="218"/>
      <c r="D163" s="207" t="s">
        <v>183</v>
      </c>
      <c r="E163" s="219" t="s">
        <v>21</v>
      </c>
      <c r="F163" s="220" t="s">
        <v>245</v>
      </c>
      <c r="G163" s="218"/>
      <c r="H163" s="221">
        <v>0.286</v>
      </c>
      <c r="I163" s="222"/>
      <c r="J163" s="218"/>
      <c r="K163" s="218"/>
      <c r="L163" s="223"/>
      <c r="M163" s="224"/>
      <c r="N163" s="225"/>
      <c r="O163" s="225"/>
      <c r="P163" s="225"/>
      <c r="Q163" s="225"/>
      <c r="R163" s="225"/>
      <c r="S163" s="225"/>
      <c r="T163" s="226"/>
      <c r="AT163" s="227" t="s">
        <v>183</v>
      </c>
      <c r="AU163" s="227" t="s">
        <v>82</v>
      </c>
      <c r="AV163" s="12" t="s">
        <v>82</v>
      </c>
      <c r="AW163" s="12" t="s">
        <v>35</v>
      </c>
      <c r="AX163" s="12" t="s">
        <v>72</v>
      </c>
      <c r="AY163" s="227" t="s">
        <v>173</v>
      </c>
    </row>
    <row r="164" spans="2:51" s="11" customFormat="1" ht="13.5">
      <c r="B164" s="205"/>
      <c r="C164" s="206"/>
      <c r="D164" s="207" t="s">
        <v>183</v>
      </c>
      <c r="E164" s="208" t="s">
        <v>21</v>
      </c>
      <c r="F164" s="209" t="s">
        <v>246</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51" s="11" customFormat="1" ht="13.5">
      <c r="B165" s="205"/>
      <c r="C165" s="206"/>
      <c r="D165" s="207" t="s">
        <v>183</v>
      </c>
      <c r="E165" s="208" t="s">
        <v>21</v>
      </c>
      <c r="F165" s="209" t="s">
        <v>212</v>
      </c>
      <c r="G165" s="206"/>
      <c r="H165" s="210" t="s">
        <v>21</v>
      </c>
      <c r="I165" s="211"/>
      <c r="J165" s="206"/>
      <c r="K165" s="206"/>
      <c r="L165" s="212"/>
      <c r="M165" s="213"/>
      <c r="N165" s="214"/>
      <c r="O165" s="214"/>
      <c r="P165" s="214"/>
      <c r="Q165" s="214"/>
      <c r="R165" s="214"/>
      <c r="S165" s="214"/>
      <c r="T165" s="215"/>
      <c r="AT165" s="216" t="s">
        <v>183</v>
      </c>
      <c r="AU165" s="216" t="s">
        <v>82</v>
      </c>
      <c r="AV165" s="11" t="s">
        <v>80</v>
      </c>
      <c r="AW165" s="11" t="s">
        <v>35</v>
      </c>
      <c r="AX165" s="11" t="s">
        <v>72</v>
      </c>
      <c r="AY165" s="216" t="s">
        <v>173</v>
      </c>
    </row>
    <row r="166" spans="2:51" s="11" customFormat="1" ht="13.5">
      <c r="B166" s="205"/>
      <c r="C166" s="206"/>
      <c r="D166" s="207" t="s">
        <v>183</v>
      </c>
      <c r="E166" s="208" t="s">
        <v>21</v>
      </c>
      <c r="F166" s="209" t="s">
        <v>243</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1" customFormat="1" ht="13.5">
      <c r="B167" s="205"/>
      <c r="C167" s="206"/>
      <c r="D167" s="207" t="s">
        <v>183</v>
      </c>
      <c r="E167" s="208" t="s">
        <v>21</v>
      </c>
      <c r="F167" s="209" t="s">
        <v>247</v>
      </c>
      <c r="G167" s="206"/>
      <c r="H167" s="210" t="s">
        <v>21</v>
      </c>
      <c r="I167" s="211"/>
      <c r="J167" s="206"/>
      <c r="K167" s="206"/>
      <c r="L167" s="212"/>
      <c r="M167" s="213"/>
      <c r="N167" s="214"/>
      <c r="O167" s="214"/>
      <c r="P167" s="214"/>
      <c r="Q167" s="214"/>
      <c r="R167" s="214"/>
      <c r="S167" s="214"/>
      <c r="T167" s="215"/>
      <c r="AT167" s="216" t="s">
        <v>183</v>
      </c>
      <c r="AU167" s="216" t="s">
        <v>82</v>
      </c>
      <c r="AV167" s="11" t="s">
        <v>80</v>
      </c>
      <c r="AW167" s="11" t="s">
        <v>35</v>
      </c>
      <c r="AX167" s="11" t="s">
        <v>72</v>
      </c>
      <c r="AY167" s="216" t="s">
        <v>173</v>
      </c>
    </row>
    <row r="168" spans="2:51" s="12" customFormat="1" ht="13.5">
      <c r="B168" s="217"/>
      <c r="C168" s="218"/>
      <c r="D168" s="207" t="s">
        <v>183</v>
      </c>
      <c r="E168" s="219" t="s">
        <v>21</v>
      </c>
      <c r="F168" s="220" t="s">
        <v>248</v>
      </c>
      <c r="G168" s="218"/>
      <c r="H168" s="221">
        <v>0.01</v>
      </c>
      <c r="I168" s="222"/>
      <c r="J168" s="218"/>
      <c r="K168" s="218"/>
      <c r="L168" s="223"/>
      <c r="M168" s="224"/>
      <c r="N168" s="225"/>
      <c r="O168" s="225"/>
      <c r="P168" s="225"/>
      <c r="Q168" s="225"/>
      <c r="R168" s="225"/>
      <c r="S168" s="225"/>
      <c r="T168" s="226"/>
      <c r="AT168" s="227" t="s">
        <v>183</v>
      </c>
      <c r="AU168" s="227" t="s">
        <v>82</v>
      </c>
      <c r="AV168" s="12" t="s">
        <v>82</v>
      </c>
      <c r="AW168" s="12" t="s">
        <v>35</v>
      </c>
      <c r="AX168" s="12" t="s">
        <v>72</v>
      </c>
      <c r="AY168" s="227" t="s">
        <v>173</v>
      </c>
    </row>
    <row r="169" spans="2:51" s="11" customFormat="1" ht="13.5">
      <c r="B169" s="205"/>
      <c r="C169" s="206"/>
      <c r="D169" s="207" t="s">
        <v>183</v>
      </c>
      <c r="E169" s="208" t="s">
        <v>21</v>
      </c>
      <c r="F169" s="209" t="s">
        <v>249</v>
      </c>
      <c r="G169" s="206"/>
      <c r="H169" s="210" t="s">
        <v>21</v>
      </c>
      <c r="I169" s="211"/>
      <c r="J169" s="206"/>
      <c r="K169" s="206"/>
      <c r="L169" s="212"/>
      <c r="M169" s="213"/>
      <c r="N169" s="214"/>
      <c r="O169" s="214"/>
      <c r="P169" s="214"/>
      <c r="Q169" s="214"/>
      <c r="R169" s="214"/>
      <c r="S169" s="214"/>
      <c r="T169" s="215"/>
      <c r="AT169" s="216" t="s">
        <v>183</v>
      </c>
      <c r="AU169" s="216" t="s">
        <v>82</v>
      </c>
      <c r="AV169" s="11" t="s">
        <v>80</v>
      </c>
      <c r="AW169" s="11" t="s">
        <v>35</v>
      </c>
      <c r="AX169" s="11" t="s">
        <v>72</v>
      </c>
      <c r="AY169" s="216" t="s">
        <v>173</v>
      </c>
    </row>
    <row r="170" spans="2:51" s="11" customFormat="1" ht="13.5">
      <c r="B170" s="205"/>
      <c r="C170" s="206"/>
      <c r="D170" s="207" t="s">
        <v>183</v>
      </c>
      <c r="E170" s="208" t="s">
        <v>21</v>
      </c>
      <c r="F170" s="209" t="s">
        <v>219</v>
      </c>
      <c r="G170" s="206"/>
      <c r="H170" s="210" t="s">
        <v>21</v>
      </c>
      <c r="I170" s="211"/>
      <c r="J170" s="206"/>
      <c r="K170" s="206"/>
      <c r="L170" s="212"/>
      <c r="M170" s="213"/>
      <c r="N170" s="214"/>
      <c r="O170" s="214"/>
      <c r="P170" s="214"/>
      <c r="Q170" s="214"/>
      <c r="R170" s="214"/>
      <c r="S170" s="214"/>
      <c r="T170" s="215"/>
      <c r="AT170" s="216" t="s">
        <v>183</v>
      </c>
      <c r="AU170" s="216" t="s">
        <v>82</v>
      </c>
      <c r="AV170" s="11" t="s">
        <v>80</v>
      </c>
      <c r="AW170" s="11" t="s">
        <v>35</v>
      </c>
      <c r="AX170" s="11" t="s">
        <v>72</v>
      </c>
      <c r="AY170" s="216" t="s">
        <v>173</v>
      </c>
    </row>
    <row r="171" spans="2:51" s="11" customFormat="1" ht="13.5">
      <c r="B171" s="205"/>
      <c r="C171" s="206"/>
      <c r="D171" s="207" t="s">
        <v>183</v>
      </c>
      <c r="E171" s="208" t="s">
        <v>21</v>
      </c>
      <c r="F171" s="209" t="s">
        <v>243</v>
      </c>
      <c r="G171" s="206"/>
      <c r="H171" s="210" t="s">
        <v>21</v>
      </c>
      <c r="I171" s="211"/>
      <c r="J171" s="206"/>
      <c r="K171" s="206"/>
      <c r="L171" s="212"/>
      <c r="M171" s="213"/>
      <c r="N171" s="214"/>
      <c r="O171" s="214"/>
      <c r="P171" s="214"/>
      <c r="Q171" s="214"/>
      <c r="R171" s="214"/>
      <c r="S171" s="214"/>
      <c r="T171" s="215"/>
      <c r="AT171" s="216" t="s">
        <v>183</v>
      </c>
      <c r="AU171" s="216" t="s">
        <v>82</v>
      </c>
      <c r="AV171" s="11" t="s">
        <v>80</v>
      </c>
      <c r="AW171" s="11" t="s">
        <v>35</v>
      </c>
      <c r="AX171" s="11" t="s">
        <v>72</v>
      </c>
      <c r="AY171" s="216" t="s">
        <v>173</v>
      </c>
    </row>
    <row r="172" spans="2:51" s="11" customFormat="1" ht="13.5">
      <c r="B172" s="205"/>
      <c r="C172" s="206"/>
      <c r="D172" s="207" t="s">
        <v>183</v>
      </c>
      <c r="E172" s="208" t="s">
        <v>21</v>
      </c>
      <c r="F172" s="209" t="s">
        <v>250</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ht="13.5">
      <c r="B173" s="217"/>
      <c r="C173" s="218"/>
      <c r="D173" s="207" t="s">
        <v>183</v>
      </c>
      <c r="E173" s="219" t="s">
        <v>21</v>
      </c>
      <c r="F173" s="220" t="s">
        <v>251</v>
      </c>
      <c r="G173" s="218"/>
      <c r="H173" s="221">
        <v>0.142</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ht="13.5">
      <c r="B174" s="205"/>
      <c r="C174" s="206"/>
      <c r="D174" s="207" t="s">
        <v>183</v>
      </c>
      <c r="E174" s="208" t="s">
        <v>21</v>
      </c>
      <c r="F174" s="209" t="s">
        <v>252</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ht="13.5">
      <c r="B175" s="205"/>
      <c r="C175" s="206"/>
      <c r="D175" s="207" t="s">
        <v>183</v>
      </c>
      <c r="E175" s="208" t="s">
        <v>21</v>
      </c>
      <c r="F175" s="209" t="s">
        <v>219</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1" customFormat="1" ht="13.5">
      <c r="B176" s="205"/>
      <c r="C176" s="206"/>
      <c r="D176" s="207" t="s">
        <v>183</v>
      </c>
      <c r="E176" s="208" t="s">
        <v>21</v>
      </c>
      <c r="F176" s="209" t="s">
        <v>243</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51" s="11" customFormat="1" ht="13.5">
      <c r="B177" s="205"/>
      <c r="C177" s="206"/>
      <c r="D177" s="207" t="s">
        <v>183</v>
      </c>
      <c r="E177" s="208" t="s">
        <v>21</v>
      </c>
      <c r="F177" s="209" t="s">
        <v>253</v>
      </c>
      <c r="G177" s="206"/>
      <c r="H177" s="210" t="s">
        <v>21</v>
      </c>
      <c r="I177" s="211"/>
      <c r="J177" s="206"/>
      <c r="K177" s="206"/>
      <c r="L177" s="212"/>
      <c r="M177" s="213"/>
      <c r="N177" s="214"/>
      <c r="O177" s="214"/>
      <c r="P177" s="214"/>
      <c r="Q177" s="214"/>
      <c r="R177" s="214"/>
      <c r="S177" s="214"/>
      <c r="T177" s="215"/>
      <c r="AT177" s="216" t="s">
        <v>183</v>
      </c>
      <c r="AU177" s="216" t="s">
        <v>82</v>
      </c>
      <c r="AV177" s="11" t="s">
        <v>80</v>
      </c>
      <c r="AW177" s="11" t="s">
        <v>35</v>
      </c>
      <c r="AX177" s="11" t="s">
        <v>72</v>
      </c>
      <c r="AY177" s="216" t="s">
        <v>173</v>
      </c>
    </row>
    <row r="178" spans="2:51" s="12" customFormat="1" ht="13.5">
      <c r="B178" s="217"/>
      <c r="C178" s="218"/>
      <c r="D178" s="207" t="s">
        <v>183</v>
      </c>
      <c r="E178" s="219" t="s">
        <v>21</v>
      </c>
      <c r="F178" s="220" t="s">
        <v>254</v>
      </c>
      <c r="G178" s="218"/>
      <c r="H178" s="221">
        <v>0.311</v>
      </c>
      <c r="I178" s="222"/>
      <c r="J178" s="218"/>
      <c r="K178" s="218"/>
      <c r="L178" s="223"/>
      <c r="M178" s="224"/>
      <c r="N178" s="225"/>
      <c r="O178" s="225"/>
      <c r="P178" s="225"/>
      <c r="Q178" s="225"/>
      <c r="R178" s="225"/>
      <c r="S178" s="225"/>
      <c r="T178" s="226"/>
      <c r="AT178" s="227" t="s">
        <v>183</v>
      </c>
      <c r="AU178" s="227" t="s">
        <v>82</v>
      </c>
      <c r="AV178" s="12" t="s">
        <v>82</v>
      </c>
      <c r="AW178" s="12" t="s">
        <v>35</v>
      </c>
      <c r="AX178" s="12" t="s">
        <v>72</v>
      </c>
      <c r="AY178" s="227" t="s">
        <v>173</v>
      </c>
    </row>
    <row r="179" spans="2:51" s="11" customFormat="1" ht="13.5">
      <c r="B179" s="205"/>
      <c r="C179" s="206"/>
      <c r="D179" s="207" t="s">
        <v>183</v>
      </c>
      <c r="E179" s="208" t="s">
        <v>21</v>
      </c>
      <c r="F179" s="209" t="s">
        <v>255</v>
      </c>
      <c r="G179" s="206"/>
      <c r="H179" s="210" t="s">
        <v>21</v>
      </c>
      <c r="I179" s="211"/>
      <c r="J179" s="206"/>
      <c r="K179" s="206"/>
      <c r="L179" s="212"/>
      <c r="M179" s="213"/>
      <c r="N179" s="214"/>
      <c r="O179" s="214"/>
      <c r="P179" s="214"/>
      <c r="Q179" s="214"/>
      <c r="R179" s="214"/>
      <c r="S179" s="214"/>
      <c r="T179" s="215"/>
      <c r="AT179" s="216" t="s">
        <v>183</v>
      </c>
      <c r="AU179" s="216" t="s">
        <v>82</v>
      </c>
      <c r="AV179" s="11" t="s">
        <v>80</v>
      </c>
      <c r="AW179" s="11" t="s">
        <v>35</v>
      </c>
      <c r="AX179" s="11" t="s">
        <v>72</v>
      </c>
      <c r="AY179" s="216" t="s">
        <v>173</v>
      </c>
    </row>
    <row r="180" spans="2:51" s="11" customFormat="1" ht="13.5">
      <c r="B180" s="205"/>
      <c r="C180" s="206"/>
      <c r="D180" s="207" t="s">
        <v>183</v>
      </c>
      <c r="E180" s="208" t="s">
        <v>21</v>
      </c>
      <c r="F180" s="209" t="s">
        <v>219</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51" s="11" customFormat="1" ht="13.5">
      <c r="B181" s="205"/>
      <c r="C181" s="206"/>
      <c r="D181" s="207" t="s">
        <v>183</v>
      </c>
      <c r="E181" s="208" t="s">
        <v>21</v>
      </c>
      <c r="F181" s="209" t="s">
        <v>243</v>
      </c>
      <c r="G181" s="206"/>
      <c r="H181" s="210" t="s">
        <v>21</v>
      </c>
      <c r="I181" s="211"/>
      <c r="J181" s="206"/>
      <c r="K181" s="206"/>
      <c r="L181" s="212"/>
      <c r="M181" s="213"/>
      <c r="N181" s="214"/>
      <c r="O181" s="214"/>
      <c r="P181" s="214"/>
      <c r="Q181" s="214"/>
      <c r="R181" s="214"/>
      <c r="S181" s="214"/>
      <c r="T181" s="215"/>
      <c r="AT181" s="216" t="s">
        <v>183</v>
      </c>
      <c r="AU181" s="216" t="s">
        <v>82</v>
      </c>
      <c r="AV181" s="11" t="s">
        <v>80</v>
      </c>
      <c r="AW181" s="11" t="s">
        <v>35</v>
      </c>
      <c r="AX181" s="11" t="s">
        <v>72</v>
      </c>
      <c r="AY181" s="216" t="s">
        <v>173</v>
      </c>
    </row>
    <row r="182" spans="2:51" s="11" customFormat="1" ht="13.5">
      <c r="B182" s="205"/>
      <c r="C182" s="206"/>
      <c r="D182" s="207" t="s">
        <v>183</v>
      </c>
      <c r="E182" s="208" t="s">
        <v>21</v>
      </c>
      <c r="F182" s="209" t="s">
        <v>256</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51" s="12" customFormat="1" ht="13.5">
      <c r="B183" s="217"/>
      <c r="C183" s="218"/>
      <c r="D183" s="207" t="s">
        <v>183</v>
      </c>
      <c r="E183" s="219" t="s">
        <v>21</v>
      </c>
      <c r="F183" s="220" t="s">
        <v>257</v>
      </c>
      <c r="G183" s="218"/>
      <c r="H183" s="221">
        <v>0.382</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51" s="11" customFormat="1" ht="13.5">
      <c r="B184" s="205"/>
      <c r="C184" s="206"/>
      <c r="D184" s="207" t="s">
        <v>183</v>
      </c>
      <c r="E184" s="208" t="s">
        <v>21</v>
      </c>
      <c r="F184" s="209" t="s">
        <v>258</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1" customFormat="1" ht="13.5">
      <c r="B185" s="205"/>
      <c r="C185" s="206"/>
      <c r="D185" s="207" t="s">
        <v>183</v>
      </c>
      <c r="E185" s="208" t="s">
        <v>21</v>
      </c>
      <c r="F185" s="209" t="s">
        <v>226</v>
      </c>
      <c r="G185" s="206"/>
      <c r="H185" s="210" t="s">
        <v>21</v>
      </c>
      <c r="I185" s="211"/>
      <c r="J185" s="206"/>
      <c r="K185" s="206"/>
      <c r="L185" s="212"/>
      <c r="M185" s="213"/>
      <c r="N185" s="214"/>
      <c r="O185" s="214"/>
      <c r="P185" s="214"/>
      <c r="Q185" s="214"/>
      <c r="R185" s="214"/>
      <c r="S185" s="214"/>
      <c r="T185" s="215"/>
      <c r="AT185" s="216" t="s">
        <v>183</v>
      </c>
      <c r="AU185" s="216" t="s">
        <v>82</v>
      </c>
      <c r="AV185" s="11" t="s">
        <v>80</v>
      </c>
      <c r="AW185" s="11" t="s">
        <v>35</v>
      </c>
      <c r="AX185" s="11" t="s">
        <v>72</v>
      </c>
      <c r="AY185" s="216" t="s">
        <v>173</v>
      </c>
    </row>
    <row r="186" spans="2:51" s="11" customFormat="1" ht="13.5">
      <c r="B186" s="205"/>
      <c r="C186" s="206"/>
      <c r="D186" s="207" t="s">
        <v>183</v>
      </c>
      <c r="E186" s="208" t="s">
        <v>21</v>
      </c>
      <c r="F186" s="209" t="s">
        <v>243</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51" s="11" customFormat="1" ht="13.5">
      <c r="B187" s="205"/>
      <c r="C187" s="206"/>
      <c r="D187" s="207" t="s">
        <v>183</v>
      </c>
      <c r="E187" s="208" t="s">
        <v>21</v>
      </c>
      <c r="F187" s="209" t="s">
        <v>253</v>
      </c>
      <c r="G187" s="206"/>
      <c r="H187" s="210" t="s">
        <v>21</v>
      </c>
      <c r="I187" s="211"/>
      <c r="J187" s="206"/>
      <c r="K187" s="206"/>
      <c r="L187" s="212"/>
      <c r="M187" s="213"/>
      <c r="N187" s="214"/>
      <c r="O187" s="214"/>
      <c r="P187" s="214"/>
      <c r="Q187" s="214"/>
      <c r="R187" s="214"/>
      <c r="S187" s="214"/>
      <c r="T187" s="215"/>
      <c r="AT187" s="216" t="s">
        <v>183</v>
      </c>
      <c r="AU187" s="216" t="s">
        <v>82</v>
      </c>
      <c r="AV187" s="11" t="s">
        <v>80</v>
      </c>
      <c r="AW187" s="11" t="s">
        <v>35</v>
      </c>
      <c r="AX187" s="11" t="s">
        <v>72</v>
      </c>
      <c r="AY187" s="216" t="s">
        <v>173</v>
      </c>
    </row>
    <row r="188" spans="2:51" s="12" customFormat="1" ht="13.5">
      <c r="B188" s="217"/>
      <c r="C188" s="218"/>
      <c r="D188" s="207" t="s">
        <v>183</v>
      </c>
      <c r="E188" s="219" t="s">
        <v>21</v>
      </c>
      <c r="F188" s="220" t="s">
        <v>259</v>
      </c>
      <c r="G188" s="218"/>
      <c r="H188" s="221">
        <v>0.515</v>
      </c>
      <c r="I188" s="222"/>
      <c r="J188" s="218"/>
      <c r="K188" s="218"/>
      <c r="L188" s="223"/>
      <c r="M188" s="224"/>
      <c r="N188" s="225"/>
      <c r="O188" s="225"/>
      <c r="P188" s="225"/>
      <c r="Q188" s="225"/>
      <c r="R188" s="225"/>
      <c r="S188" s="225"/>
      <c r="T188" s="226"/>
      <c r="AT188" s="227" t="s">
        <v>183</v>
      </c>
      <c r="AU188" s="227" t="s">
        <v>82</v>
      </c>
      <c r="AV188" s="12" t="s">
        <v>82</v>
      </c>
      <c r="AW188" s="12" t="s">
        <v>35</v>
      </c>
      <c r="AX188" s="12" t="s">
        <v>72</v>
      </c>
      <c r="AY188" s="227" t="s">
        <v>173</v>
      </c>
    </row>
    <row r="189" spans="2:51" s="11" customFormat="1" ht="13.5">
      <c r="B189" s="205"/>
      <c r="C189" s="206"/>
      <c r="D189" s="207" t="s">
        <v>183</v>
      </c>
      <c r="E189" s="208" t="s">
        <v>21</v>
      </c>
      <c r="F189" s="209" t="s">
        <v>260</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51" s="11" customFormat="1" ht="13.5">
      <c r="B190" s="205"/>
      <c r="C190" s="206"/>
      <c r="D190" s="207" t="s">
        <v>183</v>
      </c>
      <c r="E190" s="208" t="s">
        <v>21</v>
      </c>
      <c r="F190" s="209" t="s">
        <v>229</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1" customFormat="1" ht="13.5">
      <c r="B191" s="205"/>
      <c r="C191" s="206"/>
      <c r="D191" s="207" t="s">
        <v>183</v>
      </c>
      <c r="E191" s="208" t="s">
        <v>21</v>
      </c>
      <c r="F191" s="209" t="s">
        <v>243</v>
      </c>
      <c r="G191" s="206"/>
      <c r="H191" s="210" t="s">
        <v>21</v>
      </c>
      <c r="I191" s="211"/>
      <c r="J191" s="206"/>
      <c r="K191" s="206"/>
      <c r="L191" s="212"/>
      <c r="M191" s="213"/>
      <c r="N191" s="214"/>
      <c r="O191" s="214"/>
      <c r="P191" s="214"/>
      <c r="Q191" s="214"/>
      <c r="R191" s="214"/>
      <c r="S191" s="214"/>
      <c r="T191" s="215"/>
      <c r="AT191" s="216" t="s">
        <v>183</v>
      </c>
      <c r="AU191" s="216" t="s">
        <v>82</v>
      </c>
      <c r="AV191" s="11" t="s">
        <v>80</v>
      </c>
      <c r="AW191" s="11" t="s">
        <v>35</v>
      </c>
      <c r="AX191" s="11" t="s">
        <v>72</v>
      </c>
      <c r="AY191" s="216" t="s">
        <v>173</v>
      </c>
    </row>
    <row r="192" spans="2:51" s="11" customFormat="1" ht="13.5">
      <c r="B192" s="205"/>
      <c r="C192" s="206"/>
      <c r="D192" s="207" t="s">
        <v>183</v>
      </c>
      <c r="E192" s="208" t="s">
        <v>21</v>
      </c>
      <c r="F192" s="209" t="s">
        <v>261</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2" customFormat="1" ht="13.5">
      <c r="B193" s="217"/>
      <c r="C193" s="218"/>
      <c r="D193" s="207" t="s">
        <v>183</v>
      </c>
      <c r="E193" s="219" t="s">
        <v>21</v>
      </c>
      <c r="F193" s="220" t="s">
        <v>262</v>
      </c>
      <c r="G193" s="218"/>
      <c r="H193" s="221">
        <v>0.083</v>
      </c>
      <c r="I193" s="222"/>
      <c r="J193" s="218"/>
      <c r="K193" s="218"/>
      <c r="L193" s="223"/>
      <c r="M193" s="224"/>
      <c r="N193" s="225"/>
      <c r="O193" s="225"/>
      <c r="P193" s="225"/>
      <c r="Q193" s="225"/>
      <c r="R193" s="225"/>
      <c r="S193" s="225"/>
      <c r="T193" s="226"/>
      <c r="AT193" s="227" t="s">
        <v>183</v>
      </c>
      <c r="AU193" s="227" t="s">
        <v>82</v>
      </c>
      <c r="AV193" s="12" t="s">
        <v>82</v>
      </c>
      <c r="AW193" s="12" t="s">
        <v>35</v>
      </c>
      <c r="AX193" s="12" t="s">
        <v>72</v>
      </c>
      <c r="AY193" s="227" t="s">
        <v>173</v>
      </c>
    </row>
    <row r="194" spans="2:51" s="11" customFormat="1" ht="13.5">
      <c r="B194" s="205"/>
      <c r="C194" s="206"/>
      <c r="D194" s="207" t="s">
        <v>183</v>
      </c>
      <c r="E194" s="208" t="s">
        <v>21</v>
      </c>
      <c r="F194" s="209" t="s">
        <v>263</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1" customFormat="1" ht="13.5">
      <c r="B195" s="205"/>
      <c r="C195" s="206"/>
      <c r="D195" s="207" t="s">
        <v>183</v>
      </c>
      <c r="E195" s="208" t="s">
        <v>21</v>
      </c>
      <c r="F195" s="209" t="s">
        <v>232</v>
      </c>
      <c r="G195" s="206"/>
      <c r="H195" s="210" t="s">
        <v>21</v>
      </c>
      <c r="I195" s="211"/>
      <c r="J195" s="206"/>
      <c r="K195" s="206"/>
      <c r="L195" s="212"/>
      <c r="M195" s="213"/>
      <c r="N195" s="214"/>
      <c r="O195" s="214"/>
      <c r="P195" s="214"/>
      <c r="Q195" s="214"/>
      <c r="R195" s="214"/>
      <c r="S195" s="214"/>
      <c r="T195" s="215"/>
      <c r="AT195" s="216" t="s">
        <v>183</v>
      </c>
      <c r="AU195" s="216" t="s">
        <v>82</v>
      </c>
      <c r="AV195" s="11" t="s">
        <v>80</v>
      </c>
      <c r="AW195" s="11" t="s">
        <v>35</v>
      </c>
      <c r="AX195" s="11" t="s">
        <v>72</v>
      </c>
      <c r="AY195" s="216" t="s">
        <v>173</v>
      </c>
    </row>
    <row r="196" spans="2:51" s="11" customFormat="1" ht="13.5">
      <c r="B196" s="205"/>
      <c r="C196" s="206"/>
      <c r="D196" s="207" t="s">
        <v>183</v>
      </c>
      <c r="E196" s="208" t="s">
        <v>21</v>
      </c>
      <c r="F196" s="209" t="s">
        <v>243</v>
      </c>
      <c r="G196" s="206"/>
      <c r="H196" s="210" t="s">
        <v>21</v>
      </c>
      <c r="I196" s="211"/>
      <c r="J196" s="206"/>
      <c r="K196" s="206"/>
      <c r="L196" s="212"/>
      <c r="M196" s="213"/>
      <c r="N196" s="214"/>
      <c r="O196" s="214"/>
      <c r="P196" s="214"/>
      <c r="Q196" s="214"/>
      <c r="R196" s="214"/>
      <c r="S196" s="214"/>
      <c r="T196" s="215"/>
      <c r="AT196" s="216" t="s">
        <v>183</v>
      </c>
      <c r="AU196" s="216" t="s">
        <v>82</v>
      </c>
      <c r="AV196" s="11" t="s">
        <v>80</v>
      </c>
      <c r="AW196" s="11" t="s">
        <v>35</v>
      </c>
      <c r="AX196" s="11" t="s">
        <v>72</v>
      </c>
      <c r="AY196" s="216" t="s">
        <v>173</v>
      </c>
    </row>
    <row r="197" spans="2:51" s="11" customFormat="1" ht="13.5">
      <c r="B197" s="205"/>
      <c r="C197" s="206"/>
      <c r="D197" s="207" t="s">
        <v>183</v>
      </c>
      <c r="E197" s="208" t="s">
        <v>21</v>
      </c>
      <c r="F197" s="209" t="s">
        <v>264</v>
      </c>
      <c r="G197" s="206"/>
      <c r="H197" s="210" t="s">
        <v>21</v>
      </c>
      <c r="I197" s="211"/>
      <c r="J197" s="206"/>
      <c r="K197" s="206"/>
      <c r="L197" s="212"/>
      <c r="M197" s="213"/>
      <c r="N197" s="214"/>
      <c r="O197" s="214"/>
      <c r="P197" s="214"/>
      <c r="Q197" s="214"/>
      <c r="R197" s="214"/>
      <c r="S197" s="214"/>
      <c r="T197" s="215"/>
      <c r="AT197" s="216" t="s">
        <v>183</v>
      </c>
      <c r="AU197" s="216" t="s">
        <v>82</v>
      </c>
      <c r="AV197" s="11" t="s">
        <v>80</v>
      </c>
      <c r="AW197" s="11" t="s">
        <v>35</v>
      </c>
      <c r="AX197" s="11" t="s">
        <v>72</v>
      </c>
      <c r="AY197" s="216" t="s">
        <v>173</v>
      </c>
    </row>
    <row r="198" spans="2:51" s="12" customFormat="1" ht="13.5">
      <c r="B198" s="217"/>
      <c r="C198" s="218"/>
      <c r="D198" s="207" t="s">
        <v>183</v>
      </c>
      <c r="E198" s="219" t="s">
        <v>21</v>
      </c>
      <c r="F198" s="220" t="s">
        <v>265</v>
      </c>
      <c r="G198" s="218"/>
      <c r="H198" s="221">
        <v>0.697</v>
      </c>
      <c r="I198" s="222"/>
      <c r="J198" s="218"/>
      <c r="K198" s="218"/>
      <c r="L198" s="223"/>
      <c r="M198" s="224"/>
      <c r="N198" s="225"/>
      <c r="O198" s="225"/>
      <c r="P198" s="225"/>
      <c r="Q198" s="225"/>
      <c r="R198" s="225"/>
      <c r="S198" s="225"/>
      <c r="T198" s="226"/>
      <c r="AT198" s="227" t="s">
        <v>183</v>
      </c>
      <c r="AU198" s="227" t="s">
        <v>82</v>
      </c>
      <c r="AV198" s="12" t="s">
        <v>82</v>
      </c>
      <c r="AW198" s="12" t="s">
        <v>35</v>
      </c>
      <c r="AX198" s="12" t="s">
        <v>72</v>
      </c>
      <c r="AY198" s="227" t="s">
        <v>173</v>
      </c>
    </row>
    <row r="199" spans="2:51" s="11" customFormat="1" ht="13.5">
      <c r="B199" s="205"/>
      <c r="C199" s="206"/>
      <c r="D199" s="207" t="s">
        <v>183</v>
      </c>
      <c r="E199" s="208" t="s">
        <v>21</v>
      </c>
      <c r="F199" s="209" t="s">
        <v>266</v>
      </c>
      <c r="G199" s="206"/>
      <c r="H199" s="210" t="s">
        <v>21</v>
      </c>
      <c r="I199" s="211"/>
      <c r="J199" s="206"/>
      <c r="K199" s="206"/>
      <c r="L199" s="212"/>
      <c r="M199" s="213"/>
      <c r="N199" s="214"/>
      <c r="O199" s="214"/>
      <c r="P199" s="214"/>
      <c r="Q199" s="214"/>
      <c r="R199" s="214"/>
      <c r="S199" s="214"/>
      <c r="T199" s="215"/>
      <c r="AT199" s="216" t="s">
        <v>183</v>
      </c>
      <c r="AU199" s="216" t="s">
        <v>82</v>
      </c>
      <c r="AV199" s="11" t="s">
        <v>80</v>
      </c>
      <c r="AW199" s="11" t="s">
        <v>35</v>
      </c>
      <c r="AX199" s="11" t="s">
        <v>72</v>
      </c>
      <c r="AY199" s="216" t="s">
        <v>173</v>
      </c>
    </row>
    <row r="200" spans="2:51" s="11" customFormat="1" ht="13.5">
      <c r="B200" s="205"/>
      <c r="C200" s="206"/>
      <c r="D200" s="207" t="s">
        <v>183</v>
      </c>
      <c r="E200" s="208" t="s">
        <v>21</v>
      </c>
      <c r="F200" s="209" t="s">
        <v>232</v>
      </c>
      <c r="G200" s="206"/>
      <c r="H200" s="210" t="s">
        <v>21</v>
      </c>
      <c r="I200" s="211"/>
      <c r="J200" s="206"/>
      <c r="K200" s="206"/>
      <c r="L200" s="212"/>
      <c r="M200" s="213"/>
      <c r="N200" s="214"/>
      <c r="O200" s="214"/>
      <c r="P200" s="214"/>
      <c r="Q200" s="214"/>
      <c r="R200" s="214"/>
      <c r="S200" s="214"/>
      <c r="T200" s="215"/>
      <c r="AT200" s="216" t="s">
        <v>183</v>
      </c>
      <c r="AU200" s="216" t="s">
        <v>82</v>
      </c>
      <c r="AV200" s="11" t="s">
        <v>80</v>
      </c>
      <c r="AW200" s="11" t="s">
        <v>35</v>
      </c>
      <c r="AX200" s="11" t="s">
        <v>72</v>
      </c>
      <c r="AY200" s="216" t="s">
        <v>173</v>
      </c>
    </row>
    <row r="201" spans="2:51" s="11" customFormat="1" ht="13.5">
      <c r="B201" s="205"/>
      <c r="C201" s="206"/>
      <c r="D201" s="207" t="s">
        <v>183</v>
      </c>
      <c r="E201" s="208" t="s">
        <v>21</v>
      </c>
      <c r="F201" s="209" t="s">
        <v>243</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ht="13.5">
      <c r="B202" s="205"/>
      <c r="C202" s="206"/>
      <c r="D202" s="207" t="s">
        <v>183</v>
      </c>
      <c r="E202" s="208" t="s">
        <v>21</v>
      </c>
      <c r="F202" s="209" t="s">
        <v>267</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ht="13.5">
      <c r="B203" s="217"/>
      <c r="C203" s="218"/>
      <c r="D203" s="207" t="s">
        <v>183</v>
      </c>
      <c r="E203" s="219" t="s">
        <v>21</v>
      </c>
      <c r="F203" s="220" t="s">
        <v>268</v>
      </c>
      <c r="G203" s="218"/>
      <c r="H203" s="221">
        <v>0.429</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1" customFormat="1" ht="13.5">
      <c r="B204" s="205"/>
      <c r="C204" s="206"/>
      <c r="D204" s="207" t="s">
        <v>183</v>
      </c>
      <c r="E204" s="208" t="s">
        <v>21</v>
      </c>
      <c r="F204" s="209" t="s">
        <v>269</v>
      </c>
      <c r="G204" s="206"/>
      <c r="H204" s="210" t="s">
        <v>21</v>
      </c>
      <c r="I204" s="211"/>
      <c r="J204" s="206"/>
      <c r="K204" s="206"/>
      <c r="L204" s="212"/>
      <c r="M204" s="213"/>
      <c r="N204" s="214"/>
      <c r="O204" s="214"/>
      <c r="P204" s="214"/>
      <c r="Q204" s="214"/>
      <c r="R204" s="214"/>
      <c r="S204" s="214"/>
      <c r="T204" s="215"/>
      <c r="AT204" s="216" t="s">
        <v>183</v>
      </c>
      <c r="AU204" s="216" t="s">
        <v>82</v>
      </c>
      <c r="AV204" s="11" t="s">
        <v>80</v>
      </c>
      <c r="AW204" s="11" t="s">
        <v>35</v>
      </c>
      <c r="AX204" s="11" t="s">
        <v>72</v>
      </c>
      <c r="AY204" s="216" t="s">
        <v>173</v>
      </c>
    </row>
    <row r="205" spans="2:51" s="11" customFormat="1" ht="13.5">
      <c r="B205" s="205"/>
      <c r="C205" s="206"/>
      <c r="D205" s="207" t="s">
        <v>183</v>
      </c>
      <c r="E205" s="208" t="s">
        <v>21</v>
      </c>
      <c r="F205" s="209" t="s">
        <v>232</v>
      </c>
      <c r="G205" s="206"/>
      <c r="H205" s="210" t="s">
        <v>21</v>
      </c>
      <c r="I205" s="211"/>
      <c r="J205" s="206"/>
      <c r="K205" s="206"/>
      <c r="L205" s="212"/>
      <c r="M205" s="213"/>
      <c r="N205" s="214"/>
      <c r="O205" s="214"/>
      <c r="P205" s="214"/>
      <c r="Q205" s="214"/>
      <c r="R205" s="214"/>
      <c r="S205" s="214"/>
      <c r="T205" s="215"/>
      <c r="AT205" s="216" t="s">
        <v>183</v>
      </c>
      <c r="AU205" s="216" t="s">
        <v>82</v>
      </c>
      <c r="AV205" s="11" t="s">
        <v>80</v>
      </c>
      <c r="AW205" s="11" t="s">
        <v>35</v>
      </c>
      <c r="AX205" s="11" t="s">
        <v>72</v>
      </c>
      <c r="AY205" s="216" t="s">
        <v>173</v>
      </c>
    </row>
    <row r="206" spans="2:51" s="11" customFormat="1" ht="13.5">
      <c r="B206" s="205"/>
      <c r="C206" s="206"/>
      <c r="D206" s="207" t="s">
        <v>183</v>
      </c>
      <c r="E206" s="208" t="s">
        <v>21</v>
      </c>
      <c r="F206" s="209" t="s">
        <v>243</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1" customFormat="1" ht="13.5">
      <c r="B207" s="205"/>
      <c r="C207" s="206"/>
      <c r="D207" s="207" t="s">
        <v>183</v>
      </c>
      <c r="E207" s="208" t="s">
        <v>21</v>
      </c>
      <c r="F207" s="209" t="s">
        <v>270</v>
      </c>
      <c r="G207" s="206"/>
      <c r="H207" s="210" t="s">
        <v>21</v>
      </c>
      <c r="I207" s="211"/>
      <c r="J207" s="206"/>
      <c r="K207" s="206"/>
      <c r="L207" s="212"/>
      <c r="M207" s="213"/>
      <c r="N207" s="214"/>
      <c r="O207" s="214"/>
      <c r="P207" s="214"/>
      <c r="Q207" s="214"/>
      <c r="R207" s="214"/>
      <c r="S207" s="214"/>
      <c r="T207" s="215"/>
      <c r="AT207" s="216" t="s">
        <v>183</v>
      </c>
      <c r="AU207" s="216" t="s">
        <v>82</v>
      </c>
      <c r="AV207" s="11" t="s">
        <v>80</v>
      </c>
      <c r="AW207" s="11" t="s">
        <v>35</v>
      </c>
      <c r="AX207" s="11" t="s">
        <v>72</v>
      </c>
      <c r="AY207" s="216" t="s">
        <v>173</v>
      </c>
    </row>
    <row r="208" spans="2:51" s="12" customFormat="1" ht="13.5">
      <c r="B208" s="217"/>
      <c r="C208" s="218"/>
      <c r="D208" s="207" t="s">
        <v>183</v>
      </c>
      <c r="E208" s="219" t="s">
        <v>21</v>
      </c>
      <c r="F208" s="220" t="s">
        <v>271</v>
      </c>
      <c r="G208" s="218"/>
      <c r="H208" s="221">
        <v>0.577</v>
      </c>
      <c r="I208" s="222"/>
      <c r="J208" s="218"/>
      <c r="K208" s="218"/>
      <c r="L208" s="223"/>
      <c r="M208" s="224"/>
      <c r="N208" s="225"/>
      <c r="O208" s="225"/>
      <c r="P208" s="225"/>
      <c r="Q208" s="225"/>
      <c r="R208" s="225"/>
      <c r="S208" s="225"/>
      <c r="T208" s="226"/>
      <c r="AT208" s="227" t="s">
        <v>183</v>
      </c>
      <c r="AU208" s="227" t="s">
        <v>82</v>
      </c>
      <c r="AV208" s="12" t="s">
        <v>82</v>
      </c>
      <c r="AW208" s="12" t="s">
        <v>35</v>
      </c>
      <c r="AX208" s="12" t="s">
        <v>72</v>
      </c>
      <c r="AY208" s="227" t="s">
        <v>173</v>
      </c>
    </row>
    <row r="209" spans="2:51" s="11" customFormat="1" ht="13.5">
      <c r="B209" s="205"/>
      <c r="C209" s="206"/>
      <c r="D209" s="207" t="s">
        <v>183</v>
      </c>
      <c r="E209" s="208" t="s">
        <v>21</v>
      </c>
      <c r="F209" s="209" t="s">
        <v>272</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1" customFormat="1" ht="13.5">
      <c r="B210" s="205"/>
      <c r="C210" s="206"/>
      <c r="D210" s="207" t="s">
        <v>183</v>
      </c>
      <c r="E210" s="208" t="s">
        <v>21</v>
      </c>
      <c r="F210" s="209" t="s">
        <v>232</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1" customFormat="1" ht="13.5">
      <c r="B211" s="205"/>
      <c r="C211" s="206"/>
      <c r="D211" s="207" t="s">
        <v>183</v>
      </c>
      <c r="E211" s="208" t="s">
        <v>21</v>
      </c>
      <c r="F211" s="209" t="s">
        <v>243</v>
      </c>
      <c r="G211" s="206"/>
      <c r="H211" s="210" t="s">
        <v>21</v>
      </c>
      <c r="I211" s="211"/>
      <c r="J211" s="206"/>
      <c r="K211" s="206"/>
      <c r="L211" s="212"/>
      <c r="M211" s="213"/>
      <c r="N211" s="214"/>
      <c r="O211" s="214"/>
      <c r="P211" s="214"/>
      <c r="Q211" s="214"/>
      <c r="R211" s="214"/>
      <c r="S211" s="214"/>
      <c r="T211" s="215"/>
      <c r="AT211" s="216" t="s">
        <v>183</v>
      </c>
      <c r="AU211" s="216" t="s">
        <v>82</v>
      </c>
      <c r="AV211" s="11" t="s">
        <v>80</v>
      </c>
      <c r="AW211" s="11" t="s">
        <v>35</v>
      </c>
      <c r="AX211" s="11" t="s">
        <v>72</v>
      </c>
      <c r="AY211" s="216" t="s">
        <v>173</v>
      </c>
    </row>
    <row r="212" spans="2:51" s="11" customFormat="1" ht="13.5">
      <c r="B212" s="205"/>
      <c r="C212" s="206"/>
      <c r="D212" s="207" t="s">
        <v>183</v>
      </c>
      <c r="E212" s="208" t="s">
        <v>21</v>
      </c>
      <c r="F212" s="209" t="s">
        <v>273</v>
      </c>
      <c r="G212" s="206"/>
      <c r="H212" s="210" t="s">
        <v>21</v>
      </c>
      <c r="I212" s="211"/>
      <c r="J212" s="206"/>
      <c r="K212" s="206"/>
      <c r="L212" s="212"/>
      <c r="M212" s="213"/>
      <c r="N212" s="214"/>
      <c r="O212" s="214"/>
      <c r="P212" s="214"/>
      <c r="Q212" s="214"/>
      <c r="R212" s="214"/>
      <c r="S212" s="214"/>
      <c r="T212" s="215"/>
      <c r="AT212" s="216" t="s">
        <v>183</v>
      </c>
      <c r="AU212" s="216" t="s">
        <v>82</v>
      </c>
      <c r="AV212" s="11" t="s">
        <v>80</v>
      </c>
      <c r="AW212" s="11" t="s">
        <v>35</v>
      </c>
      <c r="AX212" s="11" t="s">
        <v>72</v>
      </c>
      <c r="AY212" s="216" t="s">
        <v>173</v>
      </c>
    </row>
    <row r="213" spans="2:51" s="12" customFormat="1" ht="13.5">
      <c r="B213" s="217"/>
      <c r="C213" s="218"/>
      <c r="D213" s="207" t="s">
        <v>183</v>
      </c>
      <c r="E213" s="219" t="s">
        <v>21</v>
      </c>
      <c r="F213" s="220" t="s">
        <v>274</v>
      </c>
      <c r="G213" s="218"/>
      <c r="H213" s="221">
        <v>0.683</v>
      </c>
      <c r="I213" s="222"/>
      <c r="J213" s="218"/>
      <c r="K213" s="218"/>
      <c r="L213" s="223"/>
      <c r="M213" s="224"/>
      <c r="N213" s="225"/>
      <c r="O213" s="225"/>
      <c r="P213" s="225"/>
      <c r="Q213" s="225"/>
      <c r="R213" s="225"/>
      <c r="S213" s="225"/>
      <c r="T213" s="226"/>
      <c r="AT213" s="227" t="s">
        <v>183</v>
      </c>
      <c r="AU213" s="227" t="s">
        <v>82</v>
      </c>
      <c r="AV213" s="12" t="s">
        <v>82</v>
      </c>
      <c r="AW213" s="12" t="s">
        <v>35</v>
      </c>
      <c r="AX213" s="12" t="s">
        <v>72</v>
      </c>
      <c r="AY213" s="227" t="s">
        <v>173</v>
      </c>
    </row>
    <row r="214" spans="2:51" s="11" customFormat="1" ht="13.5">
      <c r="B214" s="205"/>
      <c r="C214" s="206"/>
      <c r="D214" s="207" t="s">
        <v>183</v>
      </c>
      <c r="E214" s="208" t="s">
        <v>21</v>
      </c>
      <c r="F214" s="209" t="s">
        <v>275</v>
      </c>
      <c r="G214" s="206"/>
      <c r="H214" s="210" t="s">
        <v>21</v>
      </c>
      <c r="I214" s="211"/>
      <c r="J214" s="206"/>
      <c r="K214" s="206"/>
      <c r="L214" s="212"/>
      <c r="M214" s="213"/>
      <c r="N214" s="214"/>
      <c r="O214" s="214"/>
      <c r="P214" s="214"/>
      <c r="Q214" s="214"/>
      <c r="R214" s="214"/>
      <c r="S214" s="214"/>
      <c r="T214" s="215"/>
      <c r="AT214" s="216" t="s">
        <v>183</v>
      </c>
      <c r="AU214" s="216" t="s">
        <v>82</v>
      </c>
      <c r="AV214" s="11" t="s">
        <v>80</v>
      </c>
      <c r="AW214" s="11" t="s">
        <v>35</v>
      </c>
      <c r="AX214" s="11" t="s">
        <v>72</v>
      </c>
      <c r="AY214" s="216" t="s">
        <v>173</v>
      </c>
    </row>
    <row r="215" spans="2:51" s="11" customFormat="1" ht="13.5">
      <c r="B215" s="205"/>
      <c r="C215" s="206"/>
      <c r="D215" s="207" t="s">
        <v>183</v>
      </c>
      <c r="E215" s="208" t="s">
        <v>21</v>
      </c>
      <c r="F215" s="209" t="s">
        <v>276</v>
      </c>
      <c r="G215" s="206"/>
      <c r="H215" s="210" t="s">
        <v>21</v>
      </c>
      <c r="I215" s="211"/>
      <c r="J215" s="206"/>
      <c r="K215" s="206"/>
      <c r="L215" s="212"/>
      <c r="M215" s="213"/>
      <c r="N215" s="214"/>
      <c r="O215" s="214"/>
      <c r="P215" s="214"/>
      <c r="Q215" s="214"/>
      <c r="R215" s="214"/>
      <c r="S215" s="214"/>
      <c r="T215" s="215"/>
      <c r="AT215" s="216" t="s">
        <v>183</v>
      </c>
      <c r="AU215" s="216" t="s">
        <v>82</v>
      </c>
      <c r="AV215" s="11" t="s">
        <v>80</v>
      </c>
      <c r="AW215" s="11" t="s">
        <v>35</v>
      </c>
      <c r="AX215" s="11" t="s">
        <v>72</v>
      </c>
      <c r="AY215" s="216" t="s">
        <v>173</v>
      </c>
    </row>
    <row r="216" spans="2:51" s="11" customFormat="1" ht="13.5">
      <c r="B216" s="205"/>
      <c r="C216" s="206"/>
      <c r="D216" s="207" t="s">
        <v>183</v>
      </c>
      <c r="E216" s="208" t="s">
        <v>21</v>
      </c>
      <c r="F216" s="209" t="s">
        <v>243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ht="13.5">
      <c r="B217" s="205"/>
      <c r="C217" s="206"/>
      <c r="D217" s="207" t="s">
        <v>183</v>
      </c>
      <c r="E217" s="208" t="s">
        <v>21</v>
      </c>
      <c r="F217" s="209" t="s">
        <v>277</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2" customFormat="1" ht="13.5">
      <c r="B218" s="217"/>
      <c r="C218" s="218"/>
      <c r="D218" s="207" t="s">
        <v>183</v>
      </c>
      <c r="E218" s="219" t="s">
        <v>21</v>
      </c>
      <c r="F218" s="220" t="s">
        <v>278</v>
      </c>
      <c r="G218" s="218"/>
      <c r="H218" s="221">
        <v>3.795</v>
      </c>
      <c r="I218" s="222"/>
      <c r="J218" s="218"/>
      <c r="K218" s="218"/>
      <c r="L218" s="223"/>
      <c r="M218" s="224"/>
      <c r="N218" s="225"/>
      <c r="O218" s="225"/>
      <c r="P218" s="225"/>
      <c r="Q218" s="225"/>
      <c r="R218" s="225"/>
      <c r="S218" s="225"/>
      <c r="T218" s="226"/>
      <c r="AT218" s="227" t="s">
        <v>183</v>
      </c>
      <c r="AU218" s="227" t="s">
        <v>82</v>
      </c>
      <c r="AV218" s="12" t="s">
        <v>82</v>
      </c>
      <c r="AW218" s="12" t="s">
        <v>35</v>
      </c>
      <c r="AX218" s="12" t="s">
        <v>72</v>
      </c>
      <c r="AY218" s="227" t="s">
        <v>173</v>
      </c>
    </row>
    <row r="219" spans="2:51" s="11" customFormat="1" ht="13.5">
      <c r="B219" s="205"/>
      <c r="C219" s="206"/>
      <c r="D219" s="207" t="s">
        <v>183</v>
      </c>
      <c r="E219" s="208" t="s">
        <v>21</v>
      </c>
      <c r="F219" s="209" t="s">
        <v>279</v>
      </c>
      <c r="G219" s="206"/>
      <c r="H219" s="210" t="s">
        <v>21</v>
      </c>
      <c r="I219" s="211"/>
      <c r="J219" s="206"/>
      <c r="K219" s="206"/>
      <c r="L219" s="212"/>
      <c r="M219" s="213"/>
      <c r="N219" s="214"/>
      <c r="O219" s="214"/>
      <c r="P219" s="214"/>
      <c r="Q219" s="214"/>
      <c r="R219" s="214"/>
      <c r="S219" s="214"/>
      <c r="T219" s="215"/>
      <c r="AT219" s="216" t="s">
        <v>183</v>
      </c>
      <c r="AU219" s="216" t="s">
        <v>82</v>
      </c>
      <c r="AV219" s="11" t="s">
        <v>80</v>
      </c>
      <c r="AW219" s="11" t="s">
        <v>35</v>
      </c>
      <c r="AX219" s="11" t="s">
        <v>72</v>
      </c>
      <c r="AY219" s="216" t="s">
        <v>173</v>
      </c>
    </row>
    <row r="220" spans="2:51" s="11" customFormat="1" ht="13.5">
      <c r="B220" s="205"/>
      <c r="C220" s="206"/>
      <c r="D220" s="207" t="s">
        <v>183</v>
      </c>
      <c r="E220" s="208" t="s">
        <v>21</v>
      </c>
      <c r="F220" s="209" t="s">
        <v>276</v>
      </c>
      <c r="G220" s="206"/>
      <c r="H220" s="210" t="s">
        <v>21</v>
      </c>
      <c r="I220" s="211"/>
      <c r="J220" s="206"/>
      <c r="K220" s="206"/>
      <c r="L220" s="212"/>
      <c r="M220" s="213"/>
      <c r="N220" s="214"/>
      <c r="O220" s="214"/>
      <c r="P220" s="214"/>
      <c r="Q220" s="214"/>
      <c r="R220" s="214"/>
      <c r="S220" s="214"/>
      <c r="T220" s="215"/>
      <c r="AT220" s="216" t="s">
        <v>183</v>
      </c>
      <c r="AU220" s="216" t="s">
        <v>82</v>
      </c>
      <c r="AV220" s="11" t="s">
        <v>80</v>
      </c>
      <c r="AW220" s="11" t="s">
        <v>35</v>
      </c>
      <c r="AX220" s="11" t="s">
        <v>72</v>
      </c>
      <c r="AY220" s="216" t="s">
        <v>173</v>
      </c>
    </row>
    <row r="221" spans="2:51" s="11" customFormat="1" ht="13.5">
      <c r="B221" s="205"/>
      <c r="C221" s="206"/>
      <c r="D221" s="207" t="s">
        <v>183</v>
      </c>
      <c r="E221" s="208" t="s">
        <v>21</v>
      </c>
      <c r="F221" s="209" t="s">
        <v>243</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ht="13.5">
      <c r="B222" s="205"/>
      <c r="C222" s="206"/>
      <c r="D222" s="207" t="s">
        <v>183</v>
      </c>
      <c r="E222" s="208" t="s">
        <v>21</v>
      </c>
      <c r="F222" s="209" t="s">
        <v>250</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ht="13.5">
      <c r="B223" s="217"/>
      <c r="C223" s="218"/>
      <c r="D223" s="207" t="s">
        <v>183</v>
      </c>
      <c r="E223" s="219" t="s">
        <v>21</v>
      </c>
      <c r="F223" s="220" t="s">
        <v>280</v>
      </c>
      <c r="G223" s="218"/>
      <c r="H223" s="221">
        <v>1.23</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1" customFormat="1" ht="13.5">
      <c r="B224" s="205"/>
      <c r="C224" s="206"/>
      <c r="D224" s="207" t="s">
        <v>183</v>
      </c>
      <c r="E224" s="208" t="s">
        <v>21</v>
      </c>
      <c r="F224" s="209" t="s">
        <v>281</v>
      </c>
      <c r="G224" s="206"/>
      <c r="H224" s="210" t="s">
        <v>21</v>
      </c>
      <c r="I224" s="211"/>
      <c r="J224" s="206"/>
      <c r="K224" s="206"/>
      <c r="L224" s="212"/>
      <c r="M224" s="213"/>
      <c r="N224" s="214"/>
      <c r="O224" s="214"/>
      <c r="P224" s="214"/>
      <c r="Q224" s="214"/>
      <c r="R224" s="214"/>
      <c r="S224" s="214"/>
      <c r="T224" s="215"/>
      <c r="AT224" s="216" t="s">
        <v>183</v>
      </c>
      <c r="AU224" s="216" t="s">
        <v>82</v>
      </c>
      <c r="AV224" s="11" t="s">
        <v>80</v>
      </c>
      <c r="AW224" s="11" t="s">
        <v>35</v>
      </c>
      <c r="AX224" s="11" t="s">
        <v>72</v>
      </c>
      <c r="AY224" s="216" t="s">
        <v>173</v>
      </c>
    </row>
    <row r="225" spans="2:51" s="11" customFormat="1" ht="13.5">
      <c r="B225" s="205"/>
      <c r="C225" s="206"/>
      <c r="D225" s="207" t="s">
        <v>183</v>
      </c>
      <c r="E225" s="208" t="s">
        <v>21</v>
      </c>
      <c r="F225" s="209" t="s">
        <v>276</v>
      </c>
      <c r="G225" s="206"/>
      <c r="H225" s="210" t="s">
        <v>21</v>
      </c>
      <c r="I225" s="211"/>
      <c r="J225" s="206"/>
      <c r="K225" s="206"/>
      <c r="L225" s="212"/>
      <c r="M225" s="213"/>
      <c r="N225" s="214"/>
      <c r="O225" s="214"/>
      <c r="P225" s="214"/>
      <c r="Q225" s="214"/>
      <c r="R225" s="214"/>
      <c r="S225" s="214"/>
      <c r="T225" s="215"/>
      <c r="AT225" s="216" t="s">
        <v>183</v>
      </c>
      <c r="AU225" s="216" t="s">
        <v>82</v>
      </c>
      <c r="AV225" s="11" t="s">
        <v>80</v>
      </c>
      <c r="AW225" s="11" t="s">
        <v>35</v>
      </c>
      <c r="AX225" s="11" t="s">
        <v>72</v>
      </c>
      <c r="AY225" s="216" t="s">
        <v>173</v>
      </c>
    </row>
    <row r="226" spans="2:51" s="11" customFormat="1" ht="13.5">
      <c r="B226" s="205"/>
      <c r="C226" s="206"/>
      <c r="D226" s="207" t="s">
        <v>183</v>
      </c>
      <c r="E226" s="208" t="s">
        <v>21</v>
      </c>
      <c r="F226" s="209" t="s">
        <v>243</v>
      </c>
      <c r="G226" s="206"/>
      <c r="H226" s="210" t="s">
        <v>21</v>
      </c>
      <c r="I226" s="211"/>
      <c r="J226" s="206"/>
      <c r="K226" s="206"/>
      <c r="L226" s="212"/>
      <c r="M226" s="213"/>
      <c r="N226" s="214"/>
      <c r="O226" s="214"/>
      <c r="P226" s="214"/>
      <c r="Q226" s="214"/>
      <c r="R226" s="214"/>
      <c r="S226" s="214"/>
      <c r="T226" s="215"/>
      <c r="AT226" s="216" t="s">
        <v>183</v>
      </c>
      <c r="AU226" s="216" t="s">
        <v>82</v>
      </c>
      <c r="AV226" s="11" t="s">
        <v>80</v>
      </c>
      <c r="AW226" s="11" t="s">
        <v>35</v>
      </c>
      <c r="AX226" s="11" t="s">
        <v>72</v>
      </c>
      <c r="AY226" s="216" t="s">
        <v>173</v>
      </c>
    </row>
    <row r="227" spans="2:51" s="11" customFormat="1" ht="13.5">
      <c r="B227" s="205"/>
      <c r="C227" s="206"/>
      <c r="D227" s="207" t="s">
        <v>183</v>
      </c>
      <c r="E227" s="208" t="s">
        <v>21</v>
      </c>
      <c r="F227" s="209" t="s">
        <v>282</v>
      </c>
      <c r="G227" s="206"/>
      <c r="H227" s="210" t="s">
        <v>21</v>
      </c>
      <c r="I227" s="211"/>
      <c r="J227" s="206"/>
      <c r="K227" s="206"/>
      <c r="L227" s="212"/>
      <c r="M227" s="213"/>
      <c r="N227" s="214"/>
      <c r="O227" s="214"/>
      <c r="P227" s="214"/>
      <c r="Q227" s="214"/>
      <c r="R227" s="214"/>
      <c r="S227" s="214"/>
      <c r="T227" s="215"/>
      <c r="AT227" s="216" t="s">
        <v>183</v>
      </c>
      <c r="AU227" s="216" t="s">
        <v>82</v>
      </c>
      <c r="AV227" s="11" t="s">
        <v>80</v>
      </c>
      <c r="AW227" s="11" t="s">
        <v>35</v>
      </c>
      <c r="AX227" s="11" t="s">
        <v>72</v>
      </c>
      <c r="AY227" s="216" t="s">
        <v>173</v>
      </c>
    </row>
    <row r="228" spans="2:51" s="12" customFormat="1" ht="13.5">
      <c r="B228" s="217"/>
      <c r="C228" s="218"/>
      <c r="D228" s="207" t="s">
        <v>183</v>
      </c>
      <c r="E228" s="219" t="s">
        <v>21</v>
      </c>
      <c r="F228" s="220" t="s">
        <v>283</v>
      </c>
      <c r="G228" s="218"/>
      <c r="H228" s="221">
        <v>0.427</v>
      </c>
      <c r="I228" s="222"/>
      <c r="J228" s="218"/>
      <c r="K228" s="218"/>
      <c r="L228" s="223"/>
      <c r="M228" s="224"/>
      <c r="N228" s="225"/>
      <c r="O228" s="225"/>
      <c r="P228" s="225"/>
      <c r="Q228" s="225"/>
      <c r="R228" s="225"/>
      <c r="S228" s="225"/>
      <c r="T228" s="226"/>
      <c r="AT228" s="227" t="s">
        <v>183</v>
      </c>
      <c r="AU228" s="227" t="s">
        <v>82</v>
      </c>
      <c r="AV228" s="12" t="s">
        <v>82</v>
      </c>
      <c r="AW228" s="12" t="s">
        <v>35</v>
      </c>
      <c r="AX228" s="12" t="s">
        <v>72</v>
      </c>
      <c r="AY228" s="227" t="s">
        <v>173</v>
      </c>
    </row>
    <row r="229" spans="2:51" s="11" customFormat="1" ht="13.5">
      <c r="B229" s="205"/>
      <c r="C229" s="206"/>
      <c r="D229" s="207" t="s">
        <v>183</v>
      </c>
      <c r="E229" s="208" t="s">
        <v>21</v>
      </c>
      <c r="F229" s="209" t="s">
        <v>284</v>
      </c>
      <c r="G229" s="206"/>
      <c r="H229" s="210" t="s">
        <v>21</v>
      </c>
      <c r="I229" s="211"/>
      <c r="J229" s="206"/>
      <c r="K229" s="206"/>
      <c r="L229" s="212"/>
      <c r="M229" s="213"/>
      <c r="N229" s="214"/>
      <c r="O229" s="214"/>
      <c r="P229" s="214"/>
      <c r="Q229" s="214"/>
      <c r="R229" s="214"/>
      <c r="S229" s="214"/>
      <c r="T229" s="215"/>
      <c r="AT229" s="216" t="s">
        <v>183</v>
      </c>
      <c r="AU229" s="216" t="s">
        <v>82</v>
      </c>
      <c r="AV229" s="11" t="s">
        <v>80</v>
      </c>
      <c r="AW229" s="11" t="s">
        <v>35</v>
      </c>
      <c r="AX229" s="11" t="s">
        <v>72</v>
      </c>
      <c r="AY229" s="216" t="s">
        <v>173</v>
      </c>
    </row>
    <row r="230" spans="2:51" s="11" customFormat="1" ht="13.5">
      <c r="B230" s="205"/>
      <c r="C230" s="206"/>
      <c r="D230" s="207" t="s">
        <v>183</v>
      </c>
      <c r="E230" s="208" t="s">
        <v>21</v>
      </c>
      <c r="F230" s="209" t="s">
        <v>276</v>
      </c>
      <c r="G230" s="206"/>
      <c r="H230" s="210" t="s">
        <v>21</v>
      </c>
      <c r="I230" s="211"/>
      <c r="J230" s="206"/>
      <c r="K230" s="206"/>
      <c r="L230" s="212"/>
      <c r="M230" s="213"/>
      <c r="N230" s="214"/>
      <c r="O230" s="214"/>
      <c r="P230" s="214"/>
      <c r="Q230" s="214"/>
      <c r="R230" s="214"/>
      <c r="S230" s="214"/>
      <c r="T230" s="215"/>
      <c r="AT230" s="216" t="s">
        <v>183</v>
      </c>
      <c r="AU230" s="216" t="s">
        <v>82</v>
      </c>
      <c r="AV230" s="11" t="s">
        <v>80</v>
      </c>
      <c r="AW230" s="11" t="s">
        <v>35</v>
      </c>
      <c r="AX230" s="11" t="s">
        <v>72</v>
      </c>
      <c r="AY230" s="216" t="s">
        <v>173</v>
      </c>
    </row>
    <row r="231" spans="2:51" s="11" customFormat="1" ht="13.5">
      <c r="B231" s="205"/>
      <c r="C231" s="206"/>
      <c r="D231" s="207" t="s">
        <v>183</v>
      </c>
      <c r="E231" s="208" t="s">
        <v>21</v>
      </c>
      <c r="F231" s="209" t="s">
        <v>243</v>
      </c>
      <c r="G231" s="206"/>
      <c r="H231" s="210" t="s">
        <v>21</v>
      </c>
      <c r="I231" s="211"/>
      <c r="J231" s="206"/>
      <c r="K231" s="206"/>
      <c r="L231" s="212"/>
      <c r="M231" s="213"/>
      <c r="N231" s="214"/>
      <c r="O231" s="214"/>
      <c r="P231" s="214"/>
      <c r="Q231" s="214"/>
      <c r="R231" s="214"/>
      <c r="S231" s="214"/>
      <c r="T231" s="215"/>
      <c r="AT231" s="216" t="s">
        <v>183</v>
      </c>
      <c r="AU231" s="216" t="s">
        <v>82</v>
      </c>
      <c r="AV231" s="11" t="s">
        <v>80</v>
      </c>
      <c r="AW231" s="11" t="s">
        <v>35</v>
      </c>
      <c r="AX231" s="11" t="s">
        <v>72</v>
      </c>
      <c r="AY231" s="216" t="s">
        <v>173</v>
      </c>
    </row>
    <row r="232" spans="2:51" s="11" customFormat="1" ht="13.5">
      <c r="B232" s="205"/>
      <c r="C232" s="206"/>
      <c r="D232" s="207" t="s">
        <v>183</v>
      </c>
      <c r="E232" s="208" t="s">
        <v>21</v>
      </c>
      <c r="F232" s="209" t="s">
        <v>285</v>
      </c>
      <c r="G232" s="206"/>
      <c r="H232" s="210" t="s">
        <v>21</v>
      </c>
      <c r="I232" s="211"/>
      <c r="J232" s="206"/>
      <c r="K232" s="206"/>
      <c r="L232" s="212"/>
      <c r="M232" s="213"/>
      <c r="N232" s="214"/>
      <c r="O232" s="214"/>
      <c r="P232" s="214"/>
      <c r="Q232" s="214"/>
      <c r="R232" s="214"/>
      <c r="S232" s="214"/>
      <c r="T232" s="215"/>
      <c r="AT232" s="216" t="s">
        <v>183</v>
      </c>
      <c r="AU232" s="216" t="s">
        <v>82</v>
      </c>
      <c r="AV232" s="11" t="s">
        <v>80</v>
      </c>
      <c r="AW232" s="11" t="s">
        <v>35</v>
      </c>
      <c r="AX232" s="11" t="s">
        <v>72</v>
      </c>
      <c r="AY232" s="216" t="s">
        <v>173</v>
      </c>
    </row>
    <row r="233" spans="2:51" s="12" customFormat="1" ht="13.5">
      <c r="B233" s="217"/>
      <c r="C233" s="218"/>
      <c r="D233" s="207" t="s">
        <v>183</v>
      </c>
      <c r="E233" s="219" t="s">
        <v>21</v>
      </c>
      <c r="F233" s="220" t="s">
        <v>286</v>
      </c>
      <c r="G233" s="218"/>
      <c r="H233" s="221">
        <v>0.859</v>
      </c>
      <c r="I233" s="222"/>
      <c r="J233" s="218"/>
      <c r="K233" s="218"/>
      <c r="L233" s="223"/>
      <c r="M233" s="224"/>
      <c r="N233" s="225"/>
      <c r="O233" s="225"/>
      <c r="P233" s="225"/>
      <c r="Q233" s="225"/>
      <c r="R233" s="225"/>
      <c r="S233" s="225"/>
      <c r="T233" s="226"/>
      <c r="AT233" s="227" t="s">
        <v>183</v>
      </c>
      <c r="AU233" s="227" t="s">
        <v>82</v>
      </c>
      <c r="AV233" s="12" t="s">
        <v>82</v>
      </c>
      <c r="AW233" s="12" t="s">
        <v>35</v>
      </c>
      <c r="AX233" s="12" t="s">
        <v>72</v>
      </c>
      <c r="AY233" s="227" t="s">
        <v>173</v>
      </c>
    </row>
    <row r="234" spans="2:51" s="11" customFormat="1" ht="13.5">
      <c r="B234" s="205"/>
      <c r="C234" s="206"/>
      <c r="D234" s="207" t="s">
        <v>183</v>
      </c>
      <c r="E234" s="208" t="s">
        <v>21</v>
      </c>
      <c r="F234" s="209" t="s">
        <v>287</v>
      </c>
      <c r="G234" s="206"/>
      <c r="H234" s="210" t="s">
        <v>21</v>
      </c>
      <c r="I234" s="211"/>
      <c r="J234" s="206"/>
      <c r="K234" s="206"/>
      <c r="L234" s="212"/>
      <c r="M234" s="213"/>
      <c r="N234" s="214"/>
      <c r="O234" s="214"/>
      <c r="P234" s="214"/>
      <c r="Q234" s="214"/>
      <c r="R234" s="214"/>
      <c r="S234" s="214"/>
      <c r="T234" s="215"/>
      <c r="AT234" s="216" t="s">
        <v>183</v>
      </c>
      <c r="AU234" s="216" t="s">
        <v>82</v>
      </c>
      <c r="AV234" s="11" t="s">
        <v>80</v>
      </c>
      <c r="AW234" s="11" t="s">
        <v>35</v>
      </c>
      <c r="AX234" s="11" t="s">
        <v>72</v>
      </c>
      <c r="AY234" s="216" t="s">
        <v>173</v>
      </c>
    </row>
    <row r="235" spans="2:51" s="11" customFormat="1" ht="13.5">
      <c r="B235" s="205"/>
      <c r="C235" s="206"/>
      <c r="D235" s="207" t="s">
        <v>183</v>
      </c>
      <c r="E235" s="208" t="s">
        <v>21</v>
      </c>
      <c r="F235" s="209" t="s">
        <v>288</v>
      </c>
      <c r="G235" s="206"/>
      <c r="H235" s="210" t="s">
        <v>21</v>
      </c>
      <c r="I235" s="211"/>
      <c r="J235" s="206"/>
      <c r="K235" s="206"/>
      <c r="L235" s="212"/>
      <c r="M235" s="213"/>
      <c r="N235" s="214"/>
      <c r="O235" s="214"/>
      <c r="P235" s="214"/>
      <c r="Q235" s="214"/>
      <c r="R235" s="214"/>
      <c r="S235" s="214"/>
      <c r="T235" s="215"/>
      <c r="AT235" s="216" t="s">
        <v>183</v>
      </c>
      <c r="AU235" s="216" t="s">
        <v>82</v>
      </c>
      <c r="AV235" s="11" t="s">
        <v>80</v>
      </c>
      <c r="AW235" s="11" t="s">
        <v>35</v>
      </c>
      <c r="AX235" s="11" t="s">
        <v>72</v>
      </c>
      <c r="AY235" s="216" t="s">
        <v>173</v>
      </c>
    </row>
    <row r="236" spans="2:51" s="11" customFormat="1" ht="13.5">
      <c r="B236" s="205"/>
      <c r="C236" s="206"/>
      <c r="D236" s="207" t="s">
        <v>183</v>
      </c>
      <c r="E236" s="208" t="s">
        <v>21</v>
      </c>
      <c r="F236" s="209" t="s">
        <v>243</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51" s="11" customFormat="1" ht="13.5">
      <c r="B237" s="205"/>
      <c r="C237" s="206"/>
      <c r="D237" s="207" t="s">
        <v>183</v>
      </c>
      <c r="E237" s="208" t="s">
        <v>21</v>
      </c>
      <c r="F237" s="209" t="s">
        <v>250</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51" s="12" customFormat="1" ht="13.5">
      <c r="B238" s="217"/>
      <c r="C238" s="218"/>
      <c r="D238" s="207" t="s">
        <v>183</v>
      </c>
      <c r="E238" s="219" t="s">
        <v>21</v>
      </c>
      <c r="F238" s="220" t="s">
        <v>289</v>
      </c>
      <c r="G238" s="218"/>
      <c r="H238" s="221">
        <v>0.911</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51" s="11" customFormat="1" ht="13.5">
      <c r="B239" s="205"/>
      <c r="C239" s="206"/>
      <c r="D239" s="207" t="s">
        <v>183</v>
      </c>
      <c r="E239" s="208" t="s">
        <v>21</v>
      </c>
      <c r="F239" s="209" t="s">
        <v>290</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51" s="11" customFormat="1" ht="13.5">
      <c r="B240" s="205"/>
      <c r="C240" s="206"/>
      <c r="D240" s="207" t="s">
        <v>183</v>
      </c>
      <c r="E240" s="208" t="s">
        <v>21</v>
      </c>
      <c r="F240" s="209" t="s">
        <v>291</v>
      </c>
      <c r="G240" s="206"/>
      <c r="H240" s="210" t="s">
        <v>21</v>
      </c>
      <c r="I240" s="211"/>
      <c r="J240" s="206"/>
      <c r="K240" s="206"/>
      <c r="L240" s="212"/>
      <c r="M240" s="213"/>
      <c r="N240" s="214"/>
      <c r="O240" s="214"/>
      <c r="P240" s="214"/>
      <c r="Q240" s="214"/>
      <c r="R240" s="214"/>
      <c r="S240" s="214"/>
      <c r="T240" s="215"/>
      <c r="AT240" s="216" t="s">
        <v>183</v>
      </c>
      <c r="AU240" s="216" t="s">
        <v>82</v>
      </c>
      <c r="AV240" s="11" t="s">
        <v>80</v>
      </c>
      <c r="AW240" s="11" t="s">
        <v>35</v>
      </c>
      <c r="AX240" s="11" t="s">
        <v>72</v>
      </c>
      <c r="AY240" s="216" t="s">
        <v>173</v>
      </c>
    </row>
    <row r="241" spans="2:51" s="11" customFormat="1" ht="13.5">
      <c r="B241" s="205"/>
      <c r="C241" s="206"/>
      <c r="D241" s="207" t="s">
        <v>183</v>
      </c>
      <c r="E241" s="208" t="s">
        <v>21</v>
      </c>
      <c r="F241" s="209" t="s">
        <v>243</v>
      </c>
      <c r="G241" s="206"/>
      <c r="H241" s="210" t="s">
        <v>21</v>
      </c>
      <c r="I241" s="211"/>
      <c r="J241" s="206"/>
      <c r="K241" s="206"/>
      <c r="L241" s="212"/>
      <c r="M241" s="213"/>
      <c r="N241" s="214"/>
      <c r="O241" s="214"/>
      <c r="P241" s="214"/>
      <c r="Q241" s="214"/>
      <c r="R241" s="214"/>
      <c r="S241" s="214"/>
      <c r="T241" s="215"/>
      <c r="AT241" s="216" t="s">
        <v>183</v>
      </c>
      <c r="AU241" s="216" t="s">
        <v>82</v>
      </c>
      <c r="AV241" s="11" t="s">
        <v>80</v>
      </c>
      <c r="AW241" s="11" t="s">
        <v>35</v>
      </c>
      <c r="AX241" s="11" t="s">
        <v>72</v>
      </c>
      <c r="AY241" s="216" t="s">
        <v>173</v>
      </c>
    </row>
    <row r="242" spans="2:51" s="11" customFormat="1" ht="13.5">
      <c r="B242" s="205"/>
      <c r="C242" s="206"/>
      <c r="D242" s="207" t="s">
        <v>183</v>
      </c>
      <c r="E242" s="208" t="s">
        <v>21</v>
      </c>
      <c r="F242" s="209" t="s">
        <v>292</v>
      </c>
      <c r="G242" s="206"/>
      <c r="H242" s="210" t="s">
        <v>21</v>
      </c>
      <c r="I242" s="211"/>
      <c r="J242" s="206"/>
      <c r="K242" s="206"/>
      <c r="L242" s="212"/>
      <c r="M242" s="213"/>
      <c r="N242" s="214"/>
      <c r="O242" s="214"/>
      <c r="P242" s="214"/>
      <c r="Q242" s="214"/>
      <c r="R242" s="214"/>
      <c r="S242" s="214"/>
      <c r="T242" s="215"/>
      <c r="AT242" s="216" t="s">
        <v>183</v>
      </c>
      <c r="AU242" s="216" t="s">
        <v>82</v>
      </c>
      <c r="AV242" s="11" t="s">
        <v>80</v>
      </c>
      <c r="AW242" s="11" t="s">
        <v>35</v>
      </c>
      <c r="AX242" s="11" t="s">
        <v>72</v>
      </c>
      <c r="AY242" s="216" t="s">
        <v>173</v>
      </c>
    </row>
    <row r="243" spans="2:51" s="12" customFormat="1" ht="13.5">
      <c r="B243" s="217"/>
      <c r="C243" s="218"/>
      <c r="D243" s="207" t="s">
        <v>183</v>
      </c>
      <c r="E243" s="219" t="s">
        <v>21</v>
      </c>
      <c r="F243" s="220" t="s">
        <v>293</v>
      </c>
      <c r="G243" s="218"/>
      <c r="H243" s="221">
        <v>0.924</v>
      </c>
      <c r="I243" s="222"/>
      <c r="J243" s="218"/>
      <c r="K243" s="218"/>
      <c r="L243" s="223"/>
      <c r="M243" s="224"/>
      <c r="N243" s="225"/>
      <c r="O243" s="225"/>
      <c r="P243" s="225"/>
      <c r="Q243" s="225"/>
      <c r="R243" s="225"/>
      <c r="S243" s="225"/>
      <c r="T243" s="226"/>
      <c r="AT243" s="227" t="s">
        <v>183</v>
      </c>
      <c r="AU243" s="227" t="s">
        <v>82</v>
      </c>
      <c r="AV243" s="12" t="s">
        <v>82</v>
      </c>
      <c r="AW243" s="12" t="s">
        <v>35</v>
      </c>
      <c r="AX243" s="12" t="s">
        <v>72</v>
      </c>
      <c r="AY243" s="227" t="s">
        <v>173</v>
      </c>
    </row>
    <row r="244" spans="2:51" s="11" customFormat="1" ht="13.5">
      <c r="B244" s="205"/>
      <c r="C244" s="206"/>
      <c r="D244" s="207" t="s">
        <v>183</v>
      </c>
      <c r="E244" s="208" t="s">
        <v>21</v>
      </c>
      <c r="F244" s="209" t="s">
        <v>294</v>
      </c>
      <c r="G244" s="206"/>
      <c r="H244" s="210" t="s">
        <v>21</v>
      </c>
      <c r="I244" s="211"/>
      <c r="J244" s="206"/>
      <c r="K244" s="206"/>
      <c r="L244" s="212"/>
      <c r="M244" s="213"/>
      <c r="N244" s="214"/>
      <c r="O244" s="214"/>
      <c r="P244" s="214"/>
      <c r="Q244" s="214"/>
      <c r="R244" s="214"/>
      <c r="S244" s="214"/>
      <c r="T244" s="215"/>
      <c r="AT244" s="216" t="s">
        <v>183</v>
      </c>
      <c r="AU244" s="216" t="s">
        <v>82</v>
      </c>
      <c r="AV244" s="11" t="s">
        <v>80</v>
      </c>
      <c r="AW244" s="11" t="s">
        <v>35</v>
      </c>
      <c r="AX244" s="11" t="s">
        <v>72</v>
      </c>
      <c r="AY244" s="216" t="s">
        <v>173</v>
      </c>
    </row>
    <row r="245" spans="2:51" s="11" customFormat="1" ht="13.5">
      <c r="B245" s="205"/>
      <c r="C245" s="206"/>
      <c r="D245" s="207" t="s">
        <v>183</v>
      </c>
      <c r="E245" s="208" t="s">
        <v>21</v>
      </c>
      <c r="F245" s="209" t="s">
        <v>291</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51" s="11" customFormat="1" ht="13.5">
      <c r="B246" s="205"/>
      <c r="C246" s="206"/>
      <c r="D246" s="207" t="s">
        <v>183</v>
      </c>
      <c r="E246" s="208" t="s">
        <v>21</v>
      </c>
      <c r="F246" s="209" t="s">
        <v>243</v>
      </c>
      <c r="G246" s="206"/>
      <c r="H246" s="210" t="s">
        <v>21</v>
      </c>
      <c r="I246" s="211"/>
      <c r="J246" s="206"/>
      <c r="K246" s="206"/>
      <c r="L246" s="212"/>
      <c r="M246" s="213"/>
      <c r="N246" s="214"/>
      <c r="O246" s="214"/>
      <c r="P246" s="214"/>
      <c r="Q246" s="214"/>
      <c r="R246" s="214"/>
      <c r="S246" s="214"/>
      <c r="T246" s="215"/>
      <c r="AT246" s="216" t="s">
        <v>183</v>
      </c>
      <c r="AU246" s="216" t="s">
        <v>82</v>
      </c>
      <c r="AV246" s="11" t="s">
        <v>80</v>
      </c>
      <c r="AW246" s="11" t="s">
        <v>35</v>
      </c>
      <c r="AX246" s="11" t="s">
        <v>72</v>
      </c>
      <c r="AY246" s="216" t="s">
        <v>173</v>
      </c>
    </row>
    <row r="247" spans="2:51" s="11" customFormat="1" ht="13.5">
      <c r="B247" s="205"/>
      <c r="C247" s="206"/>
      <c r="D247" s="207" t="s">
        <v>183</v>
      </c>
      <c r="E247" s="208" t="s">
        <v>21</v>
      </c>
      <c r="F247" s="209" t="s">
        <v>250</v>
      </c>
      <c r="G247" s="206"/>
      <c r="H247" s="210" t="s">
        <v>21</v>
      </c>
      <c r="I247" s="211"/>
      <c r="J247" s="206"/>
      <c r="K247" s="206"/>
      <c r="L247" s="212"/>
      <c r="M247" s="213"/>
      <c r="N247" s="214"/>
      <c r="O247" s="214"/>
      <c r="P247" s="214"/>
      <c r="Q247" s="214"/>
      <c r="R247" s="214"/>
      <c r="S247" s="214"/>
      <c r="T247" s="215"/>
      <c r="AT247" s="216" t="s">
        <v>183</v>
      </c>
      <c r="AU247" s="216" t="s">
        <v>82</v>
      </c>
      <c r="AV247" s="11" t="s">
        <v>80</v>
      </c>
      <c r="AW247" s="11" t="s">
        <v>35</v>
      </c>
      <c r="AX247" s="11" t="s">
        <v>72</v>
      </c>
      <c r="AY247" s="216" t="s">
        <v>173</v>
      </c>
    </row>
    <row r="248" spans="2:51" s="12" customFormat="1" ht="13.5">
      <c r="B248" s="217"/>
      <c r="C248" s="218"/>
      <c r="D248" s="207" t="s">
        <v>183</v>
      </c>
      <c r="E248" s="219" t="s">
        <v>21</v>
      </c>
      <c r="F248" s="220" t="s">
        <v>295</v>
      </c>
      <c r="G248" s="218"/>
      <c r="H248" s="221">
        <v>0.755</v>
      </c>
      <c r="I248" s="222"/>
      <c r="J248" s="218"/>
      <c r="K248" s="218"/>
      <c r="L248" s="223"/>
      <c r="M248" s="224"/>
      <c r="N248" s="225"/>
      <c r="O248" s="225"/>
      <c r="P248" s="225"/>
      <c r="Q248" s="225"/>
      <c r="R248" s="225"/>
      <c r="S248" s="225"/>
      <c r="T248" s="226"/>
      <c r="AT248" s="227" t="s">
        <v>183</v>
      </c>
      <c r="AU248" s="227" t="s">
        <v>82</v>
      </c>
      <c r="AV248" s="12" t="s">
        <v>82</v>
      </c>
      <c r="AW248" s="12" t="s">
        <v>35</v>
      </c>
      <c r="AX248" s="12" t="s">
        <v>72</v>
      </c>
      <c r="AY248" s="227" t="s">
        <v>173</v>
      </c>
    </row>
    <row r="249" spans="2:51" s="11" customFormat="1" ht="13.5">
      <c r="B249" s="205"/>
      <c r="C249" s="206"/>
      <c r="D249" s="207" t="s">
        <v>183</v>
      </c>
      <c r="E249" s="208" t="s">
        <v>21</v>
      </c>
      <c r="F249" s="209" t="s">
        <v>296</v>
      </c>
      <c r="G249" s="206"/>
      <c r="H249" s="210" t="s">
        <v>21</v>
      </c>
      <c r="I249" s="211"/>
      <c r="J249" s="206"/>
      <c r="K249" s="206"/>
      <c r="L249" s="212"/>
      <c r="M249" s="213"/>
      <c r="N249" s="214"/>
      <c r="O249" s="214"/>
      <c r="P249" s="214"/>
      <c r="Q249" s="214"/>
      <c r="R249" s="214"/>
      <c r="S249" s="214"/>
      <c r="T249" s="215"/>
      <c r="AT249" s="216" t="s">
        <v>183</v>
      </c>
      <c r="AU249" s="216" t="s">
        <v>82</v>
      </c>
      <c r="AV249" s="11" t="s">
        <v>80</v>
      </c>
      <c r="AW249" s="11" t="s">
        <v>35</v>
      </c>
      <c r="AX249" s="11" t="s">
        <v>72</v>
      </c>
      <c r="AY249" s="216" t="s">
        <v>173</v>
      </c>
    </row>
    <row r="250" spans="2:51" s="11" customFormat="1" ht="13.5">
      <c r="B250" s="205"/>
      <c r="C250" s="206"/>
      <c r="D250" s="207" t="s">
        <v>183</v>
      </c>
      <c r="E250" s="208" t="s">
        <v>21</v>
      </c>
      <c r="F250" s="209" t="s">
        <v>291</v>
      </c>
      <c r="G250" s="206"/>
      <c r="H250" s="210" t="s">
        <v>21</v>
      </c>
      <c r="I250" s="211"/>
      <c r="J250" s="206"/>
      <c r="K250" s="206"/>
      <c r="L250" s="212"/>
      <c r="M250" s="213"/>
      <c r="N250" s="214"/>
      <c r="O250" s="214"/>
      <c r="P250" s="214"/>
      <c r="Q250" s="214"/>
      <c r="R250" s="214"/>
      <c r="S250" s="214"/>
      <c r="T250" s="215"/>
      <c r="AT250" s="216" t="s">
        <v>183</v>
      </c>
      <c r="AU250" s="216" t="s">
        <v>82</v>
      </c>
      <c r="AV250" s="11" t="s">
        <v>80</v>
      </c>
      <c r="AW250" s="11" t="s">
        <v>35</v>
      </c>
      <c r="AX250" s="11" t="s">
        <v>72</v>
      </c>
      <c r="AY250" s="216" t="s">
        <v>173</v>
      </c>
    </row>
    <row r="251" spans="2:51" s="11" customFormat="1" ht="13.5">
      <c r="B251" s="205"/>
      <c r="C251" s="206"/>
      <c r="D251" s="207" t="s">
        <v>183</v>
      </c>
      <c r="E251" s="208" t="s">
        <v>21</v>
      </c>
      <c r="F251" s="209" t="s">
        <v>243</v>
      </c>
      <c r="G251" s="206"/>
      <c r="H251" s="210" t="s">
        <v>21</v>
      </c>
      <c r="I251" s="211"/>
      <c r="J251" s="206"/>
      <c r="K251" s="206"/>
      <c r="L251" s="212"/>
      <c r="M251" s="213"/>
      <c r="N251" s="214"/>
      <c r="O251" s="214"/>
      <c r="P251" s="214"/>
      <c r="Q251" s="214"/>
      <c r="R251" s="214"/>
      <c r="S251" s="214"/>
      <c r="T251" s="215"/>
      <c r="AT251" s="216" t="s">
        <v>183</v>
      </c>
      <c r="AU251" s="216" t="s">
        <v>82</v>
      </c>
      <c r="AV251" s="11" t="s">
        <v>80</v>
      </c>
      <c r="AW251" s="11" t="s">
        <v>35</v>
      </c>
      <c r="AX251" s="11" t="s">
        <v>72</v>
      </c>
      <c r="AY251" s="216" t="s">
        <v>173</v>
      </c>
    </row>
    <row r="252" spans="2:51" s="11" customFormat="1" ht="13.5">
      <c r="B252" s="205"/>
      <c r="C252" s="206"/>
      <c r="D252" s="207" t="s">
        <v>183</v>
      </c>
      <c r="E252" s="208" t="s">
        <v>21</v>
      </c>
      <c r="F252" s="209" t="s">
        <v>282</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51" s="12" customFormat="1" ht="13.5">
      <c r="B253" s="217"/>
      <c r="C253" s="218"/>
      <c r="D253" s="207" t="s">
        <v>183</v>
      </c>
      <c r="E253" s="219" t="s">
        <v>21</v>
      </c>
      <c r="F253" s="220" t="s">
        <v>297</v>
      </c>
      <c r="G253" s="218"/>
      <c r="H253" s="221">
        <v>0.826</v>
      </c>
      <c r="I253" s="222"/>
      <c r="J253" s="218"/>
      <c r="K253" s="218"/>
      <c r="L253" s="223"/>
      <c r="M253" s="224"/>
      <c r="N253" s="225"/>
      <c r="O253" s="225"/>
      <c r="P253" s="225"/>
      <c r="Q253" s="225"/>
      <c r="R253" s="225"/>
      <c r="S253" s="225"/>
      <c r="T253" s="226"/>
      <c r="AT253" s="227" t="s">
        <v>183</v>
      </c>
      <c r="AU253" s="227" t="s">
        <v>82</v>
      </c>
      <c r="AV253" s="12" t="s">
        <v>82</v>
      </c>
      <c r="AW253" s="12" t="s">
        <v>35</v>
      </c>
      <c r="AX253" s="12" t="s">
        <v>72</v>
      </c>
      <c r="AY253" s="227" t="s">
        <v>173</v>
      </c>
    </row>
    <row r="254" spans="2:51" s="11" customFormat="1" ht="13.5">
      <c r="B254" s="205"/>
      <c r="C254" s="206"/>
      <c r="D254" s="207" t="s">
        <v>183</v>
      </c>
      <c r="E254" s="208" t="s">
        <v>21</v>
      </c>
      <c r="F254" s="209" t="s">
        <v>298</v>
      </c>
      <c r="G254" s="206"/>
      <c r="H254" s="210" t="s">
        <v>21</v>
      </c>
      <c r="I254" s="211"/>
      <c r="J254" s="206"/>
      <c r="K254" s="206"/>
      <c r="L254" s="212"/>
      <c r="M254" s="213"/>
      <c r="N254" s="214"/>
      <c r="O254" s="214"/>
      <c r="P254" s="214"/>
      <c r="Q254" s="214"/>
      <c r="R254" s="214"/>
      <c r="S254" s="214"/>
      <c r="T254" s="215"/>
      <c r="AT254" s="216" t="s">
        <v>183</v>
      </c>
      <c r="AU254" s="216" t="s">
        <v>82</v>
      </c>
      <c r="AV254" s="11" t="s">
        <v>80</v>
      </c>
      <c r="AW254" s="11" t="s">
        <v>35</v>
      </c>
      <c r="AX254" s="11" t="s">
        <v>72</v>
      </c>
      <c r="AY254" s="216" t="s">
        <v>173</v>
      </c>
    </row>
    <row r="255" spans="2:51" s="11" customFormat="1" ht="13.5">
      <c r="B255" s="205"/>
      <c r="C255" s="206"/>
      <c r="D255" s="207" t="s">
        <v>183</v>
      </c>
      <c r="E255" s="208" t="s">
        <v>21</v>
      </c>
      <c r="F255" s="209" t="s">
        <v>291</v>
      </c>
      <c r="G255" s="206"/>
      <c r="H255" s="210" t="s">
        <v>21</v>
      </c>
      <c r="I255" s="211"/>
      <c r="J255" s="206"/>
      <c r="K255" s="206"/>
      <c r="L255" s="212"/>
      <c r="M255" s="213"/>
      <c r="N255" s="214"/>
      <c r="O255" s="214"/>
      <c r="P255" s="214"/>
      <c r="Q255" s="214"/>
      <c r="R255" s="214"/>
      <c r="S255" s="214"/>
      <c r="T255" s="215"/>
      <c r="AT255" s="216" t="s">
        <v>183</v>
      </c>
      <c r="AU255" s="216" t="s">
        <v>82</v>
      </c>
      <c r="AV255" s="11" t="s">
        <v>80</v>
      </c>
      <c r="AW255" s="11" t="s">
        <v>35</v>
      </c>
      <c r="AX255" s="11" t="s">
        <v>72</v>
      </c>
      <c r="AY255" s="216" t="s">
        <v>173</v>
      </c>
    </row>
    <row r="256" spans="2:51" s="11" customFormat="1" ht="13.5">
      <c r="B256" s="205"/>
      <c r="C256" s="206"/>
      <c r="D256" s="207" t="s">
        <v>183</v>
      </c>
      <c r="E256" s="208" t="s">
        <v>21</v>
      </c>
      <c r="F256" s="209" t="s">
        <v>243</v>
      </c>
      <c r="G256" s="206"/>
      <c r="H256" s="210" t="s">
        <v>21</v>
      </c>
      <c r="I256" s="211"/>
      <c r="J256" s="206"/>
      <c r="K256" s="206"/>
      <c r="L256" s="212"/>
      <c r="M256" s="213"/>
      <c r="N256" s="214"/>
      <c r="O256" s="214"/>
      <c r="P256" s="214"/>
      <c r="Q256" s="214"/>
      <c r="R256" s="214"/>
      <c r="S256" s="214"/>
      <c r="T256" s="215"/>
      <c r="AT256" s="216" t="s">
        <v>183</v>
      </c>
      <c r="AU256" s="216" t="s">
        <v>82</v>
      </c>
      <c r="AV256" s="11" t="s">
        <v>80</v>
      </c>
      <c r="AW256" s="11" t="s">
        <v>35</v>
      </c>
      <c r="AX256" s="11" t="s">
        <v>72</v>
      </c>
      <c r="AY256" s="216" t="s">
        <v>173</v>
      </c>
    </row>
    <row r="257" spans="2:51" s="11" customFormat="1" ht="13.5">
      <c r="B257" s="205"/>
      <c r="C257" s="206"/>
      <c r="D257" s="207" t="s">
        <v>183</v>
      </c>
      <c r="E257" s="208" t="s">
        <v>21</v>
      </c>
      <c r="F257" s="209" t="s">
        <v>285</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51" s="12" customFormat="1" ht="13.5">
      <c r="B258" s="217"/>
      <c r="C258" s="218"/>
      <c r="D258" s="207" t="s">
        <v>183</v>
      </c>
      <c r="E258" s="219" t="s">
        <v>21</v>
      </c>
      <c r="F258" s="220" t="s">
        <v>299</v>
      </c>
      <c r="G258" s="218"/>
      <c r="H258" s="221">
        <v>0.862</v>
      </c>
      <c r="I258" s="222"/>
      <c r="J258" s="218"/>
      <c r="K258" s="218"/>
      <c r="L258" s="223"/>
      <c r="M258" s="224"/>
      <c r="N258" s="225"/>
      <c r="O258" s="225"/>
      <c r="P258" s="225"/>
      <c r="Q258" s="225"/>
      <c r="R258" s="225"/>
      <c r="S258" s="225"/>
      <c r="T258" s="226"/>
      <c r="AT258" s="227" t="s">
        <v>183</v>
      </c>
      <c r="AU258" s="227" t="s">
        <v>82</v>
      </c>
      <c r="AV258" s="12" t="s">
        <v>82</v>
      </c>
      <c r="AW258" s="12" t="s">
        <v>35</v>
      </c>
      <c r="AX258" s="12" t="s">
        <v>72</v>
      </c>
      <c r="AY258" s="227" t="s">
        <v>173</v>
      </c>
    </row>
    <row r="259" spans="2:51" s="11" customFormat="1" ht="13.5">
      <c r="B259" s="205"/>
      <c r="C259" s="206"/>
      <c r="D259" s="207" t="s">
        <v>183</v>
      </c>
      <c r="E259" s="208" t="s">
        <v>21</v>
      </c>
      <c r="F259" s="209" t="s">
        <v>300</v>
      </c>
      <c r="G259" s="206"/>
      <c r="H259" s="210" t="s">
        <v>21</v>
      </c>
      <c r="I259" s="211"/>
      <c r="J259" s="206"/>
      <c r="K259" s="206"/>
      <c r="L259" s="212"/>
      <c r="M259" s="213"/>
      <c r="N259" s="214"/>
      <c r="O259" s="214"/>
      <c r="P259" s="214"/>
      <c r="Q259" s="214"/>
      <c r="R259" s="214"/>
      <c r="S259" s="214"/>
      <c r="T259" s="215"/>
      <c r="AT259" s="216" t="s">
        <v>183</v>
      </c>
      <c r="AU259" s="216" t="s">
        <v>82</v>
      </c>
      <c r="AV259" s="11" t="s">
        <v>80</v>
      </c>
      <c r="AW259" s="11" t="s">
        <v>35</v>
      </c>
      <c r="AX259" s="11" t="s">
        <v>72</v>
      </c>
      <c r="AY259" s="216" t="s">
        <v>173</v>
      </c>
    </row>
    <row r="260" spans="2:51" s="11" customFormat="1" ht="13.5">
      <c r="B260" s="205"/>
      <c r="C260" s="206"/>
      <c r="D260" s="207" t="s">
        <v>183</v>
      </c>
      <c r="E260" s="208" t="s">
        <v>21</v>
      </c>
      <c r="F260" s="209" t="s">
        <v>301</v>
      </c>
      <c r="G260" s="206"/>
      <c r="H260" s="210" t="s">
        <v>21</v>
      </c>
      <c r="I260" s="211"/>
      <c r="J260" s="206"/>
      <c r="K260" s="206"/>
      <c r="L260" s="212"/>
      <c r="M260" s="213"/>
      <c r="N260" s="214"/>
      <c r="O260" s="214"/>
      <c r="P260" s="214"/>
      <c r="Q260" s="214"/>
      <c r="R260" s="214"/>
      <c r="S260" s="214"/>
      <c r="T260" s="215"/>
      <c r="AT260" s="216" t="s">
        <v>183</v>
      </c>
      <c r="AU260" s="216" t="s">
        <v>82</v>
      </c>
      <c r="AV260" s="11" t="s">
        <v>80</v>
      </c>
      <c r="AW260" s="11" t="s">
        <v>35</v>
      </c>
      <c r="AX260" s="11" t="s">
        <v>72</v>
      </c>
      <c r="AY260" s="216" t="s">
        <v>173</v>
      </c>
    </row>
    <row r="261" spans="2:51" s="11" customFormat="1" ht="13.5">
      <c r="B261" s="205"/>
      <c r="C261" s="206"/>
      <c r="D261" s="207" t="s">
        <v>183</v>
      </c>
      <c r="E261" s="208" t="s">
        <v>21</v>
      </c>
      <c r="F261" s="209" t="s">
        <v>243</v>
      </c>
      <c r="G261" s="206"/>
      <c r="H261" s="210" t="s">
        <v>21</v>
      </c>
      <c r="I261" s="211"/>
      <c r="J261" s="206"/>
      <c r="K261" s="206"/>
      <c r="L261" s="212"/>
      <c r="M261" s="213"/>
      <c r="N261" s="214"/>
      <c r="O261" s="214"/>
      <c r="P261" s="214"/>
      <c r="Q261" s="214"/>
      <c r="R261" s="214"/>
      <c r="S261" s="214"/>
      <c r="T261" s="215"/>
      <c r="AT261" s="216" t="s">
        <v>183</v>
      </c>
      <c r="AU261" s="216" t="s">
        <v>82</v>
      </c>
      <c r="AV261" s="11" t="s">
        <v>80</v>
      </c>
      <c r="AW261" s="11" t="s">
        <v>35</v>
      </c>
      <c r="AX261" s="11" t="s">
        <v>72</v>
      </c>
      <c r="AY261" s="216" t="s">
        <v>173</v>
      </c>
    </row>
    <row r="262" spans="2:51" s="11" customFormat="1" ht="13.5">
      <c r="B262" s="205"/>
      <c r="C262" s="206"/>
      <c r="D262" s="207" t="s">
        <v>183</v>
      </c>
      <c r="E262" s="208" t="s">
        <v>21</v>
      </c>
      <c r="F262" s="209" t="s">
        <v>302</v>
      </c>
      <c r="G262" s="206"/>
      <c r="H262" s="210" t="s">
        <v>21</v>
      </c>
      <c r="I262" s="211"/>
      <c r="J262" s="206"/>
      <c r="K262" s="206"/>
      <c r="L262" s="212"/>
      <c r="M262" s="213"/>
      <c r="N262" s="214"/>
      <c r="O262" s="214"/>
      <c r="P262" s="214"/>
      <c r="Q262" s="214"/>
      <c r="R262" s="214"/>
      <c r="S262" s="214"/>
      <c r="T262" s="215"/>
      <c r="AT262" s="216" t="s">
        <v>183</v>
      </c>
      <c r="AU262" s="216" t="s">
        <v>82</v>
      </c>
      <c r="AV262" s="11" t="s">
        <v>80</v>
      </c>
      <c r="AW262" s="11" t="s">
        <v>35</v>
      </c>
      <c r="AX262" s="11" t="s">
        <v>72</v>
      </c>
      <c r="AY262" s="216" t="s">
        <v>173</v>
      </c>
    </row>
    <row r="263" spans="2:51" s="12" customFormat="1" ht="13.5">
      <c r="B263" s="217"/>
      <c r="C263" s="218"/>
      <c r="D263" s="207" t="s">
        <v>183</v>
      </c>
      <c r="E263" s="219" t="s">
        <v>21</v>
      </c>
      <c r="F263" s="220" t="s">
        <v>303</v>
      </c>
      <c r="G263" s="218"/>
      <c r="H263" s="221">
        <v>0.273</v>
      </c>
      <c r="I263" s="222"/>
      <c r="J263" s="218"/>
      <c r="K263" s="218"/>
      <c r="L263" s="223"/>
      <c r="M263" s="224"/>
      <c r="N263" s="225"/>
      <c r="O263" s="225"/>
      <c r="P263" s="225"/>
      <c r="Q263" s="225"/>
      <c r="R263" s="225"/>
      <c r="S263" s="225"/>
      <c r="T263" s="226"/>
      <c r="AT263" s="227" t="s">
        <v>183</v>
      </c>
      <c r="AU263" s="227" t="s">
        <v>82</v>
      </c>
      <c r="AV263" s="12" t="s">
        <v>82</v>
      </c>
      <c r="AW263" s="12" t="s">
        <v>35</v>
      </c>
      <c r="AX263" s="12" t="s">
        <v>72</v>
      </c>
      <c r="AY263" s="227" t="s">
        <v>173</v>
      </c>
    </row>
    <row r="264" spans="2:51" s="14" customFormat="1" ht="13.5">
      <c r="B264" s="243"/>
      <c r="C264" s="244"/>
      <c r="D264" s="239" t="s">
        <v>183</v>
      </c>
      <c r="E264" s="254" t="s">
        <v>21</v>
      </c>
      <c r="F264" s="255" t="s">
        <v>204</v>
      </c>
      <c r="G264" s="244"/>
      <c r="H264" s="256">
        <v>14.977</v>
      </c>
      <c r="I264" s="248"/>
      <c r="J264" s="244"/>
      <c r="K264" s="244"/>
      <c r="L264" s="249"/>
      <c r="M264" s="250"/>
      <c r="N264" s="251"/>
      <c r="O264" s="251"/>
      <c r="P264" s="251"/>
      <c r="Q264" s="251"/>
      <c r="R264" s="251"/>
      <c r="S264" s="251"/>
      <c r="T264" s="252"/>
      <c r="AT264" s="253" t="s">
        <v>183</v>
      </c>
      <c r="AU264" s="253" t="s">
        <v>82</v>
      </c>
      <c r="AV264" s="14" t="s">
        <v>181</v>
      </c>
      <c r="AW264" s="14" t="s">
        <v>35</v>
      </c>
      <c r="AX264" s="14" t="s">
        <v>80</v>
      </c>
      <c r="AY264" s="253" t="s">
        <v>173</v>
      </c>
    </row>
    <row r="265" spans="2:65" s="1" customFormat="1" ht="31.5" customHeight="1">
      <c r="B265" s="41"/>
      <c r="C265" s="193" t="s">
        <v>304</v>
      </c>
      <c r="D265" s="193" t="s">
        <v>176</v>
      </c>
      <c r="E265" s="194" t="s">
        <v>305</v>
      </c>
      <c r="F265" s="195" t="s">
        <v>306</v>
      </c>
      <c r="G265" s="196" t="s">
        <v>240</v>
      </c>
      <c r="H265" s="197">
        <v>7.359</v>
      </c>
      <c r="I265" s="198"/>
      <c r="J265" s="199">
        <f>ROUND(I265*H265,2)</f>
        <v>0</v>
      </c>
      <c r="K265" s="195" t="s">
        <v>180</v>
      </c>
      <c r="L265" s="61"/>
      <c r="M265" s="200" t="s">
        <v>21</v>
      </c>
      <c r="N265" s="201" t="s">
        <v>43</v>
      </c>
      <c r="O265" s="42"/>
      <c r="P265" s="202">
        <f>O265*H265</f>
        <v>0</v>
      </c>
      <c r="Q265" s="202">
        <v>0</v>
      </c>
      <c r="R265" s="202">
        <f>Q265*H265</f>
        <v>0</v>
      </c>
      <c r="S265" s="202">
        <v>1.8</v>
      </c>
      <c r="T265" s="203">
        <f>S265*H265</f>
        <v>13.2462</v>
      </c>
      <c r="AR265" s="24" t="s">
        <v>181</v>
      </c>
      <c r="AT265" s="24" t="s">
        <v>176</v>
      </c>
      <c r="AU265" s="24" t="s">
        <v>82</v>
      </c>
      <c r="AY265" s="24" t="s">
        <v>173</v>
      </c>
      <c r="BE265" s="204">
        <f>IF(N265="základní",J265,0)</f>
        <v>0</v>
      </c>
      <c r="BF265" s="204">
        <f>IF(N265="snížená",J265,0)</f>
        <v>0</v>
      </c>
      <c r="BG265" s="204">
        <f>IF(N265="zákl. přenesená",J265,0)</f>
        <v>0</v>
      </c>
      <c r="BH265" s="204">
        <f>IF(N265="sníž. přenesená",J265,0)</f>
        <v>0</v>
      </c>
      <c r="BI265" s="204">
        <f>IF(N265="nulová",J265,0)</f>
        <v>0</v>
      </c>
      <c r="BJ265" s="24" t="s">
        <v>80</v>
      </c>
      <c r="BK265" s="204">
        <f>ROUND(I265*H265,2)</f>
        <v>0</v>
      </c>
      <c r="BL265" s="24" t="s">
        <v>181</v>
      </c>
      <c r="BM265" s="24" t="s">
        <v>307</v>
      </c>
    </row>
    <row r="266" spans="2:51" s="11" customFormat="1" ht="13.5">
      <c r="B266" s="205"/>
      <c r="C266" s="206"/>
      <c r="D266" s="207" t="s">
        <v>183</v>
      </c>
      <c r="E266" s="208" t="s">
        <v>21</v>
      </c>
      <c r="F266" s="209" t="s">
        <v>308</v>
      </c>
      <c r="G266" s="206"/>
      <c r="H266" s="210" t="s">
        <v>21</v>
      </c>
      <c r="I266" s="211"/>
      <c r="J266" s="206"/>
      <c r="K266" s="206"/>
      <c r="L266" s="212"/>
      <c r="M266" s="213"/>
      <c r="N266" s="214"/>
      <c r="O266" s="214"/>
      <c r="P266" s="214"/>
      <c r="Q266" s="214"/>
      <c r="R266" s="214"/>
      <c r="S266" s="214"/>
      <c r="T266" s="215"/>
      <c r="AT266" s="216" t="s">
        <v>183</v>
      </c>
      <c r="AU266" s="216" t="s">
        <v>82</v>
      </c>
      <c r="AV266" s="11" t="s">
        <v>80</v>
      </c>
      <c r="AW266" s="11" t="s">
        <v>35</v>
      </c>
      <c r="AX266" s="11" t="s">
        <v>72</v>
      </c>
      <c r="AY266" s="216" t="s">
        <v>173</v>
      </c>
    </row>
    <row r="267" spans="2:51" s="11" customFormat="1" ht="13.5">
      <c r="B267" s="205"/>
      <c r="C267" s="206"/>
      <c r="D267" s="207" t="s">
        <v>183</v>
      </c>
      <c r="E267" s="208" t="s">
        <v>21</v>
      </c>
      <c r="F267" s="209" t="s">
        <v>309</v>
      </c>
      <c r="G267" s="206"/>
      <c r="H267" s="210" t="s">
        <v>21</v>
      </c>
      <c r="I267" s="211"/>
      <c r="J267" s="206"/>
      <c r="K267" s="206"/>
      <c r="L267" s="212"/>
      <c r="M267" s="213"/>
      <c r="N267" s="214"/>
      <c r="O267" s="214"/>
      <c r="P267" s="214"/>
      <c r="Q267" s="214"/>
      <c r="R267" s="214"/>
      <c r="S267" s="214"/>
      <c r="T267" s="215"/>
      <c r="AT267" s="216" t="s">
        <v>183</v>
      </c>
      <c r="AU267" s="216" t="s">
        <v>82</v>
      </c>
      <c r="AV267" s="11" t="s">
        <v>80</v>
      </c>
      <c r="AW267" s="11" t="s">
        <v>35</v>
      </c>
      <c r="AX267" s="11" t="s">
        <v>72</v>
      </c>
      <c r="AY267" s="216" t="s">
        <v>173</v>
      </c>
    </row>
    <row r="268" spans="2:51" s="11" customFormat="1" ht="13.5">
      <c r="B268" s="205"/>
      <c r="C268" s="206"/>
      <c r="D268" s="207" t="s">
        <v>183</v>
      </c>
      <c r="E268" s="208" t="s">
        <v>21</v>
      </c>
      <c r="F268" s="209" t="s">
        <v>243</v>
      </c>
      <c r="G268" s="206"/>
      <c r="H268" s="210" t="s">
        <v>21</v>
      </c>
      <c r="I268" s="211"/>
      <c r="J268" s="206"/>
      <c r="K268" s="206"/>
      <c r="L268" s="212"/>
      <c r="M268" s="213"/>
      <c r="N268" s="214"/>
      <c r="O268" s="214"/>
      <c r="P268" s="214"/>
      <c r="Q268" s="214"/>
      <c r="R268" s="214"/>
      <c r="S268" s="214"/>
      <c r="T268" s="215"/>
      <c r="AT268" s="216" t="s">
        <v>183</v>
      </c>
      <c r="AU268" s="216" t="s">
        <v>82</v>
      </c>
      <c r="AV268" s="11" t="s">
        <v>80</v>
      </c>
      <c r="AW268" s="11" t="s">
        <v>35</v>
      </c>
      <c r="AX268" s="11" t="s">
        <v>72</v>
      </c>
      <c r="AY268" s="216" t="s">
        <v>173</v>
      </c>
    </row>
    <row r="269" spans="2:51" s="11" customFormat="1" ht="13.5">
      <c r="B269" s="205"/>
      <c r="C269" s="206"/>
      <c r="D269" s="207" t="s">
        <v>183</v>
      </c>
      <c r="E269" s="208" t="s">
        <v>21</v>
      </c>
      <c r="F269" s="209" t="s">
        <v>250</v>
      </c>
      <c r="G269" s="206"/>
      <c r="H269" s="210" t="s">
        <v>21</v>
      </c>
      <c r="I269" s="211"/>
      <c r="J269" s="206"/>
      <c r="K269" s="206"/>
      <c r="L269" s="212"/>
      <c r="M269" s="213"/>
      <c r="N269" s="214"/>
      <c r="O269" s="214"/>
      <c r="P269" s="214"/>
      <c r="Q269" s="214"/>
      <c r="R269" s="214"/>
      <c r="S269" s="214"/>
      <c r="T269" s="215"/>
      <c r="AT269" s="216" t="s">
        <v>183</v>
      </c>
      <c r="AU269" s="216" t="s">
        <v>82</v>
      </c>
      <c r="AV269" s="11" t="s">
        <v>80</v>
      </c>
      <c r="AW269" s="11" t="s">
        <v>35</v>
      </c>
      <c r="AX269" s="11" t="s">
        <v>72</v>
      </c>
      <c r="AY269" s="216" t="s">
        <v>173</v>
      </c>
    </row>
    <row r="270" spans="2:51" s="12" customFormat="1" ht="13.5">
      <c r="B270" s="217"/>
      <c r="C270" s="218"/>
      <c r="D270" s="207" t="s">
        <v>183</v>
      </c>
      <c r="E270" s="219" t="s">
        <v>21</v>
      </c>
      <c r="F270" s="220" t="s">
        <v>310</v>
      </c>
      <c r="G270" s="218"/>
      <c r="H270" s="221">
        <v>1.184</v>
      </c>
      <c r="I270" s="222"/>
      <c r="J270" s="218"/>
      <c r="K270" s="218"/>
      <c r="L270" s="223"/>
      <c r="M270" s="224"/>
      <c r="N270" s="225"/>
      <c r="O270" s="225"/>
      <c r="P270" s="225"/>
      <c r="Q270" s="225"/>
      <c r="R270" s="225"/>
      <c r="S270" s="225"/>
      <c r="T270" s="226"/>
      <c r="AT270" s="227" t="s">
        <v>183</v>
      </c>
      <c r="AU270" s="227" t="s">
        <v>82</v>
      </c>
      <c r="AV270" s="12" t="s">
        <v>82</v>
      </c>
      <c r="AW270" s="12" t="s">
        <v>35</v>
      </c>
      <c r="AX270" s="12" t="s">
        <v>72</v>
      </c>
      <c r="AY270" s="227" t="s">
        <v>173</v>
      </c>
    </row>
    <row r="271" spans="2:51" s="11" customFormat="1" ht="13.5">
      <c r="B271" s="205"/>
      <c r="C271" s="206"/>
      <c r="D271" s="207" t="s">
        <v>183</v>
      </c>
      <c r="E271" s="208" t="s">
        <v>21</v>
      </c>
      <c r="F271" s="209" t="s">
        <v>311</v>
      </c>
      <c r="G271" s="206"/>
      <c r="H271" s="210" t="s">
        <v>21</v>
      </c>
      <c r="I271" s="211"/>
      <c r="J271" s="206"/>
      <c r="K271" s="206"/>
      <c r="L271" s="212"/>
      <c r="M271" s="213"/>
      <c r="N271" s="214"/>
      <c r="O271" s="214"/>
      <c r="P271" s="214"/>
      <c r="Q271" s="214"/>
      <c r="R271" s="214"/>
      <c r="S271" s="214"/>
      <c r="T271" s="215"/>
      <c r="AT271" s="216" t="s">
        <v>183</v>
      </c>
      <c r="AU271" s="216" t="s">
        <v>82</v>
      </c>
      <c r="AV271" s="11" t="s">
        <v>80</v>
      </c>
      <c r="AW271" s="11" t="s">
        <v>35</v>
      </c>
      <c r="AX271" s="11" t="s">
        <v>72</v>
      </c>
      <c r="AY271" s="216" t="s">
        <v>173</v>
      </c>
    </row>
    <row r="272" spans="2:51" s="11" customFormat="1" ht="13.5">
      <c r="B272" s="205"/>
      <c r="C272" s="206"/>
      <c r="D272" s="207" t="s">
        <v>183</v>
      </c>
      <c r="E272" s="208" t="s">
        <v>21</v>
      </c>
      <c r="F272" s="209" t="s">
        <v>312</v>
      </c>
      <c r="G272" s="206"/>
      <c r="H272" s="210" t="s">
        <v>21</v>
      </c>
      <c r="I272" s="211"/>
      <c r="J272" s="206"/>
      <c r="K272" s="206"/>
      <c r="L272" s="212"/>
      <c r="M272" s="213"/>
      <c r="N272" s="214"/>
      <c r="O272" s="214"/>
      <c r="P272" s="214"/>
      <c r="Q272" s="214"/>
      <c r="R272" s="214"/>
      <c r="S272" s="214"/>
      <c r="T272" s="215"/>
      <c r="AT272" s="216" t="s">
        <v>183</v>
      </c>
      <c r="AU272" s="216" t="s">
        <v>82</v>
      </c>
      <c r="AV272" s="11" t="s">
        <v>80</v>
      </c>
      <c r="AW272" s="11" t="s">
        <v>35</v>
      </c>
      <c r="AX272" s="11" t="s">
        <v>72</v>
      </c>
      <c r="AY272" s="216" t="s">
        <v>173</v>
      </c>
    </row>
    <row r="273" spans="2:51" s="11" customFormat="1" ht="13.5">
      <c r="B273" s="205"/>
      <c r="C273" s="206"/>
      <c r="D273" s="207" t="s">
        <v>183</v>
      </c>
      <c r="E273" s="208" t="s">
        <v>21</v>
      </c>
      <c r="F273" s="209" t="s">
        <v>243</v>
      </c>
      <c r="G273" s="206"/>
      <c r="H273" s="210" t="s">
        <v>21</v>
      </c>
      <c r="I273" s="211"/>
      <c r="J273" s="206"/>
      <c r="K273" s="206"/>
      <c r="L273" s="212"/>
      <c r="M273" s="213"/>
      <c r="N273" s="214"/>
      <c r="O273" s="214"/>
      <c r="P273" s="214"/>
      <c r="Q273" s="214"/>
      <c r="R273" s="214"/>
      <c r="S273" s="214"/>
      <c r="T273" s="215"/>
      <c r="AT273" s="216" t="s">
        <v>183</v>
      </c>
      <c r="AU273" s="216" t="s">
        <v>82</v>
      </c>
      <c r="AV273" s="11" t="s">
        <v>80</v>
      </c>
      <c r="AW273" s="11" t="s">
        <v>35</v>
      </c>
      <c r="AX273" s="11" t="s">
        <v>72</v>
      </c>
      <c r="AY273" s="216" t="s">
        <v>173</v>
      </c>
    </row>
    <row r="274" spans="2:51" s="11" customFormat="1" ht="13.5">
      <c r="B274" s="205"/>
      <c r="C274" s="206"/>
      <c r="D274" s="207" t="s">
        <v>183</v>
      </c>
      <c r="E274" s="208" t="s">
        <v>21</v>
      </c>
      <c r="F274" s="209" t="s">
        <v>250</v>
      </c>
      <c r="G274" s="206"/>
      <c r="H274" s="210" t="s">
        <v>21</v>
      </c>
      <c r="I274" s="211"/>
      <c r="J274" s="206"/>
      <c r="K274" s="206"/>
      <c r="L274" s="212"/>
      <c r="M274" s="213"/>
      <c r="N274" s="214"/>
      <c r="O274" s="214"/>
      <c r="P274" s="214"/>
      <c r="Q274" s="214"/>
      <c r="R274" s="214"/>
      <c r="S274" s="214"/>
      <c r="T274" s="215"/>
      <c r="AT274" s="216" t="s">
        <v>183</v>
      </c>
      <c r="AU274" s="216" t="s">
        <v>82</v>
      </c>
      <c r="AV274" s="11" t="s">
        <v>80</v>
      </c>
      <c r="AW274" s="11" t="s">
        <v>35</v>
      </c>
      <c r="AX274" s="11" t="s">
        <v>72</v>
      </c>
      <c r="AY274" s="216" t="s">
        <v>173</v>
      </c>
    </row>
    <row r="275" spans="2:51" s="12" customFormat="1" ht="13.5">
      <c r="B275" s="217"/>
      <c r="C275" s="218"/>
      <c r="D275" s="207" t="s">
        <v>183</v>
      </c>
      <c r="E275" s="219" t="s">
        <v>21</v>
      </c>
      <c r="F275" s="220" t="s">
        <v>313</v>
      </c>
      <c r="G275" s="218"/>
      <c r="H275" s="221">
        <v>2.825</v>
      </c>
      <c r="I275" s="222"/>
      <c r="J275" s="218"/>
      <c r="K275" s="218"/>
      <c r="L275" s="223"/>
      <c r="M275" s="224"/>
      <c r="N275" s="225"/>
      <c r="O275" s="225"/>
      <c r="P275" s="225"/>
      <c r="Q275" s="225"/>
      <c r="R275" s="225"/>
      <c r="S275" s="225"/>
      <c r="T275" s="226"/>
      <c r="AT275" s="227" t="s">
        <v>183</v>
      </c>
      <c r="AU275" s="227" t="s">
        <v>82</v>
      </c>
      <c r="AV275" s="12" t="s">
        <v>82</v>
      </c>
      <c r="AW275" s="12" t="s">
        <v>35</v>
      </c>
      <c r="AX275" s="12" t="s">
        <v>72</v>
      </c>
      <c r="AY275" s="227" t="s">
        <v>173</v>
      </c>
    </row>
    <row r="276" spans="2:51" s="11" customFormat="1" ht="13.5">
      <c r="B276" s="205"/>
      <c r="C276" s="206"/>
      <c r="D276" s="207" t="s">
        <v>183</v>
      </c>
      <c r="E276" s="208" t="s">
        <v>21</v>
      </c>
      <c r="F276" s="209" t="s">
        <v>314</v>
      </c>
      <c r="G276" s="206"/>
      <c r="H276" s="210" t="s">
        <v>21</v>
      </c>
      <c r="I276" s="211"/>
      <c r="J276" s="206"/>
      <c r="K276" s="206"/>
      <c r="L276" s="212"/>
      <c r="M276" s="213"/>
      <c r="N276" s="214"/>
      <c r="O276" s="214"/>
      <c r="P276" s="214"/>
      <c r="Q276" s="214"/>
      <c r="R276" s="214"/>
      <c r="S276" s="214"/>
      <c r="T276" s="215"/>
      <c r="AT276" s="216" t="s">
        <v>183</v>
      </c>
      <c r="AU276" s="216" t="s">
        <v>82</v>
      </c>
      <c r="AV276" s="11" t="s">
        <v>80</v>
      </c>
      <c r="AW276" s="11" t="s">
        <v>35</v>
      </c>
      <c r="AX276" s="11" t="s">
        <v>72</v>
      </c>
      <c r="AY276" s="216" t="s">
        <v>173</v>
      </c>
    </row>
    <row r="277" spans="2:51" s="11" customFormat="1" ht="13.5">
      <c r="B277" s="205"/>
      <c r="C277" s="206"/>
      <c r="D277" s="207" t="s">
        <v>183</v>
      </c>
      <c r="E277" s="208" t="s">
        <v>21</v>
      </c>
      <c r="F277" s="209" t="s">
        <v>291</v>
      </c>
      <c r="G277" s="206"/>
      <c r="H277" s="210" t="s">
        <v>21</v>
      </c>
      <c r="I277" s="211"/>
      <c r="J277" s="206"/>
      <c r="K277" s="206"/>
      <c r="L277" s="212"/>
      <c r="M277" s="213"/>
      <c r="N277" s="214"/>
      <c r="O277" s="214"/>
      <c r="P277" s="214"/>
      <c r="Q277" s="214"/>
      <c r="R277" s="214"/>
      <c r="S277" s="214"/>
      <c r="T277" s="215"/>
      <c r="AT277" s="216" t="s">
        <v>183</v>
      </c>
      <c r="AU277" s="216" t="s">
        <v>82</v>
      </c>
      <c r="AV277" s="11" t="s">
        <v>80</v>
      </c>
      <c r="AW277" s="11" t="s">
        <v>35</v>
      </c>
      <c r="AX277" s="11" t="s">
        <v>72</v>
      </c>
      <c r="AY277" s="216" t="s">
        <v>173</v>
      </c>
    </row>
    <row r="278" spans="2:51" s="11" customFormat="1" ht="13.5">
      <c r="B278" s="205"/>
      <c r="C278" s="206"/>
      <c r="D278" s="207" t="s">
        <v>183</v>
      </c>
      <c r="E278" s="208" t="s">
        <v>21</v>
      </c>
      <c r="F278" s="209" t="s">
        <v>243</v>
      </c>
      <c r="G278" s="206"/>
      <c r="H278" s="210" t="s">
        <v>21</v>
      </c>
      <c r="I278" s="211"/>
      <c r="J278" s="206"/>
      <c r="K278" s="206"/>
      <c r="L278" s="212"/>
      <c r="M278" s="213"/>
      <c r="N278" s="214"/>
      <c r="O278" s="214"/>
      <c r="P278" s="214"/>
      <c r="Q278" s="214"/>
      <c r="R278" s="214"/>
      <c r="S278" s="214"/>
      <c r="T278" s="215"/>
      <c r="AT278" s="216" t="s">
        <v>183</v>
      </c>
      <c r="AU278" s="216" t="s">
        <v>82</v>
      </c>
      <c r="AV278" s="11" t="s">
        <v>80</v>
      </c>
      <c r="AW278" s="11" t="s">
        <v>35</v>
      </c>
      <c r="AX278" s="11" t="s">
        <v>72</v>
      </c>
      <c r="AY278" s="216" t="s">
        <v>173</v>
      </c>
    </row>
    <row r="279" spans="2:51" s="11" customFormat="1" ht="13.5">
      <c r="B279" s="205"/>
      <c r="C279" s="206"/>
      <c r="D279" s="207" t="s">
        <v>183</v>
      </c>
      <c r="E279" s="208" t="s">
        <v>21</v>
      </c>
      <c r="F279" s="209" t="s">
        <v>315</v>
      </c>
      <c r="G279" s="206"/>
      <c r="H279" s="210" t="s">
        <v>21</v>
      </c>
      <c r="I279" s="211"/>
      <c r="J279" s="206"/>
      <c r="K279" s="206"/>
      <c r="L279" s="212"/>
      <c r="M279" s="213"/>
      <c r="N279" s="214"/>
      <c r="O279" s="214"/>
      <c r="P279" s="214"/>
      <c r="Q279" s="214"/>
      <c r="R279" s="214"/>
      <c r="S279" s="214"/>
      <c r="T279" s="215"/>
      <c r="AT279" s="216" t="s">
        <v>183</v>
      </c>
      <c r="AU279" s="216" t="s">
        <v>82</v>
      </c>
      <c r="AV279" s="11" t="s">
        <v>80</v>
      </c>
      <c r="AW279" s="11" t="s">
        <v>35</v>
      </c>
      <c r="AX279" s="11" t="s">
        <v>72</v>
      </c>
      <c r="AY279" s="216" t="s">
        <v>173</v>
      </c>
    </row>
    <row r="280" spans="2:51" s="12" customFormat="1" ht="13.5">
      <c r="B280" s="217"/>
      <c r="C280" s="218"/>
      <c r="D280" s="207" t="s">
        <v>183</v>
      </c>
      <c r="E280" s="219" t="s">
        <v>21</v>
      </c>
      <c r="F280" s="220" t="s">
        <v>316</v>
      </c>
      <c r="G280" s="218"/>
      <c r="H280" s="221">
        <v>3.35</v>
      </c>
      <c r="I280" s="222"/>
      <c r="J280" s="218"/>
      <c r="K280" s="218"/>
      <c r="L280" s="223"/>
      <c r="M280" s="224"/>
      <c r="N280" s="225"/>
      <c r="O280" s="225"/>
      <c r="P280" s="225"/>
      <c r="Q280" s="225"/>
      <c r="R280" s="225"/>
      <c r="S280" s="225"/>
      <c r="T280" s="226"/>
      <c r="AT280" s="227" t="s">
        <v>183</v>
      </c>
      <c r="AU280" s="227" t="s">
        <v>82</v>
      </c>
      <c r="AV280" s="12" t="s">
        <v>82</v>
      </c>
      <c r="AW280" s="12" t="s">
        <v>35</v>
      </c>
      <c r="AX280" s="12" t="s">
        <v>72</v>
      </c>
      <c r="AY280" s="227" t="s">
        <v>173</v>
      </c>
    </row>
    <row r="281" spans="2:51" s="14" customFormat="1" ht="13.5">
      <c r="B281" s="243"/>
      <c r="C281" s="244"/>
      <c r="D281" s="239" t="s">
        <v>183</v>
      </c>
      <c r="E281" s="254" t="s">
        <v>21</v>
      </c>
      <c r="F281" s="255" t="s">
        <v>204</v>
      </c>
      <c r="G281" s="244"/>
      <c r="H281" s="256">
        <v>7.359</v>
      </c>
      <c r="I281" s="248"/>
      <c r="J281" s="244"/>
      <c r="K281" s="244"/>
      <c r="L281" s="249"/>
      <c r="M281" s="250"/>
      <c r="N281" s="251"/>
      <c r="O281" s="251"/>
      <c r="P281" s="251"/>
      <c r="Q281" s="251"/>
      <c r="R281" s="251"/>
      <c r="S281" s="251"/>
      <c r="T281" s="252"/>
      <c r="AT281" s="253" t="s">
        <v>183</v>
      </c>
      <c r="AU281" s="253" t="s">
        <v>82</v>
      </c>
      <c r="AV281" s="14" t="s">
        <v>181</v>
      </c>
      <c r="AW281" s="14" t="s">
        <v>35</v>
      </c>
      <c r="AX281" s="14" t="s">
        <v>80</v>
      </c>
      <c r="AY281" s="253" t="s">
        <v>173</v>
      </c>
    </row>
    <row r="282" spans="2:65" s="1" customFormat="1" ht="22.5" customHeight="1">
      <c r="B282" s="41"/>
      <c r="C282" s="193" t="s">
        <v>317</v>
      </c>
      <c r="D282" s="193" t="s">
        <v>176</v>
      </c>
      <c r="E282" s="194" t="s">
        <v>318</v>
      </c>
      <c r="F282" s="195" t="s">
        <v>319</v>
      </c>
      <c r="G282" s="196" t="s">
        <v>240</v>
      </c>
      <c r="H282" s="197">
        <v>0.546</v>
      </c>
      <c r="I282" s="198"/>
      <c r="J282" s="199">
        <f>ROUND(I282*H282,2)</f>
        <v>0</v>
      </c>
      <c r="K282" s="195" t="s">
        <v>180</v>
      </c>
      <c r="L282" s="61"/>
      <c r="M282" s="200" t="s">
        <v>21</v>
      </c>
      <c r="N282" s="201" t="s">
        <v>43</v>
      </c>
      <c r="O282" s="42"/>
      <c r="P282" s="202">
        <f>O282*H282</f>
        <v>0</v>
      </c>
      <c r="Q282" s="202">
        <v>0</v>
      </c>
      <c r="R282" s="202">
        <f>Q282*H282</f>
        <v>0</v>
      </c>
      <c r="S282" s="202">
        <v>2.2</v>
      </c>
      <c r="T282" s="203">
        <f>S282*H282</f>
        <v>1.2012000000000003</v>
      </c>
      <c r="AR282" s="24" t="s">
        <v>181</v>
      </c>
      <c r="AT282" s="24" t="s">
        <v>176</v>
      </c>
      <c r="AU282" s="24" t="s">
        <v>82</v>
      </c>
      <c r="AY282" s="24" t="s">
        <v>173</v>
      </c>
      <c r="BE282" s="204">
        <f>IF(N282="základní",J282,0)</f>
        <v>0</v>
      </c>
      <c r="BF282" s="204">
        <f>IF(N282="snížená",J282,0)</f>
        <v>0</v>
      </c>
      <c r="BG282" s="204">
        <f>IF(N282="zákl. přenesená",J282,0)</f>
        <v>0</v>
      </c>
      <c r="BH282" s="204">
        <f>IF(N282="sníž. přenesená",J282,0)</f>
        <v>0</v>
      </c>
      <c r="BI282" s="204">
        <f>IF(N282="nulová",J282,0)</f>
        <v>0</v>
      </c>
      <c r="BJ282" s="24" t="s">
        <v>80</v>
      </c>
      <c r="BK282" s="204">
        <f>ROUND(I282*H282,2)</f>
        <v>0</v>
      </c>
      <c r="BL282" s="24" t="s">
        <v>181</v>
      </c>
      <c r="BM282" s="24" t="s">
        <v>320</v>
      </c>
    </row>
    <row r="283" spans="2:51" s="11" customFormat="1" ht="13.5">
      <c r="B283" s="205"/>
      <c r="C283" s="206"/>
      <c r="D283" s="207" t="s">
        <v>183</v>
      </c>
      <c r="E283" s="208" t="s">
        <v>21</v>
      </c>
      <c r="F283" s="209" t="s">
        <v>301</v>
      </c>
      <c r="G283" s="206"/>
      <c r="H283" s="210" t="s">
        <v>21</v>
      </c>
      <c r="I283" s="211"/>
      <c r="J283" s="206"/>
      <c r="K283" s="206"/>
      <c r="L283" s="212"/>
      <c r="M283" s="213"/>
      <c r="N283" s="214"/>
      <c r="O283" s="214"/>
      <c r="P283" s="214"/>
      <c r="Q283" s="214"/>
      <c r="R283" s="214"/>
      <c r="S283" s="214"/>
      <c r="T283" s="215"/>
      <c r="AT283" s="216" t="s">
        <v>183</v>
      </c>
      <c r="AU283" s="216" t="s">
        <v>82</v>
      </c>
      <c r="AV283" s="11" t="s">
        <v>80</v>
      </c>
      <c r="AW283" s="11" t="s">
        <v>35</v>
      </c>
      <c r="AX283" s="11" t="s">
        <v>72</v>
      </c>
      <c r="AY283" s="216" t="s">
        <v>173</v>
      </c>
    </row>
    <row r="284" spans="2:51" s="11" customFormat="1" ht="13.5">
      <c r="B284" s="205"/>
      <c r="C284" s="206"/>
      <c r="D284" s="207" t="s">
        <v>183</v>
      </c>
      <c r="E284" s="208" t="s">
        <v>21</v>
      </c>
      <c r="F284" s="209" t="s">
        <v>321</v>
      </c>
      <c r="G284" s="206"/>
      <c r="H284" s="210" t="s">
        <v>21</v>
      </c>
      <c r="I284" s="211"/>
      <c r="J284" s="206"/>
      <c r="K284" s="206"/>
      <c r="L284" s="212"/>
      <c r="M284" s="213"/>
      <c r="N284" s="214"/>
      <c r="O284" s="214"/>
      <c r="P284" s="214"/>
      <c r="Q284" s="214"/>
      <c r="R284" s="214"/>
      <c r="S284" s="214"/>
      <c r="T284" s="215"/>
      <c r="AT284" s="216" t="s">
        <v>183</v>
      </c>
      <c r="AU284" s="216" t="s">
        <v>82</v>
      </c>
      <c r="AV284" s="11" t="s">
        <v>80</v>
      </c>
      <c r="AW284" s="11" t="s">
        <v>35</v>
      </c>
      <c r="AX284" s="11" t="s">
        <v>72</v>
      </c>
      <c r="AY284" s="216" t="s">
        <v>173</v>
      </c>
    </row>
    <row r="285" spans="2:51" s="11" customFormat="1" ht="13.5">
      <c r="B285" s="205"/>
      <c r="C285" s="206"/>
      <c r="D285" s="207" t="s">
        <v>183</v>
      </c>
      <c r="E285" s="208" t="s">
        <v>21</v>
      </c>
      <c r="F285" s="209" t="s">
        <v>322</v>
      </c>
      <c r="G285" s="206"/>
      <c r="H285" s="210" t="s">
        <v>21</v>
      </c>
      <c r="I285" s="211"/>
      <c r="J285" s="206"/>
      <c r="K285" s="206"/>
      <c r="L285" s="212"/>
      <c r="M285" s="213"/>
      <c r="N285" s="214"/>
      <c r="O285" s="214"/>
      <c r="P285" s="214"/>
      <c r="Q285" s="214"/>
      <c r="R285" s="214"/>
      <c r="S285" s="214"/>
      <c r="T285" s="215"/>
      <c r="AT285" s="216" t="s">
        <v>183</v>
      </c>
      <c r="AU285" s="216" t="s">
        <v>82</v>
      </c>
      <c r="AV285" s="11" t="s">
        <v>80</v>
      </c>
      <c r="AW285" s="11" t="s">
        <v>35</v>
      </c>
      <c r="AX285" s="11" t="s">
        <v>72</v>
      </c>
      <c r="AY285" s="216" t="s">
        <v>173</v>
      </c>
    </row>
    <row r="286" spans="2:51" s="12" customFormat="1" ht="13.5">
      <c r="B286" s="217"/>
      <c r="C286" s="218"/>
      <c r="D286" s="207" t="s">
        <v>183</v>
      </c>
      <c r="E286" s="219" t="s">
        <v>21</v>
      </c>
      <c r="F286" s="220" t="s">
        <v>323</v>
      </c>
      <c r="G286" s="218"/>
      <c r="H286" s="221">
        <v>0.163</v>
      </c>
      <c r="I286" s="222"/>
      <c r="J286" s="218"/>
      <c r="K286" s="218"/>
      <c r="L286" s="223"/>
      <c r="M286" s="224"/>
      <c r="N286" s="225"/>
      <c r="O286" s="225"/>
      <c r="P286" s="225"/>
      <c r="Q286" s="225"/>
      <c r="R286" s="225"/>
      <c r="S286" s="225"/>
      <c r="T286" s="226"/>
      <c r="AT286" s="227" t="s">
        <v>183</v>
      </c>
      <c r="AU286" s="227" t="s">
        <v>82</v>
      </c>
      <c r="AV286" s="12" t="s">
        <v>82</v>
      </c>
      <c r="AW286" s="12" t="s">
        <v>35</v>
      </c>
      <c r="AX286" s="12" t="s">
        <v>72</v>
      </c>
      <c r="AY286" s="227" t="s">
        <v>173</v>
      </c>
    </row>
    <row r="287" spans="2:51" s="11" customFormat="1" ht="13.5">
      <c r="B287" s="205"/>
      <c r="C287" s="206"/>
      <c r="D287" s="207" t="s">
        <v>183</v>
      </c>
      <c r="E287" s="208" t="s">
        <v>21</v>
      </c>
      <c r="F287" s="209" t="s">
        <v>324</v>
      </c>
      <c r="G287" s="206"/>
      <c r="H287" s="210" t="s">
        <v>21</v>
      </c>
      <c r="I287" s="211"/>
      <c r="J287" s="206"/>
      <c r="K287" s="206"/>
      <c r="L287" s="212"/>
      <c r="M287" s="213"/>
      <c r="N287" s="214"/>
      <c r="O287" s="214"/>
      <c r="P287" s="214"/>
      <c r="Q287" s="214"/>
      <c r="R287" s="214"/>
      <c r="S287" s="214"/>
      <c r="T287" s="215"/>
      <c r="AT287" s="216" t="s">
        <v>183</v>
      </c>
      <c r="AU287" s="216" t="s">
        <v>82</v>
      </c>
      <c r="AV287" s="11" t="s">
        <v>80</v>
      </c>
      <c r="AW287" s="11" t="s">
        <v>35</v>
      </c>
      <c r="AX287" s="11" t="s">
        <v>72</v>
      </c>
      <c r="AY287" s="216" t="s">
        <v>173</v>
      </c>
    </row>
    <row r="288" spans="2:51" s="11" customFormat="1" ht="13.5">
      <c r="B288" s="205"/>
      <c r="C288" s="206"/>
      <c r="D288" s="207" t="s">
        <v>183</v>
      </c>
      <c r="E288" s="208" t="s">
        <v>21</v>
      </c>
      <c r="F288" s="209" t="s">
        <v>321</v>
      </c>
      <c r="G288" s="206"/>
      <c r="H288" s="210" t="s">
        <v>21</v>
      </c>
      <c r="I288" s="211"/>
      <c r="J288" s="206"/>
      <c r="K288" s="206"/>
      <c r="L288" s="212"/>
      <c r="M288" s="213"/>
      <c r="N288" s="214"/>
      <c r="O288" s="214"/>
      <c r="P288" s="214"/>
      <c r="Q288" s="214"/>
      <c r="R288" s="214"/>
      <c r="S288" s="214"/>
      <c r="T288" s="215"/>
      <c r="AT288" s="216" t="s">
        <v>183</v>
      </c>
      <c r="AU288" s="216" t="s">
        <v>82</v>
      </c>
      <c r="AV288" s="11" t="s">
        <v>80</v>
      </c>
      <c r="AW288" s="11" t="s">
        <v>35</v>
      </c>
      <c r="AX288" s="11" t="s">
        <v>72</v>
      </c>
      <c r="AY288" s="216" t="s">
        <v>173</v>
      </c>
    </row>
    <row r="289" spans="2:51" s="11" customFormat="1" ht="13.5">
      <c r="B289" s="205"/>
      <c r="C289" s="206"/>
      <c r="D289" s="207" t="s">
        <v>183</v>
      </c>
      <c r="E289" s="208" t="s">
        <v>21</v>
      </c>
      <c r="F289" s="209" t="s">
        <v>322</v>
      </c>
      <c r="G289" s="206"/>
      <c r="H289" s="210" t="s">
        <v>21</v>
      </c>
      <c r="I289" s="211"/>
      <c r="J289" s="206"/>
      <c r="K289" s="206"/>
      <c r="L289" s="212"/>
      <c r="M289" s="213"/>
      <c r="N289" s="214"/>
      <c r="O289" s="214"/>
      <c r="P289" s="214"/>
      <c r="Q289" s="214"/>
      <c r="R289" s="214"/>
      <c r="S289" s="214"/>
      <c r="T289" s="215"/>
      <c r="AT289" s="216" t="s">
        <v>183</v>
      </c>
      <c r="AU289" s="216" t="s">
        <v>82</v>
      </c>
      <c r="AV289" s="11" t="s">
        <v>80</v>
      </c>
      <c r="AW289" s="11" t="s">
        <v>35</v>
      </c>
      <c r="AX289" s="11" t="s">
        <v>72</v>
      </c>
      <c r="AY289" s="216" t="s">
        <v>173</v>
      </c>
    </row>
    <row r="290" spans="2:51" s="12" customFormat="1" ht="13.5">
      <c r="B290" s="217"/>
      <c r="C290" s="218"/>
      <c r="D290" s="207" t="s">
        <v>183</v>
      </c>
      <c r="E290" s="219" t="s">
        <v>21</v>
      </c>
      <c r="F290" s="220" t="s">
        <v>325</v>
      </c>
      <c r="G290" s="218"/>
      <c r="H290" s="221">
        <v>0.228</v>
      </c>
      <c r="I290" s="222"/>
      <c r="J290" s="218"/>
      <c r="K290" s="218"/>
      <c r="L290" s="223"/>
      <c r="M290" s="224"/>
      <c r="N290" s="225"/>
      <c r="O290" s="225"/>
      <c r="P290" s="225"/>
      <c r="Q290" s="225"/>
      <c r="R290" s="225"/>
      <c r="S290" s="225"/>
      <c r="T290" s="226"/>
      <c r="AT290" s="227" t="s">
        <v>183</v>
      </c>
      <c r="AU290" s="227" t="s">
        <v>82</v>
      </c>
      <c r="AV290" s="12" t="s">
        <v>82</v>
      </c>
      <c r="AW290" s="12" t="s">
        <v>35</v>
      </c>
      <c r="AX290" s="12" t="s">
        <v>72</v>
      </c>
      <c r="AY290" s="227" t="s">
        <v>173</v>
      </c>
    </row>
    <row r="291" spans="2:51" s="11" customFormat="1" ht="13.5">
      <c r="B291" s="205"/>
      <c r="C291" s="206"/>
      <c r="D291" s="207" t="s">
        <v>183</v>
      </c>
      <c r="E291" s="208" t="s">
        <v>21</v>
      </c>
      <c r="F291" s="209" t="s">
        <v>326</v>
      </c>
      <c r="G291" s="206"/>
      <c r="H291" s="210" t="s">
        <v>21</v>
      </c>
      <c r="I291" s="211"/>
      <c r="J291" s="206"/>
      <c r="K291" s="206"/>
      <c r="L291" s="212"/>
      <c r="M291" s="213"/>
      <c r="N291" s="214"/>
      <c r="O291" s="214"/>
      <c r="P291" s="214"/>
      <c r="Q291" s="214"/>
      <c r="R291" s="214"/>
      <c r="S291" s="214"/>
      <c r="T291" s="215"/>
      <c r="AT291" s="216" t="s">
        <v>183</v>
      </c>
      <c r="AU291" s="216" t="s">
        <v>82</v>
      </c>
      <c r="AV291" s="11" t="s">
        <v>80</v>
      </c>
      <c r="AW291" s="11" t="s">
        <v>35</v>
      </c>
      <c r="AX291" s="11" t="s">
        <v>72</v>
      </c>
      <c r="AY291" s="216" t="s">
        <v>173</v>
      </c>
    </row>
    <row r="292" spans="2:51" s="11" customFormat="1" ht="13.5">
      <c r="B292" s="205"/>
      <c r="C292" s="206"/>
      <c r="D292" s="207" t="s">
        <v>183</v>
      </c>
      <c r="E292" s="208" t="s">
        <v>21</v>
      </c>
      <c r="F292" s="209" t="s">
        <v>321</v>
      </c>
      <c r="G292" s="206"/>
      <c r="H292" s="210" t="s">
        <v>21</v>
      </c>
      <c r="I292" s="211"/>
      <c r="J292" s="206"/>
      <c r="K292" s="206"/>
      <c r="L292" s="212"/>
      <c r="M292" s="213"/>
      <c r="N292" s="214"/>
      <c r="O292" s="214"/>
      <c r="P292" s="214"/>
      <c r="Q292" s="214"/>
      <c r="R292" s="214"/>
      <c r="S292" s="214"/>
      <c r="T292" s="215"/>
      <c r="AT292" s="216" t="s">
        <v>183</v>
      </c>
      <c r="AU292" s="216" t="s">
        <v>82</v>
      </c>
      <c r="AV292" s="11" t="s">
        <v>80</v>
      </c>
      <c r="AW292" s="11" t="s">
        <v>35</v>
      </c>
      <c r="AX292" s="11" t="s">
        <v>72</v>
      </c>
      <c r="AY292" s="216" t="s">
        <v>173</v>
      </c>
    </row>
    <row r="293" spans="2:51" s="11" customFormat="1" ht="13.5">
      <c r="B293" s="205"/>
      <c r="C293" s="206"/>
      <c r="D293" s="207" t="s">
        <v>183</v>
      </c>
      <c r="E293" s="208" t="s">
        <v>21</v>
      </c>
      <c r="F293" s="209" t="s">
        <v>322</v>
      </c>
      <c r="G293" s="206"/>
      <c r="H293" s="210" t="s">
        <v>21</v>
      </c>
      <c r="I293" s="211"/>
      <c r="J293" s="206"/>
      <c r="K293" s="206"/>
      <c r="L293" s="212"/>
      <c r="M293" s="213"/>
      <c r="N293" s="214"/>
      <c r="O293" s="214"/>
      <c r="P293" s="214"/>
      <c r="Q293" s="214"/>
      <c r="R293" s="214"/>
      <c r="S293" s="214"/>
      <c r="T293" s="215"/>
      <c r="AT293" s="216" t="s">
        <v>183</v>
      </c>
      <c r="AU293" s="216" t="s">
        <v>82</v>
      </c>
      <c r="AV293" s="11" t="s">
        <v>80</v>
      </c>
      <c r="AW293" s="11" t="s">
        <v>35</v>
      </c>
      <c r="AX293" s="11" t="s">
        <v>72</v>
      </c>
      <c r="AY293" s="216" t="s">
        <v>173</v>
      </c>
    </row>
    <row r="294" spans="2:51" s="12" customFormat="1" ht="13.5">
      <c r="B294" s="217"/>
      <c r="C294" s="218"/>
      <c r="D294" s="207" t="s">
        <v>183</v>
      </c>
      <c r="E294" s="219" t="s">
        <v>21</v>
      </c>
      <c r="F294" s="220" t="s">
        <v>327</v>
      </c>
      <c r="G294" s="218"/>
      <c r="H294" s="221">
        <v>0.155</v>
      </c>
      <c r="I294" s="222"/>
      <c r="J294" s="218"/>
      <c r="K294" s="218"/>
      <c r="L294" s="223"/>
      <c r="M294" s="224"/>
      <c r="N294" s="225"/>
      <c r="O294" s="225"/>
      <c r="P294" s="225"/>
      <c r="Q294" s="225"/>
      <c r="R294" s="225"/>
      <c r="S294" s="225"/>
      <c r="T294" s="226"/>
      <c r="AT294" s="227" t="s">
        <v>183</v>
      </c>
      <c r="AU294" s="227" t="s">
        <v>82</v>
      </c>
      <c r="AV294" s="12" t="s">
        <v>82</v>
      </c>
      <c r="AW294" s="12" t="s">
        <v>35</v>
      </c>
      <c r="AX294" s="12" t="s">
        <v>72</v>
      </c>
      <c r="AY294" s="227" t="s">
        <v>173</v>
      </c>
    </row>
    <row r="295" spans="2:51" s="14" customFormat="1" ht="13.5">
      <c r="B295" s="243"/>
      <c r="C295" s="244"/>
      <c r="D295" s="239" t="s">
        <v>183</v>
      </c>
      <c r="E295" s="254" t="s">
        <v>21</v>
      </c>
      <c r="F295" s="255" t="s">
        <v>204</v>
      </c>
      <c r="G295" s="244"/>
      <c r="H295" s="256">
        <v>0.546</v>
      </c>
      <c r="I295" s="248"/>
      <c r="J295" s="244"/>
      <c r="K295" s="244"/>
      <c r="L295" s="249"/>
      <c r="M295" s="250"/>
      <c r="N295" s="251"/>
      <c r="O295" s="251"/>
      <c r="P295" s="251"/>
      <c r="Q295" s="251"/>
      <c r="R295" s="251"/>
      <c r="S295" s="251"/>
      <c r="T295" s="252"/>
      <c r="AT295" s="253" t="s">
        <v>183</v>
      </c>
      <c r="AU295" s="253" t="s">
        <v>82</v>
      </c>
      <c r="AV295" s="14" t="s">
        <v>181</v>
      </c>
      <c r="AW295" s="14" t="s">
        <v>35</v>
      </c>
      <c r="AX295" s="14" t="s">
        <v>80</v>
      </c>
      <c r="AY295" s="253" t="s">
        <v>173</v>
      </c>
    </row>
    <row r="296" spans="2:65" s="1" customFormat="1" ht="22.5" customHeight="1">
      <c r="B296" s="41"/>
      <c r="C296" s="193" t="s">
        <v>328</v>
      </c>
      <c r="D296" s="193" t="s">
        <v>176</v>
      </c>
      <c r="E296" s="194" t="s">
        <v>329</v>
      </c>
      <c r="F296" s="195" t="s">
        <v>330</v>
      </c>
      <c r="G296" s="196" t="s">
        <v>240</v>
      </c>
      <c r="H296" s="197">
        <v>4.372</v>
      </c>
      <c r="I296" s="198"/>
      <c r="J296" s="199">
        <f>ROUND(I296*H296,2)</f>
        <v>0</v>
      </c>
      <c r="K296" s="195" t="s">
        <v>180</v>
      </c>
      <c r="L296" s="61"/>
      <c r="M296" s="200" t="s">
        <v>21</v>
      </c>
      <c r="N296" s="201" t="s">
        <v>43</v>
      </c>
      <c r="O296" s="42"/>
      <c r="P296" s="202">
        <f>O296*H296</f>
        <v>0</v>
      </c>
      <c r="Q296" s="202">
        <v>0</v>
      </c>
      <c r="R296" s="202">
        <f>Q296*H296</f>
        <v>0</v>
      </c>
      <c r="S296" s="202">
        <v>2.2</v>
      </c>
      <c r="T296" s="203">
        <f>S296*H296</f>
        <v>9.618400000000001</v>
      </c>
      <c r="AR296" s="24" t="s">
        <v>181</v>
      </c>
      <c r="AT296" s="24" t="s">
        <v>176</v>
      </c>
      <c r="AU296" s="24" t="s">
        <v>82</v>
      </c>
      <c r="AY296" s="24" t="s">
        <v>173</v>
      </c>
      <c r="BE296" s="204">
        <f>IF(N296="základní",J296,0)</f>
        <v>0</v>
      </c>
      <c r="BF296" s="204">
        <f>IF(N296="snížená",J296,0)</f>
        <v>0</v>
      </c>
      <c r="BG296" s="204">
        <f>IF(N296="zákl. přenesená",J296,0)</f>
        <v>0</v>
      </c>
      <c r="BH296" s="204">
        <f>IF(N296="sníž. přenesená",J296,0)</f>
        <v>0</v>
      </c>
      <c r="BI296" s="204">
        <f>IF(N296="nulová",J296,0)</f>
        <v>0</v>
      </c>
      <c r="BJ296" s="24" t="s">
        <v>80</v>
      </c>
      <c r="BK296" s="204">
        <f>ROUND(I296*H296,2)</f>
        <v>0</v>
      </c>
      <c r="BL296" s="24" t="s">
        <v>181</v>
      </c>
      <c r="BM296" s="24" t="s">
        <v>331</v>
      </c>
    </row>
    <row r="297" spans="2:51" s="11" customFormat="1" ht="13.5">
      <c r="B297" s="205"/>
      <c r="C297" s="206"/>
      <c r="D297" s="207" t="s">
        <v>183</v>
      </c>
      <c r="E297" s="208" t="s">
        <v>21</v>
      </c>
      <c r="F297" s="209" t="s">
        <v>232</v>
      </c>
      <c r="G297" s="206"/>
      <c r="H297" s="210" t="s">
        <v>21</v>
      </c>
      <c r="I297" s="211"/>
      <c r="J297" s="206"/>
      <c r="K297" s="206"/>
      <c r="L297" s="212"/>
      <c r="M297" s="213"/>
      <c r="N297" s="214"/>
      <c r="O297" s="214"/>
      <c r="P297" s="214"/>
      <c r="Q297" s="214"/>
      <c r="R297" s="214"/>
      <c r="S297" s="214"/>
      <c r="T297" s="215"/>
      <c r="AT297" s="216" t="s">
        <v>183</v>
      </c>
      <c r="AU297" s="216" t="s">
        <v>82</v>
      </c>
      <c r="AV297" s="11" t="s">
        <v>80</v>
      </c>
      <c r="AW297" s="11" t="s">
        <v>35</v>
      </c>
      <c r="AX297" s="11" t="s">
        <v>72</v>
      </c>
      <c r="AY297" s="216" t="s">
        <v>173</v>
      </c>
    </row>
    <row r="298" spans="2:51" s="11" customFormat="1" ht="13.5">
      <c r="B298" s="205"/>
      <c r="C298" s="206"/>
      <c r="D298" s="207" t="s">
        <v>183</v>
      </c>
      <c r="E298" s="208" t="s">
        <v>21</v>
      </c>
      <c r="F298" s="209" t="s">
        <v>332</v>
      </c>
      <c r="G298" s="206"/>
      <c r="H298" s="210" t="s">
        <v>21</v>
      </c>
      <c r="I298" s="211"/>
      <c r="J298" s="206"/>
      <c r="K298" s="206"/>
      <c r="L298" s="212"/>
      <c r="M298" s="213"/>
      <c r="N298" s="214"/>
      <c r="O298" s="214"/>
      <c r="P298" s="214"/>
      <c r="Q298" s="214"/>
      <c r="R298" s="214"/>
      <c r="S298" s="214"/>
      <c r="T298" s="215"/>
      <c r="AT298" s="216" t="s">
        <v>183</v>
      </c>
      <c r="AU298" s="216" t="s">
        <v>82</v>
      </c>
      <c r="AV298" s="11" t="s">
        <v>80</v>
      </c>
      <c r="AW298" s="11" t="s">
        <v>35</v>
      </c>
      <c r="AX298" s="11" t="s">
        <v>72</v>
      </c>
      <c r="AY298" s="216" t="s">
        <v>173</v>
      </c>
    </row>
    <row r="299" spans="2:51" s="11" customFormat="1" ht="13.5">
      <c r="B299" s="205"/>
      <c r="C299" s="206"/>
      <c r="D299" s="207" t="s">
        <v>183</v>
      </c>
      <c r="E299" s="208" t="s">
        <v>21</v>
      </c>
      <c r="F299" s="209" t="s">
        <v>333</v>
      </c>
      <c r="G299" s="206"/>
      <c r="H299" s="210" t="s">
        <v>21</v>
      </c>
      <c r="I299" s="211"/>
      <c r="J299" s="206"/>
      <c r="K299" s="206"/>
      <c r="L299" s="212"/>
      <c r="M299" s="213"/>
      <c r="N299" s="214"/>
      <c r="O299" s="214"/>
      <c r="P299" s="214"/>
      <c r="Q299" s="214"/>
      <c r="R299" s="214"/>
      <c r="S299" s="214"/>
      <c r="T299" s="215"/>
      <c r="AT299" s="216" t="s">
        <v>183</v>
      </c>
      <c r="AU299" s="216" t="s">
        <v>82</v>
      </c>
      <c r="AV299" s="11" t="s">
        <v>80</v>
      </c>
      <c r="AW299" s="11" t="s">
        <v>35</v>
      </c>
      <c r="AX299" s="11" t="s">
        <v>72</v>
      </c>
      <c r="AY299" s="216" t="s">
        <v>173</v>
      </c>
    </row>
    <row r="300" spans="2:51" s="12" customFormat="1" ht="13.5">
      <c r="B300" s="217"/>
      <c r="C300" s="218"/>
      <c r="D300" s="207" t="s">
        <v>183</v>
      </c>
      <c r="E300" s="219" t="s">
        <v>21</v>
      </c>
      <c r="F300" s="220" t="s">
        <v>334</v>
      </c>
      <c r="G300" s="218"/>
      <c r="H300" s="221">
        <v>0.541</v>
      </c>
      <c r="I300" s="222"/>
      <c r="J300" s="218"/>
      <c r="K300" s="218"/>
      <c r="L300" s="223"/>
      <c r="M300" s="224"/>
      <c r="N300" s="225"/>
      <c r="O300" s="225"/>
      <c r="P300" s="225"/>
      <c r="Q300" s="225"/>
      <c r="R300" s="225"/>
      <c r="S300" s="225"/>
      <c r="T300" s="226"/>
      <c r="AT300" s="227" t="s">
        <v>183</v>
      </c>
      <c r="AU300" s="227" t="s">
        <v>82</v>
      </c>
      <c r="AV300" s="12" t="s">
        <v>82</v>
      </c>
      <c r="AW300" s="12" t="s">
        <v>35</v>
      </c>
      <c r="AX300" s="12" t="s">
        <v>72</v>
      </c>
      <c r="AY300" s="227" t="s">
        <v>173</v>
      </c>
    </row>
    <row r="301" spans="2:51" s="11" customFormat="1" ht="13.5">
      <c r="B301" s="205"/>
      <c r="C301" s="206"/>
      <c r="D301" s="207" t="s">
        <v>183</v>
      </c>
      <c r="E301" s="208" t="s">
        <v>21</v>
      </c>
      <c r="F301" s="209" t="s">
        <v>276</v>
      </c>
      <c r="G301" s="206"/>
      <c r="H301" s="210" t="s">
        <v>21</v>
      </c>
      <c r="I301" s="211"/>
      <c r="J301" s="206"/>
      <c r="K301" s="206"/>
      <c r="L301" s="212"/>
      <c r="M301" s="213"/>
      <c r="N301" s="214"/>
      <c r="O301" s="214"/>
      <c r="P301" s="214"/>
      <c r="Q301" s="214"/>
      <c r="R301" s="214"/>
      <c r="S301" s="214"/>
      <c r="T301" s="215"/>
      <c r="AT301" s="216" t="s">
        <v>183</v>
      </c>
      <c r="AU301" s="216" t="s">
        <v>82</v>
      </c>
      <c r="AV301" s="11" t="s">
        <v>80</v>
      </c>
      <c r="AW301" s="11" t="s">
        <v>35</v>
      </c>
      <c r="AX301" s="11" t="s">
        <v>72</v>
      </c>
      <c r="AY301" s="216" t="s">
        <v>173</v>
      </c>
    </row>
    <row r="302" spans="2:51" s="11" customFormat="1" ht="13.5">
      <c r="B302" s="205"/>
      <c r="C302" s="206"/>
      <c r="D302" s="207" t="s">
        <v>183</v>
      </c>
      <c r="E302" s="208" t="s">
        <v>21</v>
      </c>
      <c r="F302" s="209" t="s">
        <v>332</v>
      </c>
      <c r="G302" s="206"/>
      <c r="H302" s="210" t="s">
        <v>21</v>
      </c>
      <c r="I302" s="211"/>
      <c r="J302" s="206"/>
      <c r="K302" s="206"/>
      <c r="L302" s="212"/>
      <c r="M302" s="213"/>
      <c r="N302" s="214"/>
      <c r="O302" s="214"/>
      <c r="P302" s="214"/>
      <c r="Q302" s="214"/>
      <c r="R302" s="214"/>
      <c r="S302" s="214"/>
      <c r="T302" s="215"/>
      <c r="AT302" s="216" t="s">
        <v>183</v>
      </c>
      <c r="AU302" s="216" t="s">
        <v>82</v>
      </c>
      <c r="AV302" s="11" t="s">
        <v>80</v>
      </c>
      <c r="AW302" s="11" t="s">
        <v>35</v>
      </c>
      <c r="AX302" s="11" t="s">
        <v>72</v>
      </c>
      <c r="AY302" s="216" t="s">
        <v>173</v>
      </c>
    </row>
    <row r="303" spans="2:51" s="11" customFormat="1" ht="13.5">
      <c r="B303" s="205"/>
      <c r="C303" s="206"/>
      <c r="D303" s="207" t="s">
        <v>183</v>
      </c>
      <c r="E303" s="208" t="s">
        <v>21</v>
      </c>
      <c r="F303" s="209" t="s">
        <v>333</v>
      </c>
      <c r="G303" s="206"/>
      <c r="H303" s="210" t="s">
        <v>21</v>
      </c>
      <c r="I303" s="211"/>
      <c r="J303" s="206"/>
      <c r="K303" s="206"/>
      <c r="L303" s="212"/>
      <c r="M303" s="213"/>
      <c r="N303" s="214"/>
      <c r="O303" s="214"/>
      <c r="P303" s="214"/>
      <c r="Q303" s="214"/>
      <c r="R303" s="214"/>
      <c r="S303" s="214"/>
      <c r="T303" s="215"/>
      <c r="AT303" s="216" t="s">
        <v>183</v>
      </c>
      <c r="AU303" s="216" t="s">
        <v>82</v>
      </c>
      <c r="AV303" s="11" t="s">
        <v>80</v>
      </c>
      <c r="AW303" s="11" t="s">
        <v>35</v>
      </c>
      <c r="AX303" s="11" t="s">
        <v>72</v>
      </c>
      <c r="AY303" s="216" t="s">
        <v>173</v>
      </c>
    </row>
    <row r="304" spans="2:51" s="12" customFormat="1" ht="13.5">
      <c r="B304" s="217"/>
      <c r="C304" s="218"/>
      <c r="D304" s="207" t="s">
        <v>183</v>
      </c>
      <c r="E304" s="219" t="s">
        <v>21</v>
      </c>
      <c r="F304" s="220" t="s">
        <v>335</v>
      </c>
      <c r="G304" s="218"/>
      <c r="H304" s="221">
        <v>0.504</v>
      </c>
      <c r="I304" s="222"/>
      <c r="J304" s="218"/>
      <c r="K304" s="218"/>
      <c r="L304" s="223"/>
      <c r="M304" s="224"/>
      <c r="N304" s="225"/>
      <c r="O304" s="225"/>
      <c r="P304" s="225"/>
      <c r="Q304" s="225"/>
      <c r="R304" s="225"/>
      <c r="S304" s="225"/>
      <c r="T304" s="226"/>
      <c r="AT304" s="227" t="s">
        <v>183</v>
      </c>
      <c r="AU304" s="227" t="s">
        <v>82</v>
      </c>
      <c r="AV304" s="12" t="s">
        <v>82</v>
      </c>
      <c r="AW304" s="12" t="s">
        <v>35</v>
      </c>
      <c r="AX304" s="12" t="s">
        <v>72</v>
      </c>
      <c r="AY304" s="227" t="s">
        <v>173</v>
      </c>
    </row>
    <row r="305" spans="2:51" s="11" customFormat="1" ht="13.5">
      <c r="B305" s="205"/>
      <c r="C305" s="206"/>
      <c r="D305" s="207" t="s">
        <v>183</v>
      </c>
      <c r="E305" s="208" t="s">
        <v>21</v>
      </c>
      <c r="F305" s="209" t="s">
        <v>291</v>
      </c>
      <c r="G305" s="206"/>
      <c r="H305" s="210" t="s">
        <v>21</v>
      </c>
      <c r="I305" s="211"/>
      <c r="J305" s="206"/>
      <c r="K305" s="206"/>
      <c r="L305" s="212"/>
      <c r="M305" s="213"/>
      <c r="N305" s="214"/>
      <c r="O305" s="214"/>
      <c r="P305" s="214"/>
      <c r="Q305" s="214"/>
      <c r="R305" s="214"/>
      <c r="S305" s="214"/>
      <c r="T305" s="215"/>
      <c r="AT305" s="216" t="s">
        <v>183</v>
      </c>
      <c r="AU305" s="216" t="s">
        <v>82</v>
      </c>
      <c r="AV305" s="11" t="s">
        <v>80</v>
      </c>
      <c r="AW305" s="11" t="s">
        <v>35</v>
      </c>
      <c r="AX305" s="11" t="s">
        <v>72</v>
      </c>
      <c r="AY305" s="216" t="s">
        <v>173</v>
      </c>
    </row>
    <row r="306" spans="2:51" s="11" customFormat="1" ht="13.5">
      <c r="B306" s="205"/>
      <c r="C306" s="206"/>
      <c r="D306" s="207" t="s">
        <v>183</v>
      </c>
      <c r="E306" s="208" t="s">
        <v>21</v>
      </c>
      <c r="F306" s="209" t="s">
        <v>332</v>
      </c>
      <c r="G306" s="206"/>
      <c r="H306" s="210" t="s">
        <v>21</v>
      </c>
      <c r="I306" s="211"/>
      <c r="J306" s="206"/>
      <c r="K306" s="206"/>
      <c r="L306" s="212"/>
      <c r="M306" s="213"/>
      <c r="N306" s="214"/>
      <c r="O306" s="214"/>
      <c r="P306" s="214"/>
      <c r="Q306" s="214"/>
      <c r="R306" s="214"/>
      <c r="S306" s="214"/>
      <c r="T306" s="215"/>
      <c r="AT306" s="216" t="s">
        <v>183</v>
      </c>
      <c r="AU306" s="216" t="s">
        <v>82</v>
      </c>
      <c r="AV306" s="11" t="s">
        <v>80</v>
      </c>
      <c r="AW306" s="11" t="s">
        <v>35</v>
      </c>
      <c r="AX306" s="11" t="s">
        <v>72</v>
      </c>
      <c r="AY306" s="216" t="s">
        <v>173</v>
      </c>
    </row>
    <row r="307" spans="2:51" s="11" customFormat="1" ht="13.5">
      <c r="B307" s="205"/>
      <c r="C307" s="206"/>
      <c r="D307" s="207" t="s">
        <v>183</v>
      </c>
      <c r="E307" s="208" t="s">
        <v>21</v>
      </c>
      <c r="F307" s="209" t="s">
        <v>333</v>
      </c>
      <c r="G307" s="206"/>
      <c r="H307" s="210" t="s">
        <v>21</v>
      </c>
      <c r="I307" s="211"/>
      <c r="J307" s="206"/>
      <c r="K307" s="206"/>
      <c r="L307" s="212"/>
      <c r="M307" s="213"/>
      <c r="N307" s="214"/>
      <c r="O307" s="214"/>
      <c r="P307" s="214"/>
      <c r="Q307" s="214"/>
      <c r="R307" s="214"/>
      <c r="S307" s="214"/>
      <c r="T307" s="215"/>
      <c r="AT307" s="216" t="s">
        <v>183</v>
      </c>
      <c r="AU307" s="216" t="s">
        <v>82</v>
      </c>
      <c r="AV307" s="11" t="s">
        <v>80</v>
      </c>
      <c r="AW307" s="11" t="s">
        <v>35</v>
      </c>
      <c r="AX307" s="11" t="s">
        <v>72</v>
      </c>
      <c r="AY307" s="216" t="s">
        <v>173</v>
      </c>
    </row>
    <row r="308" spans="2:51" s="12" customFormat="1" ht="13.5">
      <c r="B308" s="217"/>
      <c r="C308" s="218"/>
      <c r="D308" s="207" t="s">
        <v>183</v>
      </c>
      <c r="E308" s="219" t="s">
        <v>21</v>
      </c>
      <c r="F308" s="220" t="s">
        <v>336</v>
      </c>
      <c r="G308" s="218"/>
      <c r="H308" s="221">
        <v>0.464</v>
      </c>
      <c r="I308" s="222"/>
      <c r="J308" s="218"/>
      <c r="K308" s="218"/>
      <c r="L308" s="223"/>
      <c r="M308" s="224"/>
      <c r="N308" s="225"/>
      <c r="O308" s="225"/>
      <c r="P308" s="225"/>
      <c r="Q308" s="225"/>
      <c r="R308" s="225"/>
      <c r="S308" s="225"/>
      <c r="T308" s="226"/>
      <c r="AT308" s="227" t="s">
        <v>183</v>
      </c>
      <c r="AU308" s="227" t="s">
        <v>82</v>
      </c>
      <c r="AV308" s="12" t="s">
        <v>82</v>
      </c>
      <c r="AW308" s="12" t="s">
        <v>35</v>
      </c>
      <c r="AX308" s="12" t="s">
        <v>72</v>
      </c>
      <c r="AY308" s="227" t="s">
        <v>173</v>
      </c>
    </row>
    <row r="309" spans="2:51" s="13" customFormat="1" ht="13.5">
      <c r="B309" s="228"/>
      <c r="C309" s="229"/>
      <c r="D309" s="207" t="s">
        <v>183</v>
      </c>
      <c r="E309" s="230" t="s">
        <v>21</v>
      </c>
      <c r="F309" s="231" t="s">
        <v>188</v>
      </c>
      <c r="G309" s="229"/>
      <c r="H309" s="232">
        <v>1.509</v>
      </c>
      <c r="I309" s="233"/>
      <c r="J309" s="229"/>
      <c r="K309" s="229"/>
      <c r="L309" s="234"/>
      <c r="M309" s="235"/>
      <c r="N309" s="236"/>
      <c r="O309" s="236"/>
      <c r="P309" s="236"/>
      <c r="Q309" s="236"/>
      <c r="R309" s="236"/>
      <c r="S309" s="236"/>
      <c r="T309" s="237"/>
      <c r="AT309" s="238" t="s">
        <v>183</v>
      </c>
      <c r="AU309" s="238" t="s">
        <v>82</v>
      </c>
      <c r="AV309" s="13" t="s">
        <v>189</v>
      </c>
      <c r="AW309" s="13" t="s">
        <v>35</v>
      </c>
      <c r="AX309" s="13" t="s">
        <v>72</v>
      </c>
      <c r="AY309" s="238" t="s">
        <v>173</v>
      </c>
    </row>
    <row r="310" spans="2:51" s="11" customFormat="1" ht="13.5">
      <c r="B310" s="205"/>
      <c r="C310" s="206"/>
      <c r="D310" s="207" t="s">
        <v>183</v>
      </c>
      <c r="E310" s="208" t="s">
        <v>21</v>
      </c>
      <c r="F310" s="209" t="s">
        <v>232</v>
      </c>
      <c r="G310" s="206"/>
      <c r="H310" s="210" t="s">
        <v>21</v>
      </c>
      <c r="I310" s="211"/>
      <c r="J310" s="206"/>
      <c r="K310" s="206"/>
      <c r="L310" s="212"/>
      <c r="M310" s="213"/>
      <c r="N310" s="214"/>
      <c r="O310" s="214"/>
      <c r="P310" s="214"/>
      <c r="Q310" s="214"/>
      <c r="R310" s="214"/>
      <c r="S310" s="214"/>
      <c r="T310" s="215"/>
      <c r="AT310" s="216" t="s">
        <v>183</v>
      </c>
      <c r="AU310" s="216" t="s">
        <v>82</v>
      </c>
      <c r="AV310" s="11" t="s">
        <v>80</v>
      </c>
      <c r="AW310" s="11" t="s">
        <v>35</v>
      </c>
      <c r="AX310" s="11" t="s">
        <v>72</v>
      </c>
      <c r="AY310" s="216" t="s">
        <v>173</v>
      </c>
    </row>
    <row r="311" spans="2:51" s="11" customFormat="1" ht="13.5">
      <c r="B311" s="205"/>
      <c r="C311" s="206"/>
      <c r="D311" s="207" t="s">
        <v>183</v>
      </c>
      <c r="E311" s="208" t="s">
        <v>21</v>
      </c>
      <c r="F311" s="209" t="s">
        <v>321</v>
      </c>
      <c r="G311" s="206"/>
      <c r="H311" s="210" t="s">
        <v>21</v>
      </c>
      <c r="I311" s="211"/>
      <c r="J311" s="206"/>
      <c r="K311" s="206"/>
      <c r="L311" s="212"/>
      <c r="M311" s="213"/>
      <c r="N311" s="214"/>
      <c r="O311" s="214"/>
      <c r="P311" s="214"/>
      <c r="Q311" s="214"/>
      <c r="R311" s="214"/>
      <c r="S311" s="214"/>
      <c r="T311" s="215"/>
      <c r="AT311" s="216" t="s">
        <v>183</v>
      </c>
      <c r="AU311" s="216" t="s">
        <v>82</v>
      </c>
      <c r="AV311" s="11" t="s">
        <v>80</v>
      </c>
      <c r="AW311" s="11" t="s">
        <v>35</v>
      </c>
      <c r="AX311" s="11" t="s">
        <v>72</v>
      </c>
      <c r="AY311" s="216" t="s">
        <v>173</v>
      </c>
    </row>
    <row r="312" spans="2:51" s="11" customFormat="1" ht="13.5">
      <c r="B312" s="205"/>
      <c r="C312" s="206"/>
      <c r="D312" s="207" t="s">
        <v>183</v>
      </c>
      <c r="E312" s="208" t="s">
        <v>21</v>
      </c>
      <c r="F312" s="209" t="s">
        <v>322</v>
      </c>
      <c r="G312" s="206"/>
      <c r="H312" s="210" t="s">
        <v>21</v>
      </c>
      <c r="I312" s="211"/>
      <c r="J312" s="206"/>
      <c r="K312" s="206"/>
      <c r="L312" s="212"/>
      <c r="M312" s="213"/>
      <c r="N312" s="214"/>
      <c r="O312" s="214"/>
      <c r="P312" s="214"/>
      <c r="Q312" s="214"/>
      <c r="R312" s="214"/>
      <c r="S312" s="214"/>
      <c r="T312" s="215"/>
      <c r="AT312" s="216" t="s">
        <v>183</v>
      </c>
      <c r="AU312" s="216" t="s">
        <v>82</v>
      </c>
      <c r="AV312" s="11" t="s">
        <v>80</v>
      </c>
      <c r="AW312" s="11" t="s">
        <v>35</v>
      </c>
      <c r="AX312" s="11" t="s">
        <v>72</v>
      </c>
      <c r="AY312" s="216" t="s">
        <v>173</v>
      </c>
    </row>
    <row r="313" spans="2:51" s="12" customFormat="1" ht="13.5">
      <c r="B313" s="217"/>
      <c r="C313" s="218"/>
      <c r="D313" s="207" t="s">
        <v>183</v>
      </c>
      <c r="E313" s="219" t="s">
        <v>21</v>
      </c>
      <c r="F313" s="220" t="s">
        <v>337</v>
      </c>
      <c r="G313" s="218"/>
      <c r="H313" s="221">
        <v>0.649</v>
      </c>
      <c r="I313" s="222"/>
      <c r="J313" s="218"/>
      <c r="K313" s="218"/>
      <c r="L313" s="223"/>
      <c r="M313" s="224"/>
      <c r="N313" s="225"/>
      <c r="O313" s="225"/>
      <c r="P313" s="225"/>
      <c r="Q313" s="225"/>
      <c r="R313" s="225"/>
      <c r="S313" s="225"/>
      <c r="T313" s="226"/>
      <c r="AT313" s="227" t="s">
        <v>183</v>
      </c>
      <c r="AU313" s="227" t="s">
        <v>82</v>
      </c>
      <c r="AV313" s="12" t="s">
        <v>82</v>
      </c>
      <c r="AW313" s="12" t="s">
        <v>35</v>
      </c>
      <c r="AX313" s="12" t="s">
        <v>72</v>
      </c>
      <c r="AY313" s="227" t="s">
        <v>173</v>
      </c>
    </row>
    <row r="314" spans="2:51" s="11" customFormat="1" ht="13.5">
      <c r="B314" s="205"/>
      <c r="C314" s="206"/>
      <c r="D314" s="207" t="s">
        <v>183</v>
      </c>
      <c r="E314" s="208" t="s">
        <v>21</v>
      </c>
      <c r="F314" s="209" t="s">
        <v>276</v>
      </c>
      <c r="G314" s="206"/>
      <c r="H314" s="210" t="s">
        <v>21</v>
      </c>
      <c r="I314" s="211"/>
      <c r="J314" s="206"/>
      <c r="K314" s="206"/>
      <c r="L314" s="212"/>
      <c r="M314" s="213"/>
      <c r="N314" s="214"/>
      <c r="O314" s="214"/>
      <c r="P314" s="214"/>
      <c r="Q314" s="214"/>
      <c r="R314" s="214"/>
      <c r="S314" s="214"/>
      <c r="T314" s="215"/>
      <c r="AT314" s="216" t="s">
        <v>183</v>
      </c>
      <c r="AU314" s="216" t="s">
        <v>82</v>
      </c>
      <c r="AV314" s="11" t="s">
        <v>80</v>
      </c>
      <c r="AW314" s="11" t="s">
        <v>35</v>
      </c>
      <c r="AX314" s="11" t="s">
        <v>72</v>
      </c>
      <c r="AY314" s="216" t="s">
        <v>173</v>
      </c>
    </row>
    <row r="315" spans="2:51" s="11" customFormat="1" ht="13.5">
      <c r="B315" s="205"/>
      <c r="C315" s="206"/>
      <c r="D315" s="207" t="s">
        <v>183</v>
      </c>
      <c r="E315" s="208" t="s">
        <v>21</v>
      </c>
      <c r="F315" s="209" t="s">
        <v>321</v>
      </c>
      <c r="G315" s="206"/>
      <c r="H315" s="210" t="s">
        <v>21</v>
      </c>
      <c r="I315" s="211"/>
      <c r="J315" s="206"/>
      <c r="K315" s="206"/>
      <c r="L315" s="212"/>
      <c r="M315" s="213"/>
      <c r="N315" s="214"/>
      <c r="O315" s="214"/>
      <c r="P315" s="214"/>
      <c r="Q315" s="214"/>
      <c r="R315" s="214"/>
      <c r="S315" s="214"/>
      <c r="T315" s="215"/>
      <c r="AT315" s="216" t="s">
        <v>183</v>
      </c>
      <c r="AU315" s="216" t="s">
        <v>82</v>
      </c>
      <c r="AV315" s="11" t="s">
        <v>80</v>
      </c>
      <c r="AW315" s="11" t="s">
        <v>35</v>
      </c>
      <c r="AX315" s="11" t="s">
        <v>72</v>
      </c>
      <c r="AY315" s="216" t="s">
        <v>173</v>
      </c>
    </row>
    <row r="316" spans="2:51" s="11" customFormat="1" ht="13.5">
      <c r="B316" s="205"/>
      <c r="C316" s="206"/>
      <c r="D316" s="207" t="s">
        <v>183</v>
      </c>
      <c r="E316" s="208" t="s">
        <v>21</v>
      </c>
      <c r="F316" s="209" t="s">
        <v>322</v>
      </c>
      <c r="G316" s="206"/>
      <c r="H316" s="210" t="s">
        <v>21</v>
      </c>
      <c r="I316" s="211"/>
      <c r="J316" s="206"/>
      <c r="K316" s="206"/>
      <c r="L316" s="212"/>
      <c r="M316" s="213"/>
      <c r="N316" s="214"/>
      <c r="O316" s="214"/>
      <c r="P316" s="214"/>
      <c r="Q316" s="214"/>
      <c r="R316" s="214"/>
      <c r="S316" s="214"/>
      <c r="T316" s="215"/>
      <c r="AT316" s="216" t="s">
        <v>183</v>
      </c>
      <c r="AU316" s="216" t="s">
        <v>82</v>
      </c>
      <c r="AV316" s="11" t="s">
        <v>80</v>
      </c>
      <c r="AW316" s="11" t="s">
        <v>35</v>
      </c>
      <c r="AX316" s="11" t="s">
        <v>72</v>
      </c>
      <c r="AY316" s="216" t="s">
        <v>173</v>
      </c>
    </row>
    <row r="317" spans="2:51" s="12" customFormat="1" ht="13.5">
      <c r="B317" s="217"/>
      <c r="C317" s="218"/>
      <c r="D317" s="207" t="s">
        <v>183</v>
      </c>
      <c r="E317" s="219" t="s">
        <v>21</v>
      </c>
      <c r="F317" s="220" t="s">
        <v>338</v>
      </c>
      <c r="G317" s="218"/>
      <c r="H317" s="221">
        <v>0.605</v>
      </c>
      <c r="I317" s="222"/>
      <c r="J317" s="218"/>
      <c r="K317" s="218"/>
      <c r="L317" s="223"/>
      <c r="M317" s="224"/>
      <c r="N317" s="225"/>
      <c r="O317" s="225"/>
      <c r="P317" s="225"/>
      <c r="Q317" s="225"/>
      <c r="R317" s="225"/>
      <c r="S317" s="225"/>
      <c r="T317" s="226"/>
      <c r="AT317" s="227" t="s">
        <v>183</v>
      </c>
      <c r="AU317" s="227" t="s">
        <v>82</v>
      </c>
      <c r="AV317" s="12" t="s">
        <v>82</v>
      </c>
      <c r="AW317" s="12" t="s">
        <v>35</v>
      </c>
      <c r="AX317" s="12" t="s">
        <v>72</v>
      </c>
      <c r="AY317" s="227" t="s">
        <v>173</v>
      </c>
    </row>
    <row r="318" spans="2:51" s="11" customFormat="1" ht="13.5">
      <c r="B318" s="205"/>
      <c r="C318" s="206"/>
      <c r="D318" s="207" t="s">
        <v>183</v>
      </c>
      <c r="E318" s="208" t="s">
        <v>21</v>
      </c>
      <c r="F318" s="209" t="s">
        <v>291</v>
      </c>
      <c r="G318" s="206"/>
      <c r="H318" s="210" t="s">
        <v>21</v>
      </c>
      <c r="I318" s="211"/>
      <c r="J318" s="206"/>
      <c r="K318" s="206"/>
      <c r="L318" s="212"/>
      <c r="M318" s="213"/>
      <c r="N318" s="214"/>
      <c r="O318" s="214"/>
      <c r="P318" s="214"/>
      <c r="Q318" s="214"/>
      <c r="R318" s="214"/>
      <c r="S318" s="214"/>
      <c r="T318" s="215"/>
      <c r="AT318" s="216" t="s">
        <v>183</v>
      </c>
      <c r="AU318" s="216" t="s">
        <v>82</v>
      </c>
      <c r="AV318" s="11" t="s">
        <v>80</v>
      </c>
      <c r="AW318" s="11" t="s">
        <v>35</v>
      </c>
      <c r="AX318" s="11" t="s">
        <v>72</v>
      </c>
      <c r="AY318" s="216" t="s">
        <v>173</v>
      </c>
    </row>
    <row r="319" spans="2:51" s="11" customFormat="1" ht="13.5">
      <c r="B319" s="205"/>
      <c r="C319" s="206"/>
      <c r="D319" s="207" t="s">
        <v>183</v>
      </c>
      <c r="E319" s="208" t="s">
        <v>21</v>
      </c>
      <c r="F319" s="209" t="s">
        <v>321</v>
      </c>
      <c r="G319" s="206"/>
      <c r="H319" s="210" t="s">
        <v>21</v>
      </c>
      <c r="I319" s="211"/>
      <c r="J319" s="206"/>
      <c r="K319" s="206"/>
      <c r="L319" s="212"/>
      <c r="M319" s="213"/>
      <c r="N319" s="214"/>
      <c r="O319" s="214"/>
      <c r="P319" s="214"/>
      <c r="Q319" s="214"/>
      <c r="R319" s="214"/>
      <c r="S319" s="214"/>
      <c r="T319" s="215"/>
      <c r="AT319" s="216" t="s">
        <v>183</v>
      </c>
      <c r="AU319" s="216" t="s">
        <v>82</v>
      </c>
      <c r="AV319" s="11" t="s">
        <v>80</v>
      </c>
      <c r="AW319" s="11" t="s">
        <v>35</v>
      </c>
      <c r="AX319" s="11" t="s">
        <v>72</v>
      </c>
      <c r="AY319" s="216" t="s">
        <v>173</v>
      </c>
    </row>
    <row r="320" spans="2:51" s="11" customFormat="1" ht="13.5">
      <c r="B320" s="205"/>
      <c r="C320" s="206"/>
      <c r="D320" s="207" t="s">
        <v>183</v>
      </c>
      <c r="E320" s="208" t="s">
        <v>21</v>
      </c>
      <c r="F320" s="209" t="s">
        <v>322</v>
      </c>
      <c r="G320" s="206"/>
      <c r="H320" s="210" t="s">
        <v>21</v>
      </c>
      <c r="I320" s="211"/>
      <c r="J320" s="206"/>
      <c r="K320" s="206"/>
      <c r="L320" s="212"/>
      <c r="M320" s="213"/>
      <c r="N320" s="214"/>
      <c r="O320" s="214"/>
      <c r="P320" s="214"/>
      <c r="Q320" s="214"/>
      <c r="R320" s="214"/>
      <c r="S320" s="214"/>
      <c r="T320" s="215"/>
      <c r="AT320" s="216" t="s">
        <v>183</v>
      </c>
      <c r="AU320" s="216" t="s">
        <v>82</v>
      </c>
      <c r="AV320" s="11" t="s">
        <v>80</v>
      </c>
      <c r="AW320" s="11" t="s">
        <v>35</v>
      </c>
      <c r="AX320" s="11" t="s">
        <v>72</v>
      </c>
      <c r="AY320" s="216" t="s">
        <v>173</v>
      </c>
    </row>
    <row r="321" spans="2:51" s="12" customFormat="1" ht="13.5">
      <c r="B321" s="217"/>
      <c r="C321" s="218"/>
      <c r="D321" s="207" t="s">
        <v>183</v>
      </c>
      <c r="E321" s="219" t="s">
        <v>21</v>
      </c>
      <c r="F321" s="220" t="s">
        <v>339</v>
      </c>
      <c r="G321" s="218"/>
      <c r="H321" s="221">
        <v>0.557</v>
      </c>
      <c r="I321" s="222"/>
      <c r="J321" s="218"/>
      <c r="K321" s="218"/>
      <c r="L321" s="223"/>
      <c r="M321" s="224"/>
      <c r="N321" s="225"/>
      <c r="O321" s="225"/>
      <c r="P321" s="225"/>
      <c r="Q321" s="225"/>
      <c r="R321" s="225"/>
      <c r="S321" s="225"/>
      <c r="T321" s="226"/>
      <c r="AT321" s="227" t="s">
        <v>183</v>
      </c>
      <c r="AU321" s="227" t="s">
        <v>82</v>
      </c>
      <c r="AV321" s="12" t="s">
        <v>82</v>
      </c>
      <c r="AW321" s="12" t="s">
        <v>35</v>
      </c>
      <c r="AX321" s="12" t="s">
        <v>72</v>
      </c>
      <c r="AY321" s="227" t="s">
        <v>173</v>
      </c>
    </row>
    <row r="322" spans="2:51" s="11" customFormat="1" ht="13.5">
      <c r="B322" s="205"/>
      <c r="C322" s="206"/>
      <c r="D322" s="207" t="s">
        <v>183</v>
      </c>
      <c r="E322" s="208" t="s">
        <v>21</v>
      </c>
      <c r="F322" s="209" t="s">
        <v>340</v>
      </c>
      <c r="G322" s="206"/>
      <c r="H322" s="210" t="s">
        <v>21</v>
      </c>
      <c r="I322" s="211"/>
      <c r="J322" s="206"/>
      <c r="K322" s="206"/>
      <c r="L322" s="212"/>
      <c r="M322" s="213"/>
      <c r="N322" s="214"/>
      <c r="O322" s="214"/>
      <c r="P322" s="214"/>
      <c r="Q322" s="214"/>
      <c r="R322" s="214"/>
      <c r="S322" s="214"/>
      <c r="T322" s="215"/>
      <c r="AT322" s="216" t="s">
        <v>183</v>
      </c>
      <c r="AU322" s="216" t="s">
        <v>82</v>
      </c>
      <c r="AV322" s="11" t="s">
        <v>80</v>
      </c>
      <c r="AW322" s="11" t="s">
        <v>35</v>
      </c>
      <c r="AX322" s="11" t="s">
        <v>72</v>
      </c>
      <c r="AY322" s="216" t="s">
        <v>173</v>
      </c>
    </row>
    <row r="323" spans="2:51" s="11" customFormat="1" ht="13.5">
      <c r="B323" s="205"/>
      <c r="C323" s="206"/>
      <c r="D323" s="207" t="s">
        <v>183</v>
      </c>
      <c r="E323" s="208" t="s">
        <v>21</v>
      </c>
      <c r="F323" s="209" t="s">
        <v>321</v>
      </c>
      <c r="G323" s="206"/>
      <c r="H323" s="210" t="s">
        <v>21</v>
      </c>
      <c r="I323" s="211"/>
      <c r="J323" s="206"/>
      <c r="K323" s="206"/>
      <c r="L323" s="212"/>
      <c r="M323" s="213"/>
      <c r="N323" s="214"/>
      <c r="O323" s="214"/>
      <c r="P323" s="214"/>
      <c r="Q323" s="214"/>
      <c r="R323" s="214"/>
      <c r="S323" s="214"/>
      <c r="T323" s="215"/>
      <c r="AT323" s="216" t="s">
        <v>183</v>
      </c>
      <c r="AU323" s="216" t="s">
        <v>82</v>
      </c>
      <c r="AV323" s="11" t="s">
        <v>80</v>
      </c>
      <c r="AW323" s="11" t="s">
        <v>35</v>
      </c>
      <c r="AX323" s="11" t="s">
        <v>72</v>
      </c>
      <c r="AY323" s="216" t="s">
        <v>173</v>
      </c>
    </row>
    <row r="324" spans="2:51" s="11" customFormat="1" ht="13.5">
      <c r="B324" s="205"/>
      <c r="C324" s="206"/>
      <c r="D324" s="207" t="s">
        <v>183</v>
      </c>
      <c r="E324" s="208" t="s">
        <v>21</v>
      </c>
      <c r="F324" s="209" t="s">
        <v>322</v>
      </c>
      <c r="G324" s="206"/>
      <c r="H324" s="210" t="s">
        <v>21</v>
      </c>
      <c r="I324" s="211"/>
      <c r="J324" s="206"/>
      <c r="K324" s="206"/>
      <c r="L324" s="212"/>
      <c r="M324" s="213"/>
      <c r="N324" s="214"/>
      <c r="O324" s="214"/>
      <c r="P324" s="214"/>
      <c r="Q324" s="214"/>
      <c r="R324" s="214"/>
      <c r="S324" s="214"/>
      <c r="T324" s="215"/>
      <c r="AT324" s="216" t="s">
        <v>183</v>
      </c>
      <c r="AU324" s="216" t="s">
        <v>82</v>
      </c>
      <c r="AV324" s="11" t="s">
        <v>80</v>
      </c>
      <c r="AW324" s="11" t="s">
        <v>35</v>
      </c>
      <c r="AX324" s="11" t="s">
        <v>72</v>
      </c>
      <c r="AY324" s="216" t="s">
        <v>173</v>
      </c>
    </row>
    <row r="325" spans="2:51" s="12" customFormat="1" ht="13.5">
      <c r="B325" s="217"/>
      <c r="C325" s="218"/>
      <c r="D325" s="207" t="s">
        <v>183</v>
      </c>
      <c r="E325" s="219" t="s">
        <v>21</v>
      </c>
      <c r="F325" s="220" t="s">
        <v>341</v>
      </c>
      <c r="G325" s="218"/>
      <c r="H325" s="221">
        <v>0.295</v>
      </c>
      <c r="I325" s="222"/>
      <c r="J325" s="218"/>
      <c r="K325" s="218"/>
      <c r="L325" s="223"/>
      <c r="M325" s="224"/>
      <c r="N325" s="225"/>
      <c r="O325" s="225"/>
      <c r="P325" s="225"/>
      <c r="Q325" s="225"/>
      <c r="R325" s="225"/>
      <c r="S325" s="225"/>
      <c r="T325" s="226"/>
      <c r="AT325" s="227" t="s">
        <v>183</v>
      </c>
      <c r="AU325" s="227" t="s">
        <v>82</v>
      </c>
      <c r="AV325" s="12" t="s">
        <v>82</v>
      </c>
      <c r="AW325" s="12" t="s">
        <v>35</v>
      </c>
      <c r="AX325" s="12" t="s">
        <v>72</v>
      </c>
      <c r="AY325" s="227" t="s">
        <v>173</v>
      </c>
    </row>
    <row r="326" spans="2:51" s="11" customFormat="1" ht="13.5">
      <c r="B326" s="205"/>
      <c r="C326" s="206"/>
      <c r="D326" s="207" t="s">
        <v>183</v>
      </c>
      <c r="E326" s="208" t="s">
        <v>21</v>
      </c>
      <c r="F326" s="209" t="s">
        <v>342</v>
      </c>
      <c r="G326" s="206"/>
      <c r="H326" s="210" t="s">
        <v>21</v>
      </c>
      <c r="I326" s="211"/>
      <c r="J326" s="206"/>
      <c r="K326" s="206"/>
      <c r="L326" s="212"/>
      <c r="M326" s="213"/>
      <c r="N326" s="214"/>
      <c r="O326" s="214"/>
      <c r="P326" s="214"/>
      <c r="Q326" s="214"/>
      <c r="R326" s="214"/>
      <c r="S326" s="214"/>
      <c r="T326" s="215"/>
      <c r="AT326" s="216" t="s">
        <v>183</v>
      </c>
      <c r="AU326" s="216" t="s">
        <v>82</v>
      </c>
      <c r="AV326" s="11" t="s">
        <v>80</v>
      </c>
      <c r="AW326" s="11" t="s">
        <v>35</v>
      </c>
      <c r="AX326" s="11" t="s">
        <v>72</v>
      </c>
      <c r="AY326" s="216" t="s">
        <v>173</v>
      </c>
    </row>
    <row r="327" spans="2:51" s="11" customFormat="1" ht="13.5">
      <c r="B327" s="205"/>
      <c r="C327" s="206"/>
      <c r="D327" s="207" t="s">
        <v>183</v>
      </c>
      <c r="E327" s="208" t="s">
        <v>21</v>
      </c>
      <c r="F327" s="209" t="s">
        <v>321</v>
      </c>
      <c r="G327" s="206"/>
      <c r="H327" s="210" t="s">
        <v>21</v>
      </c>
      <c r="I327" s="211"/>
      <c r="J327" s="206"/>
      <c r="K327" s="206"/>
      <c r="L327" s="212"/>
      <c r="M327" s="213"/>
      <c r="N327" s="214"/>
      <c r="O327" s="214"/>
      <c r="P327" s="214"/>
      <c r="Q327" s="214"/>
      <c r="R327" s="214"/>
      <c r="S327" s="214"/>
      <c r="T327" s="215"/>
      <c r="AT327" s="216" t="s">
        <v>183</v>
      </c>
      <c r="AU327" s="216" t="s">
        <v>82</v>
      </c>
      <c r="AV327" s="11" t="s">
        <v>80</v>
      </c>
      <c r="AW327" s="11" t="s">
        <v>35</v>
      </c>
      <c r="AX327" s="11" t="s">
        <v>72</v>
      </c>
      <c r="AY327" s="216" t="s">
        <v>173</v>
      </c>
    </row>
    <row r="328" spans="2:51" s="11" customFormat="1" ht="13.5">
      <c r="B328" s="205"/>
      <c r="C328" s="206"/>
      <c r="D328" s="207" t="s">
        <v>183</v>
      </c>
      <c r="E328" s="208" t="s">
        <v>21</v>
      </c>
      <c r="F328" s="209" t="s">
        <v>322</v>
      </c>
      <c r="G328" s="206"/>
      <c r="H328" s="210" t="s">
        <v>21</v>
      </c>
      <c r="I328" s="211"/>
      <c r="J328" s="206"/>
      <c r="K328" s="206"/>
      <c r="L328" s="212"/>
      <c r="M328" s="213"/>
      <c r="N328" s="214"/>
      <c r="O328" s="214"/>
      <c r="P328" s="214"/>
      <c r="Q328" s="214"/>
      <c r="R328" s="214"/>
      <c r="S328" s="214"/>
      <c r="T328" s="215"/>
      <c r="AT328" s="216" t="s">
        <v>183</v>
      </c>
      <c r="AU328" s="216" t="s">
        <v>82</v>
      </c>
      <c r="AV328" s="11" t="s">
        <v>80</v>
      </c>
      <c r="AW328" s="11" t="s">
        <v>35</v>
      </c>
      <c r="AX328" s="11" t="s">
        <v>72</v>
      </c>
      <c r="AY328" s="216" t="s">
        <v>173</v>
      </c>
    </row>
    <row r="329" spans="2:51" s="12" customFormat="1" ht="13.5">
      <c r="B329" s="217"/>
      <c r="C329" s="218"/>
      <c r="D329" s="207" t="s">
        <v>183</v>
      </c>
      <c r="E329" s="219" t="s">
        <v>21</v>
      </c>
      <c r="F329" s="220" t="s">
        <v>343</v>
      </c>
      <c r="G329" s="218"/>
      <c r="H329" s="221">
        <v>0.757</v>
      </c>
      <c r="I329" s="222"/>
      <c r="J329" s="218"/>
      <c r="K329" s="218"/>
      <c r="L329" s="223"/>
      <c r="M329" s="224"/>
      <c r="N329" s="225"/>
      <c r="O329" s="225"/>
      <c r="P329" s="225"/>
      <c r="Q329" s="225"/>
      <c r="R329" s="225"/>
      <c r="S329" s="225"/>
      <c r="T329" s="226"/>
      <c r="AT329" s="227" t="s">
        <v>183</v>
      </c>
      <c r="AU329" s="227" t="s">
        <v>82</v>
      </c>
      <c r="AV329" s="12" t="s">
        <v>82</v>
      </c>
      <c r="AW329" s="12" t="s">
        <v>35</v>
      </c>
      <c r="AX329" s="12" t="s">
        <v>72</v>
      </c>
      <c r="AY329" s="227" t="s">
        <v>173</v>
      </c>
    </row>
    <row r="330" spans="2:51" s="13" customFormat="1" ht="13.5">
      <c r="B330" s="228"/>
      <c r="C330" s="229"/>
      <c r="D330" s="207" t="s">
        <v>183</v>
      </c>
      <c r="E330" s="230" t="s">
        <v>21</v>
      </c>
      <c r="F330" s="231" t="s">
        <v>188</v>
      </c>
      <c r="G330" s="229"/>
      <c r="H330" s="232">
        <v>2.863</v>
      </c>
      <c r="I330" s="233"/>
      <c r="J330" s="229"/>
      <c r="K330" s="229"/>
      <c r="L330" s="234"/>
      <c r="M330" s="235"/>
      <c r="N330" s="236"/>
      <c r="O330" s="236"/>
      <c r="P330" s="236"/>
      <c r="Q330" s="236"/>
      <c r="R330" s="236"/>
      <c r="S330" s="236"/>
      <c r="T330" s="237"/>
      <c r="AT330" s="238" t="s">
        <v>183</v>
      </c>
      <c r="AU330" s="238" t="s">
        <v>82</v>
      </c>
      <c r="AV330" s="13" t="s">
        <v>189</v>
      </c>
      <c r="AW330" s="13" t="s">
        <v>35</v>
      </c>
      <c r="AX330" s="13" t="s">
        <v>72</v>
      </c>
      <c r="AY330" s="238" t="s">
        <v>173</v>
      </c>
    </row>
    <row r="331" spans="2:51" s="14" customFormat="1" ht="13.5">
      <c r="B331" s="243"/>
      <c r="C331" s="244"/>
      <c r="D331" s="239" t="s">
        <v>183</v>
      </c>
      <c r="E331" s="254" t="s">
        <v>21</v>
      </c>
      <c r="F331" s="255" t="s">
        <v>204</v>
      </c>
      <c r="G331" s="244"/>
      <c r="H331" s="256">
        <v>4.372</v>
      </c>
      <c r="I331" s="248"/>
      <c r="J331" s="244"/>
      <c r="K331" s="244"/>
      <c r="L331" s="249"/>
      <c r="M331" s="250"/>
      <c r="N331" s="251"/>
      <c r="O331" s="251"/>
      <c r="P331" s="251"/>
      <c r="Q331" s="251"/>
      <c r="R331" s="251"/>
      <c r="S331" s="251"/>
      <c r="T331" s="252"/>
      <c r="AT331" s="253" t="s">
        <v>183</v>
      </c>
      <c r="AU331" s="253" t="s">
        <v>82</v>
      </c>
      <c r="AV331" s="14" t="s">
        <v>181</v>
      </c>
      <c r="AW331" s="14" t="s">
        <v>35</v>
      </c>
      <c r="AX331" s="14" t="s">
        <v>80</v>
      </c>
      <c r="AY331" s="253" t="s">
        <v>173</v>
      </c>
    </row>
    <row r="332" spans="2:65" s="1" customFormat="1" ht="31.5" customHeight="1">
      <c r="B332" s="41"/>
      <c r="C332" s="193" t="s">
        <v>344</v>
      </c>
      <c r="D332" s="193" t="s">
        <v>176</v>
      </c>
      <c r="E332" s="194" t="s">
        <v>345</v>
      </c>
      <c r="F332" s="195" t="s">
        <v>346</v>
      </c>
      <c r="G332" s="196" t="s">
        <v>240</v>
      </c>
      <c r="H332" s="197">
        <v>4.918</v>
      </c>
      <c r="I332" s="198"/>
      <c r="J332" s="199">
        <f>ROUND(I332*H332,2)</f>
        <v>0</v>
      </c>
      <c r="K332" s="195" t="s">
        <v>180</v>
      </c>
      <c r="L332" s="61"/>
      <c r="M332" s="200" t="s">
        <v>21</v>
      </c>
      <c r="N332" s="201" t="s">
        <v>43</v>
      </c>
      <c r="O332" s="42"/>
      <c r="P332" s="202">
        <f>O332*H332</f>
        <v>0</v>
      </c>
      <c r="Q332" s="202">
        <v>0</v>
      </c>
      <c r="R332" s="202">
        <f>Q332*H332</f>
        <v>0</v>
      </c>
      <c r="S332" s="202">
        <v>0.044</v>
      </c>
      <c r="T332" s="203">
        <f>S332*H332</f>
        <v>0.216392</v>
      </c>
      <c r="AR332" s="24" t="s">
        <v>181</v>
      </c>
      <c r="AT332" s="24" t="s">
        <v>176</v>
      </c>
      <c r="AU332" s="24" t="s">
        <v>82</v>
      </c>
      <c r="AY332" s="24" t="s">
        <v>173</v>
      </c>
      <c r="BE332" s="204">
        <f>IF(N332="základní",J332,0)</f>
        <v>0</v>
      </c>
      <c r="BF332" s="204">
        <f>IF(N332="snížená",J332,0)</f>
        <v>0</v>
      </c>
      <c r="BG332" s="204">
        <f>IF(N332="zákl. přenesená",J332,0)</f>
        <v>0</v>
      </c>
      <c r="BH332" s="204">
        <f>IF(N332="sníž. přenesená",J332,0)</f>
        <v>0</v>
      </c>
      <c r="BI332" s="204">
        <f>IF(N332="nulová",J332,0)</f>
        <v>0</v>
      </c>
      <c r="BJ332" s="24" t="s">
        <v>80</v>
      </c>
      <c r="BK332" s="204">
        <f>ROUND(I332*H332,2)</f>
        <v>0</v>
      </c>
      <c r="BL332" s="24" t="s">
        <v>181</v>
      </c>
      <c r="BM332" s="24" t="s">
        <v>347</v>
      </c>
    </row>
    <row r="333" spans="2:51" s="11" customFormat="1" ht="13.5">
      <c r="B333" s="205"/>
      <c r="C333" s="206"/>
      <c r="D333" s="207" t="s">
        <v>183</v>
      </c>
      <c r="E333" s="208" t="s">
        <v>21</v>
      </c>
      <c r="F333" s="209" t="s">
        <v>301</v>
      </c>
      <c r="G333" s="206"/>
      <c r="H333" s="210" t="s">
        <v>21</v>
      </c>
      <c r="I333" s="211"/>
      <c r="J333" s="206"/>
      <c r="K333" s="206"/>
      <c r="L333" s="212"/>
      <c r="M333" s="213"/>
      <c r="N333" s="214"/>
      <c r="O333" s="214"/>
      <c r="P333" s="214"/>
      <c r="Q333" s="214"/>
      <c r="R333" s="214"/>
      <c r="S333" s="214"/>
      <c r="T333" s="215"/>
      <c r="AT333" s="216" t="s">
        <v>183</v>
      </c>
      <c r="AU333" s="216" t="s">
        <v>82</v>
      </c>
      <c r="AV333" s="11" t="s">
        <v>80</v>
      </c>
      <c r="AW333" s="11" t="s">
        <v>35</v>
      </c>
      <c r="AX333" s="11" t="s">
        <v>72</v>
      </c>
      <c r="AY333" s="216" t="s">
        <v>173</v>
      </c>
    </row>
    <row r="334" spans="2:51" s="11" customFormat="1" ht="13.5">
      <c r="B334" s="205"/>
      <c r="C334" s="206"/>
      <c r="D334" s="207" t="s">
        <v>183</v>
      </c>
      <c r="E334" s="208" t="s">
        <v>21</v>
      </c>
      <c r="F334" s="209" t="s">
        <v>321</v>
      </c>
      <c r="G334" s="206"/>
      <c r="H334" s="210" t="s">
        <v>21</v>
      </c>
      <c r="I334" s="211"/>
      <c r="J334" s="206"/>
      <c r="K334" s="206"/>
      <c r="L334" s="212"/>
      <c r="M334" s="213"/>
      <c r="N334" s="214"/>
      <c r="O334" s="214"/>
      <c r="P334" s="214"/>
      <c r="Q334" s="214"/>
      <c r="R334" s="214"/>
      <c r="S334" s="214"/>
      <c r="T334" s="215"/>
      <c r="AT334" s="216" t="s">
        <v>183</v>
      </c>
      <c r="AU334" s="216" t="s">
        <v>82</v>
      </c>
      <c r="AV334" s="11" t="s">
        <v>80</v>
      </c>
      <c r="AW334" s="11" t="s">
        <v>35</v>
      </c>
      <c r="AX334" s="11" t="s">
        <v>72</v>
      </c>
      <c r="AY334" s="216" t="s">
        <v>173</v>
      </c>
    </row>
    <row r="335" spans="2:51" s="11" customFormat="1" ht="13.5">
      <c r="B335" s="205"/>
      <c r="C335" s="206"/>
      <c r="D335" s="207" t="s">
        <v>183</v>
      </c>
      <c r="E335" s="208" t="s">
        <v>21</v>
      </c>
      <c r="F335" s="209" t="s">
        <v>322</v>
      </c>
      <c r="G335" s="206"/>
      <c r="H335" s="210" t="s">
        <v>21</v>
      </c>
      <c r="I335" s="211"/>
      <c r="J335" s="206"/>
      <c r="K335" s="206"/>
      <c r="L335" s="212"/>
      <c r="M335" s="213"/>
      <c r="N335" s="214"/>
      <c r="O335" s="214"/>
      <c r="P335" s="214"/>
      <c r="Q335" s="214"/>
      <c r="R335" s="214"/>
      <c r="S335" s="214"/>
      <c r="T335" s="215"/>
      <c r="AT335" s="216" t="s">
        <v>183</v>
      </c>
      <c r="AU335" s="216" t="s">
        <v>82</v>
      </c>
      <c r="AV335" s="11" t="s">
        <v>80</v>
      </c>
      <c r="AW335" s="11" t="s">
        <v>35</v>
      </c>
      <c r="AX335" s="11" t="s">
        <v>72</v>
      </c>
      <c r="AY335" s="216" t="s">
        <v>173</v>
      </c>
    </row>
    <row r="336" spans="2:51" s="12" customFormat="1" ht="13.5">
      <c r="B336" s="217"/>
      <c r="C336" s="218"/>
      <c r="D336" s="207" t="s">
        <v>183</v>
      </c>
      <c r="E336" s="219" t="s">
        <v>21</v>
      </c>
      <c r="F336" s="220" t="s">
        <v>323</v>
      </c>
      <c r="G336" s="218"/>
      <c r="H336" s="221">
        <v>0.163</v>
      </c>
      <c r="I336" s="222"/>
      <c r="J336" s="218"/>
      <c r="K336" s="218"/>
      <c r="L336" s="223"/>
      <c r="M336" s="224"/>
      <c r="N336" s="225"/>
      <c r="O336" s="225"/>
      <c r="P336" s="225"/>
      <c r="Q336" s="225"/>
      <c r="R336" s="225"/>
      <c r="S336" s="225"/>
      <c r="T336" s="226"/>
      <c r="AT336" s="227" t="s">
        <v>183</v>
      </c>
      <c r="AU336" s="227" t="s">
        <v>82</v>
      </c>
      <c r="AV336" s="12" t="s">
        <v>82</v>
      </c>
      <c r="AW336" s="12" t="s">
        <v>35</v>
      </c>
      <c r="AX336" s="12" t="s">
        <v>72</v>
      </c>
      <c r="AY336" s="227" t="s">
        <v>173</v>
      </c>
    </row>
    <row r="337" spans="2:51" s="11" customFormat="1" ht="13.5">
      <c r="B337" s="205"/>
      <c r="C337" s="206"/>
      <c r="D337" s="207" t="s">
        <v>183</v>
      </c>
      <c r="E337" s="208" t="s">
        <v>21</v>
      </c>
      <c r="F337" s="209" t="s">
        <v>324</v>
      </c>
      <c r="G337" s="206"/>
      <c r="H337" s="210" t="s">
        <v>21</v>
      </c>
      <c r="I337" s="211"/>
      <c r="J337" s="206"/>
      <c r="K337" s="206"/>
      <c r="L337" s="212"/>
      <c r="M337" s="213"/>
      <c r="N337" s="214"/>
      <c r="O337" s="214"/>
      <c r="P337" s="214"/>
      <c r="Q337" s="214"/>
      <c r="R337" s="214"/>
      <c r="S337" s="214"/>
      <c r="T337" s="215"/>
      <c r="AT337" s="216" t="s">
        <v>183</v>
      </c>
      <c r="AU337" s="216" t="s">
        <v>82</v>
      </c>
      <c r="AV337" s="11" t="s">
        <v>80</v>
      </c>
      <c r="AW337" s="11" t="s">
        <v>35</v>
      </c>
      <c r="AX337" s="11" t="s">
        <v>72</v>
      </c>
      <c r="AY337" s="216" t="s">
        <v>173</v>
      </c>
    </row>
    <row r="338" spans="2:51" s="11" customFormat="1" ht="13.5">
      <c r="B338" s="205"/>
      <c r="C338" s="206"/>
      <c r="D338" s="207" t="s">
        <v>183</v>
      </c>
      <c r="E338" s="208" t="s">
        <v>21</v>
      </c>
      <c r="F338" s="209" t="s">
        <v>321</v>
      </c>
      <c r="G338" s="206"/>
      <c r="H338" s="210" t="s">
        <v>21</v>
      </c>
      <c r="I338" s="211"/>
      <c r="J338" s="206"/>
      <c r="K338" s="206"/>
      <c r="L338" s="212"/>
      <c r="M338" s="213"/>
      <c r="N338" s="214"/>
      <c r="O338" s="214"/>
      <c r="P338" s="214"/>
      <c r="Q338" s="214"/>
      <c r="R338" s="214"/>
      <c r="S338" s="214"/>
      <c r="T338" s="215"/>
      <c r="AT338" s="216" t="s">
        <v>183</v>
      </c>
      <c r="AU338" s="216" t="s">
        <v>82</v>
      </c>
      <c r="AV338" s="11" t="s">
        <v>80</v>
      </c>
      <c r="AW338" s="11" t="s">
        <v>35</v>
      </c>
      <c r="AX338" s="11" t="s">
        <v>72</v>
      </c>
      <c r="AY338" s="216" t="s">
        <v>173</v>
      </c>
    </row>
    <row r="339" spans="2:51" s="11" customFormat="1" ht="13.5">
      <c r="B339" s="205"/>
      <c r="C339" s="206"/>
      <c r="D339" s="207" t="s">
        <v>183</v>
      </c>
      <c r="E339" s="208" t="s">
        <v>21</v>
      </c>
      <c r="F339" s="209" t="s">
        <v>322</v>
      </c>
      <c r="G339" s="206"/>
      <c r="H339" s="210" t="s">
        <v>21</v>
      </c>
      <c r="I339" s="211"/>
      <c r="J339" s="206"/>
      <c r="K339" s="206"/>
      <c r="L339" s="212"/>
      <c r="M339" s="213"/>
      <c r="N339" s="214"/>
      <c r="O339" s="214"/>
      <c r="P339" s="214"/>
      <c r="Q339" s="214"/>
      <c r="R339" s="214"/>
      <c r="S339" s="214"/>
      <c r="T339" s="215"/>
      <c r="AT339" s="216" t="s">
        <v>183</v>
      </c>
      <c r="AU339" s="216" t="s">
        <v>82</v>
      </c>
      <c r="AV339" s="11" t="s">
        <v>80</v>
      </c>
      <c r="AW339" s="11" t="s">
        <v>35</v>
      </c>
      <c r="AX339" s="11" t="s">
        <v>72</v>
      </c>
      <c r="AY339" s="216" t="s">
        <v>173</v>
      </c>
    </row>
    <row r="340" spans="2:51" s="12" customFormat="1" ht="13.5">
      <c r="B340" s="217"/>
      <c r="C340" s="218"/>
      <c r="D340" s="207" t="s">
        <v>183</v>
      </c>
      <c r="E340" s="219" t="s">
        <v>21</v>
      </c>
      <c r="F340" s="220" t="s">
        <v>325</v>
      </c>
      <c r="G340" s="218"/>
      <c r="H340" s="221">
        <v>0.228</v>
      </c>
      <c r="I340" s="222"/>
      <c r="J340" s="218"/>
      <c r="K340" s="218"/>
      <c r="L340" s="223"/>
      <c r="M340" s="224"/>
      <c r="N340" s="225"/>
      <c r="O340" s="225"/>
      <c r="P340" s="225"/>
      <c r="Q340" s="225"/>
      <c r="R340" s="225"/>
      <c r="S340" s="225"/>
      <c r="T340" s="226"/>
      <c r="AT340" s="227" t="s">
        <v>183</v>
      </c>
      <c r="AU340" s="227" t="s">
        <v>82</v>
      </c>
      <c r="AV340" s="12" t="s">
        <v>82</v>
      </c>
      <c r="AW340" s="12" t="s">
        <v>35</v>
      </c>
      <c r="AX340" s="12" t="s">
        <v>72</v>
      </c>
      <c r="AY340" s="227" t="s">
        <v>173</v>
      </c>
    </row>
    <row r="341" spans="2:51" s="11" customFormat="1" ht="13.5">
      <c r="B341" s="205"/>
      <c r="C341" s="206"/>
      <c r="D341" s="207" t="s">
        <v>183</v>
      </c>
      <c r="E341" s="208" t="s">
        <v>21</v>
      </c>
      <c r="F341" s="209" t="s">
        <v>326</v>
      </c>
      <c r="G341" s="206"/>
      <c r="H341" s="210" t="s">
        <v>21</v>
      </c>
      <c r="I341" s="211"/>
      <c r="J341" s="206"/>
      <c r="K341" s="206"/>
      <c r="L341" s="212"/>
      <c r="M341" s="213"/>
      <c r="N341" s="214"/>
      <c r="O341" s="214"/>
      <c r="P341" s="214"/>
      <c r="Q341" s="214"/>
      <c r="R341" s="214"/>
      <c r="S341" s="214"/>
      <c r="T341" s="215"/>
      <c r="AT341" s="216" t="s">
        <v>183</v>
      </c>
      <c r="AU341" s="216" t="s">
        <v>82</v>
      </c>
      <c r="AV341" s="11" t="s">
        <v>80</v>
      </c>
      <c r="AW341" s="11" t="s">
        <v>35</v>
      </c>
      <c r="AX341" s="11" t="s">
        <v>72</v>
      </c>
      <c r="AY341" s="216" t="s">
        <v>173</v>
      </c>
    </row>
    <row r="342" spans="2:51" s="11" customFormat="1" ht="13.5">
      <c r="B342" s="205"/>
      <c r="C342" s="206"/>
      <c r="D342" s="207" t="s">
        <v>183</v>
      </c>
      <c r="E342" s="208" t="s">
        <v>21</v>
      </c>
      <c r="F342" s="209" t="s">
        <v>321</v>
      </c>
      <c r="G342" s="206"/>
      <c r="H342" s="210" t="s">
        <v>21</v>
      </c>
      <c r="I342" s="211"/>
      <c r="J342" s="206"/>
      <c r="K342" s="206"/>
      <c r="L342" s="212"/>
      <c r="M342" s="213"/>
      <c r="N342" s="214"/>
      <c r="O342" s="214"/>
      <c r="P342" s="214"/>
      <c r="Q342" s="214"/>
      <c r="R342" s="214"/>
      <c r="S342" s="214"/>
      <c r="T342" s="215"/>
      <c r="AT342" s="216" t="s">
        <v>183</v>
      </c>
      <c r="AU342" s="216" t="s">
        <v>82</v>
      </c>
      <c r="AV342" s="11" t="s">
        <v>80</v>
      </c>
      <c r="AW342" s="11" t="s">
        <v>35</v>
      </c>
      <c r="AX342" s="11" t="s">
        <v>72</v>
      </c>
      <c r="AY342" s="216" t="s">
        <v>173</v>
      </c>
    </row>
    <row r="343" spans="2:51" s="11" customFormat="1" ht="13.5">
      <c r="B343" s="205"/>
      <c r="C343" s="206"/>
      <c r="D343" s="207" t="s">
        <v>183</v>
      </c>
      <c r="E343" s="208" t="s">
        <v>21</v>
      </c>
      <c r="F343" s="209" t="s">
        <v>322</v>
      </c>
      <c r="G343" s="206"/>
      <c r="H343" s="210" t="s">
        <v>21</v>
      </c>
      <c r="I343" s="211"/>
      <c r="J343" s="206"/>
      <c r="K343" s="206"/>
      <c r="L343" s="212"/>
      <c r="M343" s="213"/>
      <c r="N343" s="214"/>
      <c r="O343" s="214"/>
      <c r="P343" s="214"/>
      <c r="Q343" s="214"/>
      <c r="R343" s="214"/>
      <c r="S343" s="214"/>
      <c r="T343" s="215"/>
      <c r="AT343" s="216" t="s">
        <v>183</v>
      </c>
      <c r="AU343" s="216" t="s">
        <v>82</v>
      </c>
      <c r="AV343" s="11" t="s">
        <v>80</v>
      </c>
      <c r="AW343" s="11" t="s">
        <v>35</v>
      </c>
      <c r="AX343" s="11" t="s">
        <v>72</v>
      </c>
      <c r="AY343" s="216" t="s">
        <v>173</v>
      </c>
    </row>
    <row r="344" spans="2:51" s="12" customFormat="1" ht="13.5">
      <c r="B344" s="217"/>
      <c r="C344" s="218"/>
      <c r="D344" s="207" t="s">
        <v>183</v>
      </c>
      <c r="E344" s="219" t="s">
        <v>21</v>
      </c>
      <c r="F344" s="220" t="s">
        <v>327</v>
      </c>
      <c r="G344" s="218"/>
      <c r="H344" s="221">
        <v>0.155</v>
      </c>
      <c r="I344" s="222"/>
      <c r="J344" s="218"/>
      <c r="K344" s="218"/>
      <c r="L344" s="223"/>
      <c r="M344" s="224"/>
      <c r="N344" s="225"/>
      <c r="O344" s="225"/>
      <c r="P344" s="225"/>
      <c r="Q344" s="225"/>
      <c r="R344" s="225"/>
      <c r="S344" s="225"/>
      <c r="T344" s="226"/>
      <c r="AT344" s="227" t="s">
        <v>183</v>
      </c>
      <c r="AU344" s="227" t="s">
        <v>82</v>
      </c>
      <c r="AV344" s="12" t="s">
        <v>82</v>
      </c>
      <c r="AW344" s="12" t="s">
        <v>35</v>
      </c>
      <c r="AX344" s="12" t="s">
        <v>72</v>
      </c>
      <c r="AY344" s="227" t="s">
        <v>173</v>
      </c>
    </row>
    <row r="345" spans="2:51" s="13" customFormat="1" ht="13.5">
      <c r="B345" s="228"/>
      <c r="C345" s="229"/>
      <c r="D345" s="207" t="s">
        <v>183</v>
      </c>
      <c r="E345" s="230" t="s">
        <v>21</v>
      </c>
      <c r="F345" s="231" t="s">
        <v>188</v>
      </c>
      <c r="G345" s="229"/>
      <c r="H345" s="232">
        <v>0.546</v>
      </c>
      <c r="I345" s="233"/>
      <c r="J345" s="229"/>
      <c r="K345" s="229"/>
      <c r="L345" s="234"/>
      <c r="M345" s="235"/>
      <c r="N345" s="236"/>
      <c r="O345" s="236"/>
      <c r="P345" s="236"/>
      <c r="Q345" s="236"/>
      <c r="R345" s="236"/>
      <c r="S345" s="236"/>
      <c r="T345" s="237"/>
      <c r="AT345" s="238" t="s">
        <v>183</v>
      </c>
      <c r="AU345" s="238" t="s">
        <v>82</v>
      </c>
      <c r="AV345" s="13" t="s">
        <v>189</v>
      </c>
      <c r="AW345" s="13" t="s">
        <v>35</v>
      </c>
      <c r="AX345" s="13" t="s">
        <v>72</v>
      </c>
      <c r="AY345" s="238" t="s">
        <v>173</v>
      </c>
    </row>
    <row r="346" spans="2:51" s="11" customFormat="1" ht="13.5">
      <c r="B346" s="205"/>
      <c r="C346" s="206"/>
      <c r="D346" s="207" t="s">
        <v>183</v>
      </c>
      <c r="E346" s="208" t="s">
        <v>21</v>
      </c>
      <c r="F346" s="209" t="s">
        <v>232</v>
      </c>
      <c r="G346" s="206"/>
      <c r="H346" s="210" t="s">
        <v>21</v>
      </c>
      <c r="I346" s="211"/>
      <c r="J346" s="206"/>
      <c r="K346" s="206"/>
      <c r="L346" s="212"/>
      <c r="M346" s="213"/>
      <c r="N346" s="214"/>
      <c r="O346" s="214"/>
      <c r="P346" s="214"/>
      <c r="Q346" s="214"/>
      <c r="R346" s="214"/>
      <c r="S346" s="214"/>
      <c r="T346" s="215"/>
      <c r="AT346" s="216" t="s">
        <v>183</v>
      </c>
      <c r="AU346" s="216" t="s">
        <v>82</v>
      </c>
      <c r="AV346" s="11" t="s">
        <v>80</v>
      </c>
      <c r="AW346" s="11" t="s">
        <v>35</v>
      </c>
      <c r="AX346" s="11" t="s">
        <v>72</v>
      </c>
      <c r="AY346" s="216" t="s">
        <v>173</v>
      </c>
    </row>
    <row r="347" spans="2:51" s="11" customFormat="1" ht="13.5">
      <c r="B347" s="205"/>
      <c r="C347" s="206"/>
      <c r="D347" s="207" t="s">
        <v>183</v>
      </c>
      <c r="E347" s="208" t="s">
        <v>21</v>
      </c>
      <c r="F347" s="209" t="s">
        <v>332</v>
      </c>
      <c r="G347" s="206"/>
      <c r="H347" s="210" t="s">
        <v>21</v>
      </c>
      <c r="I347" s="211"/>
      <c r="J347" s="206"/>
      <c r="K347" s="206"/>
      <c r="L347" s="212"/>
      <c r="M347" s="213"/>
      <c r="N347" s="214"/>
      <c r="O347" s="214"/>
      <c r="P347" s="214"/>
      <c r="Q347" s="214"/>
      <c r="R347" s="214"/>
      <c r="S347" s="214"/>
      <c r="T347" s="215"/>
      <c r="AT347" s="216" t="s">
        <v>183</v>
      </c>
      <c r="AU347" s="216" t="s">
        <v>82</v>
      </c>
      <c r="AV347" s="11" t="s">
        <v>80</v>
      </c>
      <c r="AW347" s="11" t="s">
        <v>35</v>
      </c>
      <c r="AX347" s="11" t="s">
        <v>72</v>
      </c>
      <c r="AY347" s="216" t="s">
        <v>173</v>
      </c>
    </row>
    <row r="348" spans="2:51" s="11" customFormat="1" ht="13.5">
      <c r="B348" s="205"/>
      <c r="C348" s="206"/>
      <c r="D348" s="207" t="s">
        <v>183</v>
      </c>
      <c r="E348" s="208" t="s">
        <v>21</v>
      </c>
      <c r="F348" s="209" t="s">
        <v>333</v>
      </c>
      <c r="G348" s="206"/>
      <c r="H348" s="210" t="s">
        <v>21</v>
      </c>
      <c r="I348" s="211"/>
      <c r="J348" s="206"/>
      <c r="K348" s="206"/>
      <c r="L348" s="212"/>
      <c r="M348" s="213"/>
      <c r="N348" s="214"/>
      <c r="O348" s="214"/>
      <c r="P348" s="214"/>
      <c r="Q348" s="214"/>
      <c r="R348" s="214"/>
      <c r="S348" s="214"/>
      <c r="T348" s="215"/>
      <c r="AT348" s="216" t="s">
        <v>183</v>
      </c>
      <c r="AU348" s="216" t="s">
        <v>82</v>
      </c>
      <c r="AV348" s="11" t="s">
        <v>80</v>
      </c>
      <c r="AW348" s="11" t="s">
        <v>35</v>
      </c>
      <c r="AX348" s="11" t="s">
        <v>72</v>
      </c>
      <c r="AY348" s="216" t="s">
        <v>173</v>
      </c>
    </row>
    <row r="349" spans="2:51" s="12" customFormat="1" ht="13.5">
      <c r="B349" s="217"/>
      <c r="C349" s="218"/>
      <c r="D349" s="207" t="s">
        <v>183</v>
      </c>
      <c r="E349" s="219" t="s">
        <v>21</v>
      </c>
      <c r="F349" s="220" t="s">
        <v>334</v>
      </c>
      <c r="G349" s="218"/>
      <c r="H349" s="221">
        <v>0.541</v>
      </c>
      <c r="I349" s="222"/>
      <c r="J349" s="218"/>
      <c r="K349" s="218"/>
      <c r="L349" s="223"/>
      <c r="M349" s="224"/>
      <c r="N349" s="225"/>
      <c r="O349" s="225"/>
      <c r="P349" s="225"/>
      <c r="Q349" s="225"/>
      <c r="R349" s="225"/>
      <c r="S349" s="225"/>
      <c r="T349" s="226"/>
      <c r="AT349" s="227" t="s">
        <v>183</v>
      </c>
      <c r="AU349" s="227" t="s">
        <v>82</v>
      </c>
      <c r="AV349" s="12" t="s">
        <v>82</v>
      </c>
      <c r="AW349" s="12" t="s">
        <v>35</v>
      </c>
      <c r="AX349" s="12" t="s">
        <v>72</v>
      </c>
      <c r="AY349" s="227" t="s">
        <v>173</v>
      </c>
    </row>
    <row r="350" spans="2:51" s="11" customFormat="1" ht="13.5">
      <c r="B350" s="205"/>
      <c r="C350" s="206"/>
      <c r="D350" s="207" t="s">
        <v>183</v>
      </c>
      <c r="E350" s="208" t="s">
        <v>21</v>
      </c>
      <c r="F350" s="209" t="s">
        <v>276</v>
      </c>
      <c r="G350" s="206"/>
      <c r="H350" s="210" t="s">
        <v>21</v>
      </c>
      <c r="I350" s="211"/>
      <c r="J350" s="206"/>
      <c r="K350" s="206"/>
      <c r="L350" s="212"/>
      <c r="M350" s="213"/>
      <c r="N350" s="214"/>
      <c r="O350" s="214"/>
      <c r="P350" s="214"/>
      <c r="Q350" s="214"/>
      <c r="R350" s="214"/>
      <c r="S350" s="214"/>
      <c r="T350" s="215"/>
      <c r="AT350" s="216" t="s">
        <v>183</v>
      </c>
      <c r="AU350" s="216" t="s">
        <v>82</v>
      </c>
      <c r="AV350" s="11" t="s">
        <v>80</v>
      </c>
      <c r="AW350" s="11" t="s">
        <v>35</v>
      </c>
      <c r="AX350" s="11" t="s">
        <v>72</v>
      </c>
      <c r="AY350" s="216" t="s">
        <v>173</v>
      </c>
    </row>
    <row r="351" spans="2:51" s="11" customFormat="1" ht="13.5">
      <c r="B351" s="205"/>
      <c r="C351" s="206"/>
      <c r="D351" s="207" t="s">
        <v>183</v>
      </c>
      <c r="E351" s="208" t="s">
        <v>21</v>
      </c>
      <c r="F351" s="209" t="s">
        <v>332</v>
      </c>
      <c r="G351" s="206"/>
      <c r="H351" s="210" t="s">
        <v>21</v>
      </c>
      <c r="I351" s="211"/>
      <c r="J351" s="206"/>
      <c r="K351" s="206"/>
      <c r="L351" s="212"/>
      <c r="M351" s="213"/>
      <c r="N351" s="214"/>
      <c r="O351" s="214"/>
      <c r="P351" s="214"/>
      <c r="Q351" s="214"/>
      <c r="R351" s="214"/>
      <c r="S351" s="214"/>
      <c r="T351" s="215"/>
      <c r="AT351" s="216" t="s">
        <v>183</v>
      </c>
      <c r="AU351" s="216" t="s">
        <v>82</v>
      </c>
      <c r="AV351" s="11" t="s">
        <v>80</v>
      </c>
      <c r="AW351" s="11" t="s">
        <v>35</v>
      </c>
      <c r="AX351" s="11" t="s">
        <v>72</v>
      </c>
      <c r="AY351" s="216" t="s">
        <v>173</v>
      </c>
    </row>
    <row r="352" spans="2:51" s="11" customFormat="1" ht="13.5">
      <c r="B352" s="205"/>
      <c r="C352" s="206"/>
      <c r="D352" s="207" t="s">
        <v>183</v>
      </c>
      <c r="E352" s="208" t="s">
        <v>21</v>
      </c>
      <c r="F352" s="209" t="s">
        <v>333</v>
      </c>
      <c r="G352" s="206"/>
      <c r="H352" s="210" t="s">
        <v>21</v>
      </c>
      <c r="I352" s="211"/>
      <c r="J352" s="206"/>
      <c r="K352" s="206"/>
      <c r="L352" s="212"/>
      <c r="M352" s="213"/>
      <c r="N352" s="214"/>
      <c r="O352" s="214"/>
      <c r="P352" s="214"/>
      <c r="Q352" s="214"/>
      <c r="R352" s="214"/>
      <c r="S352" s="214"/>
      <c r="T352" s="215"/>
      <c r="AT352" s="216" t="s">
        <v>183</v>
      </c>
      <c r="AU352" s="216" t="s">
        <v>82</v>
      </c>
      <c r="AV352" s="11" t="s">
        <v>80</v>
      </c>
      <c r="AW352" s="11" t="s">
        <v>35</v>
      </c>
      <c r="AX352" s="11" t="s">
        <v>72</v>
      </c>
      <c r="AY352" s="216" t="s">
        <v>173</v>
      </c>
    </row>
    <row r="353" spans="2:51" s="12" customFormat="1" ht="13.5">
      <c r="B353" s="217"/>
      <c r="C353" s="218"/>
      <c r="D353" s="207" t="s">
        <v>183</v>
      </c>
      <c r="E353" s="219" t="s">
        <v>21</v>
      </c>
      <c r="F353" s="220" t="s">
        <v>335</v>
      </c>
      <c r="G353" s="218"/>
      <c r="H353" s="221">
        <v>0.504</v>
      </c>
      <c r="I353" s="222"/>
      <c r="J353" s="218"/>
      <c r="K353" s="218"/>
      <c r="L353" s="223"/>
      <c r="M353" s="224"/>
      <c r="N353" s="225"/>
      <c r="O353" s="225"/>
      <c r="P353" s="225"/>
      <c r="Q353" s="225"/>
      <c r="R353" s="225"/>
      <c r="S353" s="225"/>
      <c r="T353" s="226"/>
      <c r="AT353" s="227" t="s">
        <v>183</v>
      </c>
      <c r="AU353" s="227" t="s">
        <v>82</v>
      </c>
      <c r="AV353" s="12" t="s">
        <v>82</v>
      </c>
      <c r="AW353" s="12" t="s">
        <v>35</v>
      </c>
      <c r="AX353" s="12" t="s">
        <v>72</v>
      </c>
      <c r="AY353" s="227" t="s">
        <v>173</v>
      </c>
    </row>
    <row r="354" spans="2:51" s="11" customFormat="1" ht="13.5">
      <c r="B354" s="205"/>
      <c r="C354" s="206"/>
      <c r="D354" s="207" t="s">
        <v>183</v>
      </c>
      <c r="E354" s="208" t="s">
        <v>21</v>
      </c>
      <c r="F354" s="209" t="s">
        <v>291</v>
      </c>
      <c r="G354" s="206"/>
      <c r="H354" s="210" t="s">
        <v>21</v>
      </c>
      <c r="I354" s="211"/>
      <c r="J354" s="206"/>
      <c r="K354" s="206"/>
      <c r="L354" s="212"/>
      <c r="M354" s="213"/>
      <c r="N354" s="214"/>
      <c r="O354" s="214"/>
      <c r="P354" s="214"/>
      <c r="Q354" s="214"/>
      <c r="R354" s="214"/>
      <c r="S354" s="214"/>
      <c r="T354" s="215"/>
      <c r="AT354" s="216" t="s">
        <v>183</v>
      </c>
      <c r="AU354" s="216" t="s">
        <v>82</v>
      </c>
      <c r="AV354" s="11" t="s">
        <v>80</v>
      </c>
      <c r="AW354" s="11" t="s">
        <v>35</v>
      </c>
      <c r="AX354" s="11" t="s">
        <v>72</v>
      </c>
      <c r="AY354" s="216" t="s">
        <v>173</v>
      </c>
    </row>
    <row r="355" spans="2:51" s="11" customFormat="1" ht="13.5">
      <c r="B355" s="205"/>
      <c r="C355" s="206"/>
      <c r="D355" s="207" t="s">
        <v>183</v>
      </c>
      <c r="E355" s="208" t="s">
        <v>21</v>
      </c>
      <c r="F355" s="209" t="s">
        <v>332</v>
      </c>
      <c r="G355" s="206"/>
      <c r="H355" s="210" t="s">
        <v>21</v>
      </c>
      <c r="I355" s="211"/>
      <c r="J355" s="206"/>
      <c r="K355" s="206"/>
      <c r="L355" s="212"/>
      <c r="M355" s="213"/>
      <c r="N355" s="214"/>
      <c r="O355" s="214"/>
      <c r="P355" s="214"/>
      <c r="Q355" s="214"/>
      <c r="R355" s="214"/>
      <c r="S355" s="214"/>
      <c r="T355" s="215"/>
      <c r="AT355" s="216" t="s">
        <v>183</v>
      </c>
      <c r="AU355" s="216" t="s">
        <v>82</v>
      </c>
      <c r="AV355" s="11" t="s">
        <v>80</v>
      </c>
      <c r="AW355" s="11" t="s">
        <v>35</v>
      </c>
      <c r="AX355" s="11" t="s">
        <v>72</v>
      </c>
      <c r="AY355" s="216" t="s">
        <v>173</v>
      </c>
    </row>
    <row r="356" spans="2:51" s="11" customFormat="1" ht="13.5">
      <c r="B356" s="205"/>
      <c r="C356" s="206"/>
      <c r="D356" s="207" t="s">
        <v>183</v>
      </c>
      <c r="E356" s="208" t="s">
        <v>21</v>
      </c>
      <c r="F356" s="209" t="s">
        <v>333</v>
      </c>
      <c r="G356" s="206"/>
      <c r="H356" s="210" t="s">
        <v>21</v>
      </c>
      <c r="I356" s="211"/>
      <c r="J356" s="206"/>
      <c r="K356" s="206"/>
      <c r="L356" s="212"/>
      <c r="M356" s="213"/>
      <c r="N356" s="214"/>
      <c r="O356" s="214"/>
      <c r="P356" s="214"/>
      <c r="Q356" s="214"/>
      <c r="R356" s="214"/>
      <c r="S356" s="214"/>
      <c r="T356" s="215"/>
      <c r="AT356" s="216" t="s">
        <v>183</v>
      </c>
      <c r="AU356" s="216" t="s">
        <v>82</v>
      </c>
      <c r="AV356" s="11" t="s">
        <v>80</v>
      </c>
      <c r="AW356" s="11" t="s">
        <v>35</v>
      </c>
      <c r="AX356" s="11" t="s">
        <v>72</v>
      </c>
      <c r="AY356" s="216" t="s">
        <v>173</v>
      </c>
    </row>
    <row r="357" spans="2:51" s="12" customFormat="1" ht="13.5">
      <c r="B357" s="217"/>
      <c r="C357" s="218"/>
      <c r="D357" s="207" t="s">
        <v>183</v>
      </c>
      <c r="E357" s="219" t="s">
        <v>21</v>
      </c>
      <c r="F357" s="220" t="s">
        <v>336</v>
      </c>
      <c r="G357" s="218"/>
      <c r="H357" s="221">
        <v>0.464</v>
      </c>
      <c r="I357" s="222"/>
      <c r="J357" s="218"/>
      <c r="K357" s="218"/>
      <c r="L357" s="223"/>
      <c r="M357" s="224"/>
      <c r="N357" s="225"/>
      <c r="O357" s="225"/>
      <c r="P357" s="225"/>
      <c r="Q357" s="225"/>
      <c r="R357" s="225"/>
      <c r="S357" s="225"/>
      <c r="T357" s="226"/>
      <c r="AT357" s="227" t="s">
        <v>183</v>
      </c>
      <c r="AU357" s="227" t="s">
        <v>82</v>
      </c>
      <c r="AV357" s="12" t="s">
        <v>82</v>
      </c>
      <c r="AW357" s="12" t="s">
        <v>35</v>
      </c>
      <c r="AX357" s="12" t="s">
        <v>72</v>
      </c>
      <c r="AY357" s="227" t="s">
        <v>173</v>
      </c>
    </row>
    <row r="358" spans="2:51" s="13" customFormat="1" ht="13.5">
      <c r="B358" s="228"/>
      <c r="C358" s="229"/>
      <c r="D358" s="207" t="s">
        <v>183</v>
      </c>
      <c r="E358" s="230" t="s">
        <v>21</v>
      </c>
      <c r="F358" s="231" t="s">
        <v>188</v>
      </c>
      <c r="G358" s="229"/>
      <c r="H358" s="232">
        <v>1.509</v>
      </c>
      <c r="I358" s="233"/>
      <c r="J358" s="229"/>
      <c r="K358" s="229"/>
      <c r="L358" s="234"/>
      <c r="M358" s="235"/>
      <c r="N358" s="236"/>
      <c r="O358" s="236"/>
      <c r="P358" s="236"/>
      <c r="Q358" s="236"/>
      <c r="R358" s="236"/>
      <c r="S358" s="236"/>
      <c r="T358" s="237"/>
      <c r="AT358" s="238" t="s">
        <v>183</v>
      </c>
      <c r="AU358" s="238" t="s">
        <v>82</v>
      </c>
      <c r="AV358" s="13" t="s">
        <v>189</v>
      </c>
      <c r="AW358" s="13" t="s">
        <v>35</v>
      </c>
      <c r="AX358" s="13" t="s">
        <v>72</v>
      </c>
      <c r="AY358" s="238" t="s">
        <v>173</v>
      </c>
    </row>
    <row r="359" spans="2:51" s="11" customFormat="1" ht="13.5">
      <c r="B359" s="205"/>
      <c r="C359" s="206"/>
      <c r="D359" s="207" t="s">
        <v>183</v>
      </c>
      <c r="E359" s="208" t="s">
        <v>21</v>
      </c>
      <c r="F359" s="209" t="s">
        <v>232</v>
      </c>
      <c r="G359" s="206"/>
      <c r="H359" s="210" t="s">
        <v>21</v>
      </c>
      <c r="I359" s="211"/>
      <c r="J359" s="206"/>
      <c r="K359" s="206"/>
      <c r="L359" s="212"/>
      <c r="M359" s="213"/>
      <c r="N359" s="214"/>
      <c r="O359" s="214"/>
      <c r="P359" s="214"/>
      <c r="Q359" s="214"/>
      <c r="R359" s="214"/>
      <c r="S359" s="214"/>
      <c r="T359" s="215"/>
      <c r="AT359" s="216" t="s">
        <v>183</v>
      </c>
      <c r="AU359" s="216" t="s">
        <v>82</v>
      </c>
      <c r="AV359" s="11" t="s">
        <v>80</v>
      </c>
      <c r="AW359" s="11" t="s">
        <v>35</v>
      </c>
      <c r="AX359" s="11" t="s">
        <v>72</v>
      </c>
      <c r="AY359" s="216" t="s">
        <v>173</v>
      </c>
    </row>
    <row r="360" spans="2:51" s="11" customFormat="1" ht="13.5">
      <c r="B360" s="205"/>
      <c r="C360" s="206"/>
      <c r="D360" s="207" t="s">
        <v>183</v>
      </c>
      <c r="E360" s="208" t="s">
        <v>21</v>
      </c>
      <c r="F360" s="209" t="s">
        <v>321</v>
      </c>
      <c r="G360" s="206"/>
      <c r="H360" s="210" t="s">
        <v>21</v>
      </c>
      <c r="I360" s="211"/>
      <c r="J360" s="206"/>
      <c r="K360" s="206"/>
      <c r="L360" s="212"/>
      <c r="M360" s="213"/>
      <c r="N360" s="214"/>
      <c r="O360" s="214"/>
      <c r="P360" s="214"/>
      <c r="Q360" s="214"/>
      <c r="R360" s="214"/>
      <c r="S360" s="214"/>
      <c r="T360" s="215"/>
      <c r="AT360" s="216" t="s">
        <v>183</v>
      </c>
      <c r="AU360" s="216" t="s">
        <v>82</v>
      </c>
      <c r="AV360" s="11" t="s">
        <v>80</v>
      </c>
      <c r="AW360" s="11" t="s">
        <v>35</v>
      </c>
      <c r="AX360" s="11" t="s">
        <v>72</v>
      </c>
      <c r="AY360" s="216" t="s">
        <v>173</v>
      </c>
    </row>
    <row r="361" spans="2:51" s="11" customFormat="1" ht="13.5">
      <c r="B361" s="205"/>
      <c r="C361" s="206"/>
      <c r="D361" s="207" t="s">
        <v>183</v>
      </c>
      <c r="E361" s="208" t="s">
        <v>21</v>
      </c>
      <c r="F361" s="209" t="s">
        <v>322</v>
      </c>
      <c r="G361" s="206"/>
      <c r="H361" s="210" t="s">
        <v>21</v>
      </c>
      <c r="I361" s="211"/>
      <c r="J361" s="206"/>
      <c r="K361" s="206"/>
      <c r="L361" s="212"/>
      <c r="M361" s="213"/>
      <c r="N361" s="214"/>
      <c r="O361" s="214"/>
      <c r="P361" s="214"/>
      <c r="Q361" s="214"/>
      <c r="R361" s="214"/>
      <c r="S361" s="214"/>
      <c r="T361" s="215"/>
      <c r="AT361" s="216" t="s">
        <v>183</v>
      </c>
      <c r="AU361" s="216" t="s">
        <v>82</v>
      </c>
      <c r="AV361" s="11" t="s">
        <v>80</v>
      </c>
      <c r="AW361" s="11" t="s">
        <v>35</v>
      </c>
      <c r="AX361" s="11" t="s">
        <v>72</v>
      </c>
      <c r="AY361" s="216" t="s">
        <v>173</v>
      </c>
    </row>
    <row r="362" spans="2:51" s="12" customFormat="1" ht="13.5">
      <c r="B362" s="217"/>
      <c r="C362" s="218"/>
      <c r="D362" s="207" t="s">
        <v>183</v>
      </c>
      <c r="E362" s="219" t="s">
        <v>21</v>
      </c>
      <c r="F362" s="220" t="s">
        <v>337</v>
      </c>
      <c r="G362" s="218"/>
      <c r="H362" s="221">
        <v>0.649</v>
      </c>
      <c r="I362" s="222"/>
      <c r="J362" s="218"/>
      <c r="K362" s="218"/>
      <c r="L362" s="223"/>
      <c r="M362" s="224"/>
      <c r="N362" s="225"/>
      <c r="O362" s="225"/>
      <c r="P362" s="225"/>
      <c r="Q362" s="225"/>
      <c r="R362" s="225"/>
      <c r="S362" s="225"/>
      <c r="T362" s="226"/>
      <c r="AT362" s="227" t="s">
        <v>183</v>
      </c>
      <c r="AU362" s="227" t="s">
        <v>82</v>
      </c>
      <c r="AV362" s="12" t="s">
        <v>82</v>
      </c>
      <c r="AW362" s="12" t="s">
        <v>35</v>
      </c>
      <c r="AX362" s="12" t="s">
        <v>72</v>
      </c>
      <c r="AY362" s="227" t="s">
        <v>173</v>
      </c>
    </row>
    <row r="363" spans="2:51" s="11" customFormat="1" ht="13.5">
      <c r="B363" s="205"/>
      <c r="C363" s="206"/>
      <c r="D363" s="207" t="s">
        <v>183</v>
      </c>
      <c r="E363" s="208" t="s">
        <v>21</v>
      </c>
      <c r="F363" s="209" t="s">
        <v>276</v>
      </c>
      <c r="G363" s="206"/>
      <c r="H363" s="210" t="s">
        <v>21</v>
      </c>
      <c r="I363" s="211"/>
      <c r="J363" s="206"/>
      <c r="K363" s="206"/>
      <c r="L363" s="212"/>
      <c r="M363" s="213"/>
      <c r="N363" s="214"/>
      <c r="O363" s="214"/>
      <c r="P363" s="214"/>
      <c r="Q363" s="214"/>
      <c r="R363" s="214"/>
      <c r="S363" s="214"/>
      <c r="T363" s="215"/>
      <c r="AT363" s="216" t="s">
        <v>183</v>
      </c>
      <c r="AU363" s="216" t="s">
        <v>82</v>
      </c>
      <c r="AV363" s="11" t="s">
        <v>80</v>
      </c>
      <c r="AW363" s="11" t="s">
        <v>35</v>
      </c>
      <c r="AX363" s="11" t="s">
        <v>72</v>
      </c>
      <c r="AY363" s="216" t="s">
        <v>173</v>
      </c>
    </row>
    <row r="364" spans="2:51" s="11" customFormat="1" ht="13.5">
      <c r="B364" s="205"/>
      <c r="C364" s="206"/>
      <c r="D364" s="207" t="s">
        <v>183</v>
      </c>
      <c r="E364" s="208" t="s">
        <v>21</v>
      </c>
      <c r="F364" s="209" t="s">
        <v>321</v>
      </c>
      <c r="G364" s="206"/>
      <c r="H364" s="210" t="s">
        <v>21</v>
      </c>
      <c r="I364" s="211"/>
      <c r="J364" s="206"/>
      <c r="K364" s="206"/>
      <c r="L364" s="212"/>
      <c r="M364" s="213"/>
      <c r="N364" s="214"/>
      <c r="O364" s="214"/>
      <c r="P364" s="214"/>
      <c r="Q364" s="214"/>
      <c r="R364" s="214"/>
      <c r="S364" s="214"/>
      <c r="T364" s="215"/>
      <c r="AT364" s="216" t="s">
        <v>183</v>
      </c>
      <c r="AU364" s="216" t="s">
        <v>82</v>
      </c>
      <c r="AV364" s="11" t="s">
        <v>80</v>
      </c>
      <c r="AW364" s="11" t="s">
        <v>35</v>
      </c>
      <c r="AX364" s="11" t="s">
        <v>72</v>
      </c>
      <c r="AY364" s="216" t="s">
        <v>173</v>
      </c>
    </row>
    <row r="365" spans="2:51" s="11" customFormat="1" ht="13.5">
      <c r="B365" s="205"/>
      <c r="C365" s="206"/>
      <c r="D365" s="207" t="s">
        <v>183</v>
      </c>
      <c r="E365" s="208" t="s">
        <v>21</v>
      </c>
      <c r="F365" s="209" t="s">
        <v>322</v>
      </c>
      <c r="G365" s="206"/>
      <c r="H365" s="210" t="s">
        <v>21</v>
      </c>
      <c r="I365" s="211"/>
      <c r="J365" s="206"/>
      <c r="K365" s="206"/>
      <c r="L365" s="212"/>
      <c r="M365" s="213"/>
      <c r="N365" s="214"/>
      <c r="O365" s="214"/>
      <c r="P365" s="214"/>
      <c r="Q365" s="214"/>
      <c r="R365" s="214"/>
      <c r="S365" s="214"/>
      <c r="T365" s="215"/>
      <c r="AT365" s="216" t="s">
        <v>183</v>
      </c>
      <c r="AU365" s="216" t="s">
        <v>82</v>
      </c>
      <c r="AV365" s="11" t="s">
        <v>80</v>
      </c>
      <c r="AW365" s="11" t="s">
        <v>35</v>
      </c>
      <c r="AX365" s="11" t="s">
        <v>72</v>
      </c>
      <c r="AY365" s="216" t="s">
        <v>173</v>
      </c>
    </row>
    <row r="366" spans="2:51" s="12" customFormat="1" ht="13.5">
      <c r="B366" s="217"/>
      <c r="C366" s="218"/>
      <c r="D366" s="207" t="s">
        <v>183</v>
      </c>
      <c r="E366" s="219" t="s">
        <v>21</v>
      </c>
      <c r="F366" s="220" t="s">
        <v>338</v>
      </c>
      <c r="G366" s="218"/>
      <c r="H366" s="221">
        <v>0.605</v>
      </c>
      <c r="I366" s="222"/>
      <c r="J366" s="218"/>
      <c r="K366" s="218"/>
      <c r="L366" s="223"/>
      <c r="M366" s="224"/>
      <c r="N366" s="225"/>
      <c r="O366" s="225"/>
      <c r="P366" s="225"/>
      <c r="Q366" s="225"/>
      <c r="R366" s="225"/>
      <c r="S366" s="225"/>
      <c r="T366" s="226"/>
      <c r="AT366" s="227" t="s">
        <v>183</v>
      </c>
      <c r="AU366" s="227" t="s">
        <v>82</v>
      </c>
      <c r="AV366" s="12" t="s">
        <v>82</v>
      </c>
      <c r="AW366" s="12" t="s">
        <v>35</v>
      </c>
      <c r="AX366" s="12" t="s">
        <v>72</v>
      </c>
      <c r="AY366" s="227" t="s">
        <v>173</v>
      </c>
    </row>
    <row r="367" spans="2:51" s="11" customFormat="1" ht="13.5">
      <c r="B367" s="205"/>
      <c r="C367" s="206"/>
      <c r="D367" s="207" t="s">
        <v>183</v>
      </c>
      <c r="E367" s="208" t="s">
        <v>21</v>
      </c>
      <c r="F367" s="209" t="s">
        <v>291</v>
      </c>
      <c r="G367" s="206"/>
      <c r="H367" s="210" t="s">
        <v>21</v>
      </c>
      <c r="I367" s="211"/>
      <c r="J367" s="206"/>
      <c r="K367" s="206"/>
      <c r="L367" s="212"/>
      <c r="M367" s="213"/>
      <c r="N367" s="214"/>
      <c r="O367" s="214"/>
      <c r="P367" s="214"/>
      <c r="Q367" s="214"/>
      <c r="R367" s="214"/>
      <c r="S367" s="214"/>
      <c r="T367" s="215"/>
      <c r="AT367" s="216" t="s">
        <v>183</v>
      </c>
      <c r="AU367" s="216" t="s">
        <v>82</v>
      </c>
      <c r="AV367" s="11" t="s">
        <v>80</v>
      </c>
      <c r="AW367" s="11" t="s">
        <v>35</v>
      </c>
      <c r="AX367" s="11" t="s">
        <v>72</v>
      </c>
      <c r="AY367" s="216" t="s">
        <v>173</v>
      </c>
    </row>
    <row r="368" spans="2:51" s="11" customFormat="1" ht="13.5">
      <c r="B368" s="205"/>
      <c r="C368" s="206"/>
      <c r="D368" s="207" t="s">
        <v>183</v>
      </c>
      <c r="E368" s="208" t="s">
        <v>21</v>
      </c>
      <c r="F368" s="209" t="s">
        <v>321</v>
      </c>
      <c r="G368" s="206"/>
      <c r="H368" s="210" t="s">
        <v>21</v>
      </c>
      <c r="I368" s="211"/>
      <c r="J368" s="206"/>
      <c r="K368" s="206"/>
      <c r="L368" s="212"/>
      <c r="M368" s="213"/>
      <c r="N368" s="214"/>
      <c r="O368" s="214"/>
      <c r="P368" s="214"/>
      <c r="Q368" s="214"/>
      <c r="R368" s="214"/>
      <c r="S368" s="214"/>
      <c r="T368" s="215"/>
      <c r="AT368" s="216" t="s">
        <v>183</v>
      </c>
      <c r="AU368" s="216" t="s">
        <v>82</v>
      </c>
      <c r="AV368" s="11" t="s">
        <v>80</v>
      </c>
      <c r="AW368" s="11" t="s">
        <v>35</v>
      </c>
      <c r="AX368" s="11" t="s">
        <v>72</v>
      </c>
      <c r="AY368" s="216" t="s">
        <v>173</v>
      </c>
    </row>
    <row r="369" spans="2:51" s="11" customFormat="1" ht="13.5">
      <c r="B369" s="205"/>
      <c r="C369" s="206"/>
      <c r="D369" s="207" t="s">
        <v>183</v>
      </c>
      <c r="E369" s="208" t="s">
        <v>21</v>
      </c>
      <c r="F369" s="209" t="s">
        <v>322</v>
      </c>
      <c r="G369" s="206"/>
      <c r="H369" s="210" t="s">
        <v>21</v>
      </c>
      <c r="I369" s="211"/>
      <c r="J369" s="206"/>
      <c r="K369" s="206"/>
      <c r="L369" s="212"/>
      <c r="M369" s="213"/>
      <c r="N369" s="214"/>
      <c r="O369" s="214"/>
      <c r="P369" s="214"/>
      <c r="Q369" s="214"/>
      <c r="R369" s="214"/>
      <c r="S369" s="214"/>
      <c r="T369" s="215"/>
      <c r="AT369" s="216" t="s">
        <v>183</v>
      </c>
      <c r="AU369" s="216" t="s">
        <v>82</v>
      </c>
      <c r="AV369" s="11" t="s">
        <v>80</v>
      </c>
      <c r="AW369" s="11" t="s">
        <v>35</v>
      </c>
      <c r="AX369" s="11" t="s">
        <v>72</v>
      </c>
      <c r="AY369" s="216" t="s">
        <v>173</v>
      </c>
    </row>
    <row r="370" spans="2:51" s="12" customFormat="1" ht="13.5">
      <c r="B370" s="217"/>
      <c r="C370" s="218"/>
      <c r="D370" s="207" t="s">
        <v>183</v>
      </c>
      <c r="E370" s="219" t="s">
        <v>21</v>
      </c>
      <c r="F370" s="220" t="s">
        <v>339</v>
      </c>
      <c r="G370" s="218"/>
      <c r="H370" s="221">
        <v>0.557</v>
      </c>
      <c r="I370" s="222"/>
      <c r="J370" s="218"/>
      <c r="K370" s="218"/>
      <c r="L370" s="223"/>
      <c r="M370" s="224"/>
      <c r="N370" s="225"/>
      <c r="O370" s="225"/>
      <c r="P370" s="225"/>
      <c r="Q370" s="225"/>
      <c r="R370" s="225"/>
      <c r="S370" s="225"/>
      <c r="T370" s="226"/>
      <c r="AT370" s="227" t="s">
        <v>183</v>
      </c>
      <c r="AU370" s="227" t="s">
        <v>82</v>
      </c>
      <c r="AV370" s="12" t="s">
        <v>82</v>
      </c>
      <c r="AW370" s="12" t="s">
        <v>35</v>
      </c>
      <c r="AX370" s="12" t="s">
        <v>72</v>
      </c>
      <c r="AY370" s="227" t="s">
        <v>173</v>
      </c>
    </row>
    <row r="371" spans="2:51" s="11" customFormat="1" ht="13.5">
      <c r="B371" s="205"/>
      <c r="C371" s="206"/>
      <c r="D371" s="207" t="s">
        <v>183</v>
      </c>
      <c r="E371" s="208" t="s">
        <v>21</v>
      </c>
      <c r="F371" s="209" t="s">
        <v>340</v>
      </c>
      <c r="G371" s="206"/>
      <c r="H371" s="210" t="s">
        <v>21</v>
      </c>
      <c r="I371" s="211"/>
      <c r="J371" s="206"/>
      <c r="K371" s="206"/>
      <c r="L371" s="212"/>
      <c r="M371" s="213"/>
      <c r="N371" s="214"/>
      <c r="O371" s="214"/>
      <c r="P371" s="214"/>
      <c r="Q371" s="214"/>
      <c r="R371" s="214"/>
      <c r="S371" s="214"/>
      <c r="T371" s="215"/>
      <c r="AT371" s="216" t="s">
        <v>183</v>
      </c>
      <c r="AU371" s="216" t="s">
        <v>82</v>
      </c>
      <c r="AV371" s="11" t="s">
        <v>80</v>
      </c>
      <c r="AW371" s="11" t="s">
        <v>35</v>
      </c>
      <c r="AX371" s="11" t="s">
        <v>72</v>
      </c>
      <c r="AY371" s="216" t="s">
        <v>173</v>
      </c>
    </row>
    <row r="372" spans="2:51" s="11" customFormat="1" ht="13.5">
      <c r="B372" s="205"/>
      <c r="C372" s="206"/>
      <c r="D372" s="207" t="s">
        <v>183</v>
      </c>
      <c r="E372" s="208" t="s">
        <v>21</v>
      </c>
      <c r="F372" s="209" t="s">
        <v>321</v>
      </c>
      <c r="G372" s="206"/>
      <c r="H372" s="210" t="s">
        <v>21</v>
      </c>
      <c r="I372" s="211"/>
      <c r="J372" s="206"/>
      <c r="K372" s="206"/>
      <c r="L372" s="212"/>
      <c r="M372" s="213"/>
      <c r="N372" s="214"/>
      <c r="O372" s="214"/>
      <c r="P372" s="214"/>
      <c r="Q372" s="214"/>
      <c r="R372" s="214"/>
      <c r="S372" s="214"/>
      <c r="T372" s="215"/>
      <c r="AT372" s="216" t="s">
        <v>183</v>
      </c>
      <c r="AU372" s="216" t="s">
        <v>82</v>
      </c>
      <c r="AV372" s="11" t="s">
        <v>80</v>
      </c>
      <c r="AW372" s="11" t="s">
        <v>35</v>
      </c>
      <c r="AX372" s="11" t="s">
        <v>72</v>
      </c>
      <c r="AY372" s="216" t="s">
        <v>173</v>
      </c>
    </row>
    <row r="373" spans="2:51" s="11" customFormat="1" ht="13.5">
      <c r="B373" s="205"/>
      <c r="C373" s="206"/>
      <c r="D373" s="207" t="s">
        <v>183</v>
      </c>
      <c r="E373" s="208" t="s">
        <v>21</v>
      </c>
      <c r="F373" s="209" t="s">
        <v>322</v>
      </c>
      <c r="G373" s="206"/>
      <c r="H373" s="210" t="s">
        <v>21</v>
      </c>
      <c r="I373" s="211"/>
      <c r="J373" s="206"/>
      <c r="K373" s="206"/>
      <c r="L373" s="212"/>
      <c r="M373" s="213"/>
      <c r="N373" s="214"/>
      <c r="O373" s="214"/>
      <c r="P373" s="214"/>
      <c r="Q373" s="214"/>
      <c r="R373" s="214"/>
      <c r="S373" s="214"/>
      <c r="T373" s="215"/>
      <c r="AT373" s="216" t="s">
        <v>183</v>
      </c>
      <c r="AU373" s="216" t="s">
        <v>82</v>
      </c>
      <c r="AV373" s="11" t="s">
        <v>80</v>
      </c>
      <c r="AW373" s="11" t="s">
        <v>35</v>
      </c>
      <c r="AX373" s="11" t="s">
        <v>72</v>
      </c>
      <c r="AY373" s="216" t="s">
        <v>173</v>
      </c>
    </row>
    <row r="374" spans="2:51" s="12" customFormat="1" ht="13.5">
      <c r="B374" s="217"/>
      <c r="C374" s="218"/>
      <c r="D374" s="207" t="s">
        <v>183</v>
      </c>
      <c r="E374" s="219" t="s">
        <v>21</v>
      </c>
      <c r="F374" s="220" t="s">
        <v>341</v>
      </c>
      <c r="G374" s="218"/>
      <c r="H374" s="221">
        <v>0.295</v>
      </c>
      <c r="I374" s="222"/>
      <c r="J374" s="218"/>
      <c r="K374" s="218"/>
      <c r="L374" s="223"/>
      <c r="M374" s="224"/>
      <c r="N374" s="225"/>
      <c r="O374" s="225"/>
      <c r="P374" s="225"/>
      <c r="Q374" s="225"/>
      <c r="R374" s="225"/>
      <c r="S374" s="225"/>
      <c r="T374" s="226"/>
      <c r="AT374" s="227" t="s">
        <v>183</v>
      </c>
      <c r="AU374" s="227" t="s">
        <v>82</v>
      </c>
      <c r="AV374" s="12" t="s">
        <v>82</v>
      </c>
      <c r="AW374" s="12" t="s">
        <v>35</v>
      </c>
      <c r="AX374" s="12" t="s">
        <v>72</v>
      </c>
      <c r="AY374" s="227" t="s">
        <v>173</v>
      </c>
    </row>
    <row r="375" spans="2:51" s="11" customFormat="1" ht="13.5">
      <c r="B375" s="205"/>
      <c r="C375" s="206"/>
      <c r="D375" s="207" t="s">
        <v>183</v>
      </c>
      <c r="E375" s="208" t="s">
        <v>21</v>
      </c>
      <c r="F375" s="209" t="s">
        <v>342</v>
      </c>
      <c r="G375" s="206"/>
      <c r="H375" s="210" t="s">
        <v>21</v>
      </c>
      <c r="I375" s="211"/>
      <c r="J375" s="206"/>
      <c r="K375" s="206"/>
      <c r="L375" s="212"/>
      <c r="M375" s="213"/>
      <c r="N375" s="214"/>
      <c r="O375" s="214"/>
      <c r="P375" s="214"/>
      <c r="Q375" s="214"/>
      <c r="R375" s="214"/>
      <c r="S375" s="214"/>
      <c r="T375" s="215"/>
      <c r="AT375" s="216" t="s">
        <v>183</v>
      </c>
      <c r="AU375" s="216" t="s">
        <v>82</v>
      </c>
      <c r="AV375" s="11" t="s">
        <v>80</v>
      </c>
      <c r="AW375" s="11" t="s">
        <v>35</v>
      </c>
      <c r="AX375" s="11" t="s">
        <v>72</v>
      </c>
      <c r="AY375" s="216" t="s">
        <v>173</v>
      </c>
    </row>
    <row r="376" spans="2:51" s="11" customFormat="1" ht="13.5">
      <c r="B376" s="205"/>
      <c r="C376" s="206"/>
      <c r="D376" s="207" t="s">
        <v>183</v>
      </c>
      <c r="E376" s="208" t="s">
        <v>21</v>
      </c>
      <c r="F376" s="209" t="s">
        <v>321</v>
      </c>
      <c r="G376" s="206"/>
      <c r="H376" s="210" t="s">
        <v>21</v>
      </c>
      <c r="I376" s="211"/>
      <c r="J376" s="206"/>
      <c r="K376" s="206"/>
      <c r="L376" s="212"/>
      <c r="M376" s="213"/>
      <c r="N376" s="214"/>
      <c r="O376" s="214"/>
      <c r="P376" s="214"/>
      <c r="Q376" s="214"/>
      <c r="R376" s="214"/>
      <c r="S376" s="214"/>
      <c r="T376" s="215"/>
      <c r="AT376" s="216" t="s">
        <v>183</v>
      </c>
      <c r="AU376" s="216" t="s">
        <v>82</v>
      </c>
      <c r="AV376" s="11" t="s">
        <v>80</v>
      </c>
      <c r="AW376" s="11" t="s">
        <v>35</v>
      </c>
      <c r="AX376" s="11" t="s">
        <v>72</v>
      </c>
      <c r="AY376" s="216" t="s">
        <v>173</v>
      </c>
    </row>
    <row r="377" spans="2:51" s="11" customFormat="1" ht="13.5">
      <c r="B377" s="205"/>
      <c r="C377" s="206"/>
      <c r="D377" s="207" t="s">
        <v>183</v>
      </c>
      <c r="E377" s="208" t="s">
        <v>21</v>
      </c>
      <c r="F377" s="209" t="s">
        <v>322</v>
      </c>
      <c r="G377" s="206"/>
      <c r="H377" s="210" t="s">
        <v>21</v>
      </c>
      <c r="I377" s="211"/>
      <c r="J377" s="206"/>
      <c r="K377" s="206"/>
      <c r="L377" s="212"/>
      <c r="M377" s="213"/>
      <c r="N377" s="214"/>
      <c r="O377" s="214"/>
      <c r="P377" s="214"/>
      <c r="Q377" s="214"/>
      <c r="R377" s="214"/>
      <c r="S377" s="214"/>
      <c r="T377" s="215"/>
      <c r="AT377" s="216" t="s">
        <v>183</v>
      </c>
      <c r="AU377" s="216" t="s">
        <v>82</v>
      </c>
      <c r="AV377" s="11" t="s">
        <v>80</v>
      </c>
      <c r="AW377" s="11" t="s">
        <v>35</v>
      </c>
      <c r="AX377" s="11" t="s">
        <v>72</v>
      </c>
      <c r="AY377" s="216" t="s">
        <v>173</v>
      </c>
    </row>
    <row r="378" spans="2:51" s="12" customFormat="1" ht="13.5">
      <c r="B378" s="217"/>
      <c r="C378" s="218"/>
      <c r="D378" s="207" t="s">
        <v>183</v>
      </c>
      <c r="E378" s="219" t="s">
        <v>21</v>
      </c>
      <c r="F378" s="220" t="s">
        <v>343</v>
      </c>
      <c r="G378" s="218"/>
      <c r="H378" s="221">
        <v>0.757</v>
      </c>
      <c r="I378" s="222"/>
      <c r="J378" s="218"/>
      <c r="K378" s="218"/>
      <c r="L378" s="223"/>
      <c r="M378" s="224"/>
      <c r="N378" s="225"/>
      <c r="O378" s="225"/>
      <c r="P378" s="225"/>
      <c r="Q378" s="225"/>
      <c r="R378" s="225"/>
      <c r="S378" s="225"/>
      <c r="T378" s="226"/>
      <c r="AT378" s="227" t="s">
        <v>183</v>
      </c>
      <c r="AU378" s="227" t="s">
        <v>82</v>
      </c>
      <c r="AV378" s="12" t="s">
        <v>82</v>
      </c>
      <c r="AW378" s="12" t="s">
        <v>35</v>
      </c>
      <c r="AX378" s="12" t="s">
        <v>72</v>
      </c>
      <c r="AY378" s="227" t="s">
        <v>173</v>
      </c>
    </row>
    <row r="379" spans="2:51" s="13" customFormat="1" ht="13.5">
      <c r="B379" s="228"/>
      <c r="C379" s="229"/>
      <c r="D379" s="207" t="s">
        <v>183</v>
      </c>
      <c r="E379" s="230" t="s">
        <v>21</v>
      </c>
      <c r="F379" s="231" t="s">
        <v>188</v>
      </c>
      <c r="G379" s="229"/>
      <c r="H379" s="232">
        <v>2.863</v>
      </c>
      <c r="I379" s="233"/>
      <c r="J379" s="229"/>
      <c r="K379" s="229"/>
      <c r="L379" s="234"/>
      <c r="M379" s="235"/>
      <c r="N379" s="236"/>
      <c r="O379" s="236"/>
      <c r="P379" s="236"/>
      <c r="Q379" s="236"/>
      <c r="R379" s="236"/>
      <c r="S379" s="236"/>
      <c r="T379" s="237"/>
      <c r="AT379" s="238" t="s">
        <v>183</v>
      </c>
      <c r="AU379" s="238" t="s">
        <v>82</v>
      </c>
      <c r="AV379" s="13" t="s">
        <v>189</v>
      </c>
      <c r="AW379" s="13" t="s">
        <v>35</v>
      </c>
      <c r="AX379" s="13" t="s">
        <v>72</v>
      </c>
      <c r="AY379" s="238" t="s">
        <v>173</v>
      </c>
    </row>
    <row r="380" spans="2:51" s="14" customFormat="1" ht="13.5">
      <c r="B380" s="243"/>
      <c r="C380" s="244"/>
      <c r="D380" s="239" t="s">
        <v>183</v>
      </c>
      <c r="E380" s="254" t="s">
        <v>21</v>
      </c>
      <c r="F380" s="255" t="s">
        <v>204</v>
      </c>
      <c r="G380" s="244"/>
      <c r="H380" s="256">
        <v>4.918</v>
      </c>
      <c r="I380" s="248"/>
      <c r="J380" s="244"/>
      <c r="K380" s="244"/>
      <c r="L380" s="249"/>
      <c r="M380" s="250"/>
      <c r="N380" s="251"/>
      <c r="O380" s="251"/>
      <c r="P380" s="251"/>
      <c r="Q380" s="251"/>
      <c r="R380" s="251"/>
      <c r="S380" s="251"/>
      <c r="T380" s="252"/>
      <c r="AT380" s="253" t="s">
        <v>183</v>
      </c>
      <c r="AU380" s="253" t="s">
        <v>82</v>
      </c>
      <c r="AV380" s="14" t="s">
        <v>181</v>
      </c>
      <c r="AW380" s="14" t="s">
        <v>35</v>
      </c>
      <c r="AX380" s="14" t="s">
        <v>80</v>
      </c>
      <c r="AY380" s="253" t="s">
        <v>173</v>
      </c>
    </row>
    <row r="381" spans="2:65" s="1" customFormat="1" ht="31.5" customHeight="1">
      <c r="B381" s="41"/>
      <c r="C381" s="193" t="s">
        <v>348</v>
      </c>
      <c r="D381" s="193" t="s">
        <v>176</v>
      </c>
      <c r="E381" s="194" t="s">
        <v>349</v>
      </c>
      <c r="F381" s="195" t="s">
        <v>350</v>
      </c>
      <c r="G381" s="196" t="s">
        <v>179</v>
      </c>
      <c r="H381" s="197">
        <v>144.69</v>
      </c>
      <c r="I381" s="198"/>
      <c r="J381" s="199">
        <f>ROUND(I381*H381,2)</f>
        <v>0</v>
      </c>
      <c r="K381" s="195" t="s">
        <v>180</v>
      </c>
      <c r="L381" s="61"/>
      <c r="M381" s="200" t="s">
        <v>21</v>
      </c>
      <c r="N381" s="201" t="s">
        <v>43</v>
      </c>
      <c r="O381" s="42"/>
      <c r="P381" s="202">
        <f>O381*H381</f>
        <v>0</v>
      </c>
      <c r="Q381" s="202">
        <v>0</v>
      </c>
      <c r="R381" s="202">
        <f>Q381*H381</f>
        <v>0</v>
      </c>
      <c r="S381" s="202">
        <v>0.035</v>
      </c>
      <c r="T381" s="203">
        <f>S381*H381</f>
        <v>5.064150000000001</v>
      </c>
      <c r="AR381" s="24" t="s">
        <v>181</v>
      </c>
      <c r="AT381" s="24" t="s">
        <v>176</v>
      </c>
      <c r="AU381" s="24" t="s">
        <v>82</v>
      </c>
      <c r="AY381" s="24" t="s">
        <v>173</v>
      </c>
      <c r="BE381" s="204">
        <f>IF(N381="základní",J381,0)</f>
        <v>0</v>
      </c>
      <c r="BF381" s="204">
        <f>IF(N381="snížená",J381,0)</f>
        <v>0</v>
      </c>
      <c r="BG381" s="204">
        <f>IF(N381="zákl. přenesená",J381,0)</f>
        <v>0</v>
      </c>
      <c r="BH381" s="204">
        <f>IF(N381="sníž. přenesená",J381,0)</f>
        <v>0</v>
      </c>
      <c r="BI381" s="204">
        <f>IF(N381="nulová",J381,0)</f>
        <v>0</v>
      </c>
      <c r="BJ381" s="24" t="s">
        <v>80</v>
      </c>
      <c r="BK381" s="204">
        <f>ROUND(I381*H381,2)</f>
        <v>0</v>
      </c>
      <c r="BL381" s="24" t="s">
        <v>181</v>
      </c>
      <c r="BM381" s="24" t="s">
        <v>351</v>
      </c>
    </row>
    <row r="382" spans="2:51" s="11" customFormat="1" ht="13.5">
      <c r="B382" s="205"/>
      <c r="C382" s="206"/>
      <c r="D382" s="207" t="s">
        <v>183</v>
      </c>
      <c r="E382" s="208" t="s">
        <v>21</v>
      </c>
      <c r="F382" s="209" t="s">
        <v>352</v>
      </c>
      <c r="G382" s="206"/>
      <c r="H382" s="210" t="s">
        <v>21</v>
      </c>
      <c r="I382" s="211"/>
      <c r="J382" s="206"/>
      <c r="K382" s="206"/>
      <c r="L382" s="212"/>
      <c r="M382" s="213"/>
      <c r="N382" s="214"/>
      <c r="O382" s="214"/>
      <c r="P382" s="214"/>
      <c r="Q382" s="214"/>
      <c r="R382" s="214"/>
      <c r="S382" s="214"/>
      <c r="T382" s="215"/>
      <c r="AT382" s="216" t="s">
        <v>183</v>
      </c>
      <c r="AU382" s="216" t="s">
        <v>82</v>
      </c>
      <c r="AV382" s="11" t="s">
        <v>80</v>
      </c>
      <c r="AW382" s="11" t="s">
        <v>35</v>
      </c>
      <c r="AX382" s="11" t="s">
        <v>72</v>
      </c>
      <c r="AY382" s="216" t="s">
        <v>173</v>
      </c>
    </row>
    <row r="383" spans="2:51" s="11" customFormat="1" ht="13.5">
      <c r="B383" s="205"/>
      <c r="C383" s="206"/>
      <c r="D383" s="207" t="s">
        <v>183</v>
      </c>
      <c r="E383" s="208" t="s">
        <v>21</v>
      </c>
      <c r="F383" s="209" t="s">
        <v>353</v>
      </c>
      <c r="G383" s="206"/>
      <c r="H383" s="210" t="s">
        <v>21</v>
      </c>
      <c r="I383" s="211"/>
      <c r="J383" s="206"/>
      <c r="K383" s="206"/>
      <c r="L383" s="212"/>
      <c r="M383" s="213"/>
      <c r="N383" s="214"/>
      <c r="O383" s="214"/>
      <c r="P383" s="214"/>
      <c r="Q383" s="214"/>
      <c r="R383" s="214"/>
      <c r="S383" s="214"/>
      <c r="T383" s="215"/>
      <c r="AT383" s="216" t="s">
        <v>183</v>
      </c>
      <c r="AU383" s="216" t="s">
        <v>82</v>
      </c>
      <c r="AV383" s="11" t="s">
        <v>80</v>
      </c>
      <c r="AW383" s="11" t="s">
        <v>35</v>
      </c>
      <c r="AX383" s="11" t="s">
        <v>72</v>
      </c>
      <c r="AY383" s="216" t="s">
        <v>173</v>
      </c>
    </row>
    <row r="384" spans="2:51" s="11" customFormat="1" ht="13.5">
      <c r="B384" s="205"/>
      <c r="C384" s="206"/>
      <c r="D384" s="207" t="s">
        <v>183</v>
      </c>
      <c r="E384" s="208" t="s">
        <v>21</v>
      </c>
      <c r="F384" s="209" t="s">
        <v>354</v>
      </c>
      <c r="G384" s="206"/>
      <c r="H384" s="210" t="s">
        <v>21</v>
      </c>
      <c r="I384" s="211"/>
      <c r="J384" s="206"/>
      <c r="K384" s="206"/>
      <c r="L384" s="212"/>
      <c r="M384" s="213"/>
      <c r="N384" s="214"/>
      <c r="O384" s="214"/>
      <c r="P384" s="214"/>
      <c r="Q384" s="214"/>
      <c r="R384" s="214"/>
      <c r="S384" s="214"/>
      <c r="T384" s="215"/>
      <c r="AT384" s="216" t="s">
        <v>183</v>
      </c>
      <c r="AU384" s="216" t="s">
        <v>82</v>
      </c>
      <c r="AV384" s="11" t="s">
        <v>80</v>
      </c>
      <c r="AW384" s="11" t="s">
        <v>35</v>
      </c>
      <c r="AX384" s="11" t="s">
        <v>72</v>
      </c>
      <c r="AY384" s="216" t="s">
        <v>173</v>
      </c>
    </row>
    <row r="385" spans="2:51" s="12" customFormat="1" ht="13.5">
      <c r="B385" s="217"/>
      <c r="C385" s="218"/>
      <c r="D385" s="207" t="s">
        <v>183</v>
      </c>
      <c r="E385" s="219" t="s">
        <v>21</v>
      </c>
      <c r="F385" s="220" t="s">
        <v>355</v>
      </c>
      <c r="G385" s="218"/>
      <c r="H385" s="221">
        <v>76.03</v>
      </c>
      <c r="I385" s="222"/>
      <c r="J385" s="218"/>
      <c r="K385" s="218"/>
      <c r="L385" s="223"/>
      <c r="M385" s="224"/>
      <c r="N385" s="225"/>
      <c r="O385" s="225"/>
      <c r="P385" s="225"/>
      <c r="Q385" s="225"/>
      <c r="R385" s="225"/>
      <c r="S385" s="225"/>
      <c r="T385" s="226"/>
      <c r="AT385" s="227" t="s">
        <v>183</v>
      </c>
      <c r="AU385" s="227" t="s">
        <v>82</v>
      </c>
      <c r="AV385" s="12" t="s">
        <v>82</v>
      </c>
      <c r="AW385" s="12" t="s">
        <v>35</v>
      </c>
      <c r="AX385" s="12" t="s">
        <v>72</v>
      </c>
      <c r="AY385" s="227" t="s">
        <v>173</v>
      </c>
    </row>
    <row r="386" spans="2:51" s="11" customFormat="1" ht="13.5">
      <c r="B386" s="205"/>
      <c r="C386" s="206"/>
      <c r="D386" s="207" t="s">
        <v>183</v>
      </c>
      <c r="E386" s="208" t="s">
        <v>21</v>
      </c>
      <c r="F386" s="209" t="s">
        <v>229</v>
      </c>
      <c r="G386" s="206"/>
      <c r="H386" s="210" t="s">
        <v>21</v>
      </c>
      <c r="I386" s="211"/>
      <c r="J386" s="206"/>
      <c r="K386" s="206"/>
      <c r="L386" s="212"/>
      <c r="M386" s="213"/>
      <c r="N386" s="214"/>
      <c r="O386" s="214"/>
      <c r="P386" s="214"/>
      <c r="Q386" s="214"/>
      <c r="R386" s="214"/>
      <c r="S386" s="214"/>
      <c r="T386" s="215"/>
      <c r="AT386" s="216" t="s">
        <v>183</v>
      </c>
      <c r="AU386" s="216" t="s">
        <v>82</v>
      </c>
      <c r="AV386" s="11" t="s">
        <v>80</v>
      </c>
      <c r="AW386" s="11" t="s">
        <v>35</v>
      </c>
      <c r="AX386" s="11" t="s">
        <v>72</v>
      </c>
      <c r="AY386" s="216" t="s">
        <v>173</v>
      </c>
    </row>
    <row r="387" spans="2:51" s="11" customFormat="1" ht="13.5">
      <c r="B387" s="205"/>
      <c r="C387" s="206"/>
      <c r="D387" s="207" t="s">
        <v>183</v>
      </c>
      <c r="E387" s="208" t="s">
        <v>21</v>
      </c>
      <c r="F387" s="209" t="s">
        <v>353</v>
      </c>
      <c r="G387" s="206"/>
      <c r="H387" s="210" t="s">
        <v>21</v>
      </c>
      <c r="I387" s="211"/>
      <c r="J387" s="206"/>
      <c r="K387" s="206"/>
      <c r="L387" s="212"/>
      <c r="M387" s="213"/>
      <c r="N387" s="214"/>
      <c r="O387" s="214"/>
      <c r="P387" s="214"/>
      <c r="Q387" s="214"/>
      <c r="R387" s="214"/>
      <c r="S387" s="214"/>
      <c r="T387" s="215"/>
      <c r="AT387" s="216" t="s">
        <v>183</v>
      </c>
      <c r="AU387" s="216" t="s">
        <v>82</v>
      </c>
      <c r="AV387" s="11" t="s">
        <v>80</v>
      </c>
      <c r="AW387" s="11" t="s">
        <v>35</v>
      </c>
      <c r="AX387" s="11" t="s">
        <v>72</v>
      </c>
      <c r="AY387" s="216" t="s">
        <v>173</v>
      </c>
    </row>
    <row r="388" spans="2:51" s="11" customFormat="1" ht="13.5">
      <c r="B388" s="205"/>
      <c r="C388" s="206"/>
      <c r="D388" s="207" t="s">
        <v>183</v>
      </c>
      <c r="E388" s="208" t="s">
        <v>21</v>
      </c>
      <c r="F388" s="209" t="s">
        <v>354</v>
      </c>
      <c r="G388" s="206"/>
      <c r="H388" s="210" t="s">
        <v>21</v>
      </c>
      <c r="I388" s="211"/>
      <c r="J388" s="206"/>
      <c r="K388" s="206"/>
      <c r="L388" s="212"/>
      <c r="M388" s="213"/>
      <c r="N388" s="214"/>
      <c r="O388" s="214"/>
      <c r="P388" s="214"/>
      <c r="Q388" s="214"/>
      <c r="R388" s="214"/>
      <c r="S388" s="214"/>
      <c r="T388" s="215"/>
      <c r="AT388" s="216" t="s">
        <v>183</v>
      </c>
      <c r="AU388" s="216" t="s">
        <v>82</v>
      </c>
      <c r="AV388" s="11" t="s">
        <v>80</v>
      </c>
      <c r="AW388" s="11" t="s">
        <v>35</v>
      </c>
      <c r="AX388" s="11" t="s">
        <v>72</v>
      </c>
      <c r="AY388" s="216" t="s">
        <v>173</v>
      </c>
    </row>
    <row r="389" spans="2:51" s="12" customFormat="1" ht="13.5">
      <c r="B389" s="217"/>
      <c r="C389" s="218"/>
      <c r="D389" s="207" t="s">
        <v>183</v>
      </c>
      <c r="E389" s="219" t="s">
        <v>21</v>
      </c>
      <c r="F389" s="220" t="s">
        <v>356</v>
      </c>
      <c r="G389" s="218"/>
      <c r="H389" s="221">
        <v>29.39</v>
      </c>
      <c r="I389" s="222"/>
      <c r="J389" s="218"/>
      <c r="K389" s="218"/>
      <c r="L389" s="223"/>
      <c r="M389" s="224"/>
      <c r="N389" s="225"/>
      <c r="O389" s="225"/>
      <c r="P389" s="225"/>
      <c r="Q389" s="225"/>
      <c r="R389" s="225"/>
      <c r="S389" s="225"/>
      <c r="T389" s="226"/>
      <c r="AT389" s="227" t="s">
        <v>183</v>
      </c>
      <c r="AU389" s="227" t="s">
        <v>82</v>
      </c>
      <c r="AV389" s="12" t="s">
        <v>82</v>
      </c>
      <c r="AW389" s="12" t="s">
        <v>35</v>
      </c>
      <c r="AX389" s="12" t="s">
        <v>72</v>
      </c>
      <c r="AY389" s="227" t="s">
        <v>173</v>
      </c>
    </row>
    <row r="390" spans="2:51" s="11" customFormat="1" ht="13.5">
      <c r="B390" s="205"/>
      <c r="C390" s="206"/>
      <c r="D390" s="207" t="s">
        <v>183</v>
      </c>
      <c r="E390" s="208" t="s">
        <v>21</v>
      </c>
      <c r="F390" s="209" t="s">
        <v>232</v>
      </c>
      <c r="G390" s="206"/>
      <c r="H390" s="210" t="s">
        <v>21</v>
      </c>
      <c r="I390" s="211"/>
      <c r="J390" s="206"/>
      <c r="K390" s="206"/>
      <c r="L390" s="212"/>
      <c r="M390" s="213"/>
      <c r="N390" s="214"/>
      <c r="O390" s="214"/>
      <c r="P390" s="214"/>
      <c r="Q390" s="214"/>
      <c r="R390" s="214"/>
      <c r="S390" s="214"/>
      <c r="T390" s="215"/>
      <c r="AT390" s="216" t="s">
        <v>183</v>
      </c>
      <c r="AU390" s="216" t="s">
        <v>82</v>
      </c>
      <c r="AV390" s="11" t="s">
        <v>80</v>
      </c>
      <c r="AW390" s="11" t="s">
        <v>35</v>
      </c>
      <c r="AX390" s="11" t="s">
        <v>72</v>
      </c>
      <c r="AY390" s="216" t="s">
        <v>173</v>
      </c>
    </row>
    <row r="391" spans="2:51" s="11" customFormat="1" ht="13.5">
      <c r="B391" s="205"/>
      <c r="C391" s="206"/>
      <c r="D391" s="207" t="s">
        <v>183</v>
      </c>
      <c r="E391" s="208" t="s">
        <v>21</v>
      </c>
      <c r="F391" s="209" t="s">
        <v>353</v>
      </c>
      <c r="G391" s="206"/>
      <c r="H391" s="210" t="s">
        <v>21</v>
      </c>
      <c r="I391" s="211"/>
      <c r="J391" s="206"/>
      <c r="K391" s="206"/>
      <c r="L391" s="212"/>
      <c r="M391" s="213"/>
      <c r="N391" s="214"/>
      <c r="O391" s="214"/>
      <c r="P391" s="214"/>
      <c r="Q391" s="214"/>
      <c r="R391" s="214"/>
      <c r="S391" s="214"/>
      <c r="T391" s="215"/>
      <c r="AT391" s="216" t="s">
        <v>183</v>
      </c>
      <c r="AU391" s="216" t="s">
        <v>82</v>
      </c>
      <c r="AV391" s="11" t="s">
        <v>80</v>
      </c>
      <c r="AW391" s="11" t="s">
        <v>35</v>
      </c>
      <c r="AX391" s="11" t="s">
        <v>72</v>
      </c>
      <c r="AY391" s="216" t="s">
        <v>173</v>
      </c>
    </row>
    <row r="392" spans="2:51" s="11" customFormat="1" ht="13.5">
      <c r="B392" s="205"/>
      <c r="C392" s="206"/>
      <c r="D392" s="207" t="s">
        <v>183</v>
      </c>
      <c r="E392" s="208" t="s">
        <v>21</v>
      </c>
      <c r="F392" s="209" t="s">
        <v>354</v>
      </c>
      <c r="G392" s="206"/>
      <c r="H392" s="210" t="s">
        <v>21</v>
      </c>
      <c r="I392" s="211"/>
      <c r="J392" s="206"/>
      <c r="K392" s="206"/>
      <c r="L392" s="212"/>
      <c r="M392" s="213"/>
      <c r="N392" s="214"/>
      <c r="O392" s="214"/>
      <c r="P392" s="214"/>
      <c r="Q392" s="214"/>
      <c r="R392" s="214"/>
      <c r="S392" s="214"/>
      <c r="T392" s="215"/>
      <c r="AT392" s="216" t="s">
        <v>183</v>
      </c>
      <c r="AU392" s="216" t="s">
        <v>82</v>
      </c>
      <c r="AV392" s="11" t="s">
        <v>80</v>
      </c>
      <c r="AW392" s="11" t="s">
        <v>35</v>
      </c>
      <c r="AX392" s="11" t="s">
        <v>72</v>
      </c>
      <c r="AY392" s="216" t="s">
        <v>173</v>
      </c>
    </row>
    <row r="393" spans="2:51" s="12" customFormat="1" ht="13.5">
      <c r="B393" s="217"/>
      <c r="C393" s="218"/>
      <c r="D393" s="207" t="s">
        <v>183</v>
      </c>
      <c r="E393" s="219" t="s">
        <v>21</v>
      </c>
      <c r="F393" s="220" t="s">
        <v>357</v>
      </c>
      <c r="G393" s="218"/>
      <c r="H393" s="221">
        <v>10.81</v>
      </c>
      <c r="I393" s="222"/>
      <c r="J393" s="218"/>
      <c r="K393" s="218"/>
      <c r="L393" s="223"/>
      <c r="M393" s="224"/>
      <c r="N393" s="225"/>
      <c r="O393" s="225"/>
      <c r="P393" s="225"/>
      <c r="Q393" s="225"/>
      <c r="R393" s="225"/>
      <c r="S393" s="225"/>
      <c r="T393" s="226"/>
      <c r="AT393" s="227" t="s">
        <v>183</v>
      </c>
      <c r="AU393" s="227" t="s">
        <v>82</v>
      </c>
      <c r="AV393" s="12" t="s">
        <v>82</v>
      </c>
      <c r="AW393" s="12" t="s">
        <v>35</v>
      </c>
      <c r="AX393" s="12" t="s">
        <v>72</v>
      </c>
      <c r="AY393" s="227" t="s">
        <v>173</v>
      </c>
    </row>
    <row r="394" spans="2:51" s="11" customFormat="1" ht="13.5">
      <c r="B394" s="205"/>
      <c r="C394" s="206"/>
      <c r="D394" s="207" t="s">
        <v>183</v>
      </c>
      <c r="E394" s="208" t="s">
        <v>21</v>
      </c>
      <c r="F394" s="209" t="s">
        <v>276</v>
      </c>
      <c r="G394" s="206"/>
      <c r="H394" s="210" t="s">
        <v>21</v>
      </c>
      <c r="I394" s="211"/>
      <c r="J394" s="206"/>
      <c r="K394" s="206"/>
      <c r="L394" s="212"/>
      <c r="M394" s="213"/>
      <c r="N394" s="214"/>
      <c r="O394" s="214"/>
      <c r="P394" s="214"/>
      <c r="Q394" s="214"/>
      <c r="R394" s="214"/>
      <c r="S394" s="214"/>
      <c r="T394" s="215"/>
      <c r="AT394" s="216" t="s">
        <v>183</v>
      </c>
      <c r="AU394" s="216" t="s">
        <v>82</v>
      </c>
      <c r="AV394" s="11" t="s">
        <v>80</v>
      </c>
      <c r="AW394" s="11" t="s">
        <v>35</v>
      </c>
      <c r="AX394" s="11" t="s">
        <v>72</v>
      </c>
      <c r="AY394" s="216" t="s">
        <v>173</v>
      </c>
    </row>
    <row r="395" spans="2:51" s="11" customFormat="1" ht="13.5">
      <c r="B395" s="205"/>
      <c r="C395" s="206"/>
      <c r="D395" s="207" t="s">
        <v>183</v>
      </c>
      <c r="E395" s="208" t="s">
        <v>21</v>
      </c>
      <c r="F395" s="209" t="s">
        <v>353</v>
      </c>
      <c r="G395" s="206"/>
      <c r="H395" s="210" t="s">
        <v>21</v>
      </c>
      <c r="I395" s="211"/>
      <c r="J395" s="206"/>
      <c r="K395" s="206"/>
      <c r="L395" s="212"/>
      <c r="M395" s="213"/>
      <c r="N395" s="214"/>
      <c r="O395" s="214"/>
      <c r="P395" s="214"/>
      <c r="Q395" s="214"/>
      <c r="R395" s="214"/>
      <c r="S395" s="214"/>
      <c r="T395" s="215"/>
      <c r="AT395" s="216" t="s">
        <v>183</v>
      </c>
      <c r="AU395" s="216" t="s">
        <v>82</v>
      </c>
      <c r="AV395" s="11" t="s">
        <v>80</v>
      </c>
      <c r="AW395" s="11" t="s">
        <v>35</v>
      </c>
      <c r="AX395" s="11" t="s">
        <v>72</v>
      </c>
      <c r="AY395" s="216" t="s">
        <v>173</v>
      </c>
    </row>
    <row r="396" spans="2:51" s="11" customFormat="1" ht="13.5">
      <c r="B396" s="205"/>
      <c r="C396" s="206"/>
      <c r="D396" s="207" t="s">
        <v>183</v>
      </c>
      <c r="E396" s="208" t="s">
        <v>21</v>
      </c>
      <c r="F396" s="209" t="s">
        <v>354</v>
      </c>
      <c r="G396" s="206"/>
      <c r="H396" s="210" t="s">
        <v>21</v>
      </c>
      <c r="I396" s="211"/>
      <c r="J396" s="206"/>
      <c r="K396" s="206"/>
      <c r="L396" s="212"/>
      <c r="M396" s="213"/>
      <c r="N396" s="214"/>
      <c r="O396" s="214"/>
      <c r="P396" s="214"/>
      <c r="Q396" s="214"/>
      <c r="R396" s="214"/>
      <c r="S396" s="214"/>
      <c r="T396" s="215"/>
      <c r="AT396" s="216" t="s">
        <v>183</v>
      </c>
      <c r="AU396" s="216" t="s">
        <v>82</v>
      </c>
      <c r="AV396" s="11" t="s">
        <v>80</v>
      </c>
      <c r="AW396" s="11" t="s">
        <v>35</v>
      </c>
      <c r="AX396" s="11" t="s">
        <v>72</v>
      </c>
      <c r="AY396" s="216" t="s">
        <v>173</v>
      </c>
    </row>
    <row r="397" spans="2:51" s="12" customFormat="1" ht="13.5">
      <c r="B397" s="217"/>
      <c r="C397" s="218"/>
      <c r="D397" s="207" t="s">
        <v>183</v>
      </c>
      <c r="E397" s="219" t="s">
        <v>21</v>
      </c>
      <c r="F397" s="220" t="s">
        <v>358</v>
      </c>
      <c r="G397" s="218"/>
      <c r="H397" s="221">
        <v>10.08</v>
      </c>
      <c r="I397" s="222"/>
      <c r="J397" s="218"/>
      <c r="K397" s="218"/>
      <c r="L397" s="223"/>
      <c r="M397" s="224"/>
      <c r="N397" s="225"/>
      <c r="O397" s="225"/>
      <c r="P397" s="225"/>
      <c r="Q397" s="225"/>
      <c r="R397" s="225"/>
      <c r="S397" s="225"/>
      <c r="T397" s="226"/>
      <c r="AT397" s="227" t="s">
        <v>183</v>
      </c>
      <c r="AU397" s="227" t="s">
        <v>82</v>
      </c>
      <c r="AV397" s="12" t="s">
        <v>82</v>
      </c>
      <c r="AW397" s="12" t="s">
        <v>35</v>
      </c>
      <c r="AX397" s="12" t="s">
        <v>72</v>
      </c>
      <c r="AY397" s="227" t="s">
        <v>173</v>
      </c>
    </row>
    <row r="398" spans="2:51" s="11" customFormat="1" ht="13.5">
      <c r="B398" s="205"/>
      <c r="C398" s="206"/>
      <c r="D398" s="207" t="s">
        <v>183</v>
      </c>
      <c r="E398" s="208" t="s">
        <v>21</v>
      </c>
      <c r="F398" s="209" t="s">
        <v>291</v>
      </c>
      <c r="G398" s="206"/>
      <c r="H398" s="210" t="s">
        <v>21</v>
      </c>
      <c r="I398" s="211"/>
      <c r="J398" s="206"/>
      <c r="K398" s="206"/>
      <c r="L398" s="212"/>
      <c r="M398" s="213"/>
      <c r="N398" s="214"/>
      <c r="O398" s="214"/>
      <c r="P398" s="214"/>
      <c r="Q398" s="214"/>
      <c r="R398" s="214"/>
      <c r="S398" s="214"/>
      <c r="T398" s="215"/>
      <c r="AT398" s="216" t="s">
        <v>183</v>
      </c>
      <c r="AU398" s="216" t="s">
        <v>82</v>
      </c>
      <c r="AV398" s="11" t="s">
        <v>80</v>
      </c>
      <c r="AW398" s="11" t="s">
        <v>35</v>
      </c>
      <c r="AX398" s="11" t="s">
        <v>72</v>
      </c>
      <c r="AY398" s="216" t="s">
        <v>173</v>
      </c>
    </row>
    <row r="399" spans="2:51" s="11" customFormat="1" ht="13.5">
      <c r="B399" s="205"/>
      <c r="C399" s="206"/>
      <c r="D399" s="207" t="s">
        <v>183</v>
      </c>
      <c r="E399" s="208" t="s">
        <v>21</v>
      </c>
      <c r="F399" s="209" t="s">
        <v>353</v>
      </c>
      <c r="G399" s="206"/>
      <c r="H399" s="210" t="s">
        <v>21</v>
      </c>
      <c r="I399" s="211"/>
      <c r="J399" s="206"/>
      <c r="K399" s="206"/>
      <c r="L399" s="212"/>
      <c r="M399" s="213"/>
      <c r="N399" s="214"/>
      <c r="O399" s="214"/>
      <c r="P399" s="214"/>
      <c r="Q399" s="214"/>
      <c r="R399" s="214"/>
      <c r="S399" s="214"/>
      <c r="T399" s="215"/>
      <c r="AT399" s="216" t="s">
        <v>183</v>
      </c>
      <c r="AU399" s="216" t="s">
        <v>82</v>
      </c>
      <c r="AV399" s="11" t="s">
        <v>80</v>
      </c>
      <c r="AW399" s="11" t="s">
        <v>35</v>
      </c>
      <c r="AX399" s="11" t="s">
        <v>72</v>
      </c>
      <c r="AY399" s="216" t="s">
        <v>173</v>
      </c>
    </row>
    <row r="400" spans="2:51" s="11" customFormat="1" ht="13.5">
      <c r="B400" s="205"/>
      <c r="C400" s="206"/>
      <c r="D400" s="207" t="s">
        <v>183</v>
      </c>
      <c r="E400" s="208" t="s">
        <v>21</v>
      </c>
      <c r="F400" s="209" t="s">
        <v>354</v>
      </c>
      <c r="G400" s="206"/>
      <c r="H400" s="210" t="s">
        <v>21</v>
      </c>
      <c r="I400" s="211"/>
      <c r="J400" s="206"/>
      <c r="K400" s="206"/>
      <c r="L400" s="212"/>
      <c r="M400" s="213"/>
      <c r="N400" s="214"/>
      <c r="O400" s="214"/>
      <c r="P400" s="214"/>
      <c r="Q400" s="214"/>
      <c r="R400" s="214"/>
      <c r="S400" s="214"/>
      <c r="T400" s="215"/>
      <c r="AT400" s="216" t="s">
        <v>183</v>
      </c>
      <c r="AU400" s="216" t="s">
        <v>82</v>
      </c>
      <c r="AV400" s="11" t="s">
        <v>80</v>
      </c>
      <c r="AW400" s="11" t="s">
        <v>35</v>
      </c>
      <c r="AX400" s="11" t="s">
        <v>72</v>
      </c>
      <c r="AY400" s="216" t="s">
        <v>173</v>
      </c>
    </row>
    <row r="401" spans="2:51" s="12" customFormat="1" ht="13.5">
      <c r="B401" s="217"/>
      <c r="C401" s="218"/>
      <c r="D401" s="207" t="s">
        <v>183</v>
      </c>
      <c r="E401" s="219" t="s">
        <v>21</v>
      </c>
      <c r="F401" s="220" t="s">
        <v>359</v>
      </c>
      <c r="G401" s="218"/>
      <c r="H401" s="221">
        <v>9.28</v>
      </c>
      <c r="I401" s="222"/>
      <c r="J401" s="218"/>
      <c r="K401" s="218"/>
      <c r="L401" s="223"/>
      <c r="M401" s="224"/>
      <c r="N401" s="225"/>
      <c r="O401" s="225"/>
      <c r="P401" s="225"/>
      <c r="Q401" s="225"/>
      <c r="R401" s="225"/>
      <c r="S401" s="225"/>
      <c r="T401" s="226"/>
      <c r="AT401" s="227" t="s">
        <v>183</v>
      </c>
      <c r="AU401" s="227" t="s">
        <v>82</v>
      </c>
      <c r="AV401" s="12" t="s">
        <v>82</v>
      </c>
      <c r="AW401" s="12" t="s">
        <v>35</v>
      </c>
      <c r="AX401" s="12" t="s">
        <v>72</v>
      </c>
      <c r="AY401" s="227" t="s">
        <v>173</v>
      </c>
    </row>
    <row r="402" spans="2:51" s="11" customFormat="1" ht="13.5">
      <c r="B402" s="205"/>
      <c r="C402" s="206"/>
      <c r="D402" s="207" t="s">
        <v>183</v>
      </c>
      <c r="E402" s="208" t="s">
        <v>21</v>
      </c>
      <c r="F402" s="209" t="s">
        <v>309</v>
      </c>
      <c r="G402" s="206"/>
      <c r="H402" s="210" t="s">
        <v>21</v>
      </c>
      <c r="I402" s="211"/>
      <c r="J402" s="206"/>
      <c r="K402" s="206"/>
      <c r="L402" s="212"/>
      <c r="M402" s="213"/>
      <c r="N402" s="214"/>
      <c r="O402" s="214"/>
      <c r="P402" s="214"/>
      <c r="Q402" s="214"/>
      <c r="R402" s="214"/>
      <c r="S402" s="214"/>
      <c r="T402" s="215"/>
      <c r="AT402" s="216" t="s">
        <v>183</v>
      </c>
      <c r="AU402" s="216" t="s">
        <v>82</v>
      </c>
      <c r="AV402" s="11" t="s">
        <v>80</v>
      </c>
      <c r="AW402" s="11" t="s">
        <v>35</v>
      </c>
      <c r="AX402" s="11" t="s">
        <v>72</v>
      </c>
      <c r="AY402" s="216" t="s">
        <v>173</v>
      </c>
    </row>
    <row r="403" spans="2:51" s="11" customFormat="1" ht="13.5">
      <c r="B403" s="205"/>
      <c r="C403" s="206"/>
      <c r="D403" s="207" t="s">
        <v>183</v>
      </c>
      <c r="E403" s="208" t="s">
        <v>21</v>
      </c>
      <c r="F403" s="209" t="s">
        <v>353</v>
      </c>
      <c r="G403" s="206"/>
      <c r="H403" s="210" t="s">
        <v>21</v>
      </c>
      <c r="I403" s="211"/>
      <c r="J403" s="206"/>
      <c r="K403" s="206"/>
      <c r="L403" s="212"/>
      <c r="M403" s="213"/>
      <c r="N403" s="214"/>
      <c r="O403" s="214"/>
      <c r="P403" s="214"/>
      <c r="Q403" s="214"/>
      <c r="R403" s="214"/>
      <c r="S403" s="214"/>
      <c r="T403" s="215"/>
      <c r="AT403" s="216" t="s">
        <v>183</v>
      </c>
      <c r="AU403" s="216" t="s">
        <v>82</v>
      </c>
      <c r="AV403" s="11" t="s">
        <v>80</v>
      </c>
      <c r="AW403" s="11" t="s">
        <v>35</v>
      </c>
      <c r="AX403" s="11" t="s">
        <v>72</v>
      </c>
      <c r="AY403" s="216" t="s">
        <v>173</v>
      </c>
    </row>
    <row r="404" spans="2:51" s="11" customFormat="1" ht="13.5">
      <c r="B404" s="205"/>
      <c r="C404" s="206"/>
      <c r="D404" s="207" t="s">
        <v>183</v>
      </c>
      <c r="E404" s="208" t="s">
        <v>21</v>
      </c>
      <c r="F404" s="209" t="s">
        <v>354</v>
      </c>
      <c r="G404" s="206"/>
      <c r="H404" s="210" t="s">
        <v>21</v>
      </c>
      <c r="I404" s="211"/>
      <c r="J404" s="206"/>
      <c r="K404" s="206"/>
      <c r="L404" s="212"/>
      <c r="M404" s="213"/>
      <c r="N404" s="214"/>
      <c r="O404" s="214"/>
      <c r="P404" s="214"/>
      <c r="Q404" s="214"/>
      <c r="R404" s="214"/>
      <c r="S404" s="214"/>
      <c r="T404" s="215"/>
      <c r="AT404" s="216" t="s">
        <v>183</v>
      </c>
      <c r="AU404" s="216" t="s">
        <v>82</v>
      </c>
      <c r="AV404" s="11" t="s">
        <v>80</v>
      </c>
      <c r="AW404" s="11" t="s">
        <v>35</v>
      </c>
      <c r="AX404" s="11" t="s">
        <v>72</v>
      </c>
      <c r="AY404" s="216" t="s">
        <v>173</v>
      </c>
    </row>
    <row r="405" spans="2:51" s="12" customFormat="1" ht="13.5">
      <c r="B405" s="217"/>
      <c r="C405" s="218"/>
      <c r="D405" s="207" t="s">
        <v>183</v>
      </c>
      <c r="E405" s="219" t="s">
        <v>21</v>
      </c>
      <c r="F405" s="220" t="s">
        <v>360</v>
      </c>
      <c r="G405" s="218"/>
      <c r="H405" s="221">
        <v>2.72</v>
      </c>
      <c r="I405" s="222"/>
      <c r="J405" s="218"/>
      <c r="K405" s="218"/>
      <c r="L405" s="223"/>
      <c r="M405" s="224"/>
      <c r="N405" s="225"/>
      <c r="O405" s="225"/>
      <c r="P405" s="225"/>
      <c r="Q405" s="225"/>
      <c r="R405" s="225"/>
      <c r="S405" s="225"/>
      <c r="T405" s="226"/>
      <c r="AT405" s="227" t="s">
        <v>183</v>
      </c>
      <c r="AU405" s="227" t="s">
        <v>82</v>
      </c>
      <c r="AV405" s="12" t="s">
        <v>82</v>
      </c>
      <c r="AW405" s="12" t="s">
        <v>35</v>
      </c>
      <c r="AX405" s="12" t="s">
        <v>72</v>
      </c>
      <c r="AY405" s="227" t="s">
        <v>173</v>
      </c>
    </row>
    <row r="406" spans="2:51" s="11" customFormat="1" ht="13.5">
      <c r="B406" s="205"/>
      <c r="C406" s="206"/>
      <c r="D406" s="207" t="s">
        <v>183</v>
      </c>
      <c r="E406" s="208" t="s">
        <v>21</v>
      </c>
      <c r="F406" s="209" t="s">
        <v>312</v>
      </c>
      <c r="G406" s="206"/>
      <c r="H406" s="210" t="s">
        <v>21</v>
      </c>
      <c r="I406" s="211"/>
      <c r="J406" s="206"/>
      <c r="K406" s="206"/>
      <c r="L406" s="212"/>
      <c r="M406" s="213"/>
      <c r="N406" s="214"/>
      <c r="O406" s="214"/>
      <c r="P406" s="214"/>
      <c r="Q406" s="214"/>
      <c r="R406" s="214"/>
      <c r="S406" s="214"/>
      <c r="T406" s="215"/>
      <c r="AT406" s="216" t="s">
        <v>183</v>
      </c>
      <c r="AU406" s="216" t="s">
        <v>82</v>
      </c>
      <c r="AV406" s="11" t="s">
        <v>80</v>
      </c>
      <c r="AW406" s="11" t="s">
        <v>35</v>
      </c>
      <c r="AX406" s="11" t="s">
        <v>72</v>
      </c>
      <c r="AY406" s="216" t="s">
        <v>173</v>
      </c>
    </row>
    <row r="407" spans="2:51" s="11" customFormat="1" ht="13.5">
      <c r="B407" s="205"/>
      <c r="C407" s="206"/>
      <c r="D407" s="207" t="s">
        <v>183</v>
      </c>
      <c r="E407" s="208" t="s">
        <v>21</v>
      </c>
      <c r="F407" s="209" t="s">
        <v>353</v>
      </c>
      <c r="G407" s="206"/>
      <c r="H407" s="210" t="s">
        <v>21</v>
      </c>
      <c r="I407" s="211"/>
      <c r="J407" s="206"/>
      <c r="K407" s="206"/>
      <c r="L407" s="212"/>
      <c r="M407" s="213"/>
      <c r="N407" s="214"/>
      <c r="O407" s="214"/>
      <c r="P407" s="214"/>
      <c r="Q407" s="214"/>
      <c r="R407" s="214"/>
      <c r="S407" s="214"/>
      <c r="T407" s="215"/>
      <c r="AT407" s="216" t="s">
        <v>183</v>
      </c>
      <c r="AU407" s="216" t="s">
        <v>82</v>
      </c>
      <c r="AV407" s="11" t="s">
        <v>80</v>
      </c>
      <c r="AW407" s="11" t="s">
        <v>35</v>
      </c>
      <c r="AX407" s="11" t="s">
        <v>72</v>
      </c>
      <c r="AY407" s="216" t="s">
        <v>173</v>
      </c>
    </row>
    <row r="408" spans="2:51" s="11" customFormat="1" ht="13.5">
      <c r="B408" s="205"/>
      <c r="C408" s="206"/>
      <c r="D408" s="207" t="s">
        <v>183</v>
      </c>
      <c r="E408" s="208" t="s">
        <v>21</v>
      </c>
      <c r="F408" s="209" t="s">
        <v>354</v>
      </c>
      <c r="G408" s="206"/>
      <c r="H408" s="210" t="s">
        <v>21</v>
      </c>
      <c r="I408" s="211"/>
      <c r="J408" s="206"/>
      <c r="K408" s="206"/>
      <c r="L408" s="212"/>
      <c r="M408" s="213"/>
      <c r="N408" s="214"/>
      <c r="O408" s="214"/>
      <c r="P408" s="214"/>
      <c r="Q408" s="214"/>
      <c r="R408" s="214"/>
      <c r="S408" s="214"/>
      <c r="T408" s="215"/>
      <c r="AT408" s="216" t="s">
        <v>183</v>
      </c>
      <c r="AU408" s="216" t="s">
        <v>82</v>
      </c>
      <c r="AV408" s="11" t="s">
        <v>80</v>
      </c>
      <c r="AW408" s="11" t="s">
        <v>35</v>
      </c>
      <c r="AX408" s="11" t="s">
        <v>72</v>
      </c>
      <c r="AY408" s="216" t="s">
        <v>173</v>
      </c>
    </row>
    <row r="409" spans="2:51" s="12" customFormat="1" ht="13.5">
      <c r="B409" s="217"/>
      <c r="C409" s="218"/>
      <c r="D409" s="207" t="s">
        <v>183</v>
      </c>
      <c r="E409" s="219" t="s">
        <v>21</v>
      </c>
      <c r="F409" s="220" t="s">
        <v>361</v>
      </c>
      <c r="G409" s="218"/>
      <c r="H409" s="221">
        <v>3.8</v>
      </c>
      <c r="I409" s="222"/>
      <c r="J409" s="218"/>
      <c r="K409" s="218"/>
      <c r="L409" s="223"/>
      <c r="M409" s="224"/>
      <c r="N409" s="225"/>
      <c r="O409" s="225"/>
      <c r="P409" s="225"/>
      <c r="Q409" s="225"/>
      <c r="R409" s="225"/>
      <c r="S409" s="225"/>
      <c r="T409" s="226"/>
      <c r="AT409" s="227" t="s">
        <v>183</v>
      </c>
      <c r="AU409" s="227" t="s">
        <v>82</v>
      </c>
      <c r="AV409" s="12" t="s">
        <v>82</v>
      </c>
      <c r="AW409" s="12" t="s">
        <v>35</v>
      </c>
      <c r="AX409" s="12" t="s">
        <v>72</v>
      </c>
      <c r="AY409" s="227" t="s">
        <v>173</v>
      </c>
    </row>
    <row r="410" spans="2:51" s="11" customFormat="1" ht="13.5">
      <c r="B410" s="205"/>
      <c r="C410" s="206"/>
      <c r="D410" s="207" t="s">
        <v>183</v>
      </c>
      <c r="E410" s="208" t="s">
        <v>21</v>
      </c>
      <c r="F410" s="209" t="s">
        <v>219</v>
      </c>
      <c r="G410" s="206"/>
      <c r="H410" s="210" t="s">
        <v>21</v>
      </c>
      <c r="I410" s="211"/>
      <c r="J410" s="206"/>
      <c r="K410" s="206"/>
      <c r="L410" s="212"/>
      <c r="M410" s="213"/>
      <c r="N410" s="214"/>
      <c r="O410" s="214"/>
      <c r="P410" s="214"/>
      <c r="Q410" s="214"/>
      <c r="R410" s="214"/>
      <c r="S410" s="214"/>
      <c r="T410" s="215"/>
      <c r="AT410" s="216" t="s">
        <v>183</v>
      </c>
      <c r="AU410" s="216" t="s">
        <v>82</v>
      </c>
      <c r="AV410" s="11" t="s">
        <v>80</v>
      </c>
      <c r="AW410" s="11" t="s">
        <v>35</v>
      </c>
      <c r="AX410" s="11" t="s">
        <v>72</v>
      </c>
      <c r="AY410" s="216" t="s">
        <v>173</v>
      </c>
    </row>
    <row r="411" spans="2:51" s="11" customFormat="1" ht="13.5">
      <c r="B411" s="205"/>
      <c r="C411" s="206"/>
      <c r="D411" s="207" t="s">
        <v>183</v>
      </c>
      <c r="E411" s="208" t="s">
        <v>21</v>
      </c>
      <c r="F411" s="209" t="s">
        <v>353</v>
      </c>
      <c r="G411" s="206"/>
      <c r="H411" s="210" t="s">
        <v>21</v>
      </c>
      <c r="I411" s="211"/>
      <c r="J411" s="206"/>
      <c r="K411" s="206"/>
      <c r="L411" s="212"/>
      <c r="M411" s="213"/>
      <c r="N411" s="214"/>
      <c r="O411" s="214"/>
      <c r="P411" s="214"/>
      <c r="Q411" s="214"/>
      <c r="R411" s="214"/>
      <c r="S411" s="214"/>
      <c r="T411" s="215"/>
      <c r="AT411" s="216" t="s">
        <v>183</v>
      </c>
      <c r="AU411" s="216" t="s">
        <v>82</v>
      </c>
      <c r="AV411" s="11" t="s">
        <v>80</v>
      </c>
      <c r="AW411" s="11" t="s">
        <v>35</v>
      </c>
      <c r="AX411" s="11" t="s">
        <v>72</v>
      </c>
      <c r="AY411" s="216" t="s">
        <v>173</v>
      </c>
    </row>
    <row r="412" spans="2:51" s="11" customFormat="1" ht="13.5">
      <c r="B412" s="205"/>
      <c r="C412" s="206"/>
      <c r="D412" s="207" t="s">
        <v>183</v>
      </c>
      <c r="E412" s="208" t="s">
        <v>21</v>
      </c>
      <c r="F412" s="209" t="s">
        <v>354</v>
      </c>
      <c r="G412" s="206"/>
      <c r="H412" s="210" t="s">
        <v>21</v>
      </c>
      <c r="I412" s="211"/>
      <c r="J412" s="206"/>
      <c r="K412" s="206"/>
      <c r="L412" s="212"/>
      <c r="M412" s="213"/>
      <c r="N412" s="214"/>
      <c r="O412" s="214"/>
      <c r="P412" s="214"/>
      <c r="Q412" s="214"/>
      <c r="R412" s="214"/>
      <c r="S412" s="214"/>
      <c r="T412" s="215"/>
      <c r="AT412" s="216" t="s">
        <v>183</v>
      </c>
      <c r="AU412" s="216" t="s">
        <v>82</v>
      </c>
      <c r="AV412" s="11" t="s">
        <v>80</v>
      </c>
      <c r="AW412" s="11" t="s">
        <v>35</v>
      </c>
      <c r="AX412" s="11" t="s">
        <v>72</v>
      </c>
      <c r="AY412" s="216" t="s">
        <v>173</v>
      </c>
    </row>
    <row r="413" spans="2:51" s="12" customFormat="1" ht="13.5">
      <c r="B413" s="217"/>
      <c r="C413" s="218"/>
      <c r="D413" s="207" t="s">
        <v>183</v>
      </c>
      <c r="E413" s="219" t="s">
        <v>21</v>
      </c>
      <c r="F413" s="220" t="s">
        <v>362</v>
      </c>
      <c r="G413" s="218"/>
      <c r="H413" s="221">
        <v>2.58</v>
      </c>
      <c r="I413" s="222"/>
      <c r="J413" s="218"/>
      <c r="K413" s="218"/>
      <c r="L413" s="223"/>
      <c r="M413" s="224"/>
      <c r="N413" s="225"/>
      <c r="O413" s="225"/>
      <c r="P413" s="225"/>
      <c r="Q413" s="225"/>
      <c r="R413" s="225"/>
      <c r="S413" s="225"/>
      <c r="T413" s="226"/>
      <c r="AT413" s="227" t="s">
        <v>183</v>
      </c>
      <c r="AU413" s="227" t="s">
        <v>82</v>
      </c>
      <c r="AV413" s="12" t="s">
        <v>82</v>
      </c>
      <c r="AW413" s="12" t="s">
        <v>35</v>
      </c>
      <c r="AX413" s="12" t="s">
        <v>72</v>
      </c>
      <c r="AY413" s="227" t="s">
        <v>173</v>
      </c>
    </row>
    <row r="414" spans="2:51" s="14" customFormat="1" ht="13.5">
      <c r="B414" s="243"/>
      <c r="C414" s="244"/>
      <c r="D414" s="239" t="s">
        <v>183</v>
      </c>
      <c r="E414" s="254" t="s">
        <v>21</v>
      </c>
      <c r="F414" s="255" t="s">
        <v>204</v>
      </c>
      <c r="G414" s="244"/>
      <c r="H414" s="256">
        <v>144.69</v>
      </c>
      <c r="I414" s="248"/>
      <c r="J414" s="244"/>
      <c r="K414" s="244"/>
      <c r="L414" s="249"/>
      <c r="M414" s="250"/>
      <c r="N414" s="251"/>
      <c r="O414" s="251"/>
      <c r="P414" s="251"/>
      <c r="Q414" s="251"/>
      <c r="R414" s="251"/>
      <c r="S414" s="251"/>
      <c r="T414" s="252"/>
      <c r="AT414" s="253" t="s">
        <v>183</v>
      </c>
      <c r="AU414" s="253" t="s">
        <v>82</v>
      </c>
      <c r="AV414" s="14" t="s">
        <v>181</v>
      </c>
      <c r="AW414" s="14" t="s">
        <v>35</v>
      </c>
      <c r="AX414" s="14" t="s">
        <v>80</v>
      </c>
      <c r="AY414" s="253" t="s">
        <v>173</v>
      </c>
    </row>
    <row r="415" spans="2:65" s="1" customFormat="1" ht="31.5" customHeight="1">
      <c r="B415" s="41"/>
      <c r="C415" s="193" t="s">
        <v>80</v>
      </c>
      <c r="D415" s="193" t="s">
        <v>176</v>
      </c>
      <c r="E415" s="194" t="s">
        <v>363</v>
      </c>
      <c r="F415" s="195" t="s">
        <v>364</v>
      </c>
      <c r="G415" s="196" t="s">
        <v>179</v>
      </c>
      <c r="H415" s="197">
        <v>3.68</v>
      </c>
      <c r="I415" s="198"/>
      <c r="J415" s="199">
        <f>ROUND(I415*H415,2)</f>
        <v>0</v>
      </c>
      <c r="K415" s="195" t="s">
        <v>180</v>
      </c>
      <c r="L415" s="61"/>
      <c r="M415" s="200" t="s">
        <v>21</v>
      </c>
      <c r="N415" s="201" t="s">
        <v>43</v>
      </c>
      <c r="O415" s="42"/>
      <c r="P415" s="202">
        <f>O415*H415</f>
        <v>0</v>
      </c>
      <c r="Q415" s="202">
        <v>0</v>
      </c>
      <c r="R415" s="202">
        <f>Q415*H415</f>
        <v>0</v>
      </c>
      <c r="S415" s="202">
        <v>0.062</v>
      </c>
      <c r="T415" s="203">
        <f>S415*H415</f>
        <v>0.22816</v>
      </c>
      <c r="AR415" s="24" t="s">
        <v>181</v>
      </c>
      <c r="AT415" s="24" t="s">
        <v>176</v>
      </c>
      <c r="AU415" s="24" t="s">
        <v>82</v>
      </c>
      <c r="AY415" s="24" t="s">
        <v>173</v>
      </c>
      <c r="BE415" s="204">
        <f>IF(N415="základní",J415,0)</f>
        <v>0</v>
      </c>
      <c r="BF415" s="204">
        <f>IF(N415="snížená",J415,0)</f>
        <v>0</v>
      </c>
      <c r="BG415" s="204">
        <f>IF(N415="zákl. přenesená",J415,0)</f>
        <v>0</v>
      </c>
      <c r="BH415" s="204">
        <f>IF(N415="sníž. přenesená",J415,0)</f>
        <v>0</v>
      </c>
      <c r="BI415" s="204">
        <f>IF(N415="nulová",J415,0)</f>
        <v>0</v>
      </c>
      <c r="BJ415" s="24" t="s">
        <v>80</v>
      </c>
      <c r="BK415" s="204">
        <f>ROUND(I415*H415,2)</f>
        <v>0</v>
      </c>
      <c r="BL415" s="24" t="s">
        <v>181</v>
      </c>
      <c r="BM415" s="24" t="s">
        <v>365</v>
      </c>
    </row>
    <row r="416" spans="2:51" s="11" customFormat="1" ht="13.5">
      <c r="B416" s="205"/>
      <c r="C416" s="206"/>
      <c r="D416" s="207" t="s">
        <v>183</v>
      </c>
      <c r="E416" s="208" t="s">
        <v>21</v>
      </c>
      <c r="F416" s="209" t="s">
        <v>366</v>
      </c>
      <c r="G416" s="206"/>
      <c r="H416" s="210" t="s">
        <v>21</v>
      </c>
      <c r="I416" s="211"/>
      <c r="J416" s="206"/>
      <c r="K416" s="206"/>
      <c r="L416" s="212"/>
      <c r="M416" s="213"/>
      <c r="N416" s="214"/>
      <c r="O416" s="214"/>
      <c r="P416" s="214"/>
      <c r="Q416" s="214"/>
      <c r="R416" s="214"/>
      <c r="S416" s="214"/>
      <c r="T416" s="215"/>
      <c r="AT416" s="216" t="s">
        <v>183</v>
      </c>
      <c r="AU416" s="216" t="s">
        <v>82</v>
      </c>
      <c r="AV416" s="11" t="s">
        <v>80</v>
      </c>
      <c r="AW416" s="11" t="s">
        <v>35</v>
      </c>
      <c r="AX416" s="11" t="s">
        <v>72</v>
      </c>
      <c r="AY416" s="216" t="s">
        <v>173</v>
      </c>
    </row>
    <row r="417" spans="2:51" s="11" customFormat="1" ht="13.5">
      <c r="B417" s="205"/>
      <c r="C417" s="206"/>
      <c r="D417" s="207" t="s">
        <v>183</v>
      </c>
      <c r="E417" s="208" t="s">
        <v>21</v>
      </c>
      <c r="F417" s="209" t="s">
        <v>288</v>
      </c>
      <c r="G417" s="206"/>
      <c r="H417" s="210" t="s">
        <v>21</v>
      </c>
      <c r="I417" s="211"/>
      <c r="J417" s="206"/>
      <c r="K417" s="206"/>
      <c r="L417" s="212"/>
      <c r="M417" s="213"/>
      <c r="N417" s="214"/>
      <c r="O417" s="214"/>
      <c r="P417" s="214"/>
      <c r="Q417" s="214"/>
      <c r="R417" s="214"/>
      <c r="S417" s="214"/>
      <c r="T417" s="215"/>
      <c r="AT417" s="216" t="s">
        <v>183</v>
      </c>
      <c r="AU417" s="216" t="s">
        <v>82</v>
      </c>
      <c r="AV417" s="11" t="s">
        <v>80</v>
      </c>
      <c r="AW417" s="11" t="s">
        <v>35</v>
      </c>
      <c r="AX417" s="11" t="s">
        <v>72</v>
      </c>
      <c r="AY417" s="216" t="s">
        <v>173</v>
      </c>
    </row>
    <row r="418" spans="2:51" s="11" customFormat="1" ht="13.5">
      <c r="B418" s="205"/>
      <c r="C418" s="206"/>
      <c r="D418" s="207" t="s">
        <v>183</v>
      </c>
      <c r="E418" s="208" t="s">
        <v>21</v>
      </c>
      <c r="F418" s="209" t="s">
        <v>367</v>
      </c>
      <c r="G418" s="206"/>
      <c r="H418" s="210" t="s">
        <v>21</v>
      </c>
      <c r="I418" s="211"/>
      <c r="J418" s="206"/>
      <c r="K418" s="206"/>
      <c r="L418" s="212"/>
      <c r="M418" s="213"/>
      <c r="N418" s="214"/>
      <c r="O418" s="214"/>
      <c r="P418" s="214"/>
      <c r="Q418" s="214"/>
      <c r="R418" s="214"/>
      <c r="S418" s="214"/>
      <c r="T418" s="215"/>
      <c r="AT418" s="216" t="s">
        <v>183</v>
      </c>
      <c r="AU418" s="216" t="s">
        <v>82</v>
      </c>
      <c r="AV418" s="11" t="s">
        <v>80</v>
      </c>
      <c r="AW418" s="11" t="s">
        <v>35</v>
      </c>
      <c r="AX418" s="11" t="s">
        <v>72</v>
      </c>
      <c r="AY418" s="216" t="s">
        <v>173</v>
      </c>
    </row>
    <row r="419" spans="2:51" s="11" customFormat="1" ht="13.5">
      <c r="B419" s="205"/>
      <c r="C419" s="206"/>
      <c r="D419" s="207" t="s">
        <v>183</v>
      </c>
      <c r="E419" s="208" t="s">
        <v>21</v>
      </c>
      <c r="F419" s="209" t="s">
        <v>368</v>
      </c>
      <c r="G419" s="206"/>
      <c r="H419" s="210" t="s">
        <v>21</v>
      </c>
      <c r="I419" s="211"/>
      <c r="J419" s="206"/>
      <c r="K419" s="206"/>
      <c r="L419" s="212"/>
      <c r="M419" s="213"/>
      <c r="N419" s="214"/>
      <c r="O419" s="214"/>
      <c r="P419" s="214"/>
      <c r="Q419" s="214"/>
      <c r="R419" s="214"/>
      <c r="S419" s="214"/>
      <c r="T419" s="215"/>
      <c r="AT419" s="216" t="s">
        <v>183</v>
      </c>
      <c r="AU419" s="216" t="s">
        <v>82</v>
      </c>
      <c r="AV419" s="11" t="s">
        <v>80</v>
      </c>
      <c r="AW419" s="11" t="s">
        <v>35</v>
      </c>
      <c r="AX419" s="11" t="s">
        <v>72</v>
      </c>
      <c r="AY419" s="216" t="s">
        <v>173</v>
      </c>
    </row>
    <row r="420" spans="2:51" s="12" customFormat="1" ht="13.5">
      <c r="B420" s="217"/>
      <c r="C420" s="218"/>
      <c r="D420" s="207" t="s">
        <v>183</v>
      </c>
      <c r="E420" s="219" t="s">
        <v>21</v>
      </c>
      <c r="F420" s="220" t="s">
        <v>369</v>
      </c>
      <c r="G420" s="218"/>
      <c r="H420" s="221">
        <v>1.238</v>
      </c>
      <c r="I420" s="222"/>
      <c r="J420" s="218"/>
      <c r="K420" s="218"/>
      <c r="L420" s="223"/>
      <c r="M420" s="224"/>
      <c r="N420" s="225"/>
      <c r="O420" s="225"/>
      <c r="P420" s="225"/>
      <c r="Q420" s="225"/>
      <c r="R420" s="225"/>
      <c r="S420" s="225"/>
      <c r="T420" s="226"/>
      <c r="AT420" s="227" t="s">
        <v>183</v>
      </c>
      <c r="AU420" s="227" t="s">
        <v>82</v>
      </c>
      <c r="AV420" s="12" t="s">
        <v>82</v>
      </c>
      <c r="AW420" s="12" t="s">
        <v>35</v>
      </c>
      <c r="AX420" s="12" t="s">
        <v>72</v>
      </c>
      <c r="AY420" s="227" t="s">
        <v>173</v>
      </c>
    </row>
    <row r="421" spans="2:51" s="11" customFormat="1" ht="13.5">
      <c r="B421" s="205"/>
      <c r="C421" s="206"/>
      <c r="D421" s="207" t="s">
        <v>183</v>
      </c>
      <c r="E421" s="208" t="s">
        <v>21</v>
      </c>
      <c r="F421" s="209" t="s">
        <v>370</v>
      </c>
      <c r="G421" s="206"/>
      <c r="H421" s="210" t="s">
        <v>21</v>
      </c>
      <c r="I421" s="211"/>
      <c r="J421" s="206"/>
      <c r="K421" s="206"/>
      <c r="L421" s="212"/>
      <c r="M421" s="213"/>
      <c r="N421" s="214"/>
      <c r="O421" s="214"/>
      <c r="P421" s="214"/>
      <c r="Q421" s="214"/>
      <c r="R421" s="214"/>
      <c r="S421" s="214"/>
      <c r="T421" s="215"/>
      <c r="AT421" s="216" t="s">
        <v>183</v>
      </c>
      <c r="AU421" s="216" t="s">
        <v>82</v>
      </c>
      <c r="AV421" s="11" t="s">
        <v>80</v>
      </c>
      <c r="AW421" s="11" t="s">
        <v>35</v>
      </c>
      <c r="AX421" s="11" t="s">
        <v>72</v>
      </c>
      <c r="AY421" s="216" t="s">
        <v>173</v>
      </c>
    </row>
    <row r="422" spans="2:51" s="11" customFormat="1" ht="13.5">
      <c r="B422" s="205"/>
      <c r="C422" s="206"/>
      <c r="D422" s="207" t="s">
        <v>183</v>
      </c>
      <c r="E422" s="208" t="s">
        <v>21</v>
      </c>
      <c r="F422" s="209" t="s">
        <v>288</v>
      </c>
      <c r="G422" s="206"/>
      <c r="H422" s="210" t="s">
        <v>21</v>
      </c>
      <c r="I422" s="211"/>
      <c r="J422" s="206"/>
      <c r="K422" s="206"/>
      <c r="L422" s="212"/>
      <c r="M422" s="213"/>
      <c r="N422" s="214"/>
      <c r="O422" s="214"/>
      <c r="P422" s="214"/>
      <c r="Q422" s="214"/>
      <c r="R422" s="214"/>
      <c r="S422" s="214"/>
      <c r="T422" s="215"/>
      <c r="AT422" s="216" t="s">
        <v>183</v>
      </c>
      <c r="AU422" s="216" t="s">
        <v>82</v>
      </c>
      <c r="AV422" s="11" t="s">
        <v>80</v>
      </c>
      <c r="AW422" s="11" t="s">
        <v>35</v>
      </c>
      <c r="AX422" s="11" t="s">
        <v>72</v>
      </c>
      <c r="AY422" s="216" t="s">
        <v>173</v>
      </c>
    </row>
    <row r="423" spans="2:51" s="11" customFormat="1" ht="13.5">
      <c r="B423" s="205"/>
      <c r="C423" s="206"/>
      <c r="D423" s="207" t="s">
        <v>183</v>
      </c>
      <c r="E423" s="208" t="s">
        <v>21</v>
      </c>
      <c r="F423" s="209" t="s">
        <v>367</v>
      </c>
      <c r="G423" s="206"/>
      <c r="H423" s="210" t="s">
        <v>21</v>
      </c>
      <c r="I423" s="211"/>
      <c r="J423" s="206"/>
      <c r="K423" s="206"/>
      <c r="L423" s="212"/>
      <c r="M423" s="213"/>
      <c r="N423" s="214"/>
      <c r="O423" s="214"/>
      <c r="P423" s="214"/>
      <c r="Q423" s="214"/>
      <c r="R423" s="214"/>
      <c r="S423" s="214"/>
      <c r="T423" s="215"/>
      <c r="AT423" s="216" t="s">
        <v>183</v>
      </c>
      <c r="AU423" s="216" t="s">
        <v>82</v>
      </c>
      <c r="AV423" s="11" t="s">
        <v>80</v>
      </c>
      <c r="AW423" s="11" t="s">
        <v>35</v>
      </c>
      <c r="AX423" s="11" t="s">
        <v>72</v>
      </c>
      <c r="AY423" s="216" t="s">
        <v>173</v>
      </c>
    </row>
    <row r="424" spans="2:51" s="11" customFormat="1" ht="13.5">
      <c r="B424" s="205"/>
      <c r="C424" s="206"/>
      <c r="D424" s="207" t="s">
        <v>183</v>
      </c>
      <c r="E424" s="208" t="s">
        <v>21</v>
      </c>
      <c r="F424" s="209" t="s">
        <v>371</v>
      </c>
      <c r="G424" s="206"/>
      <c r="H424" s="210" t="s">
        <v>21</v>
      </c>
      <c r="I424" s="211"/>
      <c r="J424" s="206"/>
      <c r="K424" s="206"/>
      <c r="L424" s="212"/>
      <c r="M424" s="213"/>
      <c r="N424" s="214"/>
      <c r="O424" s="214"/>
      <c r="P424" s="214"/>
      <c r="Q424" s="214"/>
      <c r="R424" s="214"/>
      <c r="S424" s="214"/>
      <c r="T424" s="215"/>
      <c r="AT424" s="216" t="s">
        <v>183</v>
      </c>
      <c r="AU424" s="216" t="s">
        <v>82</v>
      </c>
      <c r="AV424" s="11" t="s">
        <v>80</v>
      </c>
      <c r="AW424" s="11" t="s">
        <v>35</v>
      </c>
      <c r="AX424" s="11" t="s">
        <v>72</v>
      </c>
      <c r="AY424" s="216" t="s">
        <v>173</v>
      </c>
    </row>
    <row r="425" spans="2:51" s="12" customFormat="1" ht="13.5">
      <c r="B425" s="217"/>
      <c r="C425" s="218"/>
      <c r="D425" s="207" t="s">
        <v>183</v>
      </c>
      <c r="E425" s="219" t="s">
        <v>21</v>
      </c>
      <c r="F425" s="220" t="s">
        <v>372</v>
      </c>
      <c r="G425" s="218"/>
      <c r="H425" s="221">
        <v>1.215</v>
      </c>
      <c r="I425" s="222"/>
      <c r="J425" s="218"/>
      <c r="K425" s="218"/>
      <c r="L425" s="223"/>
      <c r="M425" s="224"/>
      <c r="N425" s="225"/>
      <c r="O425" s="225"/>
      <c r="P425" s="225"/>
      <c r="Q425" s="225"/>
      <c r="R425" s="225"/>
      <c r="S425" s="225"/>
      <c r="T425" s="226"/>
      <c r="AT425" s="227" t="s">
        <v>183</v>
      </c>
      <c r="AU425" s="227" t="s">
        <v>82</v>
      </c>
      <c r="AV425" s="12" t="s">
        <v>82</v>
      </c>
      <c r="AW425" s="12" t="s">
        <v>35</v>
      </c>
      <c r="AX425" s="12" t="s">
        <v>72</v>
      </c>
      <c r="AY425" s="227" t="s">
        <v>173</v>
      </c>
    </row>
    <row r="426" spans="2:51" s="11" customFormat="1" ht="13.5">
      <c r="B426" s="205"/>
      <c r="C426" s="206"/>
      <c r="D426" s="207" t="s">
        <v>183</v>
      </c>
      <c r="E426" s="208" t="s">
        <v>21</v>
      </c>
      <c r="F426" s="209" t="s">
        <v>373</v>
      </c>
      <c r="G426" s="206"/>
      <c r="H426" s="210" t="s">
        <v>21</v>
      </c>
      <c r="I426" s="211"/>
      <c r="J426" s="206"/>
      <c r="K426" s="206"/>
      <c r="L426" s="212"/>
      <c r="M426" s="213"/>
      <c r="N426" s="214"/>
      <c r="O426" s="214"/>
      <c r="P426" s="214"/>
      <c r="Q426" s="214"/>
      <c r="R426" s="214"/>
      <c r="S426" s="214"/>
      <c r="T426" s="215"/>
      <c r="AT426" s="216" t="s">
        <v>183</v>
      </c>
      <c r="AU426" s="216" t="s">
        <v>82</v>
      </c>
      <c r="AV426" s="11" t="s">
        <v>80</v>
      </c>
      <c r="AW426" s="11" t="s">
        <v>35</v>
      </c>
      <c r="AX426" s="11" t="s">
        <v>72</v>
      </c>
      <c r="AY426" s="216" t="s">
        <v>173</v>
      </c>
    </row>
    <row r="427" spans="2:51" s="11" customFormat="1" ht="13.5">
      <c r="B427" s="205"/>
      <c r="C427" s="206"/>
      <c r="D427" s="207" t="s">
        <v>183</v>
      </c>
      <c r="E427" s="208" t="s">
        <v>21</v>
      </c>
      <c r="F427" s="209" t="s">
        <v>288</v>
      </c>
      <c r="G427" s="206"/>
      <c r="H427" s="210" t="s">
        <v>21</v>
      </c>
      <c r="I427" s="211"/>
      <c r="J427" s="206"/>
      <c r="K427" s="206"/>
      <c r="L427" s="212"/>
      <c r="M427" s="213"/>
      <c r="N427" s="214"/>
      <c r="O427" s="214"/>
      <c r="P427" s="214"/>
      <c r="Q427" s="214"/>
      <c r="R427" s="214"/>
      <c r="S427" s="214"/>
      <c r="T427" s="215"/>
      <c r="AT427" s="216" t="s">
        <v>183</v>
      </c>
      <c r="AU427" s="216" t="s">
        <v>82</v>
      </c>
      <c r="AV427" s="11" t="s">
        <v>80</v>
      </c>
      <c r="AW427" s="11" t="s">
        <v>35</v>
      </c>
      <c r="AX427" s="11" t="s">
        <v>72</v>
      </c>
      <c r="AY427" s="216" t="s">
        <v>173</v>
      </c>
    </row>
    <row r="428" spans="2:51" s="11" customFormat="1" ht="13.5">
      <c r="B428" s="205"/>
      <c r="C428" s="206"/>
      <c r="D428" s="207" t="s">
        <v>183</v>
      </c>
      <c r="E428" s="208" t="s">
        <v>21</v>
      </c>
      <c r="F428" s="209" t="s">
        <v>367</v>
      </c>
      <c r="G428" s="206"/>
      <c r="H428" s="210" t="s">
        <v>21</v>
      </c>
      <c r="I428" s="211"/>
      <c r="J428" s="206"/>
      <c r="K428" s="206"/>
      <c r="L428" s="212"/>
      <c r="M428" s="213"/>
      <c r="N428" s="214"/>
      <c r="O428" s="214"/>
      <c r="P428" s="214"/>
      <c r="Q428" s="214"/>
      <c r="R428" s="214"/>
      <c r="S428" s="214"/>
      <c r="T428" s="215"/>
      <c r="AT428" s="216" t="s">
        <v>183</v>
      </c>
      <c r="AU428" s="216" t="s">
        <v>82</v>
      </c>
      <c r="AV428" s="11" t="s">
        <v>80</v>
      </c>
      <c r="AW428" s="11" t="s">
        <v>35</v>
      </c>
      <c r="AX428" s="11" t="s">
        <v>72</v>
      </c>
      <c r="AY428" s="216" t="s">
        <v>173</v>
      </c>
    </row>
    <row r="429" spans="2:51" s="11" customFormat="1" ht="13.5">
      <c r="B429" s="205"/>
      <c r="C429" s="206"/>
      <c r="D429" s="207" t="s">
        <v>183</v>
      </c>
      <c r="E429" s="208" t="s">
        <v>21</v>
      </c>
      <c r="F429" s="209" t="s">
        <v>374</v>
      </c>
      <c r="G429" s="206"/>
      <c r="H429" s="210" t="s">
        <v>21</v>
      </c>
      <c r="I429" s="211"/>
      <c r="J429" s="206"/>
      <c r="K429" s="206"/>
      <c r="L429" s="212"/>
      <c r="M429" s="213"/>
      <c r="N429" s="214"/>
      <c r="O429" s="214"/>
      <c r="P429" s="214"/>
      <c r="Q429" s="214"/>
      <c r="R429" s="214"/>
      <c r="S429" s="214"/>
      <c r="T429" s="215"/>
      <c r="AT429" s="216" t="s">
        <v>183</v>
      </c>
      <c r="AU429" s="216" t="s">
        <v>82</v>
      </c>
      <c r="AV429" s="11" t="s">
        <v>80</v>
      </c>
      <c r="AW429" s="11" t="s">
        <v>35</v>
      </c>
      <c r="AX429" s="11" t="s">
        <v>72</v>
      </c>
      <c r="AY429" s="216" t="s">
        <v>173</v>
      </c>
    </row>
    <row r="430" spans="2:51" s="12" customFormat="1" ht="13.5">
      <c r="B430" s="217"/>
      <c r="C430" s="218"/>
      <c r="D430" s="207" t="s">
        <v>183</v>
      </c>
      <c r="E430" s="219" t="s">
        <v>21</v>
      </c>
      <c r="F430" s="220" t="s">
        <v>375</v>
      </c>
      <c r="G430" s="218"/>
      <c r="H430" s="221">
        <v>1.227</v>
      </c>
      <c r="I430" s="222"/>
      <c r="J430" s="218"/>
      <c r="K430" s="218"/>
      <c r="L430" s="223"/>
      <c r="M430" s="224"/>
      <c r="N430" s="225"/>
      <c r="O430" s="225"/>
      <c r="P430" s="225"/>
      <c r="Q430" s="225"/>
      <c r="R430" s="225"/>
      <c r="S430" s="225"/>
      <c r="T430" s="226"/>
      <c r="AT430" s="227" t="s">
        <v>183</v>
      </c>
      <c r="AU430" s="227" t="s">
        <v>82</v>
      </c>
      <c r="AV430" s="12" t="s">
        <v>82</v>
      </c>
      <c r="AW430" s="12" t="s">
        <v>35</v>
      </c>
      <c r="AX430" s="12" t="s">
        <v>72</v>
      </c>
      <c r="AY430" s="227" t="s">
        <v>173</v>
      </c>
    </row>
    <row r="431" spans="2:51" s="14" customFormat="1" ht="13.5">
      <c r="B431" s="243"/>
      <c r="C431" s="244"/>
      <c r="D431" s="239" t="s">
        <v>183</v>
      </c>
      <c r="E431" s="254" t="s">
        <v>21</v>
      </c>
      <c r="F431" s="255" t="s">
        <v>204</v>
      </c>
      <c r="G431" s="244"/>
      <c r="H431" s="256">
        <v>3.68</v>
      </c>
      <c r="I431" s="248"/>
      <c r="J431" s="244"/>
      <c r="K431" s="244"/>
      <c r="L431" s="249"/>
      <c r="M431" s="250"/>
      <c r="N431" s="251"/>
      <c r="O431" s="251"/>
      <c r="P431" s="251"/>
      <c r="Q431" s="251"/>
      <c r="R431" s="251"/>
      <c r="S431" s="251"/>
      <c r="T431" s="252"/>
      <c r="AT431" s="253" t="s">
        <v>183</v>
      </c>
      <c r="AU431" s="253" t="s">
        <v>82</v>
      </c>
      <c r="AV431" s="14" t="s">
        <v>181</v>
      </c>
      <c r="AW431" s="14" t="s">
        <v>35</v>
      </c>
      <c r="AX431" s="14" t="s">
        <v>80</v>
      </c>
      <c r="AY431" s="253" t="s">
        <v>173</v>
      </c>
    </row>
    <row r="432" spans="2:65" s="1" customFormat="1" ht="31.5" customHeight="1">
      <c r="B432" s="41"/>
      <c r="C432" s="193" t="s">
        <v>376</v>
      </c>
      <c r="D432" s="193" t="s">
        <v>176</v>
      </c>
      <c r="E432" s="194" t="s">
        <v>377</v>
      </c>
      <c r="F432" s="195" t="s">
        <v>378</v>
      </c>
      <c r="G432" s="196" t="s">
        <v>179</v>
      </c>
      <c r="H432" s="197">
        <v>27.131</v>
      </c>
      <c r="I432" s="198"/>
      <c r="J432" s="199">
        <f>ROUND(I432*H432,2)</f>
        <v>0</v>
      </c>
      <c r="K432" s="195" t="s">
        <v>180</v>
      </c>
      <c r="L432" s="61"/>
      <c r="M432" s="200" t="s">
        <v>21</v>
      </c>
      <c r="N432" s="201" t="s">
        <v>43</v>
      </c>
      <c r="O432" s="42"/>
      <c r="P432" s="202">
        <f>O432*H432</f>
        <v>0</v>
      </c>
      <c r="Q432" s="202">
        <v>0</v>
      </c>
      <c r="R432" s="202">
        <f>Q432*H432</f>
        <v>0</v>
      </c>
      <c r="S432" s="202">
        <v>0.076</v>
      </c>
      <c r="T432" s="203">
        <f>S432*H432</f>
        <v>2.061956</v>
      </c>
      <c r="AR432" s="24" t="s">
        <v>181</v>
      </c>
      <c r="AT432" s="24" t="s">
        <v>176</v>
      </c>
      <c r="AU432" s="24" t="s">
        <v>82</v>
      </c>
      <c r="AY432" s="24" t="s">
        <v>173</v>
      </c>
      <c r="BE432" s="204">
        <f>IF(N432="základní",J432,0)</f>
        <v>0</v>
      </c>
      <c r="BF432" s="204">
        <f>IF(N432="snížená",J432,0)</f>
        <v>0</v>
      </c>
      <c r="BG432" s="204">
        <f>IF(N432="zákl. přenesená",J432,0)</f>
        <v>0</v>
      </c>
      <c r="BH432" s="204">
        <f>IF(N432="sníž. přenesená",J432,0)</f>
        <v>0</v>
      </c>
      <c r="BI432" s="204">
        <f>IF(N432="nulová",J432,0)</f>
        <v>0</v>
      </c>
      <c r="BJ432" s="24" t="s">
        <v>80</v>
      </c>
      <c r="BK432" s="204">
        <f>ROUND(I432*H432,2)</f>
        <v>0</v>
      </c>
      <c r="BL432" s="24" t="s">
        <v>181</v>
      </c>
      <c r="BM432" s="24" t="s">
        <v>379</v>
      </c>
    </row>
    <row r="433" spans="2:51" s="11" customFormat="1" ht="13.5">
      <c r="B433" s="205"/>
      <c r="C433" s="206"/>
      <c r="D433" s="207" t="s">
        <v>183</v>
      </c>
      <c r="E433" s="208" t="s">
        <v>21</v>
      </c>
      <c r="F433" s="209" t="s">
        <v>380</v>
      </c>
      <c r="G433" s="206"/>
      <c r="H433" s="210" t="s">
        <v>21</v>
      </c>
      <c r="I433" s="211"/>
      <c r="J433" s="206"/>
      <c r="K433" s="206"/>
      <c r="L433" s="212"/>
      <c r="M433" s="213"/>
      <c r="N433" s="214"/>
      <c r="O433" s="214"/>
      <c r="P433" s="214"/>
      <c r="Q433" s="214"/>
      <c r="R433" s="214"/>
      <c r="S433" s="214"/>
      <c r="T433" s="215"/>
      <c r="AT433" s="216" t="s">
        <v>183</v>
      </c>
      <c r="AU433" s="216" t="s">
        <v>82</v>
      </c>
      <c r="AV433" s="11" t="s">
        <v>80</v>
      </c>
      <c r="AW433" s="11" t="s">
        <v>35</v>
      </c>
      <c r="AX433" s="11" t="s">
        <v>72</v>
      </c>
      <c r="AY433" s="216" t="s">
        <v>173</v>
      </c>
    </row>
    <row r="434" spans="2:51" s="11" customFormat="1" ht="13.5">
      <c r="B434" s="205"/>
      <c r="C434" s="206"/>
      <c r="D434" s="207" t="s">
        <v>183</v>
      </c>
      <c r="E434" s="208" t="s">
        <v>21</v>
      </c>
      <c r="F434" s="209" t="s">
        <v>212</v>
      </c>
      <c r="G434" s="206"/>
      <c r="H434" s="210" t="s">
        <v>21</v>
      </c>
      <c r="I434" s="211"/>
      <c r="J434" s="206"/>
      <c r="K434" s="206"/>
      <c r="L434" s="212"/>
      <c r="M434" s="213"/>
      <c r="N434" s="214"/>
      <c r="O434" s="214"/>
      <c r="P434" s="214"/>
      <c r="Q434" s="214"/>
      <c r="R434" s="214"/>
      <c r="S434" s="214"/>
      <c r="T434" s="215"/>
      <c r="AT434" s="216" t="s">
        <v>183</v>
      </c>
      <c r="AU434" s="216" t="s">
        <v>82</v>
      </c>
      <c r="AV434" s="11" t="s">
        <v>80</v>
      </c>
      <c r="AW434" s="11" t="s">
        <v>35</v>
      </c>
      <c r="AX434" s="11" t="s">
        <v>72</v>
      </c>
      <c r="AY434" s="216" t="s">
        <v>173</v>
      </c>
    </row>
    <row r="435" spans="2:51" s="11" customFormat="1" ht="13.5">
      <c r="B435" s="205"/>
      <c r="C435" s="206"/>
      <c r="D435" s="207" t="s">
        <v>183</v>
      </c>
      <c r="E435" s="208" t="s">
        <v>21</v>
      </c>
      <c r="F435" s="209" t="s">
        <v>381</v>
      </c>
      <c r="G435" s="206"/>
      <c r="H435" s="210" t="s">
        <v>21</v>
      </c>
      <c r="I435" s="211"/>
      <c r="J435" s="206"/>
      <c r="K435" s="206"/>
      <c r="L435" s="212"/>
      <c r="M435" s="213"/>
      <c r="N435" s="214"/>
      <c r="O435" s="214"/>
      <c r="P435" s="214"/>
      <c r="Q435" s="214"/>
      <c r="R435" s="214"/>
      <c r="S435" s="214"/>
      <c r="T435" s="215"/>
      <c r="AT435" s="216" t="s">
        <v>183</v>
      </c>
      <c r="AU435" s="216" t="s">
        <v>82</v>
      </c>
      <c r="AV435" s="11" t="s">
        <v>80</v>
      </c>
      <c r="AW435" s="11" t="s">
        <v>35</v>
      </c>
      <c r="AX435" s="11" t="s">
        <v>72</v>
      </c>
      <c r="AY435" s="216" t="s">
        <v>173</v>
      </c>
    </row>
    <row r="436" spans="2:51" s="11" customFormat="1" ht="13.5">
      <c r="B436" s="205"/>
      <c r="C436" s="206"/>
      <c r="D436" s="207" t="s">
        <v>183</v>
      </c>
      <c r="E436" s="208" t="s">
        <v>21</v>
      </c>
      <c r="F436" s="209" t="s">
        <v>382</v>
      </c>
      <c r="G436" s="206"/>
      <c r="H436" s="210" t="s">
        <v>21</v>
      </c>
      <c r="I436" s="211"/>
      <c r="J436" s="206"/>
      <c r="K436" s="206"/>
      <c r="L436" s="212"/>
      <c r="M436" s="213"/>
      <c r="N436" s="214"/>
      <c r="O436" s="214"/>
      <c r="P436" s="214"/>
      <c r="Q436" s="214"/>
      <c r="R436" s="214"/>
      <c r="S436" s="214"/>
      <c r="T436" s="215"/>
      <c r="AT436" s="216" t="s">
        <v>183</v>
      </c>
      <c r="AU436" s="216" t="s">
        <v>82</v>
      </c>
      <c r="AV436" s="11" t="s">
        <v>80</v>
      </c>
      <c r="AW436" s="11" t="s">
        <v>35</v>
      </c>
      <c r="AX436" s="11" t="s">
        <v>72</v>
      </c>
      <c r="AY436" s="216" t="s">
        <v>173</v>
      </c>
    </row>
    <row r="437" spans="2:51" s="12" customFormat="1" ht="13.5">
      <c r="B437" s="217"/>
      <c r="C437" s="218"/>
      <c r="D437" s="207" t="s">
        <v>183</v>
      </c>
      <c r="E437" s="219" t="s">
        <v>21</v>
      </c>
      <c r="F437" s="220" t="s">
        <v>383</v>
      </c>
      <c r="G437" s="218"/>
      <c r="H437" s="221">
        <v>1.182</v>
      </c>
      <c r="I437" s="222"/>
      <c r="J437" s="218"/>
      <c r="K437" s="218"/>
      <c r="L437" s="223"/>
      <c r="M437" s="224"/>
      <c r="N437" s="225"/>
      <c r="O437" s="225"/>
      <c r="P437" s="225"/>
      <c r="Q437" s="225"/>
      <c r="R437" s="225"/>
      <c r="S437" s="225"/>
      <c r="T437" s="226"/>
      <c r="AT437" s="227" t="s">
        <v>183</v>
      </c>
      <c r="AU437" s="227" t="s">
        <v>82</v>
      </c>
      <c r="AV437" s="12" t="s">
        <v>82</v>
      </c>
      <c r="AW437" s="12" t="s">
        <v>35</v>
      </c>
      <c r="AX437" s="12" t="s">
        <v>72</v>
      </c>
      <c r="AY437" s="227" t="s">
        <v>173</v>
      </c>
    </row>
    <row r="438" spans="2:51" s="11" customFormat="1" ht="13.5">
      <c r="B438" s="205"/>
      <c r="C438" s="206"/>
      <c r="D438" s="207" t="s">
        <v>183</v>
      </c>
      <c r="E438" s="208" t="s">
        <v>21</v>
      </c>
      <c r="F438" s="209" t="s">
        <v>384</v>
      </c>
      <c r="G438" s="206"/>
      <c r="H438" s="210" t="s">
        <v>21</v>
      </c>
      <c r="I438" s="211"/>
      <c r="J438" s="206"/>
      <c r="K438" s="206"/>
      <c r="L438" s="212"/>
      <c r="M438" s="213"/>
      <c r="N438" s="214"/>
      <c r="O438" s="214"/>
      <c r="P438" s="214"/>
      <c r="Q438" s="214"/>
      <c r="R438" s="214"/>
      <c r="S438" s="214"/>
      <c r="T438" s="215"/>
      <c r="AT438" s="216" t="s">
        <v>183</v>
      </c>
      <c r="AU438" s="216" t="s">
        <v>82</v>
      </c>
      <c r="AV438" s="11" t="s">
        <v>80</v>
      </c>
      <c r="AW438" s="11" t="s">
        <v>35</v>
      </c>
      <c r="AX438" s="11" t="s">
        <v>72</v>
      </c>
      <c r="AY438" s="216" t="s">
        <v>173</v>
      </c>
    </row>
    <row r="439" spans="2:51" s="11" customFormat="1" ht="13.5">
      <c r="B439" s="205"/>
      <c r="C439" s="206"/>
      <c r="D439" s="207" t="s">
        <v>183</v>
      </c>
      <c r="E439" s="208" t="s">
        <v>21</v>
      </c>
      <c r="F439" s="209" t="s">
        <v>212</v>
      </c>
      <c r="G439" s="206"/>
      <c r="H439" s="210" t="s">
        <v>21</v>
      </c>
      <c r="I439" s="211"/>
      <c r="J439" s="206"/>
      <c r="K439" s="206"/>
      <c r="L439" s="212"/>
      <c r="M439" s="213"/>
      <c r="N439" s="214"/>
      <c r="O439" s="214"/>
      <c r="P439" s="214"/>
      <c r="Q439" s="214"/>
      <c r="R439" s="214"/>
      <c r="S439" s="214"/>
      <c r="T439" s="215"/>
      <c r="AT439" s="216" t="s">
        <v>183</v>
      </c>
      <c r="AU439" s="216" t="s">
        <v>82</v>
      </c>
      <c r="AV439" s="11" t="s">
        <v>80</v>
      </c>
      <c r="AW439" s="11" t="s">
        <v>35</v>
      </c>
      <c r="AX439" s="11" t="s">
        <v>72</v>
      </c>
      <c r="AY439" s="216" t="s">
        <v>173</v>
      </c>
    </row>
    <row r="440" spans="2:51" s="11" customFormat="1" ht="13.5">
      <c r="B440" s="205"/>
      <c r="C440" s="206"/>
      <c r="D440" s="207" t="s">
        <v>183</v>
      </c>
      <c r="E440" s="208" t="s">
        <v>21</v>
      </c>
      <c r="F440" s="209" t="s">
        <v>381</v>
      </c>
      <c r="G440" s="206"/>
      <c r="H440" s="210" t="s">
        <v>21</v>
      </c>
      <c r="I440" s="211"/>
      <c r="J440" s="206"/>
      <c r="K440" s="206"/>
      <c r="L440" s="212"/>
      <c r="M440" s="213"/>
      <c r="N440" s="214"/>
      <c r="O440" s="214"/>
      <c r="P440" s="214"/>
      <c r="Q440" s="214"/>
      <c r="R440" s="214"/>
      <c r="S440" s="214"/>
      <c r="T440" s="215"/>
      <c r="AT440" s="216" t="s">
        <v>183</v>
      </c>
      <c r="AU440" s="216" t="s">
        <v>82</v>
      </c>
      <c r="AV440" s="11" t="s">
        <v>80</v>
      </c>
      <c r="AW440" s="11" t="s">
        <v>35</v>
      </c>
      <c r="AX440" s="11" t="s">
        <v>72</v>
      </c>
      <c r="AY440" s="216" t="s">
        <v>173</v>
      </c>
    </row>
    <row r="441" spans="2:51" s="11" customFormat="1" ht="13.5">
      <c r="B441" s="205"/>
      <c r="C441" s="206"/>
      <c r="D441" s="207" t="s">
        <v>183</v>
      </c>
      <c r="E441" s="208" t="s">
        <v>21</v>
      </c>
      <c r="F441" s="209" t="s">
        <v>385</v>
      </c>
      <c r="G441" s="206"/>
      <c r="H441" s="210" t="s">
        <v>21</v>
      </c>
      <c r="I441" s="211"/>
      <c r="J441" s="206"/>
      <c r="K441" s="206"/>
      <c r="L441" s="212"/>
      <c r="M441" s="213"/>
      <c r="N441" s="214"/>
      <c r="O441" s="214"/>
      <c r="P441" s="214"/>
      <c r="Q441" s="214"/>
      <c r="R441" s="214"/>
      <c r="S441" s="214"/>
      <c r="T441" s="215"/>
      <c r="AT441" s="216" t="s">
        <v>183</v>
      </c>
      <c r="AU441" s="216" t="s">
        <v>82</v>
      </c>
      <c r="AV441" s="11" t="s">
        <v>80</v>
      </c>
      <c r="AW441" s="11" t="s">
        <v>35</v>
      </c>
      <c r="AX441" s="11" t="s">
        <v>72</v>
      </c>
      <c r="AY441" s="216" t="s">
        <v>173</v>
      </c>
    </row>
    <row r="442" spans="2:51" s="12" customFormat="1" ht="13.5">
      <c r="B442" s="217"/>
      <c r="C442" s="218"/>
      <c r="D442" s="207" t="s">
        <v>183</v>
      </c>
      <c r="E442" s="219" t="s">
        <v>21</v>
      </c>
      <c r="F442" s="220" t="s">
        <v>386</v>
      </c>
      <c r="G442" s="218"/>
      <c r="H442" s="221">
        <v>1.533</v>
      </c>
      <c r="I442" s="222"/>
      <c r="J442" s="218"/>
      <c r="K442" s="218"/>
      <c r="L442" s="223"/>
      <c r="M442" s="224"/>
      <c r="N442" s="225"/>
      <c r="O442" s="225"/>
      <c r="P442" s="225"/>
      <c r="Q442" s="225"/>
      <c r="R442" s="225"/>
      <c r="S442" s="225"/>
      <c r="T442" s="226"/>
      <c r="AT442" s="227" t="s">
        <v>183</v>
      </c>
      <c r="AU442" s="227" t="s">
        <v>82</v>
      </c>
      <c r="AV442" s="12" t="s">
        <v>82</v>
      </c>
      <c r="AW442" s="12" t="s">
        <v>35</v>
      </c>
      <c r="AX442" s="12" t="s">
        <v>72</v>
      </c>
      <c r="AY442" s="227" t="s">
        <v>173</v>
      </c>
    </row>
    <row r="443" spans="2:51" s="11" customFormat="1" ht="13.5">
      <c r="B443" s="205"/>
      <c r="C443" s="206"/>
      <c r="D443" s="207" t="s">
        <v>183</v>
      </c>
      <c r="E443" s="208" t="s">
        <v>21</v>
      </c>
      <c r="F443" s="209" t="s">
        <v>387</v>
      </c>
      <c r="G443" s="206"/>
      <c r="H443" s="210" t="s">
        <v>21</v>
      </c>
      <c r="I443" s="211"/>
      <c r="J443" s="206"/>
      <c r="K443" s="206"/>
      <c r="L443" s="212"/>
      <c r="M443" s="213"/>
      <c r="N443" s="214"/>
      <c r="O443" s="214"/>
      <c r="P443" s="214"/>
      <c r="Q443" s="214"/>
      <c r="R443" s="214"/>
      <c r="S443" s="214"/>
      <c r="T443" s="215"/>
      <c r="AT443" s="216" t="s">
        <v>183</v>
      </c>
      <c r="AU443" s="216" t="s">
        <v>82</v>
      </c>
      <c r="AV443" s="11" t="s">
        <v>80</v>
      </c>
      <c r="AW443" s="11" t="s">
        <v>35</v>
      </c>
      <c r="AX443" s="11" t="s">
        <v>72</v>
      </c>
      <c r="AY443" s="216" t="s">
        <v>173</v>
      </c>
    </row>
    <row r="444" spans="2:51" s="11" customFormat="1" ht="13.5">
      <c r="B444" s="205"/>
      <c r="C444" s="206"/>
      <c r="D444" s="207" t="s">
        <v>183</v>
      </c>
      <c r="E444" s="208" t="s">
        <v>21</v>
      </c>
      <c r="F444" s="209" t="s">
        <v>312</v>
      </c>
      <c r="G444" s="206"/>
      <c r="H444" s="210" t="s">
        <v>21</v>
      </c>
      <c r="I444" s="211"/>
      <c r="J444" s="206"/>
      <c r="K444" s="206"/>
      <c r="L444" s="212"/>
      <c r="M444" s="213"/>
      <c r="N444" s="214"/>
      <c r="O444" s="214"/>
      <c r="P444" s="214"/>
      <c r="Q444" s="214"/>
      <c r="R444" s="214"/>
      <c r="S444" s="214"/>
      <c r="T444" s="215"/>
      <c r="AT444" s="216" t="s">
        <v>183</v>
      </c>
      <c r="AU444" s="216" t="s">
        <v>82</v>
      </c>
      <c r="AV444" s="11" t="s">
        <v>80</v>
      </c>
      <c r="AW444" s="11" t="s">
        <v>35</v>
      </c>
      <c r="AX444" s="11" t="s">
        <v>72</v>
      </c>
      <c r="AY444" s="216" t="s">
        <v>173</v>
      </c>
    </row>
    <row r="445" spans="2:51" s="11" customFormat="1" ht="13.5">
      <c r="B445" s="205"/>
      <c r="C445" s="206"/>
      <c r="D445" s="207" t="s">
        <v>183</v>
      </c>
      <c r="E445" s="208" t="s">
        <v>21</v>
      </c>
      <c r="F445" s="209" t="s">
        <v>381</v>
      </c>
      <c r="G445" s="206"/>
      <c r="H445" s="210" t="s">
        <v>21</v>
      </c>
      <c r="I445" s="211"/>
      <c r="J445" s="206"/>
      <c r="K445" s="206"/>
      <c r="L445" s="212"/>
      <c r="M445" s="213"/>
      <c r="N445" s="214"/>
      <c r="O445" s="214"/>
      <c r="P445" s="214"/>
      <c r="Q445" s="214"/>
      <c r="R445" s="214"/>
      <c r="S445" s="214"/>
      <c r="T445" s="215"/>
      <c r="AT445" s="216" t="s">
        <v>183</v>
      </c>
      <c r="AU445" s="216" t="s">
        <v>82</v>
      </c>
      <c r="AV445" s="11" t="s">
        <v>80</v>
      </c>
      <c r="AW445" s="11" t="s">
        <v>35</v>
      </c>
      <c r="AX445" s="11" t="s">
        <v>72</v>
      </c>
      <c r="AY445" s="216" t="s">
        <v>173</v>
      </c>
    </row>
    <row r="446" spans="2:51" s="11" customFormat="1" ht="13.5">
      <c r="B446" s="205"/>
      <c r="C446" s="206"/>
      <c r="D446" s="207" t="s">
        <v>183</v>
      </c>
      <c r="E446" s="208" t="s">
        <v>21</v>
      </c>
      <c r="F446" s="209" t="s">
        <v>388</v>
      </c>
      <c r="G446" s="206"/>
      <c r="H446" s="210" t="s">
        <v>21</v>
      </c>
      <c r="I446" s="211"/>
      <c r="J446" s="206"/>
      <c r="K446" s="206"/>
      <c r="L446" s="212"/>
      <c r="M446" s="213"/>
      <c r="N446" s="214"/>
      <c r="O446" s="214"/>
      <c r="P446" s="214"/>
      <c r="Q446" s="214"/>
      <c r="R446" s="214"/>
      <c r="S446" s="214"/>
      <c r="T446" s="215"/>
      <c r="AT446" s="216" t="s">
        <v>183</v>
      </c>
      <c r="AU446" s="216" t="s">
        <v>82</v>
      </c>
      <c r="AV446" s="11" t="s">
        <v>80</v>
      </c>
      <c r="AW446" s="11" t="s">
        <v>35</v>
      </c>
      <c r="AX446" s="11" t="s">
        <v>72</v>
      </c>
      <c r="AY446" s="216" t="s">
        <v>173</v>
      </c>
    </row>
    <row r="447" spans="2:51" s="12" customFormat="1" ht="13.5">
      <c r="B447" s="217"/>
      <c r="C447" s="218"/>
      <c r="D447" s="207" t="s">
        <v>183</v>
      </c>
      <c r="E447" s="219" t="s">
        <v>21</v>
      </c>
      <c r="F447" s="220" t="s">
        <v>389</v>
      </c>
      <c r="G447" s="218"/>
      <c r="H447" s="221">
        <v>1.151</v>
      </c>
      <c r="I447" s="222"/>
      <c r="J447" s="218"/>
      <c r="K447" s="218"/>
      <c r="L447" s="223"/>
      <c r="M447" s="224"/>
      <c r="N447" s="225"/>
      <c r="O447" s="225"/>
      <c r="P447" s="225"/>
      <c r="Q447" s="225"/>
      <c r="R447" s="225"/>
      <c r="S447" s="225"/>
      <c r="T447" s="226"/>
      <c r="AT447" s="227" t="s">
        <v>183</v>
      </c>
      <c r="AU447" s="227" t="s">
        <v>82</v>
      </c>
      <c r="AV447" s="12" t="s">
        <v>82</v>
      </c>
      <c r="AW447" s="12" t="s">
        <v>35</v>
      </c>
      <c r="AX447" s="12" t="s">
        <v>72</v>
      </c>
      <c r="AY447" s="227" t="s">
        <v>173</v>
      </c>
    </row>
    <row r="448" spans="2:51" s="11" customFormat="1" ht="13.5">
      <c r="B448" s="205"/>
      <c r="C448" s="206"/>
      <c r="D448" s="207" t="s">
        <v>183</v>
      </c>
      <c r="E448" s="208" t="s">
        <v>21</v>
      </c>
      <c r="F448" s="209" t="s">
        <v>390</v>
      </c>
      <c r="G448" s="206"/>
      <c r="H448" s="210" t="s">
        <v>21</v>
      </c>
      <c r="I448" s="211"/>
      <c r="J448" s="206"/>
      <c r="K448" s="206"/>
      <c r="L448" s="212"/>
      <c r="M448" s="213"/>
      <c r="N448" s="214"/>
      <c r="O448" s="214"/>
      <c r="P448" s="214"/>
      <c r="Q448" s="214"/>
      <c r="R448" s="214"/>
      <c r="S448" s="214"/>
      <c r="T448" s="215"/>
      <c r="AT448" s="216" t="s">
        <v>183</v>
      </c>
      <c r="AU448" s="216" t="s">
        <v>82</v>
      </c>
      <c r="AV448" s="11" t="s">
        <v>80</v>
      </c>
      <c r="AW448" s="11" t="s">
        <v>35</v>
      </c>
      <c r="AX448" s="11" t="s">
        <v>72</v>
      </c>
      <c r="AY448" s="216" t="s">
        <v>173</v>
      </c>
    </row>
    <row r="449" spans="2:51" s="11" customFormat="1" ht="13.5">
      <c r="B449" s="205"/>
      <c r="C449" s="206"/>
      <c r="D449" s="207" t="s">
        <v>183</v>
      </c>
      <c r="E449" s="208" t="s">
        <v>21</v>
      </c>
      <c r="F449" s="209" t="s">
        <v>219</v>
      </c>
      <c r="G449" s="206"/>
      <c r="H449" s="210" t="s">
        <v>21</v>
      </c>
      <c r="I449" s="211"/>
      <c r="J449" s="206"/>
      <c r="K449" s="206"/>
      <c r="L449" s="212"/>
      <c r="M449" s="213"/>
      <c r="N449" s="214"/>
      <c r="O449" s="214"/>
      <c r="P449" s="214"/>
      <c r="Q449" s="214"/>
      <c r="R449" s="214"/>
      <c r="S449" s="214"/>
      <c r="T449" s="215"/>
      <c r="AT449" s="216" t="s">
        <v>183</v>
      </c>
      <c r="AU449" s="216" t="s">
        <v>82</v>
      </c>
      <c r="AV449" s="11" t="s">
        <v>80</v>
      </c>
      <c r="AW449" s="11" t="s">
        <v>35</v>
      </c>
      <c r="AX449" s="11" t="s">
        <v>72</v>
      </c>
      <c r="AY449" s="216" t="s">
        <v>173</v>
      </c>
    </row>
    <row r="450" spans="2:51" s="11" customFormat="1" ht="13.5">
      <c r="B450" s="205"/>
      <c r="C450" s="206"/>
      <c r="D450" s="207" t="s">
        <v>183</v>
      </c>
      <c r="E450" s="208" t="s">
        <v>21</v>
      </c>
      <c r="F450" s="209" t="s">
        <v>381</v>
      </c>
      <c r="G450" s="206"/>
      <c r="H450" s="210" t="s">
        <v>21</v>
      </c>
      <c r="I450" s="211"/>
      <c r="J450" s="206"/>
      <c r="K450" s="206"/>
      <c r="L450" s="212"/>
      <c r="M450" s="213"/>
      <c r="N450" s="214"/>
      <c r="O450" s="214"/>
      <c r="P450" s="214"/>
      <c r="Q450" s="214"/>
      <c r="R450" s="214"/>
      <c r="S450" s="214"/>
      <c r="T450" s="215"/>
      <c r="AT450" s="216" t="s">
        <v>183</v>
      </c>
      <c r="AU450" s="216" t="s">
        <v>82</v>
      </c>
      <c r="AV450" s="11" t="s">
        <v>80</v>
      </c>
      <c r="AW450" s="11" t="s">
        <v>35</v>
      </c>
      <c r="AX450" s="11" t="s">
        <v>72</v>
      </c>
      <c r="AY450" s="216" t="s">
        <v>173</v>
      </c>
    </row>
    <row r="451" spans="2:51" s="11" customFormat="1" ht="13.5">
      <c r="B451" s="205"/>
      <c r="C451" s="206"/>
      <c r="D451" s="207" t="s">
        <v>183</v>
      </c>
      <c r="E451" s="208" t="s">
        <v>21</v>
      </c>
      <c r="F451" s="209" t="s">
        <v>391</v>
      </c>
      <c r="G451" s="206"/>
      <c r="H451" s="210" t="s">
        <v>21</v>
      </c>
      <c r="I451" s="211"/>
      <c r="J451" s="206"/>
      <c r="K451" s="206"/>
      <c r="L451" s="212"/>
      <c r="M451" s="213"/>
      <c r="N451" s="214"/>
      <c r="O451" s="214"/>
      <c r="P451" s="214"/>
      <c r="Q451" s="214"/>
      <c r="R451" s="214"/>
      <c r="S451" s="214"/>
      <c r="T451" s="215"/>
      <c r="AT451" s="216" t="s">
        <v>183</v>
      </c>
      <c r="AU451" s="216" t="s">
        <v>82</v>
      </c>
      <c r="AV451" s="11" t="s">
        <v>80</v>
      </c>
      <c r="AW451" s="11" t="s">
        <v>35</v>
      </c>
      <c r="AX451" s="11" t="s">
        <v>72</v>
      </c>
      <c r="AY451" s="216" t="s">
        <v>173</v>
      </c>
    </row>
    <row r="452" spans="2:51" s="12" customFormat="1" ht="13.5">
      <c r="B452" s="217"/>
      <c r="C452" s="218"/>
      <c r="D452" s="207" t="s">
        <v>183</v>
      </c>
      <c r="E452" s="219" t="s">
        <v>21</v>
      </c>
      <c r="F452" s="220" t="s">
        <v>392</v>
      </c>
      <c r="G452" s="218"/>
      <c r="H452" s="221">
        <v>1.139</v>
      </c>
      <c r="I452" s="222"/>
      <c r="J452" s="218"/>
      <c r="K452" s="218"/>
      <c r="L452" s="223"/>
      <c r="M452" s="224"/>
      <c r="N452" s="225"/>
      <c r="O452" s="225"/>
      <c r="P452" s="225"/>
      <c r="Q452" s="225"/>
      <c r="R452" s="225"/>
      <c r="S452" s="225"/>
      <c r="T452" s="226"/>
      <c r="AT452" s="227" t="s">
        <v>183</v>
      </c>
      <c r="AU452" s="227" t="s">
        <v>82</v>
      </c>
      <c r="AV452" s="12" t="s">
        <v>82</v>
      </c>
      <c r="AW452" s="12" t="s">
        <v>35</v>
      </c>
      <c r="AX452" s="12" t="s">
        <v>72</v>
      </c>
      <c r="AY452" s="227" t="s">
        <v>173</v>
      </c>
    </row>
    <row r="453" spans="2:51" s="11" customFormat="1" ht="13.5">
      <c r="B453" s="205"/>
      <c r="C453" s="206"/>
      <c r="D453" s="207" t="s">
        <v>183</v>
      </c>
      <c r="E453" s="208" t="s">
        <v>21</v>
      </c>
      <c r="F453" s="209" t="s">
        <v>393</v>
      </c>
      <c r="G453" s="206"/>
      <c r="H453" s="210" t="s">
        <v>21</v>
      </c>
      <c r="I453" s="211"/>
      <c r="J453" s="206"/>
      <c r="K453" s="206"/>
      <c r="L453" s="212"/>
      <c r="M453" s="213"/>
      <c r="N453" s="214"/>
      <c r="O453" s="214"/>
      <c r="P453" s="214"/>
      <c r="Q453" s="214"/>
      <c r="R453" s="214"/>
      <c r="S453" s="214"/>
      <c r="T453" s="215"/>
      <c r="AT453" s="216" t="s">
        <v>183</v>
      </c>
      <c r="AU453" s="216" t="s">
        <v>82</v>
      </c>
      <c r="AV453" s="11" t="s">
        <v>80</v>
      </c>
      <c r="AW453" s="11" t="s">
        <v>35</v>
      </c>
      <c r="AX453" s="11" t="s">
        <v>72</v>
      </c>
      <c r="AY453" s="216" t="s">
        <v>173</v>
      </c>
    </row>
    <row r="454" spans="2:51" s="11" customFormat="1" ht="13.5">
      <c r="B454" s="205"/>
      <c r="C454" s="206"/>
      <c r="D454" s="207" t="s">
        <v>183</v>
      </c>
      <c r="E454" s="208" t="s">
        <v>21</v>
      </c>
      <c r="F454" s="209" t="s">
        <v>226</v>
      </c>
      <c r="G454" s="206"/>
      <c r="H454" s="210" t="s">
        <v>21</v>
      </c>
      <c r="I454" s="211"/>
      <c r="J454" s="206"/>
      <c r="K454" s="206"/>
      <c r="L454" s="212"/>
      <c r="M454" s="213"/>
      <c r="N454" s="214"/>
      <c r="O454" s="214"/>
      <c r="P454" s="214"/>
      <c r="Q454" s="214"/>
      <c r="R454" s="214"/>
      <c r="S454" s="214"/>
      <c r="T454" s="215"/>
      <c r="AT454" s="216" t="s">
        <v>183</v>
      </c>
      <c r="AU454" s="216" t="s">
        <v>82</v>
      </c>
      <c r="AV454" s="11" t="s">
        <v>80</v>
      </c>
      <c r="AW454" s="11" t="s">
        <v>35</v>
      </c>
      <c r="AX454" s="11" t="s">
        <v>72</v>
      </c>
      <c r="AY454" s="216" t="s">
        <v>173</v>
      </c>
    </row>
    <row r="455" spans="2:51" s="11" customFormat="1" ht="13.5">
      <c r="B455" s="205"/>
      <c r="C455" s="206"/>
      <c r="D455" s="207" t="s">
        <v>183</v>
      </c>
      <c r="E455" s="208" t="s">
        <v>21</v>
      </c>
      <c r="F455" s="209" t="s">
        <v>381</v>
      </c>
      <c r="G455" s="206"/>
      <c r="H455" s="210" t="s">
        <v>21</v>
      </c>
      <c r="I455" s="211"/>
      <c r="J455" s="206"/>
      <c r="K455" s="206"/>
      <c r="L455" s="212"/>
      <c r="M455" s="213"/>
      <c r="N455" s="214"/>
      <c r="O455" s="214"/>
      <c r="P455" s="214"/>
      <c r="Q455" s="214"/>
      <c r="R455" s="214"/>
      <c r="S455" s="214"/>
      <c r="T455" s="215"/>
      <c r="AT455" s="216" t="s">
        <v>183</v>
      </c>
      <c r="AU455" s="216" t="s">
        <v>82</v>
      </c>
      <c r="AV455" s="11" t="s">
        <v>80</v>
      </c>
      <c r="AW455" s="11" t="s">
        <v>35</v>
      </c>
      <c r="AX455" s="11" t="s">
        <v>72</v>
      </c>
      <c r="AY455" s="216" t="s">
        <v>173</v>
      </c>
    </row>
    <row r="456" spans="2:51" s="11" customFormat="1" ht="13.5">
      <c r="B456" s="205"/>
      <c r="C456" s="206"/>
      <c r="D456" s="207" t="s">
        <v>183</v>
      </c>
      <c r="E456" s="208" t="s">
        <v>21</v>
      </c>
      <c r="F456" s="209" t="s">
        <v>394</v>
      </c>
      <c r="G456" s="206"/>
      <c r="H456" s="210" t="s">
        <v>21</v>
      </c>
      <c r="I456" s="211"/>
      <c r="J456" s="206"/>
      <c r="K456" s="206"/>
      <c r="L456" s="212"/>
      <c r="M456" s="213"/>
      <c r="N456" s="214"/>
      <c r="O456" s="214"/>
      <c r="P456" s="214"/>
      <c r="Q456" s="214"/>
      <c r="R456" s="214"/>
      <c r="S456" s="214"/>
      <c r="T456" s="215"/>
      <c r="AT456" s="216" t="s">
        <v>183</v>
      </c>
      <c r="AU456" s="216" t="s">
        <v>82</v>
      </c>
      <c r="AV456" s="11" t="s">
        <v>80</v>
      </c>
      <c r="AW456" s="11" t="s">
        <v>35</v>
      </c>
      <c r="AX456" s="11" t="s">
        <v>72</v>
      </c>
      <c r="AY456" s="216" t="s">
        <v>173</v>
      </c>
    </row>
    <row r="457" spans="2:51" s="12" customFormat="1" ht="13.5">
      <c r="B457" s="217"/>
      <c r="C457" s="218"/>
      <c r="D457" s="207" t="s">
        <v>183</v>
      </c>
      <c r="E457" s="219" t="s">
        <v>21</v>
      </c>
      <c r="F457" s="220" t="s">
        <v>395</v>
      </c>
      <c r="G457" s="218"/>
      <c r="H457" s="221">
        <v>1.571</v>
      </c>
      <c r="I457" s="222"/>
      <c r="J457" s="218"/>
      <c r="K457" s="218"/>
      <c r="L457" s="223"/>
      <c r="M457" s="224"/>
      <c r="N457" s="225"/>
      <c r="O457" s="225"/>
      <c r="P457" s="225"/>
      <c r="Q457" s="225"/>
      <c r="R457" s="225"/>
      <c r="S457" s="225"/>
      <c r="T457" s="226"/>
      <c r="AT457" s="227" t="s">
        <v>183</v>
      </c>
      <c r="AU457" s="227" t="s">
        <v>82</v>
      </c>
      <c r="AV457" s="12" t="s">
        <v>82</v>
      </c>
      <c r="AW457" s="12" t="s">
        <v>35</v>
      </c>
      <c r="AX457" s="12" t="s">
        <v>72</v>
      </c>
      <c r="AY457" s="227" t="s">
        <v>173</v>
      </c>
    </row>
    <row r="458" spans="2:51" s="11" customFormat="1" ht="13.5">
      <c r="B458" s="205"/>
      <c r="C458" s="206"/>
      <c r="D458" s="207" t="s">
        <v>183</v>
      </c>
      <c r="E458" s="208" t="s">
        <v>21</v>
      </c>
      <c r="F458" s="209" t="s">
        <v>396</v>
      </c>
      <c r="G458" s="206"/>
      <c r="H458" s="210" t="s">
        <v>21</v>
      </c>
      <c r="I458" s="211"/>
      <c r="J458" s="206"/>
      <c r="K458" s="206"/>
      <c r="L458" s="212"/>
      <c r="M458" s="213"/>
      <c r="N458" s="214"/>
      <c r="O458" s="214"/>
      <c r="P458" s="214"/>
      <c r="Q458" s="214"/>
      <c r="R458" s="214"/>
      <c r="S458" s="214"/>
      <c r="T458" s="215"/>
      <c r="AT458" s="216" t="s">
        <v>183</v>
      </c>
      <c r="AU458" s="216" t="s">
        <v>82</v>
      </c>
      <c r="AV458" s="11" t="s">
        <v>80</v>
      </c>
      <c r="AW458" s="11" t="s">
        <v>35</v>
      </c>
      <c r="AX458" s="11" t="s">
        <v>72</v>
      </c>
      <c r="AY458" s="216" t="s">
        <v>173</v>
      </c>
    </row>
    <row r="459" spans="2:51" s="11" customFormat="1" ht="13.5">
      <c r="B459" s="205"/>
      <c r="C459" s="206"/>
      <c r="D459" s="207" t="s">
        <v>183</v>
      </c>
      <c r="E459" s="208" t="s">
        <v>21</v>
      </c>
      <c r="F459" s="209" t="s">
        <v>226</v>
      </c>
      <c r="G459" s="206"/>
      <c r="H459" s="210" t="s">
        <v>21</v>
      </c>
      <c r="I459" s="211"/>
      <c r="J459" s="206"/>
      <c r="K459" s="206"/>
      <c r="L459" s="212"/>
      <c r="M459" s="213"/>
      <c r="N459" s="214"/>
      <c r="O459" s="214"/>
      <c r="P459" s="214"/>
      <c r="Q459" s="214"/>
      <c r="R459" s="214"/>
      <c r="S459" s="214"/>
      <c r="T459" s="215"/>
      <c r="AT459" s="216" t="s">
        <v>183</v>
      </c>
      <c r="AU459" s="216" t="s">
        <v>82</v>
      </c>
      <c r="AV459" s="11" t="s">
        <v>80</v>
      </c>
      <c r="AW459" s="11" t="s">
        <v>35</v>
      </c>
      <c r="AX459" s="11" t="s">
        <v>72</v>
      </c>
      <c r="AY459" s="216" t="s">
        <v>173</v>
      </c>
    </row>
    <row r="460" spans="2:51" s="11" customFormat="1" ht="13.5">
      <c r="B460" s="205"/>
      <c r="C460" s="206"/>
      <c r="D460" s="207" t="s">
        <v>183</v>
      </c>
      <c r="E460" s="208" t="s">
        <v>21</v>
      </c>
      <c r="F460" s="209" t="s">
        <v>381</v>
      </c>
      <c r="G460" s="206"/>
      <c r="H460" s="210" t="s">
        <v>21</v>
      </c>
      <c r="I460" s="211"/>
      <c r="J460" s="206"/>
      <c r="K460" s="206"/>
      <c r="L460" s="212"/>
      <c r="M460" s="213"/>
      <c r="N460" s="214"/>
      <c r="O460" s="214"/>
      <c r="P460" s="214"/>
      <c r="Q460" s="214"/>
      <c r="R460" s="214"/>
      <c r="S460" s="214"/>
      <c r="T460" s="215"/>
      <c r="AT460" s="216" t="s">
        <v>183</v>
      </c>
      <c r="AU460" s="216" t="s">
        <v>82</v>
      </c>
      <c r="AV460" s="11" t="s">
        <v>80</v>
      </c>
      <c r="AW460" s="11" t="s">
        <v>35</v>
      </c>
      <c r="AX460" s="11" t="s">
        <v>72</v>
      </c>
      <c r="AY460" s="216" t="s">
        <v>173</v>
      </c>
    </row>
    <row r="461" spans="2:51" s="11" customFormat="1" ht="13.5">
      <c r="B461" s="205"/>
      <c r="C461" s="206"/>
      <c r="D461" s="207" t="s">
        <v>183</v>
      </c>
      <c r="E461" s="208" t="s">
        <v>21</v>
      </c>
      <c r="F461" s="209" t="s">
        <v>397</v>
      </c>
      <c r="G461" s="206"/>
      <c r="H461" s="210" t="s">
        <v>21</v>
      </c>
      <c r="I461" s="211"/>
      <c r="J461" s="206"/>
      <c r="K461" s="206"/>
      <c r="L461" s="212"/>
      <c r="M461" s="213"/>
      <c r="N461" s="214"/>
      <c r="O461" s="214"/>
      <c r="P461" s="214"/>
      <c r="Q461" s="214"/>
      <c r="R461" s="214"/>
      <c r="S461" s="214"/>
      <c r="T461" s="215"/>
      <c r="AT461" s="216" t="s">
        <v>183</v>
      </c>
      <c r="AU461" s="216" t="s">
        <v>82</v>
      </c>
      <c r="AV461" s="11" t="s">
        <v>80</v>
      </c>
      <c r="AW461" s="11" t="s">
        <v>35</v>
      </c>
      <c r="AX461" s="11" t="s">
        <v>72</v>
      </c>
      <c r="AY461" s="216" t="s">
        <v>173</v>
      </c>
    </row>
    <row r="462" spans="2:51" s="12" customFormat="1" ht="13.5">
      <c r="B462" s="217"/>
      <c r="C462" s="218"/>
      <c r="D462" s="207" t="s">
        <v>183</v>
      </c>
      <c r="E462" s="219" t="s">
        <v>21</v>
      </c>
      <c r="F462" s="220" t="s">
        <v>398</v>
      </c>
      <c r="G462" s="218"/>
      <c r="H462" s="221">
        <v>1.568</v>
      </c>
      <c r="I462" s="222"/>
      <c r="J462" s="218"/>
      <c r="K462" s="218"/>
      <c r="L462" s="223"/>
      <c r="M462" s="224"/>
      <c r="N462" s="225"/>
      <c r="O462" s="225"/>
      <c r="P462" s="225"/>
      <c r="Q462" s="225"/>
      <c r="R462" s="225"/>
      <c r="S462" s="225"/>
      <c r="T462" s="226"/>
      <c r="AT462" s="227" t="s">
        <v>183</v>
      </c>
      <c r="AU462" s="227" t="s">
        <v>82</v>
      </c>
      <c r="AV462" s="12" t="s">
        <v>82</v>
      </c>
      <c r="AW462" s="12" t="s">
        <v>35</v>
      </c>
      <c r="AX462" s="12" t="s">
        <v>72</v>
      </c>
      <c r="AY462" s="227" t="s">
        <v>173</v>
      </c>
    </row>
    <row r="463" spans="2:51" s="11" customFormat="1" ht="13.5">
      <c r="B463" s="205"/>
      <c r="C463" s="206"/>
      <c r="D463" s="207" t="s">
        <v>183</v>
      </c>
      <c r="E463" s="208" t="s">
        <v>21</v>
      </c>
      <c r="F463" s="209" t="s">
        <v>399</v>
      </c>
      <c r="G463" s="206"/>
      <c r="H463" s="210" t="s">
        <v>21</v>
      </c>
      <c r="I463" s="211"/>
      <c r="J463" s="206"/>
      <c r="K463" s="206"/>
      <c r="L463" s="212"/>
      <c r="M463" s="213"/>
      <c r="N463" s="214"/>
      <c r="O463" s="214"/>
      <c r="P463" s="214"/>
      <c r="Q463" s="214"/>
      <c r="R463" s="214"/>
      <c r="S463" s="214"/>
      <c r="T463" s="215"/>
      <c r="AT463" s="216" t="s">
        <v>183</v>
      </c>
      <c r="AU463" s="216" t="s">
        <v>82</v>
      </c>
      <c r="AV463" s="11" t="s">
        <v>80</v>
      </c>
      <c r="AW463" s="11" t="s">
        <v>35</v>
      </c>
      <c r="AX463" s="11" t="s">
        <v>72</v>
      </c>
      <c r="AY463" s="216" t="s">
        <v>173</v>
      </c>
    </row>
    <row r="464" spans="2:51" s="11" customFormat="1" ht="13.5">
      <c r="B464" s="205"/>
      <c r="C464" s="206"/>
      <c r="D464" s="207" t="s">
        <v>183</v>
      </c>
      <c r="E464" s="208" t="s">
        <v>21</v>
      </c>
      <c r="F464" s="209" t="s">
        <v>229</v>
      </c>
      <c r="G464" s="206"/>
      <c r="H464" s="210" t="s">
        <v>21</v>
      </c>
      <c r="I464" s="211"/>
      <c r="J464" s="206"/>
      <c r="K464" s="206"/>
      <c r="L464" s="212"/>
      <c r="M464" s="213"/>
      <c r="N464" s="214"/>
      <c r="O464" s="214"/>
      <c r="P464" s="214"/>
      <c r="Q464" s="214"/>
      <c r="R464" s="214"/>
      <c r="S464" s="214"/>
      <c r="T464" s="215"/>
      <c r="AT464" s="216" t="s">
        <v>183</v>
      </c>
      <c r="AU464" s="216" t="s">
        <v>82</v>
      </c>
      <c r="AV464" s="11" t="s">
        <v>80</v>
      </c>
      <c r="AW464" s="11" t="s">
        <v>35</v>
      </c>
      <c r="AX464" s="11" t="s">
        <v>72</v>
      </c>
      <c r="AY464" s="216" t="s">
        <v>173</v>
      </c>
    </row>
    <row r="465" spans="2:51" s="11" customFormat="1" ht="13.5">
      <c r="B465" s="205"/>
      <c r="C465" s="206"/>
      <c r="D465" s="207" t="s">
        <v>183</v>
      </c>
      <c r="E465" s="208" t="s">
        <v>21</v>
      </c>
      <c r="F465" s="209" t="s">
        <v>381</v>
      </c>
      <c r="G465" s="206"/>
      <c r="H465" s="210" t="s">
        <v>21</v>
      </c>
      <c r="I465" s="211"/>
      <c r="J465" s="206"/>
      <c r="K465" s="206"/>
      <c r="L465" s="212"/>
      <c r="M465" s="213"/>
      <c r="N465" s="214"/>
      <c r="O465" s="214"/>
      <c r="P465" s="214"/>
      <c r="Q465" s="214"/>
      <c r="R465" s="214"/>
      <c r="S465" s="214"/>
      <c r="T465" s="215"/>
      <c r="AT465" s="216" t="s">
        <v>183</v>
      </c>
      <c r="AU465" s="216" t="s">
        <v>82</v>
      </c>
      <c r="AV465" s="11" t="s">
        <v>80</v>
      </c>
      <c r="AW465" s="11" t="s">
        <v>35</v>
      </c>
      <c r="AX465" s="11" t="s">
        <v>72</v>
      </c>
      <c r="AY465" s="216" t="s">
        <v>173</v>
      </c>
    </row>
    <row r="466" spans="2:51" s="11" customFormat="1" ht="13.5">
      <c r="B466" s="205"/>
      <c r="C466" s="206"/>
      <c r="D466" s="207" t="s">
        <v>183</v>
      </c>
      <c r="E466" s="208" t="s">
        <v>21</v>
      </c>
      <c r="F466" s="209" t="s">
        <v>400</v>
      </c>
      <c r="G466" s="206"/>
      <c r="H466" s="210" t="s">
        <v>21</v>
      </c>
      <c r="I466" s="211"/>
      <c r="J466" s="206"/>
      <c r="K466" s="206"/>
      <c r="L466" s="212"/>
      <c r="M466" s="213"/>
      <c r="N466" s="214"/>
      <c r="O466" s="214"/>
      <c r="P466" s="214"/>
      <c r="Q466" s="214"/>
      <c r="R466" s="214"/>
      <c r="S466" s="214"/>
      <c r="T466" s="215"/>
      <c r="AT466" s="216" t="s">
        <v>183</v>
      </c>
      <c r="AU466" s="216" t="s">
        <v>82</v>
      </c>
      <c r="AV466" s="11" t="s">
        <v>80</v>
      </c>
      <c r="AW466" s="11" t="s">
        <v>35</v>
      </c>
      <c r="AX466" s="11" t="s">
        <v>72</v>
      </c>
      <c r="AY466" s="216" t="s">
        <v>173</v>
      </c>
    </row>
    <row r="467" spans="2:51" s="12" customFormat="1" ht="13.5">
      <c r="B467" s="217"/>
      <c r="C467" s="218"/>
      <c r="D467" s="207" t="s">
        <v>183</v>
      </c>
      <c r="E467" s="219" t="s">
        <v>21</v>
      </c>
      <c r="F467" s="220" t="s">
        <v>401</v>
      </c>
      <c r="G467" s="218"/>
      <c r="H467" s="221">
        <v>1.784</v>
      </c>
      <c r="I467" s="222"/>
      <c r="J467" s="218"/>
      <c r="K467" s="218"/>
      <c r="L467" s="223"/>
      <c r="M467" s="224"/>
      <c r="N467" s="225"/>
      <c r="O467" s="225"/>
      <c r="P467" s="225"/>
      <c r="Q467" s="225"/>
      <c r="R467" s="225"/>
      <c r="S467" s="225"/>
      <c r="T467" s="226"/>
      <c r="AT467" s="227" t="s">
        <v>183</v>
      </c>
      <c r="AU467" s="227" t="s">
        <v>82</v>
      </c>
      <c r="AV467" s="12" t="s">
        <v>82</v>
      </c>
      <c r="AW467" s="12" t="s">
        <v>35</v>
      </c>
      <c r="AX467" s="12" t="s">
        <v>72</v>
      </c>
      <c r="AY467" s="227" t="s">
        <v>173</v>
      </c>
    </row>
    <row r="468" spans="2:51" s="11" customFormat="1" ht="13.5">
      <c r="B468" s="205"/>
      <c r="C468" s="206"/>
      <c r="D468" s="207" t="s">
        <v>183</v>
      </c>
      <c r="E468" s="208" t="s">
        <v>21</v>
      </c>
      <c r="F468" s="209" t="s">
        <v>402</v>
      </c>
      <c r="G468" s="206"/>
      <c r="H468" s="210" t="s">
        <v>21</v>
      </c>
      <c r="I468" s="211"/>
      <c r="J468" s="206"/>
      <c r="K468" s="206"/>
      <c r="L468" s="212"/>
      <c r="M468" s="213"/>
      <c r="N468" s="214"/>
      <c r="O468" s="214"/>
      <c r="P468" s="214"/>
      <c r="Q468" s="214"/>
      <c r="R468" s="214"/>
      <c r="S468" s="214"/>
      <c r="T468" s="215"/>
      <c r="AT468" s="216" t="s">
        <v>183</v>
      </c>
      <c r="AU468" s="216" t="s">
        <v>82</v>
      </c>
      <c r="AV468" s="11" t="s">
        <v>80</v>
      </c>
      <c r="AW468" s="11" t="s">
        <v>35</v>
      </c>
      <c r="AX468" s="11" t="s">
        <v>72</v>
      </c>
      <c r="AY468" s="216" t="s">
        <v>173</v>
      </c>
    </row>
    <row r="469" spans="2:51" s="11" customFormat="1" ht="13.5">
      <c r="B469" s="205"/>
      <c r="C469" s="206"/>
      <c r="D469" s="207" t="s">
        <v>183</v>
      </c>
      <c r="E469" s="208" t="s">
        <v>21</v>
      </c>
      <c r="F469" s="209" t="s">
        <v>229</v>
      </c>
      <c r="G469" s="206"/>
      <c r="H469" s="210" t="s">
        <v>21</v>
      </c>
      <c r="I469" s="211"/>
      <c r="J469" s="206"/>
      <c r="K469" s="206"/>
      <c r="L469" s="212"/>
      <c r="M469" s="213"/>
      <c r="N469" s="214"/>
      <c r="O469" s="214"/>
      <c r="P469" s="214"/>
      <c r="Q469" s="214"/>
      <c r="R469" s="214"/>
      <c r="S469" s="214"/>
      <c r="T469" s="215"/>
      <c r="AT469" s="216" t="s">
        <v>183</v>
      </c>
      <c r="AU469" s="216" t="s">
        <v>82</v>
      </c>
      <c r="AV469" s="11" t="s">
        <v>80</v>
      </c>
      <c r="AW469" s="11" t="s">
        <v>35</v>
      </c>
      <c r="AX469" s="11" t="s">
        <v>72</v>
      </c>
      <c r="AY469" s="216" t="s">
        <v>173</v>
      </c>
    </row>
    <row r="470" spans="2:51" s="11" customFormat="1" ht="13.5">
      <c r="B470" s="205"/>
      <c r="C470" s="206"/>
      <c r="D470" s="207" t="s">
        <v>183</v>
      </c>
      <c r="E470" s="208" t="s">
        <v>21</v>
      </c>
      <c r="F470" s="209" t="s">
        <v>381</v>
      </c>
      <c r="G470" s="206"/>
      <c r="H470" s="210" t="s">
        <v>21</v>
      </c>
      <c r="I470" s="211"/>
      <c r="J470" s="206"/>
      <c r="K470" s="206"/>
      <c r="L470" s="212"/>
      <c r="M470" s="213"/>
      <c r="N470" s="214"/>
      <c r="O470" s="214"/>
      <c r="P470" s="214"/>
      <c r="Q470" s="214"/>
      <c r="R470" s="214"/>
      <c r="S470" s="214"/>
      <c r="T470" s="215"/>
      <c r="AT470" s="216" t="s">
        <v>183</v>
      </c>
      <c r="AU470" s="216" t="s">
        <v>82</v>
      </c>
      <c r="AV470" s="11" t="s">
        <v>80</v>
      </c>
      <c r="AW470" s="11" t="s">
        <v>35</v>
      </c>
      <c r="AX470" s="11" t="s">
        <v>72</v>
      </c>
      <c r="AY470" s="216" t="s">
        <v>173</v>
      </c>
    </row>
    <row r="471" spans="2:51" s="11" customFormat="1" ht="13.5">
      <c r="B471" s="205"/>
      <c r="C471" s="206"/>
      <c r="D471" s="207" t="s">
        <v>183</v>
      </c>
      <c r="E471" s="208" t="s">
        <v>21</v>
      </c>
      <c r="F471" s="209" t="s">
        <v>403</v>
      </c>
      <c r="G471" s="206"/>
      <c r="H471" s="210" t="s">
        <v>21</v>
      </c>
      <c r="I471" s="211"/>
      <c r="J471" s="206"/>
      <c r="K471" s="206"/>
      <c r="L471" s="212"/>
      <c r="M471" s="213"/>
      <c r="N471" s="214"/>
      <c r="O471" s="214"/>
      <c r="P471" s="214"/>
      <c r="Q471" s="214"/>
      <c r="R471" s="214"/>
      <c r="S471" s="214"/>
      <c r="T471" s="215"/>
      <c r="AT471" s="216" t="s">
        <v>183</v>
      </c>
      <c r="AU471" s="216" t="s">
        <v>82</v>
      </c>
      <c r="AV471" s="11" t="s">
        <v>80</v>
      </c>
      <c r="AW471" s="11" t="s">
        <v>35</v>
      </c>
      <c r="AX471" s="11" t="s">
        <v>72</v>
      </c>
      <c r="AY471" s="216" t="s">
        <v>173</v>
      </c>
    </row>
    <row r="472" spans="2:51" s="12" customFormat="1" ht="13.5">
      <c r="B472" s="217"/>
      <c r="C472" s="218"/>
      <c r="D472" s="207" t="s">
        <v>183</v>
      </c>
      <c r="E472" s="219" t="s">
        <v>21</v>
      </c>
      <c r="F472" s="220" t="s">
        <v>404</v>
      </c>
      <c r="G472" s="218"/>
      <c r="H472" s="221">
        <v>1.755</v>
      </c>
      <c r="I472" s="222"/>
      <c r="J472" s="218"/>
      <c r="K472" s="218"/>
      <c r="L472" s="223"/>
      <c r="M472" s="224"/>
      <c r="N472" s="225"/>
      <c r="O472" s="225"/>
      <c r="P472" s="225"/>
      <c r="Q472" s="225"/>
      <c r="R472" s="225"/>
      <c r="S472" s="225"/>
      <c r="T472" s="226"/>
      <c r="AT472" s="227" t="s">
        <v>183</v>
      </c>
      <c r="AU472" s="227" t="s">
        <v>82</v>
      </c>
      <c r="AV472" s="12" t="s">
        <v>82</v>
      </c>
      <c r="AW472" s="12" t="s">
        <v>35</v>
      </c>
      <c r="AX472" s="12" t="s">
        <v>72</v>
      </c>
      <c r="AY472" s="227" t="s">
        <v>173</v>
      </c>
    </row>
    <row r="473" spans="2:51" s="11" customFormat="1" ht="13.5">
      <c r="B473" s="205"/>
      <c r="C473" s="206"/>
      <c r="D473" s="207" t="s">
        <v>183</v>
      </c>
      <c r="E473" s="208" t="s">
        <v>21</v>
      </c>
      <c r="F473" s="209" t="s">
        <v>405</v>
      </c>
      <c r="G473" s="206"/>
      <c r="H473" s="210" t="s">
        <v>21</v>
      </c>
      <c r="I473" s="211"/>
      <c r="J473" s="206"/>
      <c r="K473" s="206"/>
      <c r="L473" s="212"/>
      <c r="M473" s="213"/>
      <c r="N473" s="214"/>
      <c r="O473" s="214"/>
      <c r="P473" s="214"/>
      <c r="Q473" s="214"/>
      <c r="R473" s="214"/>
      <c r="S473" s="214"/>
      <c r="T473" s="215"/>
      <c r="AT473" s="216" t="s">
        <v>183</v>
      </c>
      <c r="AU473" s="216" t="s">
        <v>82</v>
      </c>
      <c r="AV473" s="11" t="s">
        <v>80</v>
      </c>
      <c r="AW473" s="11" t="s">
        <v>35</v>
      </c>
      <c r="AX473" s="11" t="s">
        <v>72</v>
      </c>
      <c r="AY473" s="216" t="s">
        <v>173</v>
      </c>
    </row>
    <row r="474" spans="2:51" s="11" customFormat="1" ht="13.5">
      <c r="B474" s="205"/>
      <c r="C474" s="206"/>
      <c r="D474" s="207" t="s">
        <v>183</v>
      </c>
      <c r="E474" s="208" t="s">
        <v>21</v>
      </c>
      <c r="F474" s="209" t="s">
        <v>232</v>
      </c>
      <c r="G474" s="206"/>
      <c r="H474" s="210" t="s">
        <v>21</v>
      </c>
      <c r="I474" s="211"/>
      <c r="J474" s="206"/>
      <c r="K474" s="206"/>
      <c r="L474" s="212"/>
      <c r="M474" s="213"/>
      <c r="N474" s="214"/>
      <c r="O474" s="214"/>
      <c r="P474" s="214"/>
      <c r="Q474" s="214"/>
      <c r="R474" s="214"/>
      <c r="S474" s="214"/>
      <c r="T474" s="215"/>
      <c r="AT474" s="216" t="s">
        <v>183</v>
      </c>
      <c r="AU474" s="216" t="s">
        <v>82</v>
      </c>
      <c r="AV474" s="11" t="s">
        <v>80</v>
      </c>
      <c r="AW474" s="11" t="s">
        <v>35</v>
      </c>
      <c r="AX474" s="11" t="s">
        <v>72</v>
      </c>
      <c r="AY474" s="216" t="s">
        <v>173</v>
      </c>
    </row>
    <row r="475" spans="2:51" s="11" customFormat="1" ht="13.5">
      <c r="B475" s="205"/>
      <c r="C475" s="206"/>
      <c r="D475" s="207" t="s">
        <v>183</v>
      </c>
      <c r="E475" s="208" t="s">
        <v>21</v>
      </c>
      <c r="F475" s="209" t="s">
        <v>381</v>
      </c>
      <c r="G475" s="206"/>
      <c r="H475" s="210" t="s">
        <v>21</v>
      </c>
      <c r="I475" s="211"/>
      <c r="J475" s="206"/>
      <c r="K475" s="206"/>
      <c r="L475" s="212"/>
      <c r="M475" s="213"/>
      <c r="N475" s="214"/>
      <c r="O475" s="214"/>
      <c r="P475" s="214"/>
      <c r="Q475" s="214"/>
      <c r="R475" s="214"/>
      <c r="S475" s="214"/>
      <c r="T475" s="215"/>
      <c r="AT475" s="216" t="s">
        <v>183</v>
      </c>
      <c r="AU475" s="216" t="s">
        <v>82</v>
      </c>
      <c r="AV475" s="11" t="s">
        <v>80</v>
      </c>
      <c r="AW475" s="11" t="s">
        <v>35</v>
      </c>
      <c r="AX475" s="11" t="s">
        <v>72</v>
      </c>
      <c r="AY475" s="216" t="s">
        <v>173</v>
      </c>
    </row>
    <row r="476" spans="2:51" s="11" customFormat="1" ht="13.5">
      <c r="B476" s="205"/>
      <c r="C476" s="206"/>
      <c r="D476" s="207" t="s">
        <v>183</v>
      </c>
      <c r="E476" s="208" t="s">
        <v>21</v>
      </c>
      <c r="F476" s="209" t="s">
        <v>406</v>
      </c>
      <c r="G476" s="206"/>
      <c r="H476" s="210" t="s">
        <v>21</v>
      </c>
      <c r="I476" s="211"/>
      <c r="J476" s="206"/>
      <c r="K476" s="206"/>
      <c r="L476" s="212"/>
      <c r="M476" s="213"/>
      <c r="N476" s="214"/>
      <c r="O476" s="214"/>
      <c r="P476" s="214"/>
      <c r="Q476" s="214"/>
      <c r="R476" s="214"/>
      <c r="S476" s="214"/>
      <c r="T476" s="215"/>
      <c r="AT476" s="216" t="s">
        <v>183</v>
      </c>
      <c r="AU476" s="216" t="s">
        <v>82</v>
      </c>
      <c r="AV476" s="11" t="s">
        <v>80</v>
      </c>
      <c r="AW476" s="11" t="s">
        <v>35</v>
      </c>
      <c r="AX476" s="11" t="s">
        <v>72</v>
      </c>
      <c r="AY476" s="216" t="s">
        <v>173</v>
      </c>
    </row>
    <row r="477" spans="2:51" s="12" customFormat="1" ht="13.5">
      <c r="B477" s="217"/>
      <c r="C477" s="218"/>
      <c r="D477" s="207" t="s">
        <v>183</v>
      </c>
      <c r="E477" s="219" t="s">
        <v>21</v>
      </c>
      <c r="F477" s="220" t="s">
        <v>407</v>
      </c>
      <c r="G477" s="218"/>
      <c r="H477" s="221">
        <v>1.716</v>
      </c>
      <c r="I477" s="222"/>
      <c r="J477" s="218"/>
      <c r="K477" s="218"/>
      <c r="L477" s="223"/>
      <c r="M477" s="224"/>
      <c r="N477" s="225"/>
      <c r="O477" s="225"/>
      <c r="P477" s="225"/>
      <c r="Q477" s="225"/>
      <c r="R477" s="225"/>
      <c r="S477" s="225"/>
      <c r="T477" s="226"/>
      <c r="AT477" s="227" t="s">
        <v>183</v>
      </c>
      <c r="AU477" s="227" t="s">
        <v>82</v>
      </c>
      <c r="AV477" s="12" t="s">
        <v>82</v>
      </c>
      <c r="AW477" s="12" t="s">
        <v>35</v>
      </c>
      <c r="AX477" s="12" t="s">
        <v>72</v>
      </c>
      <c r="AY477" s="227" t="s">
        <v>173</v>
      </c>
    </row>
    <row r="478" spans="2:51" s="11" customFormat="1" ht="13.5">
      <c r="B478" s="205"/>
      <c r="C478" s="206"/>
      <c r="D478" s="207" t="s">
        <v>183</v>
      </c>
      <c r="E478" s="208" t="s">
        <v>21</v>
      </c>
      <c r="F478" s="209" t="s">
        <v>408</v>
      </c>
      <c r="G478" s="206"/>
      <c r="H478" s="210" t="s">
        <v>21</v>
      </c>
      <c r="I478" s="211"/>
      <c r="J478" s="206"/>
      <c r="K478" s="206"/>
      <c r="L478" s="212"/>
      <c r="M478" s="213"/>
      <c r="N478" s="214"/>
      <c r="O478" s="214"/>
      <c r="P478" s="214"/>
      <c r="Q478" s="214"/>
      <c r="R478" s="214"/>
      <c r="S478" s="214"/>
      <c r="T478" s="215"/>
      <c r="AT478" s="216" t="s">
        <v>183</v>
      </c>
      <c r="AU478" s="216" t="s">
        <v>82</v>
      </c>
      <c r="AV478" s="11" t="s">
        <v>80</v>
      </c>
      <c r="AW478" s="11" t="s">
        <v>35</v>
      </c>
      <c r="AX478" s="11" t="s">
        <v>72</v>
      </c>
      <c r="AY478" s="216" t="s">
        <v>173</v>
      </c>
    </row>
    <row r="479" spans="2:51" s="11" customFormat="1" ht="13.5">
      <c r="B479" s="205"/>
      <c r="C479" s="206"/>
      <c r="D479" s="207" t="s">
        <v>183</v>
      </c>
      <c r="E479" s="208" t="s">
        <v>21</v>
      </c>
      <c r="F479" s="209" t="s">
        <v>232</v>
      </c>
      <c r="G479" s="206"/>
      <c r="H479" s="210" t="s">
        <v>21</v>
      </c>
      <c r="I479" s="211"/>
      <c r="J479" s="206"/>
      <c r="K479" s="206"/>
      <c r="L479" s="212"/>
      <c r="M479" s="213"/>
      <c r="N479" s="214"/>
      <c r="O479" s="214"/>
      <c r="P479" s="214"/>
      <c r="Q479" s="214"/>
      <c r="R479" s="214"/>
      <c r="S479" s="214"/>
      <c r="T479" s="215"/>
      <c r="AT479" s="216" t="s">
        <v>183</v>
      </c>
      <c r="AU479" s="216" t="s">
        <v>82</v>
      </c>
      <c r="AV479" s="11" t="s">
        <v>80</v>
      </c>
      <c r="AW479" s="11" t="s">
        <v>35</v>
      </c>
      <c r="AX479" s="11" t="s">
        <v>72</v>
      </c>
      <c r="AY479" s="216" t="s">
        <v>173</v>
      </c>
    </row>
    <row r="480" spans="2:51" s="11" customFormat="1" ht="13.5">
      <c r="B480" s="205"/>
      <c r="C480" s="206"/>
      <c r="D480" s="207" t="s">
        <v>183</v>
      </c>
      <c r="E480" s="208" t="s">
        <v>21</v>
      </c>
      <c r="F480" s="209" t="s">
        <v>381</v>
      </c>
      <c r="G480" s="206"/>
      <c r="H480" s="210" t="s">
        <v>21</v>
      </c>
      <c r="I480" s="211"/>
      <c r="J480" s="206"/>
      <c r="K480" s="206"/>
      <c r="L480" s="212"/>
      <c r="M480" s="213"/>
      <c r="N480" s="214"/>
      <c r="O480" s="214"/>
      <c r="P480" s="214"/>
      <c r="Q480" s="214"/>
      <c r="R480" s="214"/>
      <c r="S480" s="214"/>
      <c r="T480" s="215"/>
      <c r="AT480" s="216" t="s">
        <v>183</v>
      </c>
      <c r="AU480" s="216" t="s">
        <v>82</v>
      </c>
      <c r="AV480" s="11" t="s">
        <v>80</v>
      </c>
      <c r="AW480" s="11" t="s">
        <v>35</v>
      </c>
      <c r="AX480" s="11" t="s">
        <v>72</v>
      </c>
      <c r="AY480" s="216" t="s">
        <v>173</v>
      </c>
    </row>
    <row r="481" spans="2:51" s="11" customFormat="1" ht="13.5">
      <c r="B481" s="205"/>
      <c r="C481" s="206"/>
      <c r="D481" s="207" t="s">
        <v>183</v>
      </c>
      <c r="E481" s="208" t="s">
        <v>21</v>
      </c>
      <c r="F481" s="209" t="s">
        <v>409</v>
      </c>
      <c r="G481" s="206"/>
      <c r="H481" s="210" t="s">
        <v>21</v>
      </c>
      <c r="I481" s="211"/>
      <c r="J481" s="206"/>
      <c r="K481" s="206"/>
      <c r="L481" s="212"/>
      <c r="M481" s="213"/>
      <c r="N481" s="214"/>
      <c r="O481" s="214"/>
      <c r="P481" s="214"/>
      <c r="Q481" s="214"/>
      <c r="R481" s="214"/>
      <c r="S481" s="214"/>
      <c r="T481" s="215"/>
      <c r="AT481" s="216" t="s">
        <v>183</v>
      </c>
      <c r="AU481" s="216" t="s">
        <v>82</v>
      </c>
      <c r="AV481" s="11" t="s">
        <v>80</v>
      </c>
      <c r="AW481" s="11" t="s">
        <v>35</v>
      </c>
      <c r="AX481" s="11" t="s">
        <v>72</v>
      </c>
      <c r="AY481" s="216" t="s">
        <v>173</v>
      </c>
    </row>
    <row r="482" spans="2:51" s="12" customFormat="1" ht="13.5">
      <c r="B482" s="217"/>
      <c r="C482" s="218"/>
      <c r="D482" s="207" t="s">
        <v>183</v>
      </c>
      <c r="E482" s="219" t="s">
        <v>21</v>
      </c>
      <c r="F482" s="220" t="s">
        <v>410</v>
      </c>
      <c r="G482" s="218"/>
      <c r="H482" s="221">
        <v>1.871</v>
      </c>
      <c r="I482" s="222"/>
      <c r="J482" s="218"/>
      <c r="K482" s="218"/>
      <c r="L482" s="223"/>
      <c r="M482" s="224"/>
      <c r="N482" s="225"/>
      <c r="O482" s="225"/>
      <c r="P482" s="225"/>
      <c r="Q482" s="225"/>
      <c r="R482" s="225"/>
      <c r="S482" s="225"/>
      <c r="T482" s="226"/>
      <c r="AT482" s="227" t="s">
        <v>183</v>
      </c>
      <c r="AU482" s="227" t="s">
        <v>82</v>
      </c>
      <c r="AV482" s="12" t="s">
        <v>82</v>
      </c>
      <c r="AW482" s="12" t="s">
        <v>35</v>
      </c>
      <c r="AX482" s="12" t="s">
        <v>72</v>
      </c>
      <c r="AY482" s="227" t="s">
        <v>173</v>
      </c>
    </row>
    <row r="483" spans="2:51" s="11" customFormat="1" ht="13.5">
      <c r="B483" s="205"/>
      <c r="C483" s="206"/>
      <c r="D483" s="207" t="s">
        <v>183</v>
      </c>
      <c r="E483" s="208" t="s">
        <v>21</v>
      </c>
      <c r="F483" s="209" t="s">
        <v>411</v>
      </c>
      <c r="G483" s="206"/>
      <c r="H483" s="210" t="s">
        <v>21</v>
      </c>
      <c r="I483" s="211"/>
      <c r="J483" s="206"/>
      <c r="K483" s="206"/>
      <c r="L483" s="212"/>
      <c r="M483" s="213"/>
      <c r="N483" s="214"/>
      <c r="O483" s="214"/>
      <c r="P483" s="214"/>
      <c r="Q483" s="214"/>
      <c r="R483" s="214"/>
      <c r="S483" s="214"/>
      <c r="T483" s="215"/>
      <c r="AT483" s="216" t="s">
        <v>183</v>
      </c>
      <c r="AU483" s="216" t="s">
        <v>82</v>
      </c>
      <c r="AV483" s="11" t="s">
        <v>80</v>
      </c>
      <c r="AW483" s="11" t="s">
        <v>35</v>
      </c>
      <c r="AX483" s="11" t="s">
        <v>72</v>
      </c>
      <c r="AY483" s="216" t="s">
        <v>173</v>
      </c>
    </row>
    <row r="484" spans="2:51" s="11" customFormat="1" ht="13.5">
      <c r="B484" s="205"/>
      <c r="C484" s="206"/>
      <c r="D484" s="207" t="s">
        <v>183</v>
      </c>
      <c r="E484" s="208" t="s">
        <v>21</v>
      </c>
      <c r="F484" s="209" t="s">
        <v>276</v>
      </c>
      <c r="G484" s="206"/>
      <c r="H484" s="210" t="s">
        <v>21</v>
      </c>
      <c r="I484" s="211"/>
      <c r="J484" s="206"/>
      <c r="K484" s="206"/>
      <c r="L484" s="212"/>
      <c r="M484" s="213"/>
      <c r="N484" s="214"/>
      <c r="O484" s="214"/>
      <c r="P484" s="214"/>
      <c r="Q484" s="214"/>
      <c r="R484" s="214"/>
      <c r="S484" s="214"/>
      <c r="T484" s="215"/>
      <c r="AT484" s="216" t="s">
        <v>183</v>
      </c>
      <c r="AU484" s="216" t="s">
        <v>82</v>
      </c>
      <c r="AV484" s="11" t="s">
        <v>80</v>
      </c>
      <c r="AW484" s="11" t="s">
        <v>35</v>
      </c>
      <c r="AX484" s="11" t="s">
        <v>72</v>
      </c>
      <c r="AY484" s="216" t="s">
        <v>173</v>
      </c>
    </row>
    <row r="485" spans="2:51" s="11" customFormat="1" ht="13.5">
      <c r="B485" s="205"/>
      <c r="C485" s="206"/>
      <c r="D485" s="207" t="s">
        <v>183</v>
      </c>
      <c r="E485" s="208" t="s">
        <v>21</v>
      </c>
      <c r="F485" s="209" t="s">
        <v>381</v>
      </c>
      <c r="G485" s="206"/>
      <c r="H485" s="210" t="s">
        <v>21</v>
      </c>
      <c r="I485" s="211"/>
      <c r="J485" s="206"/>
      <c r="K485" s="206"/>
      <c r="L485" s="212"/>
      <c r="M485" s="213"/>
      <c r="N485" s="214"/>
      <c r="O485" s="214"/>
      <c r="P485" s="214"/>
      <c r="Q485" s="214"/>
      <c r="R485" s="214"/>
      <c r="S485" s="214"/>
      <c r="T485" s="215"/>
      <c r="AT485" s="216" t="s">
        <v>183</v>
      </c>
      <c r="AU485" s="216" t="s">
        <v>82</v>
      </c>
      <c r="AV485" s="11" t="s">
        <v>80</v>
      </c>
      <c r="AW485" s="11" t="s">
        <v>35</v>
      </c>
      <c r="AX485" s="11" t="s">
        <v>72</v>
      </c>
      <c r="AY485" s="216" t="s">
        <v>173</v>
      </c>
    </row>
    <row r="486" spans="2:51" s="11" customFormat="1" ht="13.5">
      <c r="B486" s="205"/>
      <c r="C486" s="206"/>
      <c r="D486" s="207" t="s">
        <v>183</v>
      </c>
      <c r="E486" s="208" t="s">
        <v>21</v>
      </c>
      <c r="F486" s="209" t="s">
        <v>409</v>
      </c>
      <c r="G486" s="206"/>
      <c r="H486" s="210" t="s">
        <v>21</v>
      </c>
      <c r="I486" s="211"/>
      <c r="J486" s="206"/>
      <c r="K486" s="206"/>
      <c r="L486" s="212"/>
      <c r="M486" s="213"/>
      <c r="N486" s="214"/>
      <c r="O486" s="214"/>
      <c r="P486" s="214"/>
      <c r="Q486" s="214"/>
      <c r="R486" s="214"/>
      <c r="S486" s="214"/>
      <c r="T486" s="215"/>
      <c r="AT486" s="216" t="s">
        <v>183</v>
      </c>
      <c r="AU486" s="216" t="s">
        <v>82</v>
      </c>
      <c r="AV486" s="11" t="s">
        <v>80</v>
      </c>
      <c r="AW486" s="11" t="s">
        <v>35</v>
      </c>
      <c r="AX486" s="11" t="s">
        <v>72</v>
      </c>
      <c r="AY486" s="216" t="s">
        <v>173</v>
      </c>
    </row>
    <row r="487" spans="2:51" s="12" customFormat="1" ht="13.5">
      <c r="B487" s="217"/>
      <c r="C487" s="218"/>
      <c r="D487" s="207" t="s">
        <v>183</v>
      </c>
      <c r="E487" s="219" t="s">
        <v>21</v>
      </c>
      <c r="F487" s="220" t="s">
        <v>410</v>
      </c>
      <c r="G487" s="218"/>
      <c r="H487" s="221">
        <v>1.871</v>
      </c>
      <c r="I487" s="222"/>
      <c r="J487" s="218"/>
      <c r="K487" s="218"/>
      <c r="L487" s="223"/>
      <c r="M487" s="224"/>
      <c r="N487" s="225"/>
      <c r="O487" s="225"/>
      <c r="P487" s="225"/>
      <c r="Q487" s="225"/>
      <c r="R487" s="225"/>
      <c r="S487" s="225"/>
      <c r="T487" s="226"/>
      <c r="AT487" s="227" t="s">
        <v>183</v>
      </c>
      <c r="AU487" s="227" t="s">
        <v>82</v>
      </c>
      <c r="AV487" s="12" t="s">
        <v>82</v>
      </c>
      <c r="AW487" s="12" t="s">
        <v>35</v>
      </c>
      <c r="AX487" s="12" t="s">
        <v>72</v>
      </c>
      <c r="AY487" s="227" t="s">
        <v>173</v>
      </c>
    </row>
    <row r="488" spans="2:51" s="11" customFormat="1" ht="13.5">
      <c r="B488" s="205"/>
      <c r="C488" s="206"/>
      <c r="D488" s="207" t="s">
        <v>183</v>
      </c>
      <c r="E488" s="208" t="s">
        <v>21</v>
      </c>
      <c r="F488" s="209" t="s">
        <v>412</v>
      </c>
      <c r="G488" s="206"/>
      <c r="H488" s="210" t="s">
        <v>21</v>
      </c>
      <c r="I488" s="211"/>
      <c r="J488" s="206"/>
      <c r="K488" s="206"/>
      <c r="L488" s="212"/>
      <c r="M488" s="213"/>
      <c r="N488" s="214"/>
      <c r="O488" s="214"/>
      <c r="P488" s="214"/>
      <c r="Q488" s="214"/>
      <c r="R488" s="214"/>
      <c r="S488" s="214"/>
      <c r="T488" s="215"/>
      <c r="AT488" s="216" t="s">
        <v>183</v>
      </c>
      <c r="AU488" s="216" t="s">
        <v>82</v>
      </c>
      <c r="AV488" s="11" t="s">
        <v>80</v>
      </c>
      <c r="AW488" s="11" t="s">
        <v>35</v>
      </c>
      <c r="AX488" s="11" t="s">
        <v>72</v>
      </c>
      <c r="AY488" s="216" t="s">
        <v>173</v>
      </c>
    </row>
    <row r="489" spans="2:51" s="11" customFormat="1" ht="13.5">
      <c r="B489" s="205"/>
      <c r="C489" s="206"/>
      <c r="D489" s="207" t="s">
        <v>183</v>
      </c>
      <c r="E489" s="208" t="s">
        <v>21</v>
      </c>
      <c r="F489" s="209" t="s">
        <v>413</v>
      </c>
      <c r="G489" s="206"/>
      <c r="H489" s="210" t="s">
        <v>21</v>
      </c>
      <c r="I489" s="211"/>
      <c r="J489" s="206"/>
      <c r="K489" s="206"/>
      <c r="L489" s="212"/>
      <c r="M489" s="213"/>
      <c r="N489" s="214"/>
      <c r="O489" s="214"/>
      <c r="P489" s="214"/>
      <c r="Q489" s="214"/>
      <c r="R489" s="214"/>
      <c r="S489" s="214"/>
      <c r="T489" s="215"/>
      <c r="AT489" s="216" t="s">
        <v>183</v>
      </c>
      <c r="AU489" s="216" t="s">
        <v>82</v>
      </c>
      <c r="AV489" s="11" t="s">
        <v>80</v>
      </c>
      <c r="AW489" s="11" t="s">
        <v>35</v>
      </c>
      <c r="AX489" s="11" t="s">
        <v>72</v>
      </c>
      <c r="AY489" s="216" t="s">
        <v>173</v>
      </c>
    </row>
    <row r="490" spans="2:51" s="11" customFormat="1" ht="13.5">
      <c r="B490" s="205"/>
      <c r="C490" s="206"/>
      <c r="D490" s="207" t="s">
        <v>183</v>
      </c>
      <c r="E490" s="208" t="s">
        <v>21</v>
      </c>
      <c r="F490" s="209" t="s">
        <v>381</v>
      </c>
      <c r="G490" s="206"/>
      <c r="H490" s="210" t="s">
        <v>21</v>
      </c>
      <c r="I490" s="211"/>
      <c r="J490" s="206"/>
      <c r="K490" s="206"/>
      <c r="L490" s="212"/>
      <c r="M490" s="213"/>
      <c r="N490" s="214"/>
      <c r="O490" s="214"/>
      <c r="P490" s="214"/>
      <c r="Q490" s="214"/>
      <c r="R490" s="214"/>
      <c r="S490" s="214"/>
      <c r="T490" s="215"/>
      <c r="AT490" s="216" t="s">
        <v>183</v>
      </c>
      <c r="AU490" s="216" t="s">
        <v>82</v>
      </c>
      <c r="AV490" s="11" t="s">
        <v>80</v>
      </c>
      <c r="AW490" s="11" t="s">
        <v>35</v>
      </c>
      <c r="AX490" s="11" t="s">
        <v>72</v>
      </c>
      <c r="AY490" s="216" t="s">
        <v>173</v>
      </c>
    </row>
    <row r="491" spans="2:51" s="11" customFormat="1" ht="13.5">
      <c r="B491" s="205"/>
      <c r="C491" s="206"/>
      <c r="D491" s="207" t="s">
        <v>183</v>
      </c>
      <c r="E491" s="208" t="s">
        <v>21</v>
      </c>
      <c r="F491" s="209" t="s">
        <v>414</v>
      </c>
      <c r="G491" s="206"/>
      <c r="H491" s="210" t="s">
        <v>21</v>
      </c>
      <c r="I491" s="211"/>
      <c r="J491" s="206"/>
      <c r="K491" s="206"/>
      <c r="L491" s="212"/>
      <c r="M491" s="213"/>
      <c r="N491" s="214"/>
      <c r="O491" s="214"/>
      <c r="P491" s="214"/>
      <c r="Q491" s="214"/>
      <c r="R491" s="214"/>
      <c r="S491" s="214"/>
      <c r="T491" s="215"/>
      <c r="AT491" s="216" t="s">
        <v>183</v>
      </c>
      <c r="AU491" s="216" t="s">
        <v>82</v>
      </c>
      <c r="AV491" s="11" t="s">
        <v>80</v>
      </c>
      <c r="AW491" s="11" t="s">
        <v>35</v>
      </c>
      <c r="AX491" s="11" t="s">
        <v>72</v>
      </c>
      <c r="AY491" s="216" t="s">
        <v>173</v>
      </c>
    </row>
    <row r="492" spans="2:51" s="12" customFormat="1" ht="13.5">
      <c r="B492" s="217"/>
      <c r="C492" s="218"/>
      <c r="D492" s="207" t="s">
        <v>183</v>
      </c>
      <c r="E492" s="219" t="s">
        <v>21</v>
      </c>
      <c r="F492" s="220" t="s">
        <v>415</v>
      </c>
      <c r="G492" s="218"/>
      <c r="H492" s="221">
        <v>1.773</v>
      </c>
      <c r="I492" s="222"/>
      <c r="J492" s="218"/>
      <c r="K492" s="218"/>
      <c r="L492" s="223"/>
      <c r="M492" s="224"/>
      <c r="N492" s="225"/>
      <c r="O492" s="225"/>
      <c r="P492" s="225"/>
      <c r="Q492" s="225"/>
      <c r="R492" s="225"/>
      <c r="S492" s="225"/>
      <c r="T492" s="226"/>
      <c r="AT492" s="227" t="s">
        <v>183</v>
      </c>
      <c r="AU492" s="227" t="s">
        <v>82</v>
      </c>
      <c r="AV492" s="12" t="s">
        <v>82</v>
      </c>
      <c r="AW492" s="12" t="s">
        <v>35</v>
      </c>
      <c r="AX492" s="12" t="s">
        <v>72</v>
      </c>
      <c r="AY492" s="227" t="s">
        <v>173</v>
      </c>
    </row>
    <row r="493" spans="2:51" s="11" customFormat="1" ht="13.5">
      <c r="B493" s="205"/>
      <c r="C493" s="206"/>
      <c r="D493" s="207" t="s">
        <v>183</v>
      </c>
      <c r="E493" s="208" t="s">
        <v>21</v>
      </c>
      <c r="F493" s="209" t="s">
        <v>416</v>
      </c>
      <c r="G493" s="206"/>
      <c r="H493" s="210" t="s">
        <v>21</v>
      </c>
      <c r="I493" s="211"/>
      <c r="J493" s="206"/>
      <c r="K493" s="206"/>
      <c r="L493" s="212"/>
      <c r="M493" s="213"/>
      <c r="N493" s="214"/>
      <c r="O493" s="214"/>
      <c r="P493" s="214"/>
      <c r="Q493" s="214"/>
      <c r="R493" s="214"/>
      <c r="S493" s="214"/>
      <c r="T493" s="215"/>
      <c r="AT493" s="216" t="s">
        <v>183</v>
      </c>
      <c r="AU493" s="216" t="s">
        <v>82</v>
      </c>
      <c r="AV493" s="11" t="s">
        <v>80</v>
      </c>
      <c r="AW493" s="11" t="s">
        <v>35</v>
      </c>
      <c r="AX493" s="11" t="s">
        <v>72</v>
      </c>
      <c r="AY493" s="216" t="s">
        <v>173</v>
      </c>
    </row>
    <row r="494" spans="2:51" s="11" customFormat="1" ht="13.5">
      <c r="B494" s="205"/>
      <c r="C494" s="206"/>
      <c r="D494" s="207" t="s">
        <v>183</v>
      </c>
      <c r="E494" s="208" t="s">
        <v>21</v>
      </c>
      <c r="F494" s="209" t="s">
        <v>235</v>
      </c>
      <c r="G494" s="206"/>
      <c r="H494" s="210" t="s">
        <v>21</v>
      </c>
      <c r="I494" s="211"/>
      <c r="J494" s="206"/>
      <c r="K494" s="206"/>
      <c r="L494" s="212"/>
      <c r="M494" s="213"/>
      <c r="N494" s="214"/>
      <c r="O494" s="214"/>
      <c r="P494" s="214"/>
      <c r="Q494" s="214"/>
      <c r="R494" s="214"/>
      <c r="S494" s="214"/>
      <c r="T494" s="215"/>
      <c r="AT494" s="216" t="s">
        <v>183</v>
      </c>
      <c r="AU494" s="216" t="s">
        <v>82</v>
      </c>
      <c r="AV494" s="11" t="s">
        <v>80</v>
      </c>
      <c r="AW494" s="11" t="s">
        <v>35</v>
      </c>
      <c r="AX494" s="11" t="s">
        <v>72</v>
      </c>
      <c r="AY494" s="216" t="s">
        <v>173</v>
      </c>
    </row>
    <row r="495" spans="2:51" s="11" customFormat="1" ht="13.5">
      <c r="B495" s="205"/>
      <c r="C495" s="206"/>
      <c r="D495" s="207" t="s">
        <v>183</v>
      </c>
      <c r="E495" s="208" t="s">
        <v>21</v>
      </c>
      <c r="F495" s="209" t="s">
        <v>381</v>
      </c>
      <c r="G495" s="206"/>
      <c r="H495" s="210" t="s">
        <v>21</v>
      </c>
      <c r="I495" s="211"/>
      <c r="J495" s="206"/>
      <c r="K495" s="206"/>
      <c r="L495" s="212"/>
      <c r="M495" s="213"/>
      <c r="N495" s="214"/>
      <c r="O495" s="214"/>
      <c r="P495" s="214"/>
      <c r="Q495" s="214"/>
      <c r="R495" s="214"/>
      <c r="S495" s="214"/>
      <c r="T495" s="215"/>
      <c r="AT495" s="216" t="s">
        <v>183</v>
      </c>
      <c r="AU495" s="216" t="s">
        <v>82</v>
      </c>
      <c r="AV495" s="11" t="s">
        <v>80</v>
      </c>
      <c r="AW495" s="11" t="s">
        <v>35</v>
      </c>
      <c r="AX495" s="11" t="s">
        <v>72</v>
      </c>
      <c r="AY495" s="216" t="s">
        <v>173</v>
      </c>
    </row>
    <row r="496" spans="2:51" s="11" customFormat="1" ht="13.5">
      <c r="B496" s="205"/>
      <c r="C496" s="206"/>
      <c r="D496" s="207" t="s">
        <v>183</v>
      </c>
      <c r="E496" s="208" t="s">
        <v>21</v>
      </c>
      <c r="F496" s="209" t="s">
        <v>414</v>
      </c>
      <c r="G496" s="206"/>
      <c r="H496" s="210" t="s">
        <v>21</v>
      </c>
      <c r="I496" s="211"/>
      <c r="J496" s="206"/>
      <c r="K496" s="206"/>
      <c r="L496" s="212"/>
      <c r="M496" s="213"/>
      <c r="N496" s="214"/>
      <c r="O496" s="214"/>
      <c r="P496" s="214"/>
      <c r="Q496" s="214"/>
      <c r="R496" s="214"/>
      <c r="S496" s="214"/>
      <c r="T496" s="215"/>
      <c r="AT496" s="216" t="s">
        <v>183</v>
      </c>
      <c r="AU496" s="216" t="s">
        <v>82</v>
      </c>
      <c r="AV496" s="11" t="s">
        <v>80</v>
      </c>
      <c r="AW496" s="11" t="s">
        <v>35</v>
      </c>
      <c r="AX496" s="11" t="s">
        <v>72</v>
      </c>
      <c r="AY496" s="216" t="s">
        <v>173</v>
      </c>
    </row>
    <row r="497" spans="2:51" s="12" customFormat="1" ht="13.5">
      <c r="B497" s="217"/>
      <c r="C497" s="218"/>
      <c r="D497" s="207" t="s">
        <v>183</v>
      </c>
      <c r="E497" s="219" t="s">
        <v>21</v>
      </c>
      <c r="F497" s="220" t="s">
        <v>415</v>
      </c>
      <c r="G497" s="218"/>
      <c r="H497" s="221">
        <v>1.773</v>
      </c>
      <c r="I497" s="222"/>
      <c r="J497" s="218"/>
      <c r="K497" s="218"/>
      <c r="L497" s="223"/>
      <c r="M497" s="224"/>
      <c r="N497" s="225"/>
      <c r="O497" s="225"/>
      <c r="P497" s="225"/>
      <c r="Q497" s="225"/>
      <c r="R497" s="225"/>
      <c r="S497" s="225"/>
      <c r="T497" s="226"/>
      <c r="AT497" s="227" t="s">
        <v>183</v>
      </c>
      <c r="AU497" s="227" t="s">
        <v>82</v>
      </c>
      <c r="AV497" s="12" t="s">
        <v>82</v>
      </c>
      <c r="AW497" s="12" t="s">
        <v>35</v>
      </c>
      <c r="AX497" s="12" t="s">
        <v>72</v>
      </c>
      <c r="AY497" s="227" t="s">
        <v>173</v>
      </c>
    </row>
    <row r="498" spans="2:51" s="11" customFormat="1" ht="13.5">
      <c r="B498" s="205"/>
      <c r="C498" s="206"/>
      <c r="D498" s="207" t="s">
        <v>183</v>
      </c>
      <c r="E498" s="208" t="s">
        <v>21</v>
      </c>
      <c r="F498" s="209" t="s">
        <v>417</v>
      </c>
      <c r="G498" s="206"/>
      <c r="H498" s="210" t="s">
        <v>21</v>
      </c>
      <c r="I498" s="211"/>
      <c r="J498" s="206"/>
      <c r="K498" s="206"/>
      <c r="L498" s="212"/>
      <c r="M498" s="213"/>
      <c r="N498" s="214"/>
      <c r="O498" s="214"/>
      <c r="P498" s="214"/>
      <c r="Q498" s="214"/>
      <c r="R498" s="214"/>
      <c r="S498" s="214"/>
      <c r="T498" s="215"/>
      <c r="AT498" s="216" t="s">
        <v>183</v>
      </c>
      <c r="AU498" s="216" t="s">
        <v>82</v>
      </c>
      <c r="AV498" s="11" t="s">
        <v>80</v>
      </c>
      <c r="AW498" s="11" t="s">
        <v>35</v>
      </c>
      <c r="AX498" s="11" t="s">
        <v>72</v>
      </c>
      <c r="AY498" s="216" t="s">
        <v>173</v>
      </c>
    </row>
    <row r="499" spans="2:51" s="11" customFormat="1" ht="13.5">
      <c r="B499" s="205"/>
      <c r="C499" s="206"/>
      <c r="D499" s="207" t="s">
        <v>183</v>
      </c>
      <c r="E499" s="208" t="s">
        <v>21</v>
      </c>
      <c r="F499" s="209" t="s">
        <v>418</v>
      </c>
      <c r="G499" s="206"/>
      <c r="H499" s="210" t="s">
        <v>21</v>
      </c>
      <c r="I499" s="211"/>
      <c r="J499" s="206"/>
      <c r="K499" s="206"/>
      <c r="L499" s="212"/>
      <c r="M499" s="213"/>
      <c r="N499" s="214"/>
      <c r="O499" s="214"/>
      <c r="P499" s="214"/>
      <c r="Q499" s="214"/>
      <c r="R499" s="214"/>
      <c r="S499" s="214"/>
      <c r="T499" s="215"/>
      <c r="AT499" s="216" t="s">
        <v>183</v>
      </c>
      <c r="AU499" s="216" t="s">
        <v>82</v>
      </c>
      <c r="AV499" s="11" t="s">
        <v>80</v>
      </c>
      <c r="AW499" s="11" t="s">
        <v>35</v>
      </c>
      <c r="AX499" s="11" t="s">
        <v>72</v>
      </c>
      <c r="AY499" s="216" t="s">
        <v>173</v>
      </c>
    </row>
    <row r="500" spans="2:51" s="11" customFormat="1" ht="13.5">
      <c r="B500" s="205"/>
      <c r="C500" s="206"/>
      <c r="D500" s="207" t="s">
        <v>183</v>
      </c>
      <c r="E500" s="208" t="s">
        <v>21</v>
      </c>
      <c r="F500" s="209" t="s">
        <v>381</v>
      </c>
      <c r="G500" s="206"/>
      <c r="H500" s="210" t="s">
        <v>21</v>
      </c>
      <c r="I500" s="211"/>
      <c r="J500" s="206"/>
      <c r="K500" s="206"/>
      <c r="L500" s="212"/>
      <c r="M500" s="213"/>
      <c r="N500" s="214"/>
      <c r="O500" s="214"/>
      <c r="P500" s="214"/>
      <c r="Q500" s="214"/>
      <c r="R500" s="214"/>
      <c r="S500" s="214"/>
      <c r="T500" s="215"/>
      <c r="AT500" s="216" t="s">
        <v>183</v>
      </c>
      <c r="AU500" s="216" t="s">
        <v>82</v>
      </c>
      <c r="AV500" s="11" t="s">
        <v>80</v>
      </c>
      <c r="AW500" s="11" t="s">
        <v>35</v>
      </c>
      <c r="AX500" s="11" t="s">
        <v>72</v>
      </c>
      <c r="AY500" s="216" t="s">
        <v>173</v>
      </c>
    </row>
    <row r="501" spans="2:51" s="11" customFormat="1" ht="13.5">
      <c r="B501" s="205"/>
      <c r="C501" s="206"/>
      <c r="D501" s="207" t="s">
        <v>183</v>
      </c>
      <c r="E501" s="208" t="s">
        <v>21</v>
      </c>
      <c r="F501" s="209" t="s">
        <v>414</v>
      </c>
      <c r="G501" s="206"/>
      <c r="H501" s="210" t="s">
        <v>21</v>
      </c>
      <c r="I501" s="211"/>
      <c r="J501" s="206"/>
      <c r="K501" s="206"/>
      <c r="L501" s="212"/>
      <c r="M501" s="213"/>
      <c r="N501" s="214"/>
      <c r="O501" s="214"/>
      <c r="P501" s="214"/>
      <c r="Q501" s="214"/>
      <c r="R501" s="214"/>
      <c r="S501" s="214"/>
      <c r="T501" s="215"/>
      <c r="AT501" s="216" t="s">
        <v>183</v>
      </c>
      <c r="AU501" s="216" t="s">
        <v>82</v>
      </c>
      <c r="AV501" s="11" t="s">
        <v>80</v>
      </c>
      <c r="AW501" s="11" t="s">
        <v>35</v>
      </c>
      <c r="AX501" s="11" t="s">
        <v>72</v>
      </c>
      <c r="AY501" s="216" t="s">
        <v>173</v>
      </c>
    </row>
    <row r="502" spans="2:51" s="12" customFormat="1" ht="13.5">
      <c r="B502" s="217"/>
      <c r="C502" s="218"/>
      <c r="D502" s="207" t="s">
        <v>183</v>
      </c>
      <c r="E502" s="219" t="s">
        <v>21</v>
      </c>
      <c r="F502" s="220" t="s">
        <v>415</v>
      </c>
      <c r="G502" s="218"/>
      <c r="H502" s="221">
        <v>1.773</v>
      </c>
      <c r="I502" s="222"/>
      <c r="J502" s="218"/>
      <c r="K502" s="218"/>
      <c r="L502" s="223"/>
      <c r="M502" s="224"/>
      <c r="N502" s="225"/>
      <c r="O502" s="225"/>
      <c r="P502" s="225"/>
      <c r="Q502" s="225"/>
      <c r="R502" s="225"/>
      <c r="S502" s="225"/>
      <c r="T502" s="226"/>
      <c r="AT502" s="227" t="s">
        <v>183</v>
      </c>
      <c r="AU502" s="227" t="s">
        <v>82</v>
      </c>
      <c r="AV502" s="12" t="s">
        <v>82</v>
      </c>
      <c r="AW502" s="12" t="s">
        <v>35</v>
      </c>
      <c r="AX502" s="12" t="s">
        <v>72</v>
      </c>
      <c r="AY502" s="227" t="s">
        <v>173</v>
      </c>
    </row>
    <row r="503" spans="2:51" s="11" customFormat="1" ht="13.5">
      <c r="B503" s="205"/>
      <c r="C503" s="206"/>
      <c r="D503" s="207" t="s">
        <v>183</v>
      </c>
      <c r="E503" s="208" t="s">
        <v>21</v>
      </c>
      <c r="F503" s="209" t="s">
        <v>419</v>
      </c>
      <c r="G503" s="206"/>
      <c r="H503" s="210" t="s">
        <v>21</v>
      </c>
      <c r="I503" s="211"/>
      <c r="J503" s="206"/>
      <c r="K503" s="206"/>
      <c r="L503" s="212"/>
      <c r="M503" s="213"/>
      <c r="N503" s="214"/>
      <c r="O503" s="214"/>
      <c r="P503" s="214"/>
      <c r="Q503" s="214"/>
      <c r="R503" s="214"/>
      <c r="S503" s="214"/>
      <c r="T503" s="215"/>
      <c r="AT503" s="216" t="s">
        <v>183</v>
      </c>
      <c r="AU503" s="216" t="s">
        <v>82</v>
      </c>
      <c r="AV503" s="11" t="s">
        <v>80</v>
      </c>
      <c r="AW503" s="11" t="s">
        <v>35</v>
      </c>
      <c r="AX503" s="11" t="s">
        <v>72</v>
      </c>
      <c r="AY503" s="216" t="s">
        <v>173</v>
      </c>
    </row>
    <row r="504" spans="2:51" s="11" customFormat="1" ht="13.5">
      <c r="B504" s="205"/>
      <c r="C504" s="206"/>
      <c r="D504" s="207" t="s">
        <v>183</v>
      </c>
      <c r="E504" s="208" t="s">
        <v>21</v>
      </c>
      <c r="F504" s="209" t="s">
        <v>420</v>
      </c>
      <c r="G504" s="206"/>
      <c r="H504" s="210" t="s">
        <v>21</v>
      </c>
      <c r="I504" s="211"/>
      <c r="J504" s="206"/>
      <c r="K504" s="206"/>
      <c r="L504" s="212"/>
      <c r="M504" s="213"/>
      <c r="N504" s="214"/>
      <c r="O504" s="214"/>
      <c r="P504" s="214"/>
      <c r="Q504" s="214"/>
      <c r="R504" s="214"/>
      <c r="S504" s="214"/>
      <c r="T504" s="215"/>
      <c r="AT504" s="216" t="s">
        <v>183</v>
      </c>
      <c r="AU504" s="216" t="s">
        <v>82</v>
      </c>
      <c r="AV504" s="11" t="s">
        <v>80</v>
      </c>
      <c r="AW504" s="11" t="s">
        <v>35</v>
      </c>
      <c r="AX504" s="11" t="s">
        <v>72</v>
      </c>
      <c r="AY504" s="216" t="s">
        <v>173</v>
      </c>
    </row>
    <row r="505" spans="2:51" s="11" customFormat="1" ht="13.5">
      <c r="B505" s="205"/>
      <c r="C505" s="206"/>
      <c r="D505" s="207" t="s">
        <v>183</v>
      </c>
      <c r="E505" s="208" t="s">
        <v>21</v>
      </c>
      <c r="F505" s="209" t="s">
        <v>381</v>
      </c>
      <c r="G505" s="206"/>
      <c r="H505" s="210" t="s">
        <v>21</v>
      </c>
      <c r="I505" s="211"/>
      <c r="J505" s="206"/>
      <c r="K505" s="206"/>
      <c r="L505" s="212"/>
      <c r="M505" s="213"/>
      <c r="N505" s="214"/>
      <c r="O505" s="214"/>
      <c r="P505" s="214"/>
      <c r="Q505" s="214"/>
      <c r="R505" s="214"/>
      <c r="S505" s="214"/>
      <c r="T505" s="215"/>
      <c r="AT505" s="216" t="s">
        <v>183</v>
      </c>
      <c r="AU505" s="216" t="s">
        <v>82</v>
      </c>
      <c r="AV505" s="11" t="s">
        <v>80</v>
      </c>
      <c r="AW505" s="11" t="s">
        <v>35</v>
      </c>
      <c r="AX505" s="11" t="s">
        <v>72</v>
      </c>
      <c r="AY505" s="216" t="s">
        <v>173</v>
      </c>
    </row>
    <row r="506" spans="2:51" s="11" customFormat="1" ht="13.5">
      <c r="B506" s="205"/>
      <c r="C506" s="206"/>
      <c r="D506" s="207" t="s">
        <v>183</v>
      </c>
      <c r="E506" s="208" t="s">
        <v>21</v>
      </c>
      <c r="F506" s="209" t="s">
        <v>421</v>
      </c>
      <c r="G506" s="206"/>
      <c r="H506" s="210" t="s">
        <v>21</v>
      </c>
      <c r="I506" s="211"/>
      <c r="J506" s="206"/>
      <c r="K506" s="206"/>
      <c r="L506" s="212"/>
      <c r="M506" s="213"/>
      <c r="N506" s="214"/>
      <c r="O506" s="214"/>
      <c r="P506" s="214"/>
      <c r="Q506" s="214"/>
      <c r="R506" s="214"/>
      <c r="S506" s="214"/>
      <c r="T506" s="215"/>
      <c r="AT506" s="216" t="s">
        <v>183</v>
      </c>
      <c r="AU506" s="216" t="s">
        <v>82</v>
      </c>
      <c r="AV506" s="11" t="s">
        <v>80</v>
      </c>
      <c r="AW506" s="11" t="s">
        <v>35</v>
      </c>
      <c r="AX506" s="11" t="s">
        <v>72</v>
      </c>
      <c r="AY506" s="216" t="s">
        <v>173</v>
      </c>
    </row>
    <row r="507" spans="2:51" s="12" customFormat="1" ht="13.5">
      <c r="B507" s="217"/>
      <c r="C507" s="218"/>
      <c r="D507" s="207" t="s">
        <v>183</v>
      </c>
      <c r="E507" s="219" t="s">
        <v>21</v>
      </c>
      <c r="F507" s="220" t="s">
        <v>422</v>
      </c>
      <c r="G507" s="218"/>
      <c r="H507" s="221">
        <v>1.576</v>
      </c>
      <c r="I507" s="222"/>
      <c r="J507" s="218"/>
      <c r="K507" s="218"/>
      <c r="L507" s="223"/>
      <c r="M507" s="224"/>
      <c r="N507" s="225"/>
      <c r="O507" s="225"/>
      <c r="P507" s="225"/>
      <c r="Q507" s="225"/>
      <c r="R507" s="225"/>
      <c r="S507" s="225"/>
      <c r="T507" s="226"/>
      <c r="AT507" s="227" t="s">
        <v>183</v>
      </c>
      <c r="AU507" s="227" t="s">
        <v>82</v>
      </c>
      <c r="AV507" s="12" t="s">
        <v>82</v>
      </c>
      <c r="AW507" s="12" t="s">
        <v>35</v>
      </c>
      <c r="AX507" s="12" t="s">
        <v>72</v>
      </c>
      <c r="AY507" s="227" t="s">
        <v>173</v>
      </c>
    </row>
    <row r="508" spans="2:51" s="11" customFormat="1" ht="13.5">
      <c r="B508" s="205"/>
      <c r="C508" s="206"/>
      <c r="D508" s="207" t="s">
        <v>183</v>
      </c>
      <c r="E508" s="208" t="s">
        <v>21</v>
      </c>
      <c r="F508" s="209" t="s">
        <v>423</v>
      </c>
      <c r="G508" s="206"/>
      <c r="H508" s="210" t="s">
        <v>21</v>
      </c>
      <c r="I508" s="211"/>
      <c r="J508" s="206"/>
      <c r="K508" s="206"/>
      <c r="L508" s="212"/>
      <c r="M508" s="213"/>
      <c r="N508" s="214"/>
      <c r="O508" s="214"/>
      <c r="P508" s="214"/>
      <c r="Q508" s="214"/>
      <c r="R508" s="214"/>
      <c r="S508" s="214"/>
      <c r="T508" s="215"/>
      <c r="AT508" s="216" t="s">
        <v>183</v>
      </c>
      <c r="AU508" s="216" t="s">
        <v>82</v>
      </c>
      <c r="AV508" s="11" t="s">
        <v>80</v>
      </c>
      <c r="AW508" s="11" t="s">
        <v>35</v>
      </c>
      <c r="AX508" s="11" t="s">
        <v>72</v>
      </c>
      <c r="AY508" s="216" t="s">
        <v>173</v>
      </c>
    </row>
    <row r="509" spans="2:51" s="11" customFormat="1" ht="13.5">
      <c r="B509" s="205"/>
      <c r="C509" s="206"/>
      <c r="D509" s="207" t="s">
        <v>183</v>
      </c>
      <c r="E509" s="208" t="s">
        <v>21</v>
      </c>
      <c r="F509" s="209" t="s">
        <v>309</v>
      </c>
      <c r="G509" s="206"/>
      <c r="H509" s="210" t="s">
        <v>21</v>
      </c>
      <c r="I509" s="211"/>
      <c r="J509" s="206"/>
      <c r="K509" s="206"/>
      <c r="L509" s="212"/>
      <c r="M509" s="213"/>
      <c r="N509" s="214"/>
      <c r="O509" s="214"/>
      <c r="P509" s="214"/>
      <c r="Q509" s="214"/>
      <c r="R509" s="214"/>
      <c r="S509" s="214"/>
      <c r="T509" s="215"/>
      <c r="AT509" s="216" t="s">
        <v>183</v>
      </c>
      <c r="AU509" s="216" t="s">
        <v>82</v>
      </c>
      <c r="AV509" s="11" t="s">
        <v>80</v>
      </c>
      <c r="AW509" s="11" t="s">
        <v>35</v>
      </c>
      <c r="AX509" s="11" t="s">
        <v>72</v>
      </c>
      <c r="AY509" s="216" t="s">
        <v>173</v>
      </c>
    </row>
    <row r="510" spans="2:51" s="11" customFormat="1" ht="13.5">
      <c r="B510" s="205"/>
      <c r="C510" s="206"/>
      <c r="D510" s="207" t="s">
        <v>183</v>
      </c>
      <c r="E510" s="208" t="s">
        <v>21</v>
      </c>
      <c r="F510" s="209" t="s">
        <v>381</v>
      </c>
      <c r="G510" s="206"/>
      <c r="H510" s="210" t="s">
        <v>21</v>
      </c>
      <c r="I510" s="211"/>
      <c r="J510" s="206"/>
      <c r="K510" s="206"/>
      <c r="L510" s="212"/>
      <c r="M510" s="213"/>
      <c r="N510" s="214"/>
      <c r="O510" s="214"/>
      <c r="P510" s="214"/>
      <c r="Q510" s="214"/>
      <c r="R510" s="214"/>
      <c r="S510" s="214"/>
      <c r="T510" s="215"/>
      <c r="AT510" s="216" t="s">
        <v>183</v>
      </c>
      <c r="AU510" s="216" t="s">
        <v>82</v>
      </c>
      <c r="AV510" s="11" t="s">
        <v>80</v>
      </c>
      <c r="AW510" s="11" t="s">
        <v>35</v>
      </c>
      <c r="AX510" s="11" t="s">
        <v>72</v>
      </c>
      <c r="AY510" s="216" t="s">
        <v>173</v>
      </c>
    </row>
    <row r="511" spans="2:51" s="11" customFormat="1" ht="13.5">
      <c r="B511" s="205"/>
      <c r="C511" s="206"/>
      <c r="D511" s="207" t="s">
        <v>183</v>
      </c>
      <c r="E511" s="208" t="s">
        <v>21</v>
      </c>
      <c r="F511" s="209" t="s">
        <v>424</v>
      </c>
      <c r="G511" s="206"/>
      <c r="H511" s="210" t="s">
        <v>21</v>
      </c>
      <c r="I511" s="211"/>
      <c r="J511" s="206"/>
      <c r="K511" s="206"/>
      <c r="L511" s="212"/>
      <c r="M511" s="213"/>
      <c r="N511" s="214"/>
      <c r="O511" s="214"/>
      <c r="P511" s="214"/>
      <c r="Q511" s="214"/>
      <c r="R511" s="214"/>
      <c r="S511" s="214"/>
      <c r="T511" s="215"/>
      <c r="AT511" s="216" t="s">
        <v>183</v>
      </c>
      <c r="AU511" s="216" t="s">
        <v>82</v>
      </c>
      <c r="AV511" s="11" t="s">
        <v>80</v>
      </c>
      <c r="AW511" s="11" t="s">
        <v>35</v>
      </c>
      <c r="AX511" s="11" t="s">
        <v>72</v>
      </c>
      <c r="AY511" s="216" t="s">
        <v>173</v>
      </c>
    </row>
    <row r="512" spans="2:51" s="12" customFormat="1" ht="13.5">
      <c r="B512" s="217"/>
      <c r="C512" s="218"/>
      <c r="D512" s="207" t="s">
        <v>183</v>
      </c>
      <c r="E512" s="219" t="s">
        <v>21</v>
      </c>
      <c r="F512" s="220" t="s">
        <v>425</v>
      </c>
      <c r="G512" s="218"/>
      <c r="H512" s="221">
        <v>1.164</v>
      </c>
      <c r="I512" s="222"/>
      <c r="J512" s="218"/>
      <c r="K512" s="218"/>
      <c r="L512" s="223"/>
      <c r="M512" s="224"/>
      <c r="N512" s="225"/>
      <c r="O512" s="225"/>
      <c r="P512" s="225"/>
      <c r="Q512" s="225"/>
      <c r="R512" s="225"/>
      <c r="S512" s="225"/>
      <c r="T512" s="226"/>
      <c r="AT512" s="227" t="s">
        <v>183</v>
      </c>
      <c r="AU512" s="227" t="s">
        <v>82</v>
      </c>
      <c r="AV512" s="12" t="s">
        <v>82</v>
      </c>
      <c r="AW512" s="12" t="s">
        <v>35</v>
      </c>
      <c r="AX512" s="12" t="s">
        <v>72</v>
      </c>
      <c r="AY512" s="227" t="s">
        <v>173</v>
      </c>
    </row>
    <row r="513" spans="2:51" s="11" customFormat="1" ht="13.5">
      <c r="B513" s="205"/>
      <c r="C513" s="206"/>
      <c r="D513" s="207" t="s">
        <v>183</v>
      </c>
      <c r="E513" s="208" t="s">
        <v>21</v>
      </c>
      <c r="F513" s="209" t="s">
        <v>426</v>
      </c>
      <c r="G513" s="206"/>
      <c r="H513" s="210" t="s">
        <v>21</v>
      </c>
      <c r="I513" s="211"/>
      <c r="J513" s="206"/>
      <c r="K513" s="206"/>
      <c r="L513" s="212"/>
      <c r="M513" s="213"/>
      <c r="N513" s="214"/>
      <c r="O513" s="214"/>
      <c r="P513" s="214"/>
      <c r="Q513" s="214"/>
      <c r="R513" s="214"/>
      <c r="S513" s="214"/>
      <c r="T513" s="215"/>
      <c r="AT513" s="216" t="s">
        <v>183</v>
      </c>
      <c r="AU513" s="216" t="s">
        <v>82</v>
      </c>
      <c r="AV513" s="11" t="s">
        <v>80</v>
      </c>
      <c r="AW513" s="11" t="s">
        <v>35</v>
      </c>
      <c r="AX513" s="11" t="s">
        <v>72</v>
      </c>
      <c r="AY513" s="216" t="s">
        <v>173</v>
      </c>
    </row>
    <row r="514" spans="2:51" s="11" customFormat="1" ht="13.5">
      <c r="B514" s="205"/>
      <c r="C514" s="206"/>
      <c r="D514" s="207" t="s">
        <v>183</v>
      </c>
      <c r="E514" s="208" t="s">
        <v>21</v>
      </c>
      <c r="F514" s="209" t="s">
        <v>427</v>
      </c>
      <c r="G514" s="206"/>
      <c r="H514" s="210" t="s">
        <v>21</v>
      </c>
      <c r="I514" s="211"/>
      <c r="J514" s="206"/>
      <c r="K514" s="206"/>
      <c r="L514" s="212"/>
      <c r="M514" s="213"/>
      <c r="N514" s="214"/>
      <c r="O514" s="214"/>
      <c r="P514" s="214"/>
      <c r="Q514" s="214"/>
      <c r="R514" s="214"/>
      <c r="S514" s="214"/>
      <c r="T514" s="215"/>
      <c r="AT514" s="216" t="s">
        <v>183</v>
      </c>
      <c r="AU514" s="216" t="s">
        <v>82</v>
      </c>
      <c r="AV514" s="11" t="s">
        <v>80</v>
      </c>
      <c r="AW514" s="11" t="s">
        <v>35</v>
      </c>
      <c r="AX514" s="11" t="s">
        <v>72</v>
      </c>
      <c r="AY514" s="216" t="s">
        <v>173</v>
      </c>
    </row>
    <row r="515" spans="2:51" s="11" customFormat="1" ht="13.5">
      <c r="B515" s="205"/>
      <c r="C515" s="206"/>
      <c r="D515" s="207" t="s">
        <v>183</v>
      </c>
      <c r="E515" s="208" t="s">
        <v>21</v>
      </c>
      <c r="F515" s="209" t="s">
        <v>381</v>
      </c>
      <c r="G515" s="206"/>
      <c r="H515" s="210" t="s">
        <v>21</v>
      </c>
      <c r="I515" s="211"/>
      <c r="J515" s="206"/>
      <c r="K515" s="206"/>
      <c r="L515" s="212"/>
      <c r="M515" s="213"/>
      <c r="N515" s="214"/>
      <c r="O515" s="214"/>
      <c r="P515" s="214"/>
      <c r="Q515" s="214"/>
      <c r="R515" s="214"/>
      <c r="S515" s="214"/>
      <c r="T515" s="215"/>
      <c r="AT515" s="216" t="s">
        <v>183</v>
      </c>
      <c r="AU515" s="216" t="s">
        <v>82</v>
      </c>
      <c r="AV515" s="11" t="s">
        <v>80</v>
      </c>
      <c r="AW515" s="11" t="s">
        <v>35</v>
      </c>
      <c r="AX515" s="11" t="s">
        <v>72</v>
      </c>
      <c r="AY515" s="216" t="s">
        <v>173</v>
      </c>
    </row>
    <row r="516" spans="2:51" s="11" customFormat="1" ht="13.5">
      <c r="B516" s="205"/>
      <c r="C516" s="206"/>
      <c r="D516" s="207" t="s">
        <v>183</v>
      </c>
      <c r="E516" s="208" t="s">
        <v>21</v>
      </c>
      <c r="F516" s="209" t="s">
        <v>428</v>
      </c>
      <c r="G516" s="206"/>
      <c r="H516" s="210" t="s">
        <v>21</v>
      </c>
      <c r="I516" s="211"/>
      <c r="J516" s="206"/>
      <c r="K516" s="206"/>
      <c r="L516" s="212"/>
      <c r="M516" s="213"/>
      <c r="N516" s="214"/>
      <c r="O516" s="214"/>
      <c r="P516" s="214"/>
      <c r="Q516" s="214"/>
      <c r="R516" s="214"/>
      <c r="S516" s="214"/>
      <c r="T516" s="215"/>
      <c r="AT516" s="216" t="s">
        <v>183</v>
      </c>
      <c r="AU516" s="216" t="s">
        <v>82</v>
      </c>
      <c r="AV516" s="11" t="s">
        <v>80</v>
      </c>
      <c r="AW516" s="11" t="s">
        <v>35</v>
      </c>
      <c r="AX516" s="11" t="s">
        <v>72</v>
      </c>
      <c r="AY516" s="216" t="s">
        <v>173</v>
      </c>
    </row>
    <row r="517" spans="2:51" s="12" customFormat="1" ht="13.5">
      <c r="B517" s="217"/>
      <c r="C517" s="218"/>
      <c r="D517" s="207" t="s">
        <v>183</v>
      </c>
      <c r="E517" s="219" t="s">
        <v>21</v>
      </c>
      <c r="F517" s="220" t="s">
        <v>429</v>
      </c>
      <c r="G517" s="218"/>
      <c r="H517" s="221">
        <v>1.931</v>
      </c>
      <c r="I517" s="222"/>
      <c r="J517" s="218"/>
      <c r="K517" s="218"/>
      <c r="L517" s="223"/>
      <c r="M517" s="224"/>
      <c r="N517" s="225"/>
      <c r="O517" s="225"/>
      <c r="P517" s="225"/>
      <c r="Q517" s="225"/>
      <c r="R517" s="225"/>
      <c r="S517" s="225"/>
      <c r="T517" s="226"/>
      <c r="AT517" s="227" t="s">
        <v>183</v>
      </c>
      <c r="AU517" s="227" t="s">
        <v>82</v>
      </c>
      <c r="AV517" s="12" t="s">
        <v>82</v>
      </c>
      <c r="AW517" s="12" t="s">
        <v>35</v>
      </c>
      <c r="AX517" s="12" t="s">
        <v>72</v>
      </c>
      <c r="AY517" s="227" t="s">
        <v>173</v>
      </c>
    </row>
    <row r="518" spans="2:51" s="14" customFormat="1" ht="13.5">
      <c r="B518" s="243"/>
      <c r="C518" s="244"/>
      <c r="D518" s="239" t="s">
        <v>183</v>
      </c>
      <c r="E518" s="254" t="s">
        <v>21</v>
      </c>
      <c r="F518" s="255" t="s">
        <v>204</v>
      </c>
      <c r="G518" s="244"/>
      <c r="H518" s="256">
        <v>27.131</v>
      </c>
      <c r="I518" s="248"/>
      <c r="J518" s="244"/>
      <c r="K518" s="244"/>
      <c r="L518" s="249"/>
      <c r="M518" s="250"/>
      <c r="N518" s="251"/>
      <c r="O518" s="251"/>
      <c r="P518" s="251"/>
      <c r="Q518" s="251"/>
      <c r="R518" s="251"/>
      <c r="S518" s="251"/>
      <c r="T518" s="252"/>
      <c r="AT518" s="253" t="s">
        <v>183</v>
      </c>
      <c r="AU518" s="253" t="s">
        <v>82</v>
      </c>
      <c r="AV518" s="14" t="s">
        <v>181</v>
      </c>
      <c r="AW518" s="14" t="s">
        <v>35</v>
      </c>
      <c r="AX518" s="14" t="s">
        <v>80</v>
      </c>
      <c r="AY518" s="253" t="s">
        <v>173</v>
      </c>
    </row>
    <row r="519" spans="2:65" s="1" customFormat="1" ht="31.5" customHeight="1">
      <c r="B519" s="41"/>
      <c r="C519" s="193" t="s">
        <v>430</v>
      </c>
      <c r="D519" s="193" t="s">
        <v>176</v>
      </c>
      <c r="E519" s="194" t="s">
        <v>431</v>
      </c>
      <c r="F519" s="195" t="s">
        <v>432</v>
      </c>
      <c r="G519" s="196" t="s">
        <v>179</v>
      </c>
      <c r="H519" s="197">
        <v>5.743</v>
      </c>
      <c r="I519" s="198"/>
      <c r="J519" s="199">
        <f>ROUND(I519*H519,2)</f>
        <v>0</v>
      </c>
      <c r="K519" s="195" t="s">
        <v>180</v>
      </c>
      <c r="L519" s="61"/>
      <c r="M519" s="200" t="s">
        <v>21</v>
      </c>
      <c r="N519" s="201" t="s">
        <v>43</v>
      </c>
      <c r="O519" s="42"/>
      <c r="P519" s="202">
        <f>O519*H519</f>
        <v>0</v>
      </c>
      <c r="Q519" s="202">
        <v>0</v>
      </c>
      <c r="R519" s="202">
        <f>Q519*H519</f>
        <v>0</v>
      </c>
      <c r="S519" s="202">
        <v>0.063</v>
      </c>
      <c r="T519" s="203">
        <f>S519*H519</f>
        <v>0.36180900000000005</v>
      </c>
      <c r="AR519" s="24" t="s">
        <v>181</v>
      </c>
      <c r="AT519" s="24" t="s">
        <v>176</v>
      </c>
      <c r="AU519" s="24" t="s">
        <v>82</v>
      </c>
      <c r="AY519" s="24" t="s">
        <v>173</v>
      </c>
      <c r="BE519" s="204">
        <f>IF(N519="základní",J519,0)</f>
        <v>0</v>
      </c>
      <c r="BF519" s="204">
        <f>IF(N519="snížená",J519,0)</f>
        <v>0</v>
      </c>
      <c r="BG519" s="204">
        <f>IF(N519="zákl. přenesená",J519,0)</f>
        <v>0</v>
      </c>
      <c r="BH519" s="204">
        <f>IF(N519="sníž. přenesená",J519,0)</f>
        <v>0</v>
      </c>
      <c r="BI519" s="204">
        <f>IF(N519="nulová",J519,0)</f>
        <v>0</v>
      </c>
      <c r="BJ519" s="24" t="s">
        <v>80</v>
      </c>
      <c r="BK519" s="204">
        <f>ROUND(I519*H519,2)</f>
        <v>0</v>
      </c>
      <c r="BL519" s="24" t="s">
        <v>181</v>
      </c>
      <c r="BM519" s="24" t="s">
        <v>433</v>
      </c>
    </row>
    <row r="520" spans="2:51" s="11" customFormat="1" ht="13.5">
      <c r="B520" s="205"/>
      <c r="C520" s="206"/>
      <c r="D520" s="207" t="s">
        <v>183</v>
      </c>
      <c r="E520" s="208" t="s">
        <v>21</v>
      </c>
      <c r="F520" s="209" t="s">
        <v>434</v>
      </c>
      <c r="G520" s="206"/>
      <c r="H520" s="210" t="s">
        <v>21</v>
      </c>
      <c r="I520" s="211"/>
      <c r="J520" s="206"/>
      <c r="K520" s="206"/>
      <c r="L520" s="212"/>
      <c r="M520" s="213"/>
      <c r="N520" s="214"/>
      <c r="O520" s="214"/>
      <c r="P520" s="214"/>
      <c r="Q520" s="214"/>
      <c r="R520" s="214"/>
      <c r="S520" s="214"/>
      <c r="T520" s="215"/>
      <c r="AT520" s="216" t="s">
        <v>183</v>
      </c>
      <c r="AU520" s="216" t="s">
        <v>82</v>
      </c>
      <c r="AV520" s="11" t="s">
        <v>80</v>
      </c>
      <c r="AW520" s="11" t="s">
        <v>35</v>
      </c>
      <c r="AX520" s="11" t="s">
        <v>72</v>
      </c>
      <c r="AY520" s="216" t="s">
        <v>173</v>
      </c>
    </row>
    <row r="521" spans="2:51" s="11" customFormat="1" ht="13.5">
      <c r="B521" s="205"/>
      <c r="C521" s="206"/>
      <c r="D521" s="207" t="s">
        <v>183</v>
      </c>
      <c r="E521" s="208" t="s">
        <v>21</v>
      </c>
      <c r="F521" s="209" t="s">
        <v>420</v>
      </c>
      <c r="G521" s="206"/>
      <c r="H521" s="210" t="s">
        <v>21</v>
      </c>
      <c r="I521" s="211"/>
      <c r="J521" s="206"/>
      <c r="K521" s="206"/>
      <c r="L521" s="212"/>
      <c r="M521" s="213"/>
      <c r="N521" s="214"/>
      <c r="O521" s="214"/>
      <c r="P521" s="214"/>
      <c r="Q521" s="214"/>
      <c r="R521" s="214"/>
      <c r="S521" s="214"/>
      <c r="T521" s="215"/>
      <c r="AT521" s="216" t="s">
        <v>183</v>
      </c>
      <c r="AU521" s="216" t="s">
        <v>82</v>
      </c>
      <c r="AV521" s="11" t="s">
        <v>80</v>
      </c>
      <c r="AW521" s="11" t="s">
        <v>35</v>
      </c>
      <c r="AX521" s="11" t="s">
        <v>72</v>
      </c>
      <c r="AY521" s="216" t="s">
        <v>173</v>
      </c>
    </row>
    <row r="522" spans="2:51" s="11" customFormat="1" ht="13.5">
      <c r="B522" s="205"/>
      <c r="C522" s="206"/>
      <c r="D522" s="207" t="s">
        <v>183</v>
      </c>
      <c r="E522" s="208" t="s">
        <v>21</v>
      </c>
      <c r="F522" s="209" t="s">
        <v>435</v>
      </c>
      <c r="G522" s="206"/>
      <c r="H522" s="210" t="s">
        <v>21</v>
      </c>
      <c r="I522" s="211"/>
      <c r="J522" s="206"/>
      <c r="K522" s="206"/>
      <c r="L522" s="212"/>
      <c r="M522" s="213"/>
      <c r="N522" s="214"/>
      <c r="O522" s="214"/>
      <c r="P522" s="214"/>
      <c r="Q522" s="214"/>
      <c r="R522" s="214"/>
      <c r="S522" s="214"/>
      <c r="T522" s="215"/>
      <c r="AT522" s="216" t="s">
        <v>183</v>
      </c>
      <c r="AU522" s="216" t="s">
        <v>82</v>
      </c>
      <c r="AV522" s="11" t="s">
        <v>80</v>
      </c>
      <c r="AW522" s="11" t="s">
        <v>35</v>
      </c>
      <c r="AX522" s="11" t="s">
        <v>72</v>
      </c>
      <c r="AY522" s="216" t="s">
        <v>173</v>
      </c>
    </row>
    <row r="523" spans="2:51" s="11" customFormat="1" ht="13.5">
      <c r="B523" s="205"/>
      <c r="C523" s="206"/>
      <c r="D523" s="207" t="s">
        <v>183</v>
      </c>
      <c r="E523" s="208" t="s">
        <v>21</v>
      </c>
      <c r="F523" s="209" t="s">
        <v>436</v>
      </c>
      <c r="G523" s="206"/>
      <c r="H523" s="210" t="s">
        <v>21</v>
      </c>
      <c r="I523" s="211"/>
      <c r="J523" s="206"/>
      <c r="K523" s="206"/>
      <c r="L523" s="212"/>
      <c r="M523" s="213"/>
      <c r="N523" s="214"/>
      <c r="O523" s="214"/>
      <c r="P523" s="214"/>
      <c r="Q523" s="214"/>
      <c r="R523" s="214"/>
      <c r="S523" s="214"/>
      <c r="T523" s="215"/>
      <c r="AT523" s="216" t="s">
        <v>183</v>
      </c>
      <c r="AU523" s="216" t="s">
        <v>82</v>
      </c>
      <c r="AV523" s="11" t="s">
        <v>80</v>
      </c>
      <c r="AW523" s="11" t="s">
        <v>35</v>
      </c>
      <c r="AX523" s="11" t="s">
        <v>72</v>
      </c>
      <c r="AY523" s="216" t="s">
        <v>173</v>
      </c>
    </row>
    <row r="524" spans="2:51" s="12" customFormat="1" ht="13.5">
      <c r="B524" s="217"/>
      <c r="C524" s="218"/>
      <c r="D524" s="207" t="s">
        <v>183</v>
      </c>
      <c r="E524" s="219" t="s">
        <v>21</v>
      </c>
      <c r="F524" s="220" t="s">
        <v>437</v>
      </c>
      <c r="G524" s="218"/>
      <c r="H524" s="221">
        <v>2.857</v>
      </c>
      <c r="I524" s="222"/>
      <c r="J524" s="218"/>
      <c r="K524" s="218"/>
      <c r="L524" s="223"/>
      <c r="M524" s="224"/>
      <c r="N524" s="225"/>
      <c r="O524" s="225"/>
      <c r="P524" s="225"/>
      <c r="Q524" s="225"/>
      <c r="R524" s="225"/>
      <c r="S524" s="225"/>
      <c r="T524" s="226"/>
      <c r="AT524" s="227" t="s">
        <v>183</v>
      </c>
      <c r="AU524" s="227" t="s">
        <v>82</v>
      </c>
      <c r="AV524" s="12" t="s">
        <v>82</v>
      </c>
      <c r="AW524" s="12" t="s">
        <v>35</v>
      </c>
      <c r="AX524" s="12" t="s">
        <v>72</v>
      </c>
      <c r="AY524" s="227" t="s">
        <v>173</v>
      </c>
    </row>
    <row r="525" spans="2:51" s="11" customFormat="1" ht="13.5">
      <c r="B525" s="205"/>
      <c r="C525" s="206"/>
      <c r="D525" s="207" t="s">
        <v>183</v>
      </c>
      <c r="E525" s="208" t="s">
        <v>21</v>
      </c>
      <c r="F525" s="209" t="s">
        <v>438</v>
      </c>
      <c r="G525" s="206"/>
      <c r="H525" s="210" t="s">
        <v>21</v>
      </c>
      <c r="I525" s="211"/>
      <c r="J525" s="206"/>
      <c r="K525" s="206"/>
      <c r="L525" s="212"/>
      <c r="M525" s="213"/>
      <c r="N525" s="214"/>
      <c r="O525" s="214"/>
      <c r="P525" s="214"/>
      <c r="Q525" s="214"/>
      <c r="R525" s="214"/>
      <c r="S525" s="214"/>
      <c r="T525" s="215"/>
      <c r="AT525" s="216" t="s">
        <v>183</v>
      </c>
      <c r="AU525" s="216" t="s">
        <v>82</v>
      </c>
      <c r="AV525" s="11" t="s">
        <v>80</v>
      </c>
      <c r="AW525" s="11" t="s">
        <v>35</v>
      </c>
      <c r="AX525" s="11" t="s">
        <v>72</v>
      </c>
      <c r="AY525" s="216" t="s">
        <v>173</v>
      </c>
    </row>
    <row r="526" spans="2:51" s="11" customFormat="1" ht="13.5">
      <c r="B526" s="205"/>
      <c r="C526" s="206"/>
      <c r="D526" s="207" t="s">
        <v>183</v>
      </c>
      <c r="E526" s="208" t="s">
        <v>21</v>
      </c>
      <c r="F526" s="209" t="s">
        <v>352</v>
      </c>
      <c r="G526" s="206"/>
      <c r="H526" s="210" t="s">
        <v>21</v>
      </c>
      <c r="I526" s="211"/>
      <c r="J526" s="206"/>
      <c r="K526" s="206"/>
      <c r="L526" s="212"/>
      <c r="M526" s="213"/>
      <c r="N526" s="214"/>
      <c r="O526" s="214"/>
      <c r="P526" s="214"/>
      <c r="Q526" s="214"/>
      <c r="R526" s="214"/>
      <c r="S526" s="214"/>
      <c r="T526" s="215"/>
      <c r="AT526" s="216" t="s">
        <v>183</v>
      </c>
      <c r="AU526" s="216" t="s">
        <v>82</v>
      </c>
      <c r="AV526" s="11" t="s">
        <v>80</v>
      </c>
      <c r="AW526" s="11" t="s">
        <v>35</v>
      </c>
      <c r="AX526" s="11" t="s">
        <v>72</v>
      </c>
      <c r="AY526" s="216" t="s">
        <v>173</v>
      </c>
    </row>
    <row r="527" spans="2:51" s="11" customFormat="1" ht="13.5">
      <c r="B527" s="205"/>
      <c r="C527" s="206"/>
      <c r="D527" s="207" t="s">
        <v>183</v>
      </c>
      <c r="E527" s="208" t="s">
        <v>21</v>
      </c>
      <c r="F527" s="209" t="s">
        <v>435</v>
      </c>
      <c r="G527" s="206"/>
      <c r="H527" s="210" t="s">
        <v>21</v>
      </c>
      <c r="I527" s="211"/>
      <c r="J527" s="206"/>
      <c r="K527" s="206"/>
      <c r="L527" s="212"/>
      <c r="M527" s="213"/>
      <c r="N527" s="214"/>
      <c r="O527" s="214"/>
      <c r="P527" s="214"/>
      <c r="Q527" s="214"/>
      <c r="R527" s="214"/>
      <c r="S527" s="214"/>
      <c r="T527" s="215"/>
      <c r="AT527" s="216" t="s">
        <v>183</v>
      </c>
      <c r="AU527" s="216" t="s">
        <v>82</v>
      </c>
      <c r="AV527" s="11" t="s">
        <v>80</v>
      </c>
      <c r="AW527" s="11" t="s">
        <v>35</v>
      </c>
      <c r="AX527" s="11" t="s">
        <v>72</v>
      </c>
      <c r="AY527" s="216" t="s">
        <v>173</v>
      </c>
    </row>
    <row r="528" spans="2:51" s="11" customFormat="1" ht="13.5">
      <c r="B528" s="205"/>
      <c r="C528" s="206"/>
      <c r="D528" s="207" t="s">
        <v>183</v>
      </c>
      <c r="E528" s="208" t="s">
        <v>21</v>
      </c>
      <c r="F528" s="209" t="s">
        <v>439</v>
      </c>
      <c r="G528" s="206"/>
      <c r="H528" s="210" t="s">
        <v>21</v>
      </c>
      <c r="I528" s="211"/>
      <c r="J528" s="206"/>
      <c r="K528" s="206"/>
      <c r="L528" s="212"/>
      <c r="M528" s="213"/>
      <c r="N528" s="214"/>
      <c r="O528" s="214"/>
      <c r="P528" s="214"/>
      <c r="Q528" s="214"/>
      <c r="R528" s="214"/>
      <c r="S528" s="214"/>
      <c r="T528" s="215"/>
      <c r="AT528" s="216" t="s">
        <v>183</v>
      </c>
      <c r="AU528" s="216" t="s">
        <v>82</v>
      </c>
      <c r="AV528" s="11" t="s">
        <v>80</v>
      </c>
      <c r="AW528" s="11" t="s">
        <v>35</v>
      </c>
      <c r="AX528" s="11" t="s">
        <v>72</v>
      </c>
      <c r="AY528" s="216" t="s">
        <v>173</v>
      </c>
    </row>
    <row r="529" spans="2:51" s="12" customFormat="1" ht="13.5">
      <c r="B529" s="217"/>
      <c r="C529" s="218"/>
      <c r="D529" s="207" t="s">
        <v>183</v>
      </c>
      <c r="E529" s="219" t="s">
        <v>21</v>
      </c>
      <c r="F529" s="220" t="s">
        <v>440</v>
      </c>
      <c r="G529" s="218"/>
      <c r="H529" s="221">
        <v>2.886</v>
      </c>
      <c r="I529" s="222"/>
      <c r="J529" s="218"/>
      <c r="K529" s="218"/>
      <c r="L529" s="223"/>
      <c r="M529" s="224"/>
      <c r="N529" s="225"/>
      <c r="O529" s="225"/>
      <c r="P529" s="225"/>
      <c r="Q529" s="225"/>
      <c r="R529" s="225"/>
      <c r="S529" s="225"/>
      <c r="T529" s="226"/>
      <c r="AT529" s="227" t="s">
        <v>183</v>
      </c>
      <c r="AU529" s="227" t="s">
        <v>82</v>
      </c>
      <c r="AV529" s="12" t="s">
        <v>82</v>
      </c>
      <c r="AW529" s="12" t="s">
        <v>35</v>
      </c>
      <c r="AX529" s="12" t="s">
        <v>72</v>
      </c>
      <c r="AY529" s="227" t="s">
        <v>173</v>
      </c>
    </row>
    <row r="530" spans="2:51" s="14" customFormat="1" ht="13.5">
      <c r="B530" s="243"/>
      <c r="C530" s="244"/>
      <c r="D530" s="207" t="s">
        <v>183</v>
      </c>
      <c r="E530" s="245" t="s">
        <v>21</v>
      </c>
      <c r="F530" s="246" t="s">
        <v>204</v>
      </c>
      <c r="G530" s="244"/>
      <c r="H530" s="247">
        <v>5.743</v>
      </c>
      <c r="I530" s="248"/>
      <c r="J530" s="244"/>
      <c r="K530" s="244"/>
      <c r="L530" s="249"/>
      <c r="M530" s="250"/>
      <c r="N530" s="251"/>
      <c r="O530" s="251"/>
      <c r="P530" s="251"/>
      <c r="Q530" s="251"/>
      <c r="R530" s="251"/>
      <c r="S530" s="251"/>
      <c r="T530" s="252"/>
      <c r="AT530" s="253" t="s">
        <v>183</v>
      </c>
      <c r="AU530" s="253" t="s">
        <v>82</v>
      </c>
      <c r="AV530" s="14" t="s">
        <v>181</v>
      </c>
      <c r="AW530" s="14" t="s">
        <v>35</v>
      </c>
      <c r="AX530" s="14" t="s">
        <v>80</v>
      </c>
      <c r="AY530" s="253" t="s">
        <v>173</v>
      </c>
    </row>
    <row r="531" spans="2:63" s="10" customFormat="1" ht="29.85" customHeight="1">
      <c r="B531" s="176"/>
      <c r="C531" s="177"/>
      <c r="D531" s="190" t="s">
        <v>71</v>
      </c>
      <c r="E531" s="191" t="s">
        <v>441</v>
      </c>
      <c r="F531" s="191" t="s">
        <v>442</v>
      </c>
      <c r="G531" s="177"/>
      <c r="H531" s="177"/>
      <c r="I531" s="180"/>
      <c r="J531" s="192">
        <f>BK531</f>
        <v>0</v>
      </c>
      <c r="K531" s="177"/>
      <c r="L531" s="182"/>
      <c r="M531" s="183"/>
      <c r="N531" s="184"/>
      <c r="O531" s="184"/>
      <c r="P531" s="185">
        <f>SUM(P532:P573)</f>
        <v>0</v>
      </c>
      <c r="Q531" s="184"/>
      <c r="R531" s="185">
        <f>SUM(R532:R573)</f>
        <v>0</v>
      </c>
      <c r="S531" s="184"/>
      <c r="T531" s="186">
        <f>SUM(T532:T573)</f>
        <v>0.27</v>
      </c>
      <c r="AR531" s="187" t="s">
        <v>80</v>
      </c>
      <c r="AT531" s="188" t="s">
        <v>71</v>
      </c>
      <c r="AU531" s="188" t="s">
        <v>80</v>
      </c>
      <c r="AY531" s="187" t="s">
        <v>173</v>
      </c>
      <c r="BK531" s="189">
        <f>SUM(BK532:BK573)</f>
        <v>0</v>
      </c>
    </row>
    <row r="532" spans="2:65" s="1" customFormat="1" ht="31.5" customHeight="1">
      <c r="B532" s="41"/>
      <c r="C532" s="193" t="s">
        <v>443</v>
      </c>
      <c r="D532" s="193" t="s">
        <v>176</v>
      </c>
      <c r="E532" s="194" t="s">
        <v>444</v>
      </c>
      <c r="F532" s="195" t="s">
        <v>445</v>
      </c>
      <c r="G532" s="196" t="s">
        <v>199</v>
      </c>
      <c r="H532" s="197">
        <v>18</v>
      </c>
      <c r="I532" s="198"/>
      <c r="J532" s="199">
        <f>ROUND(I532*H532,2)</f>
        <v>0</v>
      </c>
      <c r="K532" s="195" t="s">
        <v>180</v>
      </c>
      <c r="L532" s="61"/>
      <c r="M532" s="200" t="s">
        <v>21</v>
      </c>
      <c r="N532" s="201" t="s">
        <v>43</v>
      </c>
      <c r="O532" s="42"/>
      <c r="P532" s="202">
        <f>O532*H532</f>
        <v>0</v>
      </c>
      <c r="Q532" s="202">
        <v>0</v>
      </c>
      <c r="R532" s="202">
        <f>Q532*H532</f>
        <v>0</v>
      </c>
      <c r="S532" s="202">
        <v>0.015</v>
      </c>
      <c r="T532" s="203">
        <f>S532*H532</f>
        <v>0.27</v>
      </c>
      <c r="AR532" s="24" t="s">
        <v>181</v>
      </c>
      <c r="AT532" s="24" t="s">
        <v>176</v>
      </c>
      <c r="AU532" s="24" t="s">
        <v>82</v>
      </c>
      <c r="AY532" s="24" t="s">
        <v>173</v>
      </c>
      <c r="BE532" s="204">
        <f>IF(N532="základní",J532,0)</f>
        <v>0</v>
      </c>
      <c r="BF532" s="204">
        <f>IF(N532="snížená",J532,0)</f>
        <v>0</v>
      </c>
      <c r="BG532" s="204">
        <f>IF(N532="zákl. přenesená",J532,0)</f>
        <v>0</v>
      </c>
      <c r="BH532" s="204">
        <f>IF(N532="sníž. přenesená",J532,0)</f>
        <v>0</v>
      </c>
      <c r="BI532" s="204">
        <f>IF(N532="nulová",J532,0)</f>
        <v>0</v>
      </c>
      <c r="BJ532" s="24" t="s">
        <v>80</v>
      </c>
      <c r="BK532" s="204">
        <f>ROUND(I532*H532,2)</f>
        <v>0</v>
      </c>
      <c r="BL532" s="24" t="s">
        <v>181</v>
      </c>
      <c r="BM532" s="24" t="s">
        <v>446</v>
      </c>
    </row>
    <row r="533" spans="2:51" s="11" customFormat="1" ht="13.5">
      <c r="B533" s="205"/>
      <c r="C533" s="206"/>
      <c r="D533" s="207" t="s">
        <v>183</v>
      </c>
      <c r="E533" s="208" t="s">
        <v>21</v>
      </c>
      <c r="F533" s="209" t="s">
        <v>447</v>
      </c>
      <c r="G533" s="206"/>
      <c r="H533" s="210" t="s">
        <v>21</v>
      </c>
      <c r="I533" s="211"/>
      <c r="J533" s="206"/>
      <c r="K533" s="206"/>
      <c r="L533" s="212"/>
      <c r="M533" s="213"/>
      <c r="N533" s="214"/>
      <c r="O533" s="214"/>
      <c r="P533" s="214"/>
      <c r="Q533" s="214"/>
      <c r="R533" s="214"/>
      <c r="S533" s="214"/>
      <c r="T533" s="215"/>
      <c r="AT533" s="216" t="s">
        <v>183</v>
      </c>
      <c r="AU533" s="216" t="s">
        <v>82</v>
      </c>
      <c r="AV533" s="11" t="s">
        <v>80</v>
      </c>
      <c r="AW533" s="11" t="s">
        <v>35</v>
      </c>
      <c r="AX533" s="11" t="s">
        <v>72</v>
      </c>
      <c r="AY533" s="216" t="s">
        <v>173</v>
      </c>
    </row>
    <row r="534" spans="2:51" s="11" customFormat="1" ht="13.5">
      <c r="B534" s="205"/>
      <c r="C534" s="206"/>
      <c r="D534" s="207" t="s">
        <v>183</v>
      </c>
      <c r="E534" s="208" t="s">
        <v>21</v>
      </c>
      <c r="F534" s="209" t="s">
        <v>212</v>
      </c>
      <c r="G534" s="206"/>
      <c r="H534" s="210" t="s">
        <v>21</v>
      </c>
      <c r="I534" s="211"/>
      <c r="J534" s="206"/>
      <c r="K534" s="206"/>
      <c r="L534" s="212"/>
      <c r="M534" s="213"/>
      <c r="N534" s="214"/>
      <c r="O534" s="214"/>
      <c r="P534" s="214"/>
      <c r="Q534" s="214"/>
      <c r="R534" s="214"/>
      <c r="S534" s="214"/>
      <c r="T534" s="215"/>
      <c r="AT534" s="216" t="s">
        <v>183</v>
      </c>
      <c r="AU534" s="216" t="s">
        <v>82</v>
      </c>
      <c r="AV534" s="11" t="s">
        <v>80</v>
      </c>
      <c r="AW534" s="11" t="s">
        <v>35</v>
      </c>
      <c r="AX534" s="11" t="s">
        <v>72</v>
      </c>
      <c r="AY534" s="216" t="s">
        <v>173</v>
      </c>
    </row>
    <row r="535" spans="2:51" s="11" customFormat="1" ht="13.5">
      <c r="B535" s="205"/>
      <c r="C535" s="206"/>
      <c r="D535" s="207" t="s">
        <v>183</v>
      </c>
      <c r="E535" s="208" t="s">
        <v>21</v>
      </c>
      <c r="F535" s="209" t="s">
        <v>448</v>
      </c>
      <c r="G535" s="206"/>
      <c r="H535" s="210" t="s">
        <v>21</v>
      </c>
      <c r="I535" s="211"/>
      <c r="J535" s="206"/>
      <c r="K535" s="206"/>
      <c r="L535" s="212"/>
      <c r="M535" s="213"/>
      <c r="N535" s="214"/>
      <c r="O535" s="214"/>
      <c r="P535" s="214"/>
      <c r="Q535" s="214"/>
      <c r="R535" s="214"/>
      <c r="S535" s="214"/>
      <c r="T535" s="215"/>
      <c r="AT535" s="216" t="s">
        <v>183</v>
      </c>
      <c r="AU535" s="216" t="s">
        <v>82</v>
      </c>
      <c r="AV535" s="11" t="s">
        <v>80</v>
      </c>
      <c r="AW535" s="11" t="s">
        <v>35</v>
      </c>
      <c r="AX535" s="11" t="s">
        <v>72</v>
      </c>
      <c r="AY535" s="216" t="s">
        <v>173</v>
      </c>
    </row>
    <row r="536" spans="2:51" s="11" customFormat="1" ht="13.5">
      <c r="B536" s="205"/>
      <c r="C536" s="206"/>
      <c r="D536" s="207" t="s">
        <v>183</v>
      </c>
      <c r="E536" s="208" t="s">
        <v>21</v>
      </c>
      <c r="F536" s="209" t="s">
        <v>449</v>
      </c>
      <c r="G536" s="206"/>
      <c r="H536" s="210" t="s">
        <v>21</v>
      </c>
      <c r="I536" s="211"/>
      <c r="J536" s="206"/>
      <c r="K536" s="206"/>
      <c r="L536" s="212"/>
      <c r="M536" s="213"/>
      <c r="N536" s="214"/>
      <c r="O536" s="214"/>
      <c r="P536" s="214"/>
      <c r="Q536" s="214"/>
      <c r="R536" s="214"/>
      <c r="S536" s="214"/>
      <c r="T536" s="215"/>
      <c r="AT536" s="216" t="s">
        <v>183</v>
      </c>
      <c r="AU536" s="216" t="s">
        <v>82</v>
      </c>
      <c r="AV536" s="11" t="s">
        <v>80</v>
      </c>
      <c r="AW536" s="11" t="s">
        <v>35</v>
      </c>
      <c r="AX536" s="11" t="s">
        <v>72</v>
      </c>
      <c r="AY536" s="216" t="s">
        <v>173</v>
      </c>
    </row>
    <row r="537" spans="2:51" s="12" customFormat="1" ht="13.5">
      <c r="B537" s="217"/>
      <c r="C537" s="218"/>
      <c r="D537" s="207" t="s">
        <v>183</v>
      </c>
      <c r="E537" s="219" t="s">
        <v>21</v>
      </c>
      <c r="F537" s="220" t="s">
        <v>82</v>
      </c>
      <c r="G537" s="218"/>
      <c r="H537" s="221">
        <v>2</v>
      </c>
      <c r="I537" s="222"/>
      <c r="J537" s="218"/>
      <c r="K537" s="218"/>
      <c r="L537" s="223"/>
      <c r="M537" s="224"/>
      <c r="N537" s="225"/>
      <c r="O537" s="225"/>
      <c r="P537" s="225"/>
      <c r="Q537" s="225"/>
      <c r="R537" s="225"/>
      <c r="S537" s="225"/>
      <c r="T537" s="226"/>
      <c r="AT537" s="227" t="s">
        <v>183</v>
      </c>
      <c r="AU537" s="227" t="s">
        <v>82</v>
      </c>
      <c r="AV537" s="12" t="s">
        <v>82</v>
      </c>
      <c r="AW537" s="12" t="s">
        <v>35</v>
      </c>
      <c r="AX537" s="12" t="s">
        <v>72</v>
      </c>
      <c r="AY537" s="227" t="s">
        <v>173</v>
      </c>
    </row>
    <row r="538" spans="2:51" s="11" customFormat="1" ht="13.5">
      <c r="B538" s="205"/>
      <c r="C538" s="206"/>
      <c r="D538" s="207" t="s">
        <v>183</v>
      </c>
      <c r="E538" s="208" t="s">
        <v>21</v>
      </c>
      <c r="F538" s="209" t="s">
        <v>450</v>
      </c>
      <c r="G538" s="206"/>
      <c r="H538" s="210" t="s">
        <v>21</v>
      </c>
      <c r="I538" s="211"/>
      <c r="J538" s="206"/>
      <c r="K538" s="206"/>
      <c r="L538" s="212"/>
      <c r="M538" s="213"/>
      <c r="N538" s="214"/>
      <c r="O538" s="214"/>
      <c r="P538" s="214"/>
      <c r="Q538" s="214"/>
      <c r="R538" s="214"/>
      <c r="S538" s="214"/>
      <c r="T538" s="215"/>
      <c r="AT538" s="216" t="s">
        <v>183</v>
      </c>
      <c r="AU538" s="216" t="s">
        <v>82</v>
      </c>
      <c r="AV538" s="11" t="s">
        <v>80</v>
      </c>
      <c r="AW538" s="11" t="s">
        <v>35</v>
      </c>
      <c r="AX538" s="11" t="s">
        <v>72</v>
      </c>
      <c r="AY538" s="216" t="s">
        <v>173</v>
      </c>
    </row>
    <row r="539" spans="2:51" s="11" customFormat="1" ht="13.5">
      <c r="B539" s="205"/>
      <c r="C539" s="206"/>
      <c r="D539" s="207" t="s">
        <v>183</v>
      </c>
      <c r="E539" s="208" t="s">
        <v>21</v>
      </c>
      <c r="F539" s="209" t="s">
        <v>212</v>
      </c>
      <c r="G539" s="206"/>
      <c r="H539" s="210" t="s">
        <v>21</v>
      </c>
      <c r="I539" s="211"/>
      <c r="J539" s="206"/>
      <c r="K539" s="206"/>
      <c r="L539" s="212"/>
      <c r="M539" s="213"/>
      <c r="N539" s="214"/>
      <c r="O539" s="214"/>
      <c r="P539" s="214"/>
      <c r="Q539" s="214"/>
      <c r="R539" s="214"/>
      <c r="S539" s="214"/>
      <c r="T539" s="215"/>
      <c r="AT539" s="216" t="s">
        <v>183</v>
      </c>
      <c r="AU539" s="216" t="s">
        <v>82</v>
      </c>
      <c r="AV539" s="11" t="s">
        <v>80</v>
      </c>
      <c r="AW539" s="11" t="s">
        <v>35</v>
      </c>
      <c r="AX539" s="11" t="s">
        <v>72</v>
      </c>
      <c r="AY539" s="216" t="s">
        <v>173</v>
      </c>
    </row>
    <row r="540" spans="2:51" s="11" customFormat="1" ht="13.5">
      <c r="B540" s="205"/>
      <c r="C540" s="206"/>
      <c r="D540" s="207" t="s">
        <v>183</v>
      </c>
      <c r="E540" s="208" t="s">
        <v>21</v>
      </c>
      <c r="F540" s="209" t="s">
        <v>448</v>
      </c>
      <c r="G540" s="206"/>
      <c r="H540" s="210" t="s">
        <v>21</v>
      </c>
      <c r="I540" s="211"/>
      <c r="J540" s="206"/>
      <c r="K540" s="206"/>
      <c r="L540" s="212"/>
      <c r="M540" s="213"/>
      <c r="N540" s="214"/>
      <c r="O540" s="214"/>
      <c r="P540" s="214"/>
      <c r="Q540" s="214"/>
      <c r="R540" s="214"/>
      <c r="S540" s="214"/>
      <c r="T540" s="215"/>
      <c r="AT540" s="216" t="s">
        <v>183</v>
      </c>
      <c r="AU540" s="216" t="s">
        <v>82</v>
      </c>
      <c r="AV540" s="11" t="s">
        <v>80</v>
      </c>
      <c r="AW540" s="11" t="s">
        <v>35</v>
      </c>
      <c r="AX540" s="11" t="s">
        <v>72</v>
      </c>
      <c r="AY540" s="216" t="s">
        <v>173</v>
      </c>
    </row>
    <row r="541" spans="2:51" s="11" customFormat="1" ht="13.5">
      <c r="B541" s="205"/>
      <c r="C541" s="206"/>
      <c r="D541" s="207" t="s">
        <v>183</v>
      </c>
      <c r="E541" s="208" t="s">
        <v>21</v>
      </c>
      <c r="F541" s="209" t="s">
        <v>451</v>
      </c>
      <c r="G541" s="206"/>
      <c r="H541" s="210" t="s">
        <v>21</v>
      </c>
      <c r="I541" s="211"/>
      <c r="J541" s="206"/>
      <c r="K541" s="206"/>
      <c r="L541" s="212"/>
      <c r="M541" s="213"/>
      <c r="N541" s="214"/>
      <c r="O541" s="214"/>
      <c r="P541" s="214"/>
      <c r="Q541" s="214"/>
      <c r="R541" s="214"/>
      <c r="S541" s="214"/>
      <c r="T541" s="215"/>
      <c r="AT541" s="216" t="s">
        <v>183</v>
      </c>
      <c r="AU541" s="216" t="s">
        <v>82</v>
      </c>
      <c r="AV541" s="11" t="s">
        <v>80</v>
      </c>
      <c r="AW541" s="11" t="s">
        <v>35</v>
      </c>
      <c r="AX541" s="11" t="s">
        <v>72</v>
      </c>
      <c r="AY541" s="216" t="s">
        <v>173</v>
      </c>
    </row>
    <row r="542" spans="2:51" s="12" customFormat="1" ht="13.5">
      <c r="B542" s="217"/>
      <c r="C542" s="218"/>
      <c r="D542" s="207" t="s">
        <v>183</v>
      </c>
      <c r="E542" s="219" t="s">
        <v>21</v>
      </c>
      <c r="F542" s="220" t="s">
        <v>82</v>
      </c>
      <c r="G542" s="218"/>
      <c r="H542" s="221">
        <v>2</v>
      </c>
      <c r="I542" s="222"/>
      <c r="J542" s="218"/>
      <c r="K542" s="218"/>
      <c r="L542" s="223"/>
      <c r="M542" s="224"/>
      <c r="N542" s="225"/>
      <c r="O542" s="225"/>
      <c r="P542" s="225"/>
      <c r="Q542" s="225"/>
      <c r="R542" s="225"/>
      <c r="S542" s="225"/>
      <c r="T542" s="226"/>
      <c r="AT542" s="227" t="s">
        <v>183</v>
      </c>
      <c r="AU542" s="227" t="s">
        <v>82</v>
      </c>
      <c r="AV542" s="12" t="s">
        <v>82</v>
      </c>
      <c r="AW542" s="12" t="s">
        <v>35</v>
      </c>
      <c r="AX542" s="12" t="s">
        <v>72</v>
      </c>
      <c r="AY542" s="227" t="s">
        <v>173</v>
      </c>
    </row>
    <row r="543" spans="2:51" s="11" customFormat="1" ht="13.5">
      <c r="B543" s="205"/>
      <c r="C543" s="206"/>
      <c r="D543" s="207" t="s">
        <v>183</v>
      </c>
      <c r="E543" s="208" t="s">
        <v>21</v>
      </c>
      <c r="F543" s="209" t="s">
        <v>452</v>
      </c>
      <c r="G543" s="206"/>
      <c r="H543" s="210" t="s">
        <v>21</v>
      </c>
      <c r="I543" s="211"/>
      <c r="J543" s="206"/>
      <c r="K543" s="206"/>
      <c r="L543" s="212"/>
      <c r="M543" s="213"/>
      <c r="N543" s="214"/>
      <c r="O543" s="214"/>
      <c r="P543" s="214"/>
      <c r="Q543" s="214"/>
      <c r="R543" s="214"/>
      <c r="S543" s="214"/>
      <c r="T543" s="215"/>
      <c r="AT543" s="216" t="s">
        <v>183</v>
      </c>
      <c r="AU543" s="216" t="s">
        <v>82</v>
      </c>
      <c r="AV543" s="11" t="s">
        <v>80</v>
      </c>
      <c r="AW543" s="11" t="s">
        <v>35</v>
      </c>
      <c r="AX543" s="11" t="s">
        <v>72</v>
      </c>
      <c r="AY543" s="216" t="s">
        <v>173</v>
      </c>
    </row>
    <row r="544" spans="2:51" s="11" customFormat="1" ht="13.5">
      <c r="B544" s="205"/>
      <c r="C544" s="206"/>
      <c r="D544" s="207" t="s">
        <v>183</v>
      </c>
      <c r="E544" s="208" t="s">
        <v>21</v>
      </c>
      <c r="F544" s="209" t="s">
        <v>219</v>
      </c>
      <c r="G544" s="206"/>
      <c r="H544" s="210" t="s">
        <v>21</v>
      </c>
      <c r="I544" s="211"/>
      <c r="J544" s="206"/>
      <c r="K544" s="206"/>
      <c r="L544" s="212"/>
      <c r="M544" s="213"/>
      <c r="N544" s="214"/>
      <c r="O544" s="214"/>
      <c r="P544" s="214"/>
      <c r="Q544" s="214"/>
      <c r="R544" s="214"/>
      <c r="S544" s="214"/>
      <c r="T544" s="215"/>
      <c r="AT544" s="216" t="s">
        <v>183</v>
      </c>
      <c r="AU544" s="216" t="s">
        <v>82</v>
      </c>
      <c r="AV544" s="11" t="s">
        <v>80</v>
      </c>
      <c r="AW544" s="11" t="s">
        <v>35</v>
      </c>
      <c r="AX544" s="11" t="s">
        <v>72</v>
      </c>
      <c r="AY544" s="216" t="s">
        <v>173</v>
      </c>
    </row>
    <row r="545" spans="2:51" s="11" customFormat="1" ht="13.5">
      <c r="B545" s="205"/>
      <c r="C545" s="206"/>
      <c r="D545" s="207" t="s">
        <v>183</v>
      </c>
      <c r="E545" s="208" t="s">
        <v>21</v>
      </c>
      <c r="F545" s="209" t="s">
        <v>448</v>
      </c>
      <c r="G545" s="206"/>
      <c r="H545" s="210" t="s">
        <v>21</v>
      </c>
      <c r="I545" s="211"/>
      <c r="J545" s="206"/>
      <c r="K545" s="206"/>
      <c r="L545" s="212"/>
      <c r="M545" s="213"/>
      <c r="N545" s="214"/>
      <c r="O545" s="214"/>
      <c r="P545" s="214"/>
      <c r="Q545" s="214"/>
      <c r="R545" s="214"/>
      <c r="S545" s="214"/>
      <c r="T545" s="215"/>
      <c r="AT545" s="216" t="s">
        <v>183</v>
      </c>
      <c r="AU545" s="216" t="s">
        <v>82</v>
      </c>
      <c r="AV545" s="11" t="s">
        <v>80</v>
      </c>
      <c r="AW545" s="11" t="s">
        <v>35</v>
      </c>
      <c r="AX545" s="11" t="s">
        <v>72</v>
      </c>
      <c r="AY545" s="216" t="s">
        <v>173</v>
      </c>
    </row>
    <row r="546" spans="2:51" s="11" customFormat="1" ht="13.5">
      <c r="B546" s="205"/>
      <c r="C546" s="206"/>
      <c r="D546" s="207" t="s">
        <v>183</v>
      </c>
      <c r="E546" s="208" t="s">
        <v>21</v>
      </c>
      <c r="F546" s="209" t="s">
        <v>453</v>
      </c>
      <c r="G546" s="206"/>
      <c r="H546" s="210" t="s">
        <v>21</v>
      </c>
      <c r="I546" s="211"/>
      <c r="J546" s="206"/>
      <c r="K546" s="206"/>
      <c r="L546" s="212"/>
      <c r="M546" s="213"/>
      <c r="N546" s="214"/>
      <c r="O546" s="214"/>
      <c r="P546" s="214"/>
      <c r="Q546" s="214"/>
      <c r="R546" s="214"/>
      <c r="S546" s="214"/>
      <c r="T546" s="215"/>
      <c r="AT546" s="216" t="s">
        <v>183</v>
      </c>
      <c r="AU546" s="216" t="s">
        <v>82</v>
      </c>
      <c r="AV546" s="11" t="s">
        <v>80</v>
      </c>
      <c r="AW546" s="11" t="s">
        <v>35</v>
      </c>
      <c r="AX546" s="11" t="s">
        <v>72</v>
      </c>
      <c r="AY546" s="216" t="s">
        <v>173</v>
      </c>
    </row>
    <row r="547" spans="2:51" s="12" customFormat="1" ht="13.5">
      <c r="B547" s="217"/>
      <c r="C547" s="218"/>
      <c r="D547" s="207" t="s">
        <v>183</v>
      </c>
      <c r="E547" s="219" t="s">
        <v>21</v>
      </c>
      <c r="F547" s="220" t="s">
        <v>82</v>
      </c>
      <c r="G547" s="218"/>
      <c r="H547" s="221">
        <v>2</v>
      </c>
      <c r="I547" s="222"/>
      <c r="J547" s="218"/>
      <c r="K547" s="218"/>
      <c r="L547" s="223"/>
      <c r="M547" s="224"/>
      <c r="N547" s="225"/>
      <c r="O547" s="225"/>
      <c r="P547" s="225"/>
      <c r="Q547" s="225"/>
      <c r="R547" s="225"/>
      <c r="S547" s="225"/>
      <c r="T547" s="226"/>
      <c r="AT547" s="227" t="s">
        <v>183</v>
      </c>
      <c r="AU547" s="227" t="s">
        <v>82</v>
      </c>
      <c r="AV547" s="12" t="s">
        <v>82</v>
      </c>
      <c r="AW547" s="12" t="s">
        <v>35</v>
      </c>
      <c r="AX547" s="12" t="s">
        <v>72</v>
      </c>
      <c r="AY547" s="227" t="s">
        <v>173</v>
      </c>
    </row>
    <row r="548" spans="2:51" s="11" customFormat="1" ht="13.5">
      <c r="B548" s="205"/>
      <c r="C548" s="206"/>
      <c r="D548" s="207" t="s">
        <v>183</v>
      </c>
      <c r="E548" s="208" t="s">
        <v>21</v>
      </c>
      <c r="F548" s="209" t="s">
        <v>454</v>
      </c>
      <c r="G548" s="206"/>
      <c r="H548" s="210" t="s">
        <v>21</v>
      </c>
      <c r="I548" s="211"/>
      <c r="J548" s="206"/>
      <c r="K548" s="206"/>
      <c r="L548" s="212"/>
      <c r="M548" s="213"/>
      <c r="N548" s="214"/>
      <c r="O548" s="214"/>
      <c r="P548" s="214"/>
      <c r="Q548" s="214"/>
      <c r="R548" s="214"/>
      <c r="S548" s="214"/>
      <c r="T548" s="215"/>
      <c r="AT548" s="216" t="s">
        <v>183</v>
      </c>
      <c r="AU548" s="216" t="s">
        <v>82</v>
      </c>
      <c r="AV548" s="11" t="s">
        <v>80</v>
      </c>
      <c r="AW548" s="11" t="s">
        <v>35</v>
      </c>
      <c r="AX548" s="11" t="s">
        <v>72</v>
      </c>
      <c r="AY548" s="216" t="s">
        <v>173</v>
      </c>
    </row>
    <row r="549" spans="2:51" s="11" customFormat="1" ht="13.5">
      <c r="B549" s="205"/>
      <c r="C549" s="206"/>
      <c r="D549" s="207" t="s">
        <v>183</v>
      </c>
      <c r="E549" s="208" t="s">
        <v>21</v>
      </c>
      <c r="F549" s="209" t="s">
        <v>226</v>
      </c>
      <c r="G549" s="206"/>
      <c r="H549" s="210" t="s">
        <v>21</v>
      </c>
      <c r="I549" s="211"/>
      <c r="J549" s="206"/>
      <c r="K549" s="206"/>
      <c r="L549" s="212"/>
      <c r="M549" s="213"/>
      <c r="N549" s="214"/>
      <c r="O549" s="214"/>
      <c r="P549" s="214"/>
      <c r="Q549" s="214"/>
      <c r="R549" s="214"/>
      <c r="S549" s="214"/>
      <c r="T549" s="215"/>
      <c r="AT549" s="216" t="s">
        <v>183</v>
      </c>
      <c r="AU549" s="216" t="s">
        <v>82</v>
      </c>
      <c r="AV549" s="11" t="s">
        <v>80</v>
      </c>
      <c r="AW549" s="11" t="s">
        <v>35</v>
      </c>
      <c r="AX549" s="11" t="s">
        <v>72</v>
      </c>
      <c r="AY549" s="216" t="s">
        <v>173</v>
      </c>
    </row>
    <row r="550" spans="2:51" s="11" customFormat="1" ht="13.5">
      <c r="B550" s="205"/>
      <c r="C550" s="206"/>
      <c r="D550" s="207" t="s">
        <v>183</v>
      </c>
      <c r="E550" s="208" t="s">
        <v>21</v>
      </c>
      <c r="F550" s="209" t="s">
        <v>448</v>
      </c>
      <c r="G550" s="206"/>
      <c r="H550" s="210" t="s">
        <v>21</v>
      </c>
      <c r="I550" s="211"/>
      <c r="J550" s="206"/>
      <c r="K550" s="206"/>
      <c r="L550" s="212"/>
      <c r="M550" s="213"/>
      <c r="N550" s="214"/>
      <c r="O550" s="214"/>
      <c r="P550" s="214"/>
      <c r="Q550" s="214"/>
      <c r="R550" s="214"/>
      <c r="S550" s="214"/>
      <c r="T550" s="215"/>
      <c r="AT550" s="216" t="s">
        <v>183</v>
      </c>
      <c r="AU550" s="216" t="s">
        <v>82</v>
      </c>
      <c r="AV550" s="11" t="s">
        <v>80</v>
      </c>
      <c r="AW550" s="11" t="s">
        <v>35</v>
      </c>
      <c r="AX550" s="11" t="s">
        <v>72</v>
      </c>
      <c r="AY550" s="216" t="s">
        <v>173</v>
      </c>
    </row>
    <row r="551" spans="2:51" s="11" customFormat="1" ht="13.5">
      <c r="B551" s="205"/>
      <c r="C551" s="206"/>
      <c r="D551" s="207" t="s">
        <v>183</v>
      </c>
      <c r="E551" s="208" t="s">
        <v>21</v>
      </c>
      <c r="F551" s="209" t="s">
        <v>453</v>
      </c>
      <c r="G551" s="206"/>
      <c r="H551" s="210" t="s">
        <v>21</v>
      </c>
      <c r="I551" s="211"/>
      <c r="J551" s="206"/>
      <c r="K551" s="206"/>
      <c r="L551" s="212"/>
      <c r="M551" s="213"/>
      <c r="N551" s="214"/>
      <c r="O551" s="214"/>
      <c r="P551" s="214"/>
      <c r="Q551" s="214"/>
      <c r="R551" s="214"/>
      <c r="S551" s="214"/>
      <c r="T551" s="215"/>
      <c r="AT551" s="216" t="s">
        <v>183</v>
      </c>
      <c r="AU551" s="216" t="s">
        <v>82</v>
      </c>
      <c r="AV551" s="11" t="s">
        <v>80</v>
      </c>
      <c r="AW551" s="11" t="s">
        <v>35</v>
      </c>
      <c r="AX551" s="11" t="s">
        <v>72</v>
      </c>
      <c r="AY551" s="216" t="s">
        <v>173</v>
      </c>
    </row>
    <row r="552" spans="2:51" s="12" customFormat="1" ht="13.5">
      <c r="B552" s="217"/>
      <c r="C552" s="218"/>
      <c r="D552" s="207" t="s">
        <v>183</v>
      </c>
      <c r="E552" s="219" t="s">
        <v>21</v>
      </c>
      <c r="F552" s="220" t="s">
        <v>181</v>
      </c>
      <c r="G552" s="218"/>
      <c r="H552" s="221">
        <v>4</v>
      </c>
      <c r="I552" s="222"/>
      <c r="J552" s="218"/>
      <c r="K552" s="218"/>
      <c r="L552" s="223"/>
      <c r="M552" s="224"/>
      <c r="N552" s="225"/>
      <c r="O552" s="225"/>
      <c r="P552" s="225"/>
      <c r="Q552" s="225"/>
      <c r="R552" s="225"/>
      <c r="S552" s="225"/>
      <c r="T552" s="226"/>
      <c r="AT552" s="227" t="s">
        <v>183</v>
      </c>
      <c r="AU552" s="227" t="s">
        <v>82</v>
      </c>
      <c r="AV552" s="12" t="s">
        <v>82</v>
      </c>
      <c r="AW552" s="12" t="s">
        <v>35</v>
      </c>
      <c r="AX552" s="12" t="s">
        <v>72</v>
      </c>
      <c r="AY552" s="227" t="s">
        <v>173</v>
      </c>
    </row>
    <row r="553" spans="2:51" s="11" customFormat="1" ht="13.5">
      <c r="B553" s="205"/>
      <c r="C553" s="206"/>
      <c r="D553" s="207" t="s">
        <v>183</v>
      </c>
      <c r="E553" s="208" t="s">
        <v>21</v>
      </c>
      <c r="F553" s="209" t="s">
        <v>455</v>
      </c>
      <c r="G553" s="206"/>
      <c r="H553" s="210" t="s">
        <v>21</v>
      </c>
      <c r="I553" s="211"/>
      <c r="J553" s="206"/>
      <c r="K553" s="206"/>
      <c r="L553" s="212"/>
      <c r="M553" s="213"/>
      <c r="N553" s="214"/>
      <c r="O553" s="214"/>
      <c r="P553" s="214"/>
      <c r="Q553" s="214"/>
      <c r="R553" s="214"/>
      <c r="S553" s="214"/>
      <c r="T553" s="215"/>
      <c r="AT553" s="216" t="s">
        <v>183</v>
      </c>
      <c r="AU553" s="216" t="s">
        <v>82</v>
      </c>
      <c r="AV553" s="11" t="s">
        <v>80</v>
      </c>
      <c r="AW553" s="11" t="s">
        <v>35</v>
      </c>
      <c r="AX553" s="11" t="s">
        <v>72</v>
      </c>
      <c r="AY553" s="216" t="s">
        <v>173</v>
      </c>
    </row>
    <row r="554" spans="2:51" s="11" customFormat="1" ht="13.5">
      <c r="B554" s="205"/>
      <c r="C554" s="206"/>
      <c r="D554" s="207" t="s">
        <v>183</v>
      </c>
      <c r="E554" s="208" t="s">
        <v>21</v>
      </c>
      <c r="F554" s="209" t="s">
        <v>232</v>
      </c>
      <c r="G554" s="206"/>
      <c r="H554" s="210" t="s">
        <v>21</v>
      </c>
      <c r="I554" s="211"/>
      <c r="J554" s="206"/>
      <c r="K554" s="206"/>
      <c r="L554" s="212"/>
      <c r="M554" s="213"/>
      <c r="N554" s="214"/>
      <c r="O554" s="214"/>
      <c r="P554" s="214"/>
      <c r="Q554" s="214"/>
      <c r="R554" s="214"/>
      <c r="S554" s="214"/>
      <c r="T554" s="215"/>
      <c r="AT554" s="216" t="s">
        <v>183</v>
      </c>
      <c r="AU554" s="216" t="s">
        <v>82</v>
      </c>
      <c r="AV554" s="11" t="s">
        <v>80</v>
      </c>
      <c r="AW554" s="11" t="s">
        <v>35</v>
      </c>
      <c r="AX554" s="11" t="s">
        <v>72</v>
      </c>
      <c r="AY554" s="216" t="s">
        <v>173</v>
      </c>
    </row>
    <row r="555" spans="2:51" s="11" customFormat="1" ht="13.5">
      <c r="B555" s="205"/>
      <c r="C555" s="206"/>
      <c r="D555" s="207" t="s">
        <v>183</v>
      </c>
      <c r="E555" s="208" t="s">
        <v>21</v>
      </c>
      <c r="F555" s="209" t="s">
        <v>448</v>
      </c>
      <c r="G555" s="206"/>
      <c r="H555" s="210" t="s">
        <v>21</v>
      </c>
      <c r="I555" s="211"/>
      <c r="J555" s="206"/>
      <c r="K555" s="206"/>
      <c r="L555" s="212"/>
      <c r="M555" s="213"/>
      <c r="N555" s="214"/>
      <c r="O555" s="214"/>
      <c r="P555" s="214"/>
      <c r="Q555" s="214"/>
      <c r="R555" s="214"/>
      <c r="S555" s="214"/>
      <c r="T555" s="215"/>
      <c r="AT555" s="216" t="s">
        <v>183</v>
      </c>
      <c r="AU555" s="216" t="s">
        <v>82</v>
      </c>
      <c r="AV555" s="11" t="s">
        <v>80</v>
      </c>
      <c r="AW555" s="11" t="s">
        <v>35</v>
      </c>
      <c r="AX555" s="11" t="s">
        <v>72</v>
      </c>
      <c r="AY555" s="216" t="s">
        <v>173</v>
      </c>
    </row>
    <row r="556" spans="2:51" s="11" customFormat="1" ht="13.5">
      <c r="B556" s="205"/>
      <c r="C556" s="206"/>
      <c r="D556" s="207" t="s">
        <v>183</v>
      </c>
      <c r="E556" s="208" t="s">
        <v>21</v>
      </c>
      <c r="F556" s="209" t="s">
        <v>453</v>
      </c>
      <c r="G556" s="206"/>
      <c r="H556" s="210" t="s">
        <v>21</v>
      </c>
      <c r="I556" s="211"/>
      <c r="J556" s="206"/>
      <c r="K556" s="206"/>
      <c r="L556" s="212"/>
      <c r="M556" s="213"/>
      <c r="N556" s="214"/>
      <c r="O556" s="214"/>
      <c r="P556" s="214"/>
      <c r="Q556" s="214"/>
      <c r="R556" s="214"/>
      <c r="S556" s="214"/>
      <c r="T556" s="215"/>
      <c r="AT556" s="216" t="s">
        <v>183</v>
      </c>
      <c r="AU556" s="216" t="s">
        <v>82</v>
      </c>
      <c r="AV556" s="11" t="s">
        <v>80</v>
      </c>
      <c r="AW556" s="11" t="s">
        <v>35</v>
      </c>
      <c r="AX556" s="11" t="s">
        <v>72</v>
      </c>
      <c r="AY556" s="216" t="s">
        <v>173</v>
      </c>
    </row>
    <row r="557" spans="2:51" s="12" customFormat="1" ht="13.5">
      <c r="B557" s="217"/>
      <c r="C557" s="218"/>
      <c r="D557" s="207" t="s">
        <v>183</v>
      </c>
      <c r="E557" s="219" t="s">
        <v>21</v>
      </c>
      <c r="F557" s="220" t="s">
        <v>82</v>
      </c>
      <c r="G557" s="218"/>
      <c r="H557" s="221">
        <v>2</v>
      </c>
      <c r="I557" s="222"/>
      <c r="J557" s="218"/>
      <c r="K557" s="218"/>
      <c r="L557" s="223"/>
      <c r="M557" s="224"/>
      <c r="N557" s="225"/>
      <c r="O557" s="225"/>
      <c r="P557" s="225"/>
      <c r="Q557" s="225"/>
      <c r="R557" s="225"/>
      <c r="S557" s="225"/>
      <c r="T557" s="226"/>
      <c r="AT557" s="227" t="s">
        <v>183</v>
      </c>
      <c r="AU557" s="227" t="s">
        <v>82</v>
      </c>
      <c r="AV557" s="12" t="s">
        <v>82</v>
      </c>
      <c r="AW557" s="12" t="s">
        <v>35</v>
      </c>
      <c r="AX557" s="12" t="s">
        <v>72</v>
      </c>
      <c r="AY557" s="227" t="s">
        <v>173</v>
      </c>
    </row>
    <row r="558" spans="2:51" s="11" customFormat="1" ht="13.5">
      <c r="B558" s="205"/>
      <c r="C558" s="206"/>
      <c r="D558" s="207" t="s">
        <v>183</v>
      </c>
      <c r="E558" s="208" t="s">
        <v>21</v>
      </c>
      <c r="F558" s="209" t="s">
        <v>456</v>
      </c>
      <c r="G558" s="206"/>
      <c r="H558" s="210" t="s">
        <v>21</v>
      </c>
      <c r="I558" s="211"/>
      <c r="J558" s="206"/>
      <c r="K558" s="206"/>
      <c r="L558" s="212"/>
      <c r="M558" s="213"/>
      <c r="N558" s="214"/>
      <c r="O558" s="214"/>
      <c r="P558" s="214"/>
      <c r="Q558" s="214"/>
      <c r="R558" s="214"/>
      <c r="S558" s="214"/>
      <c r="T558" s="215"/>
      <c r="AT558" s="216" t="s">
        <v>183</v>
      </c>
      <c r="AU558" s="216" t="s">
        <v>82</v>
      </c>
      <c r="AV558" s="11" t="s">
        <v>80</v>
      </c>
      <c r="AW558" s="11" t="s">
        <v>35</v>
      </c>
      <c r="AX558" s="11" t="s">
        <v>72</v>
      </c>
      <c r="AY558" s="216" t="s">
        <v>173</v>
      </c>
    </row>
    <row r="559" spans="2:51" s="11" customFormat="1" ht="13.5">
      <c r="B559" s="205"/>
      <c r="C559" s="206"/>
      <c r="D559" s="207" t="s">
        <v>183</v>
      </c>
      <c r="E559" s="208" t="s">
        <v>21</v>
      </c>
      <c r="F559" s="209" t="s">
        <v>276</v>
      </c>
      <c r="G559" s="206"/>
      <c r="H559" s="210" t="s">
        <v>21</v>
      </c>
      <c r="I559" s="211"/>
      <c r="J559" s="206"/>
      <c r="K559" s="206"/>
      <c r="L559" s="212"/>
      <c r="M559" s="213"/>
      <c r="N559" s="214"/>
      <c r="O559" s="214"/>
      <c r="P559" s="214"/>
      <c r="Q559" s="214"/>
      <c r="R559" s="214"/>
      <c r="S559" s="214"/>
      <c r="T559" s="215"/>
      <c r="AT559" s="216" t="s">
        <v>183</v>
      </c>
      <c r="AU559" s="216" t="s">
        <v>82</v>
      </c>
      <c r="AV559" s="11" t="s">
        <v>80</v>
      </c>
      <c r="AW559" s="11" t="s">
        <v>35</v>
      </c>
      <c r="AX559" s="11" t="s">
        <v>72</v>
      </c>
      <c r="AY559" s="216" t="s">
        <v>173</v>
      </c>
    </row>
    <row r="560" spans="2:51" s="11" customFormat="1" ht="13.5">
      <c r="B560" s="205"/>
      <c r="C560" s="206"/>
      <c r="D560" s="207" t="s">
        <v>183</v>
      </c>
      <c r="E560" s="208" t="s">
        <v>21</v>
      </c>
      <c r="F560" s="209" t="s">
        <v>448</v>
      </c>
      <c r="G560" s="206"/>
      <c r="H560" s="210" t="s">
        <v>21</v>
      </c>
      <c r="I560" s="211"/>
      <c r="J560" s="206"/>
      <c r="K560" s="206"/>
      <c r="L560" s="212"/>
      <c r="M560" s="213"/>
      <c r="N560" s="214"/>
      <c r="O560" s="214"/>
      <c r="P560" s="214"/>
      <c r="Q560" s="214"/>
      <c r="R560" s="214"/>
      <c r="S560" s="214"/>
      <c r="T560" s="215"/>
      <c r="AT560" s="216" t="s">
        <v>183</v>
      </c>
      <c r="AU560" s="216" t="s">
        <v>82</v>
      </c>
      <c r="AV560" s="11" t="s">
        <v>80</v>
      </c>
      <c r="AW560" s="11" t="s">
        <v>35</v>
      </c>
      <c r="AX560" s="11" t="s">
        <v>72</v>
      </c>
      <c r="AY560" s="216" t="s">
        <v>173</v>
      </c>
    </row>
    <row r="561" spans="2:51" s="11" customFormat="1" ht="13.5">
      <c r="B561" s="205"/>
      <c r="C561" s="206"/>
      <c r="D561" s="207" t="s">
        <v>183</v>
      </c>
      <c r="E561" s="208" t="s">
        <v>21</v>
      </c>
      <c r="F561" s="209" t="s">
        <v>453</v>
      </c>
      <c r="G561" s="206"/>
      <c r="H561" s="210" t="s">
        <v>21</v>
      </c>
      <c r="I561" s="211"/>
      <c r="J561" s="206"/>
      <c r="K561" s="206"/>
      <c r="L561" s="212"/>
      <c r="M561" s="213"/>
      <c r="N561" s="214"/>
      <c r="O561" s="214"/>
      <c r="P561" s="214"/>
      <c r="Q561" s="214"/>
      <c r="R561" s="214"/>
      <c r="S561" s="214"/>
      <c r="T561" s="215"/>
      <c r="AT561" s="216" t="s">
        <v>183</v>
      </c>
      <c r="AU561" s="216" t="s">
        <v>82</v>
      </c>
      <c r="AV561" s="11" t="s">
        <v>80</v>
      </c>
      <c r="AW561" s="11" t="s">
        <v>35</v>
      </c>
      <c r="AX561" s="11" t="s">
        <v>72</v>
      </c>
      <c r="AY561" s="216" t="s">
        <v>173</v>
      </c>
    </row>
    <row r="562" spans="2:51" s="12" customFormat="1" ht="13.5">
      <c r="B562" s="217"/>
      <c r="C562" s="218"/>
      <c r="D562" s="207" t="s">
        <v>183</v>
      </c>
      <c r="E562" s="219" t="s">
        <v>21</v>
      </c>
      <c r="F562" s="220" t="s">
        <v>82</v>
      </c>
      <c r="G562" s="218"/>
      <c r="H562" s="221">
        <v>2</v>
      </c>
      <c r="I562" s="222"/>
      <c r="J562" s="218"/>
      <c r="K562" s="218"/>
      <c r="L562" s="223"/>
      <c r="M562" s="224"/>
      <c r="N562" s="225"/>
      <c r="O562" s="225"/>
      <c r="P562" s="225"/>
      <c r="Q562" s="225"/>
      <c r="R562" s="225"/>
      <c r="S562" s="225"/>
      <c r="T562" s="226"/>
      <c r="AT562" s="227" t="s">
        <v>183</v>
      </c>
      <c r="AU562" s="227" t="s">
        <v>82</v>
      </c>
      <c r="AV562" s="12" t="s">
        <v>82</v>
      </c>
      <c r="AW562" s="12" t="s">
        <v>35</v>
      </c>
      <c r="AX562" s="12" t="s">
        <v>72</v>
      </c>
      <c r="AY562" s="227" t="s">
        <v>173</v>
      </c>
    </row>
    <row r="563" spans="2:51" s="11" customFormat="1" ht="13.5">
      <c r="B563" s="205"/>
      <c r="C563" s="206"/>
      <c r="D563" s="207" t="s">
        <v>183</v>
      </c>
      <c r="E563" s="208" t="s">
        <v>21</v>
      </c>
      <c r="F563" s="209" t="s">
        <v>457</v>
      </c>
      <c r="G563" s="206"/>
      <c r="H563" s="210" t="s">
        <v>21</v>
      </c>
      <c r="I563" s="211"/>
      <c r="J563" s="206"/>
      <c r="K563" s="206"/>
      <c r="L563" s="212"/>
      <c r="M563" s="213"/>
      <c r="N563" s="214"/>
      <c r="O563" s="214"/>
      <c r="P563" s="214"/>
      <c r="Q563" s="214"/>
      <c r="R563" s="214"/>
      <c r="S563" s="214"/>
      <c r="T563" s="215"/>
      <c r="AT563" s="216" t="s">
        <v>183</v>
      </c>
      <c r="AU563" s="216" t="s">
        <v>82</v>
      </c>
      <c r="AV563" s="11" t="s">
        <v>80</v>
      </c>
      <c r="AW563" s="11" t="s">
        <v>35</v>
      </c>
      <c r="AX563" s="11" t="s">
        <v>72</v>
      </c>
      <c r="AY563" s="216" t="s">
        <v>173</v>
      </c>
    </row>
    <row r="564" spans="2:51" s="11" customFormat="1" ht="13.5">
      <c r="B564" s="205"/>
      <c r="C564" s="206"/>
      <c r="D564" s="207" t="s">
        <v>183</v>
      </c>
      <c r="E564" s="208" t="s">
        <v>21</v>
      </c>
      <c r="F564" s="209" t="s">
        <v>291</v>
      </c>
      <c r="G564" s="206"/>
      <c r="H564" s="210" t="s">
        <v>21</v>
      </c>
      <c r="I564" s="211"/>
      <c r="J564" s="206"/>
      <c r="K564" s="206"/>
      <c r="L564" s="212"/>
      <c r="M564" s="213"/>
      <c r="N564" s="214"/>
      <c r="O564" s="214"/>
      <c r="P564" s="214"/>
      <c r="Q564" s="214"/>
      <c r="R564" s="214"/>
      <c r="S564" s="214"/>
      <c r="T564" s="215"/>
      <c r="AT564" s="216" t="s">
        <v>183</v>
      </c>
      <c r="AU564" s="216" t="s">
        <v>82</v>
      </c>
      <c r="AV564" s="11" t="s">
        <v>80</v>
      </c>
      <c r="AW564" s="11" t="s">
        <v>35</v>
      </c>
      <c r="AX564" s="11" t="s">
        <v>72</v>
      </c>
      <c r="AY564" s="216" t="s">
        <v>173</v>
      </c>
    </row>
    <row r="565" spans="2:51" s="11" customFormat="1" ht="13.5">
      <c r="B565" s="205"/>
      <c r="C565" s="206"/>
      <c r="D565" s="207" t="s">
        <v>183</v>
      </c>
      <c r="E565" s="208" t="s">
        <v>21</v>
      </c>
      <c r="F565" s="209" t="s">
        <v>448</v>
      </c>
      <c r="G565" s="206"/>
      <c r="H565" s="210" t="s">
        <v>21</v>
      </c>
      <c r="I565" s="211"/>
      <c r="J565" s="206"/>
      <c r="K565" s="206"/>
      <c r="L565" s="212"/>
      <c r="M565" s="213"/>
      <c r="N565" s="214"/>
      <c r="O565" s="214"/>
      <c r="P565" s="214"/>
      <c r="Q565" s="214"/>
      <c r="R565" s="214"/>
      <c r="S565" s="214"/>
      <c r="T565" s="215"/>
      <c r="AT565" s="216" t="s">
        <v>183</v>
      </c>
      <c r="AU565" s="216" t="s">
        <v>82</v>
      </c>
      <c r="AV565" s="11" t="s">
        <v>80</v>
      </c>
      <c r="AW565" s="11" t="s">
        <v>35</v>
      </c>
      <c r="AX565" s="11" t="s">
        <v>72</v>
      </c>
      <c r="AY565" s="216" t="s">
        <v>173</v>
      </c>
    </row>
    <row r="566" spans="2:51" s="11" customFormat="1" ht="13.5">
      <c r="B566" s="205"/>
      <c r="C566" s="206"/>
      <c r="D566" s="207" t="s">
        <v>183</v>
      </c>
      <c r="E566" s="208" t="s">
        <v>21</v>
      </c>
      <c r="F566" s="209" t="s">
        <v>453</v>
      </c>
      <c r="G566" s="206"/>
      <c r="H566" s="210" t="s">
        <v>21</v>
      </c>
      <c r="I566" s="211"/>
      <c r="J566" s="206"/>
      <c r="K566" s="206"/>
      <c r="L566" s="212"/>
      <c r="M566" s="213"/>
      <c r="N566" s="214"/>
      <c r="O566" s="214"/>
      <c r="P566" s="214"/>
      <c r="Q566" s="214"/>
      <c r="R566" s="214"/>
      <c r="S566" s="214"/>
      <c r="T566" s="215"/>
      <c r="AT566" s="216" t="s">
        <v>183</v>
      </c>
      <c r="AU566" s="216" t="s">
        <v>82</v>
      </c>
      <c r="AV566" s="11" t="s">
        <v>80</v>
      </c>
      <c r="AW566" s="11" t="s">
        <v>35</v>
      </c>
      <c r="AX566" s="11" t="s">
        <v>72</v>
      </c>
      <c r="AY566" s="216" t="s">
        <v>173</v>
      </c>
    </row>
    <row r="567" spans="2:51" s="12" customFormat="1" ht="13.5">
      <c r="B567" s="217"/>
      <c r="C567" s="218"/>
      <c r="D567" s="207" t="s">
        <v>183</v>
      </c>
      <c r="E567" s="219" t="s">
        <v>21</v>
      </c>
      <c r="F567" s="220" t="s">
        <v>82</v>
      </c>
      <c r="G567" s="218"/>
      <c r="H567" s="221">
        <v>2</v>
      </c>
      <c r="I567" s="222"/>
      <c r="J567" s="218"/>
      <c r="K567" s="218"/>
      <c r="L567" s="223"/>
      <c r="M567" s="224"/>
      <c r="N567" s="225"/>
      <c r="O567" s="225"/>
      <c r="P567" s="225"/>
      <c r="Q567" s="225"/>
      <c r="R567" s="225"/>
      <c r="S567" s="225"/>
      <c r="T567" s="226"/>
      <c r="AT567" s="227" t="s">
        <v>183</v>
      </c>
      <c r="AU567" s="227" t="s">
        <v>82</v>
      </c>
      <c r="AV567" s="12" t="s">
        <v>82</v>
      </c>
      <c r="AW567" s="12" t="s">
        <v>35</v>
      </c>
      <c r="AX567" s="12" t="s">
        <v>72</v>
      </c>
      <c r="AY567" s="227" t="s">
        <v>173</v>
      </c>
    </row>
    <row r="568" spans="2:51" s="11" customFormat="1" ht="13.5">
      <c r="B568" s="205"/>
      <c r="C568" s="206"/>
      <c r="D568" s="207" t="s">
        <v>183</v>
      </c>
      <c r="E568" s="208" t="s">
        <v>21</v>
      </c>
      <c r="F568" s="209" t="s">
        <v>458</v>
      </c>
      <c r="G568" s="206"/>
      <c r="H568" s="210" t="s">
        <v>21</v>
      </c>
      <c r="I568" s="211"/>
      <c r="J568" s="206"/>
      <c r="K568" s="206"/>
      <c r="L568" s="212"/>
      <c r="M568" s="213"/>
      <c r="N568" s="214"/>
      <c r="O568" s="214"/>
      <c r="P568" s="214"/>
      <c r="Q568" s="214"/>
      <c r="R568" s="214"/>
      <c r="S568" s="214"/>
      <c r="T568" s="215"/>
      <c r="AT568" s="216" t="s">
        <v>183</v>
      </c>
      <c r="AU568" s="216" t="s">
        <v>82</v>
      </c>
      <c r="AV568" s="11" t="s">
        <v>80</v>
      </c>
      <c r="AW568" s="11" t="s">
        <v>35</v>
      </c>
      <c r="AX568" s="11" t="s">
        <v>72</v>
      </c>
      <c r="AY568" s="216" t="s">
        <v>173</v>
      </c>
    </row>
    <row r="569" spans="2:51" s="11" customFormat="1" ht="13.5">
      <c r="B569" s="205"/>
      <c r="C569" s="206"/>
      <c r="D569" s="207" t="s">
        <v>183</v>
      </c>
      <c r="E569" s="208" t="s">
        <v>21</v>
      </c>
      <c r="F569" s="209" t="s">
        <v>291</v>
      </c>
      <c r="G569" s="206"/>
      <c r="H569" s="210" t="s">
        <v>21</v>
      </c>
      <c r="I569" s="211"/>
      <c r="J569" s="206"/>
      <c r="K569" s="206"/>
      <c r="L569" s="212"/>
      <c r="M569" s="213"/>
      <c r="N569" s="214"/>
      <c r="O569" s="214"/>
      <c r="P569" s="214"/>
      <c r="Q569" s="214"/>
      <c r="R569" s="214"/>
      <c r="S569" s="214"/>
      <c r="T569" s="215"/>
      <c r="AT569" s="216" t="s">
        <v>183</v>
      </c>
      <c r="AU569" s="216" t="s">
        <v>82</v>
      </c>
      <c r="AV569" s="11" t="s">
        <v>80</v>
      </c>
      <c r="AW569" s="11" t="s">
        <v>35</v>
      </c>
      <c r="AX569" s="11" t="s">
        <v>72</v>
      </c>
      <c r="AY569" s="216" t="s">
        <v>173</v>
      </c>
    </row>
    <row r="570" spans="2:51" s="11" customFormat="1" ht="13.5">
      <c r="B570" s="205"/>
      <c r="C570" s="206"/>
      <c r="D570" s="207" t="s">
        <v>183</v>
      </c>
      <c r="E570" s="208" t="s">
        <v>21</v>
      </c>
      <c r="F570" s="209" t="s">
        <v>448</v>
      </c>
      <c r="G570" s="206"/>
      <c r="H570" s="210" t="s">
        <v>21</v>
      </c>
      <c r="I570" s="211"/>
      <c r="J570" s="206"/>
      <c r="K570" s="206"/>
      <c r="L570" s="212"/>
      <c r="M570" s="213"/>
      <c r="N570" s="214"/>
      <c r="O570" s="214"/>
      <c r="P570" s="214"/>
      <c r="Q570" s="214"/>
      <c r="R570" s="214"/>
      <c r="S570" s="214"/>
      <c r="T570" s="215"/>
      <c r="AT570" s="216" t="s">
        <v>183</v>
      </c>
      <c r="AU570" s="216" t="s">
        <v>82</v>
      </c>
      <c r="AV570" s="11" t="s">
        <v>80</v>
      </c>
      <c r="AW570" s="11" t="s">
        <v>35</v>
      </c>
      <c r="AX570" s="11" t="s">
        <v>72</v>
      </c>
      <c r="AY570" s="216" t="s">
        <v>173</v>
      </c>
    </row>
    <row r="571" spans="2:51" s="11" customFormat="1" ht="13.5">
      <c r="B571" s="205"/>
      <c r="C571" s="206"/>
      <c r="D571" s="207" t="s">
        <v>183</v>
      </c>
      <c r="E571" s="208" t="s">
        <v>21</v>
      </c>
      <c r="F571" s="209" t="s">
        <v>453</v>
      </c>
      <c r="G571" s="206"/>
      <c r="H571" s="210" t="s">
        <v>21</v>
      </c>
      <c r="I571" s="211"/>
      <c r="J571" s="206"/>
      <c r="K571" s="206"/>
      <c r="L571" s="212"/>
      <c r="M571" s="213"/>
      <c r="N571" s="214"/>
      <c r="O571" s="214"/>
      <c r="P571" s="214"/>
      <c r="Q571" s="214"/>
      <c r="R571" s="214"/>
      <c r="S571" s="214"/>
      <c r="T571" s="215"/>
      <c r="AT571" s="216" t="s">
        <v>183</v>
      </c>
      <c r="AU571" s="216" t="s">
        <v>82</v>
      </c>
      <c r="AV571" s="11" t="s">
        <v>80</v>
      </c>
      <c r="AW571" s="11" t="s">
        <v>35</v>
      </c>
      <c r="AX571" s="11" t="s">
        <v>72</v>
      </c>
      <c r="AY571" s="216" t="s">
        <v>173</v>
      </c>
    </row>
    <row r="572" spans="2:51" s="12" customFormat="1" ht="13.5">
      <c r="B572" s="217"/>
      <c r="C572" s="218"/>
      <c r="D572" s="207" t="s">
        <v>183</v>
      </c>
      <c r="E572" s="219" t="s">
        <v>21</v>
      </c>
      <c r="F572" s="220" t="s">
        <v>82</v>
      </c>
      <c r="G572" s="218"/>
      <c r="H572" s="221">
        <v>2</v>
      </c>
      <c r="I572" s="222"/>
      <c r="J572" s="218"/>
      <c r="K572" s="218"/>
      <c r="L572" s="223"/>
      <c r="M572" s="224"/>
      <c r="N572" s="225"/>
      <c r="O572" s="225"/>
      <c r="P572" s="225"/>
      <c r="Q572" s="225"/>
      <c r="R572" s="225"/>
      <c r="S572" s="225"/>
      <c r="T572" s="226"/>
      <c r="AT572" s="227" t="s">
        <v>183</v>
      </c>
      <c r="AU572" s="227" t="s">
        <v>82</v>
      </c>
      <c r="AV572" s="12" t="s">
        <v>82</v>
      </c>
      <c r="AW572" s="12" t="s">
        <v>35</v>
      </c>
      <c r="AX572" s="12" t="s">
        <v>72</v>
      </c>
      <c r="AY572" s="227" t="s">
        <v>173</v>
      </c>
    </row>
    <row r="573" spans="2:51" s="14" customFormat="1" ht="13.5">
      <c r="B573" s="243"/>
      <c r="C573" s="244"/>
      <c r="D573" s="207" t="s">
        <v>183</v>
      </c>
      <c r="E573" s="245" t="s">
        <v>21</v>
      </c>
      <c r="F573" s="246" t="s">
        <v>204</v>
      </c>
      <c r="G573" s="244"/>
      <c r="H573" s="247">
        <v>18</v>
      </c>
      <c r="I573" s="248"/>
      <c r="J573" s="244"/>
      <c r="K573" s="244"/>
      <c r="L573" s="249"/>
      <c r="M573" s="250"/>
      <c r="N573" s="251"/>
      <c r="O573" s="251"/>
      <c r="P573" s="251"/>
      <c r="Q573" s="251"/>
      <c r="R573" s="251"/>
      <c r="S573" s="251"/>
      <c r="T573" s="252"/>
      <c r="AT573" s="253" t="s">
        <v>183</v>
      </c>
      <c r="AU573" s="253" t="s">
        <v>82</v>
      </c>
      <c r="AV573" s="14" t="s">
        <v>181</v>
      </c>
      <c r="AW573" s="14" t="s">
        <v>35</v>
      </c>
      <c r="AX573" s="14" t="s">
        <v>80</v>
      </c>
      <c r="AY573" s="253" t="s">
        <v>173</v>
      </c>
    </row>
    <row r="574" spans="2:63" s="10" customFormat="1" ht="29.85" customHeight="1">
      <c r="B574" s="176"/>
      <c r="C574" s="177"/>
      <c r="D574" s="190" t="s">
        <v>71</v>
      </c>
      <c r="E574" s="191" t="s">
        <v>459</v>
      </c>
      <c r="F574" s="191" t="s">
        <v>460</v>
      </c>
      <c r="G574" s="177"/>
      <c r="H574" s="177"/>
      <c r="I574" s="180"/>
      <c r="J574" s="192">
        <f>BK574</f>
        <v>0</v>
      </c>
      <c r="K574" s="177"/>
      <c r="L574" s="182"/>
      <c r="M574" s="183"/>
      <c r="N574" s="184"/>
      <c r="O574" s="184"/>
      <c r="P574" s="185">
        <f>SUM(P575:P643)</f>
        <v>0</v>
      </c>
      <c r="Q574" s="184"/>
      <c r="R574" s="185">
        <f>SUM(R575:R643)</f>
        <v>0</v>
      </c>
      <c r="S574" s="184"/>
      <c r="T574" s="186">
        <f>SUM(T575:T643)</f>
        <v>0</v>
      </c>
      <c r="AR574" s="187" t="s">
        <v>80</v>
      </c>
      <c r="AT574" s="188" t="s">
        <v>71</v>
      </c>
      <c r="AU574" s="188" t="s">
        <v>80</v>
      </c>
      <c r="AY574" s="187" t="s">
        <v>173</v>
      </c>
      <c r="BK574" s="189">
        <f>SUM(BK575:BK643)</f>
        <v>0</v>
      </c>
    </row>
    <row r="575" spans="2:65" s="1" customFormat="1" ht="31.5" customHeight="1">
      <c r="B575" s="41"/>
      <c r="C575" s="193" t="s">
        <v>10</v>
      </c>
      <c r="D575" s="193" t="s">
        <v>176</v>
      </c>
      <c r="E575" s="194" t="s">
        <v>461</v>
      </c>
      <c r="F575" s="195" t="s">
        <v>462</v>
      </c>
      <c r="G575" s="196" t="s">
        <v>463</v>
      </c>
      <c r="H575" s="197">
        <v>75.464</v>
      </c>
      <c r="I575" s="198"/>
      <c r="J575" s="199">
        <f>ROUND(I575*H575,2)</f>
        <v>0</v>
      </c>
      <c r="K575" s="195" t="s">
        <v>180</v>
      </c>
      <c r="L575" s="61"/>
      <c r="M575" s="200" t="s">
        <v>21</v>
      </c>
      <c r="N575" s="201" t="s">
        <v>43</v>
      </c>
      <c r="O575" s="42"/>
      <c r="P575" s="202">
        <f>O575*H575</f>
        <v>0</v>
      </c>
      <c r="Q575" s="202">
        <v>0</v>
      </c>
      <c r="R575" s="202">
        <f>Q575*H575</f>
        <v>0</v>
      </c>
      <c r="S575" s="202">
        <v>0</v>
      </c>
      <c r="T575" s="203">
        <f>S575*H575</f>
        <v>0</v>
      </c>
      <c r="AR575" s="24" t="s">
        <v>181</v>
      </c>
      <c r="AT575" s="24" t="s">
        <v>176</v>
      </c>
      <c r="AU575" s="24" t="s">
        <v>82</v>
      </c>
      <c r="AY575" s="24" t="s">
        <v>173</v>
      </c>
      <c r="BE575" s="204">
        <f>IF(N575="základní",J575,0)</f>
        <v>0</v>
      </c>
      <c r="BF575" s="204">
        <f>IF(N575="snížená",J575,0)</f>
        <v>0</v>
      </c>
      <c r="BG575" s="204">
        <f>IF(N575="zákl. přenesená",J575,0)</f>
        <v>0</v>
      </c>
      <c r="BH575" s="204">
        <f>IF(N575="sníž. přenesená",J575,0)</f>
        <v>0</v>
      </c>
      <c r="BI575" s="204">
        <f>IF(N575="nulová",J575,0)</f>
        <v>0</v>
      </c>
      <c r="BJ575" s="24" t="s">
        <v>80</v>
      </c>
      <c r="BK575" s="204">
        <f>ROUND(I575*H575,2)</f>
        <v>0</v>
      </c>
      <c r="BL575" s="24" t="s">
        <v>181</v>
      </c>
      <c r="BM575" s="24" t="s">
        <v>464</v>
      </c>
    </row>
    <row r="576" spans="2:65" s="1" customFormat="1" ht="31.5" customHeight="1">
      <c r="B576" s="41"/>
      <c r="C576" s="193" t="s">
        <v>465</v>
      </c>
      <c r="D576" s="193" t="s">
        <v>176</v>
      </c>
      <c r="E576" s="194" t="s">
        <v>466</v>
      </c>
      <c r="F576" s="195" t="s">
        <v>467</v>
      </c>
      <c r="G576" s="196" t="s">
        <v>463</v>
      </c>
      <c r="H576" s="197">
        <v>75.464</v>
      </c>
      <c r="I576" s="198"/>
      <c r="J576" s="199">
        <f>ROUND(I576*H576,2)</f>
        <v>0</v>
      </c>
      <c r="K576" s="195" t="s">
        <v>180</v>
      </c>
      <c r="L576" s="61"/>
      <c r="M576" s="200" t="s">
        <v>21</v>
      </c>
      <c r="N576" s="201" t="s">
        <v>43</v>
      </c>
      <c r="O576" s="42"/>
      <c r="P576" s="202">
        <f>O576*H576</f>
        <v>0</v>
      </c>
      <c r="Q576" s="202">
        <v>0</v>
      </c>
      <c r="R576" s="202">
        <f>Q576*H576</f>
        <v>0</v>
      </c>
      <c r="S576" s="202">
        <v>0</v>
      </c>
      <c r="T576" s="203">
        <f>S576*H576</f>
        <v>0</v>
      </c>
      <c r="AR576" s="24" t="s">
        <v>181</v>
      </c>
      <c r="AT576" s="24" t="s">
        <v>176</v>
      </c>
      <c r="AU576" s="24" t="s">
        <v>82</v>
      </c>
      <c r="AY576" s="24" t="s">
        <v>173</v>
      </c>
      <c r="BE576" s="204">
        <f>IF(N576="základní",J576,0)</f>
        <v>0</v>
      </c>
      <c r="BF576" s="204">
        <f>IF(N576="snížená",J576,0)</f>
        <v>0</v>
      </c>
      <c r="BG576" s="204">
        <f>IF(N576="zákl. přenesená",J576,0)</f>
        <v>0</v>
      </c>
      <c r="BH576" s="204">
        <f>IF(N576="sníž. přenesená",J576,0)</f>
        <v>0</v>
      </c>
      <c r="BI576" s="204">
        <f>IF(N576="nulová",J576,0)</f>
        <v>0</v>
      </c>
      <c r="BJ576" s="24" t="s">
        <v>80</v>
      </c>
      <c r="BK576" s="204">
        <f>ROUND(I576*H576,2)</f>
        <v>0</v>
      </c>
      <c r="BL576" s="24" t="s">
        <v>181</v>
      </c>
      <c r="BM576" s="24" t="s">
        <v>468</v>
      </c>
    </row>
    <row r="577" spans="2:65" s="1" customFormat="1" ht="31.5" customHeight="1">
      <c r="B577" s="41"/>
      <c r="C577" s="193" t="s">
        <v>469</v>
      </c>
      <c r="D577" s="193" t="s">
        <v>176</v>
      </c>
      <c r="E577" s="194" t="s">
        <v>470</v>
      </c>
      <c r="F577" s="195" t="s">
        <v>471</v>
      </c>
      <c r="G577" s="196" t="s">
        <v>463</v>
      </c>
      <c r="H577" s="197">
        <v>754.64</v>
      </c>
      <c r="I577" s="198"/>
      <c r="J577" s="199">
        <f>ROUND(I577*H577,2)</f>
        <v>0</v>
      </c>
      <c r="K577" s="195" t="s">
        <v>180</v>
      </c>
      <c r="L577" s="61"/>
      <c r="M577" s="200" t="s">
        <v>21</v>
      </c>
      <c r="N577" s="201" t="s">
        <v>43</v>
      </c>
      <c r="O577" s="42"/>
      <c r="P577" s="202">
        <f>O577*H577</f>
        <v>0</v>
      </c>
      <c r="Q577" s="202">
        <v>0</v>
      </c>
      <c r="R577" s="202">
        <f>Q577*H577</f>
        <v>0</v>
      </c>
      <c r="S577" s="202">
        <v>0</v>
      </c>
      <c r="T577" s="203">
        <f>S577*H577</f>
        <v>0</v>
      </c>
      <c r="AR577" s="24" t="s">
        <v>181</v>
      </c>
      <c r="AT577" s="24" t="s">
        <v>176</v>
      </c>
      <c r="AU577" s="24" t="s">
        <v>82</v>
      </c>
      <c r="AY577" s="24" t="s">
        <v>173</v>
      </c>
      <c r="BE577" s="204">
        <f>IF(N577="základní",J577,0)</f>
        <v>0</v>
      </c>
      <c r="BF577" s="204">
        <f>IF(N577="snížená",J577,0)</f>
        <v>0</v>
      </c>
      <c r="BG577" s="204">
        <f>IF(N577="zákl. přenesená",J577,0)</f>
        <v>0</v>
      </c>
      <c r="BH577" s="204">
        <f>IF(N577="sníž. přenesená",J577,0)</f>
        <v>0</v>
      </c>
      <c r="BI577" s="204">
        <f>IF(N577="nulová",J577,0)</f>
        <v>0</v>
      </c>
      <c r="BJ577" s="24" t="s">
        <v>80</v>
      </c>
      <c r="BK577" s="204">
        <f>ROUND(I577*H577,2)</f>
        <v>0</v>
      </c>
      <c r="BL577" s="24" t="s">
        <v>181</v>
      </c>
      <c r="BM577" s="24" t="s">
        <v>472</v>
      </c>
    </row>
    <row r="578" spans="2:51" s="12" customFormat="1" ht="13.5">
      <c r="B578" s="217"/>
      <c r="C578" s="218"/>
      <c r="D578" s="239" t="s">
        <v>183</v>
      </c>
      <c r="E578" s="218"/>
      <c r="F578" s="257" t="s">
        <v>473</v>
      </c>
      <c r="G578" s="218"/>
      <c r="H578" s="258">
        <v>754.64</v>
      </c>
      <c r="I578" s="222"/>
      <c r="J578" s="218"/>
      <c r="K578" s="218"/>
      <c r="L578" s="223"/>
      <c r="M578" s="224"/>
      <c r="N578" s="225"/>
      <c r="O578" s="225"/>
      <c r="P578" s="225"/>
      <c r="Q578" s="225"/>
      <c r="R578" s="225"/>
      <c r="S578" s="225"/>
      <c r="T578" s="226"/>
      <c r="AT578" s="227" t="s">
        <v>183</v>
      </c>
      <c r="AU578" s="227" t="s">
        <v>82</v>
      </c>
      <c r="AV578" s="12" t="s">
        <v>82</v>
      </c>
      <c r="AW578" s="12" t="s">
        <v>6</v>
      </c>
      <c r="AX578" s="12" t="s">
        <v>80</v>
      </c>
      <c r="AY578" s="227" t="s">
        <v>173</v>
      </c>
    </row>
    <row r="579" spans="2:65" s="1" customFormat="1" ht="22.5" customHeight="1">
      <c r="B579" s="41"/>
      <c r="C579" s="193" t="s">
        <v>474</v>
      </c>
      <c r="D579" s="193" t="s">
        <v>176</v>
      </c>
      <c r="E579" s="194" t="s">
        <v>475</v>
      </c>
      <c r="F579" s="195" t="s">
        <v>476</v>
      </c>
      <c r="G579" s="196" t="s">
        <v>463</v>
      </c>
      <c r="H579" s="197">
        <v>11.035</v>
      </c>
      <c r="I579" s="198"/>
      <c r="J579" s="199">
        <f>ROUND(I579*H579,2)</f>
        <v>0</v>
      </c>
      <c r="K579" s="195" t="s">
        <v>180</v>
      </c>
      <c r="L579" s="61"/>
      <c r="M579" s="200" t="s">
        <v>21</v>
      </c>
      <c r="N579" s="201" t="s">
        <v>43</v>
      </c>
      <c r="O579" s="42"/>
      <c r="P579" s="202">
        <f>O579*H579</f>
        <v>0</v>
      </c>
      <c r="Q579" s="202">
        <v>0</v>
      </c>
      <c r="R579" s="202">
        <f>Q579*H579</f>
        <v>0</v>
      </c>
      <c r="S579" s="202">
        <v>0</v>
      </c>
      <c r="T579" s="203">
        <f>S579*H579</f>
        <v>0</v>
      </c>
      <c r="AR579" s="24" t="s">
        <v>181</v>
      </c>
      <c r="AT579" s="24" t="s">
        <v>176</v>
      </c>
      <c r="AU579" s="24" t="s">
        <v>82</v>
      </c>
      <c r="AY579" s="24" t="s">
        <v>173</v>
      </c>
      <c r="BE579" s="204">
        <f>IF(N579="základní",J579,0)</f>
        <v>0</v>
      </c>
      <c r="BF579" s="204">
        <f>IF(N579="snížená",J579,0)</f>
        <v>0</v>
      </c>
      <c r="BG579" s="204">
        <f>IF(N579="zákl. přenesená",J579,0)</f>
        <v>0</v>
      </c>
      <c r="BH579" s="204">
        <f>IF(N579="sníž. přenesená",J579,0)</f>
        <v>0</v>
      </c>
      <c r="BI579" s="204">
        <f>IF(N579="nulová",J579,0)</f>
        <v>0</v>
      </c>
      <c r="BJ579" s="24" t="s">
        <v>80</v>
      </c>
      <c r="BK579" s="204">
        <f>ROUND(I579*H579,2)</f>
        <v>0</v>
      </c>
      <c r="BL579" s="24" t="s">
        <v>181</v>
      </c>
      <c r="BM579" s="24" t="s">
        <v>477</v>
      </c>
    </row>
    <row r="580" spans="2:51" s="11" customFormat="1" ht="13.5">
      <c r="B580" s="205"/>
      <c r="C580" s="206"/>
      <c r="D580" s="207" t="s">
        <v>183</v>
      </c>
      <c r="E580" s="208" t="s">
        <v>21</v>
      </c>
      <c r="F580" s="209" t="s">
        <v>319</v>
      </c>
      <c r="G580" s="206"/>
      <c r="H580" s="210" t="s">
        <v>21</v>
      </c>
      <c r="I580" s="211"/>
      <c r="J580" s="206"/>
      <c r="K580" s="206"/>
      <c r="L580" s="212"/>
      <c r="M580" s="213"/>
      <c r="N580" s="214"/>
      <c r="O580" s="214"/>
      <c r="P580" s="214"/>
      <c r="Q580" s="214"/>
      <c r="R580" s="214"/>
      <c r="S580" s="214"/>
      <c r="T580" s="215"/>
      <c r="AT580" s="216" t="s">
        <v>183</v>
      </c>
      <c r="AU580" s="216" t="s">
        <v>82</v>
      </c>
      <c r="AV580" s="11" t="s">
        <v>80</v>
      </c>
      <c r="AW580" s="11" t="s">
        <v>35</v>
      </c>
      <c r="AX580" s="11" t="s">
        <v>72</v>
      </c>
      <c r="AY580" s="216" t="s">
        <v>173</v>
      </c>
    </row>
    <row r="581" spans="2:51" s="12" customFormat="1" ht="13.5">
      <c r="B581" s="217"/>
      <c r="C581" s="218"/>
      <c r="D581" s="207" t="s">
        <v>183</v>
      </c>
      <c r="E581" s="219" t="s">
        <v>21</v>
      </c>
      <c r="F581" s="220" t="s">
        <v>478</v>
      </c>
      <c r="G581" s="218"/>
      <c r="H581" s="221">
        <v>1.201</v>
      </c>
      <c r="I581" s="222"/>
      <c r="J581" s="218"/>
      <c r="K581" s="218"/>
      <c r="L581" s="223"/>
      <c r="M581" s="224"/>
      <c r="N581" s="225"/>
      <c r="O581" s="225"/>
      <c r="P581" s="225"/>
      <c r="Q581" s="225"/>
      <c r="R581" s="225"/>
      <c r="S581" s="225"/>
      <c r="T581" s="226"/>
      <c r="AT581" s="227" t="s">
        <v>183</v>
      </c>
      <c r="AU581" s="227" t="s">
        <v>82</v>
      </c>
      <c r="AV581" s="12" t="s">
        <v>82</v>
      </c>
      <c r="AW581" s="12" t="s">
        <v>35</v>
      </c>
      <c r="AX581" s="12" t="s">
        <v>72</v>
      </c>
      <c r="AY581" s="227" t="s">
        <v>173</v>
      </c>
    </row>
    <row r="582" spans="2:51" s="11" customFormat="1" ht="13.5">
      <c r="B582" s="205"/>
      <c r="C582" s="206"/>
      <c r="D582" s="207" t="s">
        <v>183</v>
      </c>
      <c r="E582" s="208" t="s">
        <v>21</v>
      </c>
      <c r="F582" s="209" t="s">
        <v>330</v>
      </c>
      <c r="G582" s="206"/>
      <c r="H582" s="210" t="s">
        <v>21</v>
      </c>
      <c r="I582" s="211"/>
      <c r="J582" s="206"/>
      <c r="K582" s="206"/>
      <c r="L582" s="212"/>
      <c r="M582" s="213"/>
      <c r="N582" s="214"/>
      <c r="O582" s="214"/>
      <c r="P582" s="214"/>
      <c r="Q582" s="214"/>
      <c r="R582" s="214"/>
      <c r="S582" s="214"/>
      <c r="T582" s="215"/>
      <c r="AT582" s="216" t="s">
        <v>183</v>
      </c>
      <c r="AU582" s="216" t="s">
        <v>82</v>
      </c>
      <c r="AV582" s="11" t="s">
        <v>80</v>
      </c>
      <c r="AW582" s="11" t="s">
        <v>35</v>
      </c>
      <c r="AX582" s="11" t="s">
        <v>72</v>
      </c>
      <c r="AY582" s="216" t="s">
        <v>173</v>
      </c>
    </row>
    <row r="583" spans="2:51" s="12" customFormat="1" ht="13.5">
      <c r="B583" s="217"/>
      <c r="C583" s="218"/>
      <c r="D583" s="207" t="s">
        <v>183</v>
      </c>
      <c r="E583" s="219" t="s">
        <v>21</v>
      </c>
      <c r="F583" s="220" t="s">
        <v>479</v>
      </c>
      <c r="G583" s="218"/>
      <c r="H583" s="221">
        <v>9.618</v>
      </c>
      <c r="I583" s="222"/>
      <c r="J583" s="218"/>
      <c r="K583" s="218"/>
      <c r="L583" s="223"/>
      <c r="M583" s="224"/>
      <c r="N583" s="225"/>
      <c r="O583" s="225"/>
      <c r="P583" s="225"/>
      <c r="Q583" s="225"/>
      <c r="R583" s="225"/>
      <c r="S583" s="225"/>
      <c r="T583" s="226"/>
      <c r="AT583" s="227" t="s">
        <v>183</v>
      </c>
      <c r="AU583" s="227" t="s">
        <v>82</v>
      </c>
      <c r="AV583" s="12" t="s">
        <v>82</v>
      </c>
      <c r="AW583" s="12" t="s">
        <v>35</v>
      </c>
      <c r="AX583" s="12" t="s">
        <v>72</v>
      </c>
      <c r="AY583" s="227" t="s">
        <v>173</v>
      </c>
    </row>
    <row r="584" spans="2:51" s="11" customFormat="1" ht="27">
      <c r="B584" s="205"/>
      <c r="C584" s="206"/>
      <c r="D584" s="207" t="s">
        <v>183</v>
      </c>
      <c r="E584" s="208" t="s">
        <v>21</v>
      </c>
      <c r="F584" s="209" t="s">
        <v>346</v>
      </c>
      <c r="G584" s="206"/>
      <c r="H584" s="210" t="s">
        <v>21</v>
      </c>
      <c r="I584" s="211"/>
      <c r="J584" s="206"/>
      <c r="K584" s="206"/>
      <c r="L584" s="212"/>
      <c r="M584" s="213"/>
      <c r="N584" s="214"/>
      <c r="O584" s="214"/>
      <c r="P584" s="214"/>
      <c r="Q584" s="214"/>
      <c r="R584" s="214"/>
      <c r="S584" s="214"/>
      <c r="T584" s="215"/>
      <c r="AT584" s="216" t="s">
        <v>183</v>
      </c>
      <c r="AU584" s="216" t="s">
        <v>82</v>
      </c>
      <c r="AV584" s="11" t="s">
        <v>80</v>
      </c>
      <c r="AW584" s="11" t="s">
        <v>35</v>
      </c>
      <c r="AX584" s="11" t="s">
        <v>72</v>
      </c>
      <c r="AY584" s="216" t="s">
        <v>173</v>
      </c>
    </row>
    <row r="585" spans="2:51" s="12" customFormat="1" ht="13.5">
      <c r="B585" s="217"/>
      <c r="C585" s="218"/>
      <c r="D585" s="207" t="s">
        <v>183</v>
      </c>
      <c r="E585" s="219" t="s">
        <v>21</v>
      </c>
      <c r="F585" s="220" t="s">
        <v>480</v>
      </c>
      <c r="G585" s="218"/>
      <c r="H585" s="221">
        <v>0.216</v>
      </c>
      <c r="I585" s="222"/>
      <c r="J585" s="218"/>
      <c r="K585" s="218"/>
      <c r="L585" s="223"/>
      <c r="M585" s="224"/>
      <c r="N585" s="225"/>
      <c r="O585" s="225"/>
      <c r="P585" s="225"/>
      <c r="Q585" s="225"/>
      <c r="R585" s="225"/>
      <c r="S585" s="225"/>
      <c r="T585" s="226"/>
      <c r="AT585" s="227" t="s">
        <v>183</v>
      </c>
      <c r="AU585" s="227" t="s">
        <v>82</v>
      </c>
      <c r="AV585" s="12" t="s">
        <v>82</v>
      </c>
      <c r="AW585" s="12" t="s">
        <v>35</v>
      </c>
      <c r="AX585" s="12" t="s">
        <v>72</v>
      </c>
      <c r="AY585" s="227" t="s">
        <v>173</v>
      </c>
    </row>
    <row r="586" spans="2:51" s="14" customFormat="1" ht="13.5">
      <c r="B586" s="243"/>
      <c r="C586" s="244"/>
      <c r="D586" s="239" t="s">
        <v>183</v>
      </c>
      <c r="E586" s="254" t="s">
        <v>21</v>
      </c>
      <c r="F586" s="255" t="s">
        <v>204</v>
      </c>
      <c r="G586" s="244"/>
      <c r="H586" s="256">
        <v>11.035</v>
      </c>
      <c r="I586" s="248"/>
      <c r="J586" s="244"/>
      <c r="K586" s="244"/>
      <c r="L586" s="249"/>
      <c r="M586" s="250"/>
      <c r="N586" s="251"/>
      <c r="O586" s="251"/>
      <c r="P586" s="251"/>
      <c r="Q586" s="251"/>
      <c r="R586" s="251"/>
      <c r="S586" s="251"/>
      <c r="T586" s="252"/>
      <c r="AT586" s="253" t="s">
        <v>183</v>
      </c>
      <c r="AU586" s="253" t="s">
        <v>82</v>
      </c>
      <c r="AV586" s="14" t="s">
        <v>181</v>
      </c>
      <c r="AW586" s="14" t="s">
        <v>35</v>
      </c>
      <c r="AX586" s="14" t="s">
        <v>80</v>
      </c>
      <c r="AY586" s="253" t="s">
        <v>173</v>
      </c>
    </row>
    <row r="587" spans="2:65" s="1" customFormat="1" ht="22.5" customHeight="1">
      <c r="B587" s="41"/>
      <c r="C587" s="193" t="s">
        <v>481</v>
      </c>
      <c r="D587" s="193" t="s">
        <v>176</v>
      </c>
      <c r="E587" s="194" t="s">
        <v>482</v>
      </c>
      <c r="F587" s="195" t="s">
        <v>483</v>
      </c>
      <c r="G587" s="196" t="s">
        <v>463</v>
      </c>
      <c r="H587" s="197">
        <v>58.386</v>
      </c>
      <c r="I587" s="198"/>
      <c r="J587" s="199">
        <f>ROUND(I587*H587,2)</f>
        <v>0</v>
      </c>
      <c r="K587" s="195" t="s">
        <v>180</v>
      </c>
      <c r="L587" s="61"/>
      <c r="M587" s="200" t="s">
        <v>21</v>
      </c>
      <c r="N587" s="201" t="s">
        <v>43</v>
      </c>
      <c r="O587" s="42"/>
      <c r="P587" s="202">
        <f>O587*H587</f>
        <v>0</v>
      </c>
      <c r="Q587" s="202">
        <v>0</v>
      </c>
      <c r="R587" s="202">
        <f>Q587*H587</f>
        <v>0</v>
      </c>
      <c r="S587" s="202">
        <v>0</v>
      </c>
      <c r="T587" s="203">
        <f>S587*H587</f>
        <v>0</v>
      </c>
      <c r="AR587" s="24" t="s">
        <v>181</v>
      </c>
      <c r="AT587" s="24" t="s">
        <v>176</v>
      </c>
      <c r="AU587" s="24" t="s">
        <v>82</v>
      </c>
      <c r="AY587" s="24" t="s">
        <v>173</v>
      </c>
      <c r="BE587" s="204">
        <f>IF(N587="základní",J587,0)</f>
        <v>0</v>
      </c>
      <c r="BF587" s="204">
        <f>IF(N587="snížená",J587,0)</f>
        <v>0</v>
      </c>
      <c r="BG587" s="204">
        <f>IF(N587="zákl. přenesená",J587,0)</f>
        <v>0</v>
      </c>
      <c r="BH587" s="204">
        <f>IF(N587="sníž. přenesená",J587,0)</f>
        <v>0</v>
      </c>
      <c r="BI587" s="204">
        <f>IF(N587="nulová",J587,0)</f>
        <v>0</v>
      </c>
      <c r="BJ587" s="24" t="s">
        <v>80</v>
      </c>
      <c r="BK587" s="204">
        <f>ROUND(I587*H587,2)</f>
        <v>0</v>
      </c>
      <c r="BL587" s="24" t="s">
        <v>181</v>
      </c>
      <c r="BM587" s="24" t="s">
        <v>484</v>
      </c>
    </row>
    <row r="588" spans="2:51" s="11" customFormat="1" ht="27">
      <c r="B588" s="205"/>
      <c r="C588" s="206"/>
      <c r="D588" s="207" t="s">
        <v>183</v>
      </c>
      <c r="E588" s="208" t="s">
        <v>21</v>
      </c>
      <c r="F588" s="209" t="s">
        <v>485</v>
      </c>
      <c r="G588" s="206"/>
      <c r="H588" s="210" t="s">
        <v>21</v>
      </c>
      <c r="I588" s="211"/>
      <c r="J588" s="206"/>
      <c r="K588" s="206"/>
      <c r="L588" s="212"/>
      <c r="M588" s="213"/>
      <c r="N588" s="214"/>
      <c r="O588" s="214"/>
      <c r="P588" s="214"/>
      <c r="Q588" s="214"/>
      <c r="R588" s="214"/>
      <c r="S588" s="214"/>
      <c r="T588" s="215"/>
      <c r="AT588" s="216" t="s">
        <v>183</v>
      </c>
      <c r="AU588" s="216" t="s">
        <v>82</v>
      </c>
      <c r="AV588" s="11" t="s">
        <v>80</v>
      </c>
      <c r="AW588" s="11" t="s">
        <v>35</v>
      </c>
      <c r="AX588" s="11" t="s">
        <v>72</v>
      </c>
      <c r="AY588" s="216" t="s">
        <v>173</v>
      </c>
    </row>
    <row r="589" spans="2:51" s="12" customFormat="1" ht="13.5">
      <c r="B589" s="217"/>
      <c r="C589" s="218"/>
      <c r="D589" s="207" t="s">
        <v>183</v>
      </c>
      <c r="E589" s="219" t="s">
        <v>21</v>
      </c>
      <c r="F589" s="220" t="s">
        <v>486</v>
      </c>
      <c r="G589" s="218"/>
      <c r="H589" s="221">
        <v>12.847</v>
      </c>
      <c r="I589" s="222"/>
      <c r="J589" s="218"/>
      <c r="K589" s="218"/>
      <c r="L589" s="223"/>
      <c r="M589" s="224"/>
      <c r="N589" s="225"/>
      <c r="O589" s="225"/>
      <c r="P589" s="225"/>
      <c r="Q589" s="225"/>
      <c r="R589" s="225"/>
      <c r="S589" s="225"/>
      <c r="T589" s="226"/>
      <c r="AT589" s="227" t="s">
        <v>183</v>
      </c>
      <c r="AU589" s="227" t="s">
        <v>82</v>
      </c>
      <c r="AV589" s="12" t="s">
        <v>82</v>
      </c>
      <c r="AW589" s="12" t="s">
        <v>35</v>
      </c>
      <c r="AX589" s="12" t="s">
        <v>72</v>
      </c>
      <c r="AY589" s="227" t="s">
        <v>173</v>
      </c>
    </row>
    <row r="590" spans="2:51" s="11" customFormat="1" ht="27">
      <c r="B590" s="205"/>
      <c r="C590" s="206"/>
      <c r="D590" s="207" t="s">
        <v>183</v>
      </c>
      <c r="E590" s="208" t="s">
        <v>21</v>
      </c>
      <c r="F590" s="209" t="s">
        <v>487</v>
      </c>
      <c r="G590" s="206"/>
      <c r="H590" s="210" t="s">
        <v>21</v>
      </c>
      <c r="I590" s="211"/>
      <c r="J590" s="206"/>
      <c r="K590" s="206"/>
      <c r="L590" s="212"/>
      <c r="M590" s="213"/>
      <c r="N590" s="214"/>
      <c r="O590" s="214"/>
      <c r="P590" s="214"/>
      <c r="Q590" s="214"/>
      <c r="R590" s="214"/>
      <c r="S590" s="214"/>
      <c r="T590" s="215"/>
      <c r="AT590" s="216" t="s">
        <v>183</v>
      </c>
      <c r="AU590" s="216" t="s">
        <v>82</v>
      </c>
      <c r="AV590" s="11" t="s">
        <v>80</v>
      </c>
      <c r="AW590" s="11" t="s">
        <v>35</v>
      </c>
      <c r="AX590" s="11" t="s">
        <v>72</v>
      </c>
      <c r="AY590" s="216" t="s">
        <v>173</v>
      </c>
    </row>
    <row r="591" spans="2:51" s="12" customFormat="1" ht="13.5">
      <c r="B591" s="217"/>
      <c r="C591" s="218"/>
      <c r="D591" s="207" t="s">
        <v>183</v>
      </c>
      <c r="E591" s="219" t="s">
        <v>21</v>
      </c>
      <c r="F591" s="220" t="s">
        <v>488</v>
      </c>
      <c r="G591" s="218"/>
      <c r="H591" s="221">
        <v>26.959</v>
      </c>
      <c r="I591" s="222"/>
      <c r="J591" s="218"/>
      <c r="K591" s="218"/>
      <c r="L591" s="223"/>
      <c r="M591" s="224"/>
      <c r="N591" s="225"/>
      <c r="O591" s="225"/>
      <c r="P591" s="225"/>
      <c r="Q591" s="225"/>
      <c r="R591" s="225"/>
      <c r="S591" s="225"/>
      <c r="T591" s="226"/>
      <c r="AT591" s="227" t="s">
        <v>183</v>
      </c>
      <c r="AU591" s="227" t="s">
        <v>82</v>
      </c>
      <c r="AV591" s="12" t="s">
        <v>82</v>
      </c>
      <c r="AW591" s="12" t="s">
        <v>35</v>
      </c>
      <c r="AX591" s="12" t="s">
        <v>72</v>
      </c>
      <c r="AY591" s="227" t="s">
        <v>173</v>
      </c>
    </row>
    <row r="592" spans="2:51" s="11" customFormat="1" ht="27">
      <c r="B592" s="205"/>
      <c r="C592" s="206"/>
      <c r="D592" s="207" t="s">
        <v>183</v>
      </c>
      <c r="E592" s="208" t="s">
        <v>21</v>
      </c>
      <c r="F592" s="209" t="s">
        <v>489</v>
      </c>
      <c r="G592" s="206"/>
      <c r="H592" s="210" t="s">
        <v>21</v>
      </c>
      <c r="I592" s="211"/>
      <c r="J592" s="206"/>
      <c r="K592" s="206"/>
      <c r="L592" s="212"/>
      <c r="M592" s="213"/>
      <c r="N592" s="214"/>
      <c r="O592" s="214"/>
      <c r="P592" s="214"/>
      <c r="Q592" s="214"/>
      <c r="R592" s="214"/>
      <c r="S592" s="214"/>
      <c r="T592" s="215"/>
      <c r="AT592" s="216" t="s">
        <v>183</v>
      </c>
      <c r="AU592" s="216" t="s">
        <v>82</v>
      </c>
      <c r="AV592" s="11" t="s">
        <v>80</v>
      </c>
      <c r="AW592" s="11" t="s">
        <v>35</v>
      </c>
      <c r="AX592" s="11" t="s">
        <v>72</v>
      </c>
      <c r="AY592" s="216" t="s">
        <v>173</v>
      </c>
    </row>
    <row r="593" spans="2:51" s="12" customFormat="1" ht="13.5">
      <c r="B593" s="217"/>
      <c r="C593" s="218"/>
      <c r="D593" s="207" t="s">
        <v>183</v>
      </c>
      <c r="E593" s="219" t="s">
        <v>21</v>
      </c>
      <c r="F593" s="220" t="s">
        <v>490</v>
      </c>
      <c r="G593" s="218"/>
      <c r="H593" s="221">
        <v>13.246</v>
      </c>
      <c r="I593" s="222"/>
      <c r="J593" s="218"/>
      <c r="K593" s="218"/>
      <c r="L593" s="223"/>
      <c r="M593" s="224"/>
      <c r="N593" s="225"/>
      <c r="O593" s="225"/>
      <c r="P593" s="225"/>
      <c r="Q593" s="225"/>
      <c r="R593" s="225"/>
      <c r="S593" s="225"/>
      <c r="T593" s="226"/>
      <c r="AT593" s="227" t="s">
        <v>183</v>
      </c>
      <c r="AU593" s="227" t="s">
        <v>82</v>
      </c>
      <c r="AV593" s="12" t="s">
        <v>82</v>
      </c>
      <c r="AW593" s="12" t="s">
        <v>35</v>
      </c>
      <c r="AX593" s="12" t="s">
        <v>72</v>
      </c>
      <c r="AY593" s="227" t="s">
        <v>173</v>
      </c>
    </row>
    <row r="594" spans="2:51" s="11" customFormat="1" ht="27">
      <c r="B594" s="205"/>
      <c r="C594" s="206"/>
      <c r="D594" s="207" t="s">
        <v>183</v>
      </c>
      <c r="E594" s="208" t="s">
        <v>21</v>
      </c>
      <c r="F594" s="209" t="s">
        <v>491</v>
      </c>
      <c r="G594" s="206"/>
      <c r="H594" s="210" t="s">
        <v>21</v>
      </c>
      <c r="I594" s="211"/>
      <c r="J594" s="206"/>
      <c r="K594" s="206"/>
      <c r="L594" s="212"/>
      <c r="M594" s="213"/>
      <c r="N594" s="214"/>
      <c r="O594" s="214"/>
      <c r="P594" s="214"/>
      <c r="Q594" s="214"/>
      <c r="R594" s="214"/>
      <c r="S594" s="214"/>
      <c r="T594" s="215"/>
      <c r="AT594" s="216" t="s">
        <v>183</v>
      </c>
      <c r="AU594" s="216" t="s">
        <v>82</v>
      </c>
      <c r="AV594" s="11" t="s">
        <v>80</v>
      </c>
      <c r="AW594" s="11" t="s">
        <v>35</v>
      </c>
      <c r="AX594" s="11" t="s">
        <v>72</v>
      </c>
      <c r="AY594" s="216" t="s">
        <v>173</v>
      </c>
    </row>
    <row r="595" spans="2:51" s="12" customFormat="1" ht="13.5">
      <c r="B595" s="217"/>
      <c r="C595" s="218"/>
      <c r="D595" s="207" t="s">
        <v>183</v>
      </c>
      <c r="E595" s="219" t="s">
        <v>21</v>
      </c>
      <c r="F595" s="220" t="s">
        <v>492</v>
      </c>
      <c r="G595" s="218"/>
      <c r="H595" s="221">
        <v>5.064</v>
      </c>
      <c r="I595" s="222"/>
      <c r="J595" s="218"/>
      <c r="K595" s="218"/>
      <c r="L595" s="223"/>
      <c r="M595" s="224"/>
      <c r="N595" s="225"/>
      <c r="O595" s="225"/>
      <c r="P595" s="225"/>
      <c r="Q595" s="225"/>
      <c r="R595" s="225"/>
      <c r="S595" s="225"/>
      <c r="T595" s="226"/>
      <c r="AT595" s="227" t="s">
        <v>183</v>
      </c>
      <c r="AU595" s="227" t="s">
        <v>82</v>
      </c>
      <c r="AV595" s="12" t="s">
        <v>82</v>
      </c>
      <c r="AW595" s="12" t="s">
        <v>35</v>
      </c>
      <c r="AX595" s="12" t="s">
        <v>72</v>
      </c>
      <c r="AY595" s="227" t="s">
        <v>173</v>
      </c>
    </row>
    <row r="596" spans="2:51" s="11" customFormat="1" ht="27">
      <c r="B596" s="205"/>
      <c r="C596" s="206"/>
      <c r="D596" s="207" t="s">
        <v>183</v>
      </c>
      <c r="E596" s="208" t="s">
        <v>21</v>
      </c>
      <c r="F596" s="209" t="s">
        <v>445</v>
      </c>
      <c r="G596" s="206"/>
      <c r="H596" s="210" t="s">
        <v>21</v>
      </c>
      <c r="I596" s="211"/>
      <c r="J596" s="206"/>
      <c r="K596" s="206"/>
      <c r="L596" s="212"/>
      <c r="M596" s="213"/>
      <c r="N596" s="214"/>
      <c r="O596" s="214"/>
      <c r="P596" s="214"/>
      <c r="Q596" s="214"/>
      <c r="R596" s="214"/>
      <c r="S596" s="214"/>
      <c r="T596" s="215"/>
      <c r="AT596" s="216" t="s">
        <v>183</v>
      </c>
      <c r="AU596" s="216" t="s">
        <v>82</v>
      </c>
      <c r="AV596" s="11" t="s">
        <v>80</v>
      </c>
      <c r="AW596" s="11" t="s">
        <v>35</v>
      </c>
      <c r="AX596" s="11" t="s">
        <v>72</v>
      </c>
      <c r="AY596" s="216" t="s">
        <v>173</v>
      </c>
    </row>
    <row r="597" spans="2:51" s="12" customFormat="1" ht="13.5">
      <c r="B597" s="217"/>
      <c r="C597" s="218"/>
      <c r="D597" s="207" t="s">
        <v>183</v>
      </c>
      <c r="E597" s="219" t="s">
        <v>21</v>
      </c>
      <c r="F597" s="220" t="s">
        <v>493</v>
      </c>
      <c r="G597" s="218"/>
      <c r="H597" s="221">
        <v>0.27</v>
      </c>
      <c r="I597" s="222"/>
      <c r="J597" s="218"/>
      <c r="K597" s="218"/>
      <c r="L597" s="223"/>
      <c r="M597" s="224"/>
      <c r="N597" s="225"/>
      <c r="O597" s="225"/>
      <c r="P597" s="225"/>
      <c r="Q597" s="225"/>
      <c r="R597" s="225"/>
      <c r="S597" s="225"/>
      <c r="T597" s="226"/>
      <c r="AT597" s="227" t="s">
        <v>183</v>
      </c>
      <c r="AU597" s="227" t="s">
        <v>82</v>
      </c>
      <c r="AV597" s="12" t="s">
        <v>82</v>
      </c>
      <c r="AW597" s="12" t="s">
        <v>35</v>
      </c>
      <c r="AX597" s="12" t="s">
        <v>72</v>
      </c>
      <c r="AY597" s="227" t="s">
        <v>173</v>
      </c>
    </row>
    <row r="598" spans="2:51" s="14" customFormat="1" ht="13.5">
      <c r="B598" s="243"/>
      <c r="C598" s="244"/>
      <c r="D598" s="239" t="s">
        <v>183</v>
      </c>
      <c r="E598" s="254" t="s">
        <v>21</v>
      </c>
      <c r="F598" s="255" t="s">
        <v>204</v>
      </c>
      <c r="G598" s="244"/>
      <c r="H598" s="256">
        <v>58.386</v>
      </c>
      <c r="I598" s="248"/>
      <c r="J598" s="244"/>
      <c r="K598" s="244"/>
      <c r="L598" s="249"/>
      <c r="M598" s="250"/>
      <c r="N598" s="251"/>
      <c r="O598" s="251"/>
      <c r="P598" s="251"/>
      <c r="Q598" s="251"/>
      <c r="R598" s="251"/>
      <c r="S598" s="251"/>
      <c r="T598" s="252"/>
      <c r="AT598" s="253" t="s">
        <v>183</v>
      </c>
      <c r="AU598" s="253" t="s">
        <v>82</v>
      </c>
      <c r="AV598" s="14" t="s">
        <v>181</v>
      </c>
      <c r="AW598" s="14" t="s">
        <v>35</v>
      </c>
      <c r="AX598" s="14" t="s">
        <v>80</v>
      </c>
      <c r="AY598" s="253" t="s">
        <v>173</v>
      </c>
    </row>
    <row r="599" spans="2:65" s="1" customFormat="1" ht="22.5" customHeight="1">
      <c r="B599" s="41"/>
      <c r="C599" s="193" t="s">
        <v>494</v>
      </c>
      <c r="D599" s="193" t="s">
        <v>176</v>
      </c>
      <c r="E599" s="194" t="s">
        <v>495</v>
      </c>
      <c r="F599" s="195" t="s">
        <v>496</v>
      </c>
      <c r="G599" s="196" t="s">
        <v>463</v>
      </c>
      <c r="H599" s="197">
        <v>0.707</v>
      </c>
      <c r="I599" s="198"/>
      <c r="J599" s="199">
        <f>ROUND(I599*H599,2)</f>
        <v>0</v>
      </c>
      <c r="K599" s="195" t="s">
        <v>180</v>
      </c>
      <c r="L599" s="61"/>
      <c r="M599" s="200" t="s">
        <v>21</v>
      </c>
      <c r="N599" s="201" t="s">
        <v>43</v>
      </c>
      <c r="O599" s="42"/>
      <c r="P599" s="202">
        <f>O599*H599</f>
        <v>0</v>
      </c>
      <c r="Q599" s="202">
        <v>0</v>
      </c>
      <c r="R599" s="202">
        <f>Q599*H599</f>
        <v>0</v>
      </c>
      <c r="S599" s="202">
        <v>0</v>
      </c>
      <c r="T599" s="203">
        <f>S599*H599</f>
        <v>0</v>
      </c>
      <c r="AR599" s="24" t="s">
        <v>181</v>
      </c>
      <c r="AT599" s="24" t="s">
        <v>176</v>
      </c>
      <c r="AU599" s="24" t="s">
        <v>82</v>
      </c>
      <c r="AY599" s="24" t="s">
        <v>173</v>
      </c>
      <c r="BE599" s="204">
        <f>IF(N599="základní",J599,0)</f>
        <v>0</v>
      </c>
      <c r="BF599" s="204">
        <f>IF(N599="snížená",J599,0)</f>
        <v>0</v>
      </c>
      <c r="BG599" s="204">
        <f>IF(N599="zákl. přenesená",J599,0)</f>
        <v>0</v>
      </c>
      <c r="BH599" s="204">
        <f>IF(N599="sníž. přenesená",J599,0)</f>
        <v>0</v>
      </c>
      <c r="BI599" s="204">
        <f>IF(N599="nulová",J599,0)</f>
        <v>0</v>
      </c>
      <c r="BJ599" s="24" t="s">
        <v>80</v>
      </c>
      <c r="BK599" s="204">
        <f>ROUND(I599*H599,2)</f>
        <v>0</v>
      </c>
      <c r="BL599" s="24" t="s">
        <v>181</v>
      </c>
      <c r="BM599" s="24" t="s">
        <v>497</v>
      </c>
    </row>
    <row r="600" spans="2:51" s="11" customFormat="1" ht="27">
      <c r="B600" s="205"/>
      <c r="C600" s="206"/>
      <c r="D600" s="207" t="s">
        <v>183</v>
      </c>
      <c r="E600" s="208" t="s">
        <v>21</v>
      </c>
      <c r="F600" s="209" t="s">
        <v>364</v>
      </c>
      <c r="G600" s="206"/>
      <c r="H600" s="210" t="s">
        <v>21</v>
      </c>
      <c r="I600" s="211"/>
      <c r="J600" s="206"/>
      <c r="K600" s="206"/>
      <c r="L600" s="212"/>
      <c r="M600" s="213"/>
      <c r="N600" s="214"/>
      <c r="O600" s="214"/>
      <c r="P600" s="214"/>
      <c r="Q600" s="214"/>
      <c r="R600" s="214"/>
      <c r="S600" s="214"/>
      <c r="T600" s="215"/>
      <c r="AT600" s="216" t="s">
        <v>183</v>
      </c>
      <c r="AU600" s="216" t="s">
        <v>82</v>
      </c>
      <c r="AV600" s="11" t="s">
        <v>80</v>
      </c>
      <c r="AW600" s="11" t="s">
        <v>35</v>
      </c>
      <c r="AX600" s="11" t="s">
        <v>72</v>
      </c>
      <c r="AY600" s="216" t="s">
        <v>173</v>
      </c>
    </row>
    <row r="601" spans="2:51" s="12" customFormat="1" ht="13.5">
      <c r="B601" s="217"/>
      <c r="C601" s="218"/>
      <c r="D601" s="207" t="s">
        <v>183</v>
      </c>
      <c r="E601" s="219" t="s">
        <v>21</v>
      </c>
      <c r="F601" s="220" t="s">
        <v>498</v>
      </c>
      <c r="G601" s="218"/>
      <c r="H601" s="221">
        <v>0.228</v>
      </c>
      <c r="I601" s="222"/>
      <c r="J601" s="218"/>
      <c r="K601" s="218"/>
      <c r="L601" s="223"/>
      <c r="M601" s="224"/>
      <c r="N601" s="225"/>
      <c r="O601" s="225"/>
      <c r="P601" s="225"/>
      <c r="Q601" s="225"/>
      <c r="R601" s="225"/>
      <c r="S601" s="225"/>
      <c r="T601" s="226"/>
      <c r="AT601" s="227" t="s">
        <v>183</v>
      </c>
      <c r="AU601" s="227" t="s">
        <v>82</v>
      </c>
      <c r="AV601" s="12" t="s">
        <v>82</v>
      </c>
      <c r="AW601" s="12" t="s">
        <v>35</v>
      </c>
      <c r="AX601" s="12" t="s">
        <v>72</v>
      </c>
      <c r="AY601" s="227" t="s">
        <v>173</v>
      </c>
    </row>
    <row r="602" spans="2:51" s="11" customFormat="1" ht="27">
      <c r="B602" s="205"/>
      <c r="C602" s="206"/>
      <c r="D602" s="207" t="s">
        <v>183</v>
      </c>
      <c r="E602" s="208" t="s">
        <v>21</v>
      </c>
      <c r="F602" s="209" t="s">
        <v>499</v>
      </c>
      <c r="G602" s="206"/>
      <c r="H602" s="210" t="s">
        <v>21</v>
      </c>
      <c r="I602" s="211"/>
      <c r="J602" s="206"/>
      <c r="K602" s="206"/>
      <c r="L602" s="212"/>
      <c r="M602" s="213"/>
      <c r="N602" s="214"/>
      <c r="O602" s="214"/>
      <c r="P602" s="214"/>
      <c r="Q602" s="214"/>
      <c r="R602" s="214"/>
      <c r="S602" s="214"/>
      <c r="T602" s="215"/>
      <c r="AT602" s="216" t="s">
        <v>183</v>
      </c>
      <c r="AU602" s="216" t="s">
        <v>82</v>
      </c>
      <c r="AV602" s="11" t="s">
        <v>80</v>
      </c>
      <c r="AW602" s="11" t="s">
        <v>35</v>
      </c>
      <c r="AX602" s="11" t="s">
        <v>72</v>
      </c>
      <c r="AY602" s="216" t="s">
        <v>173</v>
      </c>
    </row>
    <row r="603" spans="2:51" s="12" customFormat="1" ht="13.5">
      <c r="B603" s="217"/>
      <c r="C603" s="218"/>
      <c r="D603" s="207" t="s">
        <v>183</v>
      </c>
      <c r="E603" s="219" t="s">
        <v>21</v>
      </c>
      <c r="F603" s="220" t="s">
        <v>500</v>
      </c>
      <c r="G603" s="218"/>
      <c r="H603" s="221">
        <v>0.015</v>
      </c>
      <c r="I603" s="222"/>
      <c r="J603" s="218"/>
      <c r="K603" s="218"/>
      <c r="L603" s="223"/>
      <c r="M603" s="224"/>
      <c r="N603" s="225"/>
      <c r="O603" s="225"/>
      <c r="P603" s="225"/>
      <c r="Q603" s="225"/>
      <c r="R603" s="225"/>
      <c r="S603" s="225"/>
      <c r="T603" s="226"/>
      <c r="AT603" s="227" t="s">
        <v>183</v>
      </c>
      <c r="AU603" s="227" t="s">
        <v>82</v>
      </c>
      <c r="AV603" s="12" t="s">
        <v>82</v>
      </c>
      <c r="AW603" s="12" t="s">
        <v>35</v>
      </c>
      <c r="AX603" s="12" t="s">
        <v>72</v>
      </c>
      <c r="AY603" s="227" t="s">
        <v>173</v>
      </c>
    </row>
    <row r="604" spans="2:51" s="11" customFormat="1" ht="27">
      <c r="B604" s="205"/>
      <c r="C604" s="206"/>
      <c r="D604" s="207" t="s">
        <v>183</v>
      </c>
      <c r="E604" s="208" t="s">
        <v>21</v>
      </c>
      <c r="F604" s="209" t="s">
        <v>501</v>
      </c>
      <c r="G604" s="206"/>
      <c r="H604" s="210" t="s">
        <v>21</v>
      </c>
      <c r="I604" s="211"/>
      <c r="J604" s="206"/>
      <c r="K604" s="206"/>
      <c r="L604" s="212"/>
      <c r="M604" s="213"/>
      <c r="N604" s="214"/>
      <c r="O604" s="214"/>
      <c r="P604" s="214"/>
      <c r="Q604" s="214"/>
      <c r="R604" s="214"/>
      <c r="S604" s="214"/>
      <c r="T604" s="215"/>
      <c r="AT604" s="216" t="s">
        <v>183</v>
      </c>
      <c r="AU604" s="216" t="s">
        <v>82</v>
      </c>
      <c r="AV604" s="11" t="s">
        <v>80</v>
      </c>
      <c r="AW604" s="11" t="s">
        <v>35</v>
      </c>
      <c r="AX604" s="11" t="s">
        <v>72</v>
      </c>
      <c r="AY604" s="216" t="s">
        <v>173</v>
      </c>
    </row>
    <row r="605" spans="2:51" s="12" customFormat="1" ht="13.5">
      <c r="B605" s="217"/>
      <c r="C605" s="218"/>
      <c r="D605" s="207" t="s">
        <v>183</v>
      </c>
      <c r="E605" s="219" t="s">
        <v>21</v>
      </c>
      <c r="F605" s="220" t="s">
        <v>502</v>
      </c>
      <c r="G605" s="218"/>
      <c r="H605" s="221">
        <v>0.408</v>
      </c>
      <c r="I605" s="222"/>
      <c r="J605" s="218"/>
      <c r="K605" s="218"/>
      <c r="L605" s="223"/>
      <c r="M605" s="224"/>
      <c r="N605" s="225"/>
      <c r="O605" s="225"/>
      <c r="P605" s="225"/>
      <c r="Q605" s="225"/>
      <c r="R605" s="225"/>
      <c r="S605" s="225"/>
      <c r="T605" s="226"/>
      <c r="AT605" s="227" t="s">
        <v>183</v>
      </c>
      <c r="AU605" s="227" t="s">
        <v>82</v>
      </c>
      <c r="AV605" s="12" t="s">
        <v>82</v>
      </c>
      <c r="AW605" s="12" t="s">
        <v>35</v>
      </c>
      <c r="AX605" s="12" t="s">
        <v>72</v>
      </c>
      <c r="AY605" s="227" t="s">
        <v>173</v>
      </c>
    </row>
    <row r="606" spans="2:51" s="11" customFormat="1" ht="27">
      <c r="B606" s="205"/>
      <c r="C606" s="206"/>
      <c r="D606" s="207" t="s">
        <v>183</v>
      </c>
      <c r="E606" s="208" t="s">
        <v>21</v>
      </c>
      <c r="F606" s="209" t="s">
        <v>503</v>
      </c>
      <c r="G606" s="206"/>
      <c r="H606" s="210" t="s">
        <v>21</v>
      </c>
      <c r="I606" s="211"/>
      <c r="J606" s="206"/>
      <c r="K606" s="206"/>
      <c r="L606" s="212"/>
      <c r="M606" s="213"/>
      <c r="N606" s="214"/>
      <c r="O606" s="214"/>
      <c r="P606" s="214"/>
      <c r="Q606" s="214"/>
      <c r="R606" s="214"/>
      <c r="S606" s="214"/>
      <c r="T606" s="215"/>
      <c r="AT606" s="216" t="s">
        <v>183</v>
      </c>
      <c r="AU606" s="216" t="s">
        <v>82</v>
      </c>
      <c r="AV606" s="11" t="s">
        <v>80</v>
      </c>
      <c r="AW606" s="11" t="s">
        <v>35</v>
      </c>
      <c r="AX606" s="11" t="s">
        <v>72</v>
      </c>
      <c r="AY606" s="216" t="s">
        <v>173</v>
      </c>
    </row>
    <row r="607" spans="2:51" s="12" customFormat="1" ht="13.5">
      <c r="B607" s="217"/>
      <c r="C607" s="218"/>
      <c r="D607" s="207" t="s">
        <v>183</v>
      </c>
      <c r="E607" s="219" t="s">
        <v>21</v>
      </c>
      <c r="F607" s="220" t="s">
        <v>504</v>
      </c>
      <c r="G607" s="218"/>
      <c r="H607" s="221">
        <v>0.056</v>
      </c>
      <c r="I607" s="222"/>
      <c r="J607" s="218"/>
      <c r="K607" s="218"/>
      <c r="L607" s="223"/>
      <c r="M607" s="224"/>
      <c r="N607" s="225"/>
      <c r="O607" s="225"/>
      <c r="P607" s="225"/>
      <c r="Q607" s="225"/>
      <c r="R607" s="225"/>
      <c r="S607" s="225"/>
      <c r="T607" s="226"/>
      <c r="AT607" s="227" t="s">
        <v>183</v>
      </c>
      <c r="AU607" s="227" t="s">
        <v>82</v>
      </c>
      <c r="AV607" s="12" t="s">
        <v>82</v>
      </c>
      <c r="AW607" s="12" t="s">
        <v>35</v>
      </c>
      <c r="AX607" s="12" t="s">
        <v>72</v>
      </c>
      <c r="AY607" s="227" t="s">
        <v>173</v>
      </c>
    </row>
    <row r="608" spans="2:51" s="14" customFormat="1" ht="13.5">
      <c r="B608" s="243"/>
      <c r="C608" s="244"/>
      <c r="D608" s="239" t="s">
        <v>183</v>
      </c>
      <c r="E608" s="254" t="s">
        <v>21</v>
      </c>
      <c r="F608" s="255" t="s">
        <v>204</v>
      </c>
      <c r="G608" s="244"/>
      <c r="H608" s="256">
        <v>0.707</v>
      </c>
      <c r="I608" s="248"/>
      <c r="J608" s="244"/>
      <c r="K608" s="244"/>
      <c r="L608" s="249"/>
      <c r="M608" s="250"/>
      <c r="N608" s="251"/>
      <c r="O608" s="251"/>
      <c r="P608" s="251"/>
      <c r="Q608" s="251"/>
      <c r="R608" s="251"/>
      <c r="S608" s="251"/>
      <c r="T608" s="252"/>
      <c r="AT608" s="253" t="s">
        <v>183</v>
      </c>
      <c r="AU608" s="253" t="s">
        <v>82</v>
      </c>
      <c r="AV608" s="14" t="s">
        <v>181</v>
      </c>
      <c r="AW608" s="14" t="s">
        <v>35</v>
      </c>
      <c r="AX608" s="14" t="s">
        <v>80</v>
      </c>
      <c r="AY608" s="253" t="s">
        <v>173</v>
      </c>
    </row>
    <row r="609" spans="2:65" s="1" customFormat="1" ht="22.5" customHeight="1">
      <c r="B609" s="41"/>
      <c r="C609" s="193" t="s">
        <v>9</v>
      </c>
      <c r="D609" s="193" t="s">
        <v>176</v>
      </c>
      <c r="E609" s="194" t="s">
        <v>505</v>
      </c>
      <c r="F609" s="195" t="s">
        <v>506</v>
      </c>
      <c r="G609" s="196" t="s">
        <v>463</v>
      </c>
      <c r="H609" s="197">
        <v>2.236</v>
      </c>
      <c r="I609" s="198"/>
      <c r="J609" s="199">
        <f>ROUND(I609*H609,2)</f>
        <v>0</v>
      </c>
      <c r="K609" s="195" t="s">
        <v>180</v>
      </c>
      <c r="L609" s="61"/>
      <c r="M609" s="200" t="s">
        <v>21</v>
      </c>
      <c r="N609" s="201" t="s">
        <v>43</v>
      </c>
      <c r="O609" s="42"/>
      <c r="P609" s="202">
        <f>O609*H609</f>
        <v>0</v>
      </c>
      <c r="Q609" s="202">
        <v>0</v>
      </c>
      <c r="R609" s="202">
        <f>Q609*H609</f>
        <v>0</v>
      </c>
      <c r="S609" s="202">
        <v>0</v>
      </c>
      <c r="T609" s="203">
        <f>S609*H609</f>
        <v>0</v>
      </c>
      <c r="AR609" s="24" t="s">
        <v>181</v>
      </c>
      <c r="AT609" s="24" t="s">
        <v>176</v>
      </c>
      <c r="AU609" s="24" t="s">
        <v>82</v>
      </c>
      <c r="AY609" s="24" t="s">
        <v>173</v>
      </c>
      <c r="BE609" s="204">
        <f>IF(N609="základní",J609,0)</f>
        <v>0</v>
      </c>
      <c r="BF609" s="204">
        <f>IF(N609="snížená",J609,0)</f>
        <v>0</v>
      </c>
      <c r="BG609" s="204">
        <f>IF(N609="zákl. přenesená",J609,0)</f>
        <v>0</v>
      </c>
      <c r="BH609" s="204">
        <f>IF(N609="sníž. přenesená",J609,0)</f>
        <v>0</v>
      </c>
      <c r="BI609" s="204">
        <f>IF(N609="nulová",J609,0)</f>
        <v>0</v>
      </c>
      <c r="BJ609" s="24" t="s">
        <v>80</v>
      </c>
      <c r="BK609" s="204">
        <f>ROUND(I609*H609,2)</f>
        <v>0</v>
      </c>
      <c r="BL609" s="24" t="s">
        <v>181</v>
      </c>
      <c r="BM609" s="24" t="s">
        <v>507</v>
      </c>
    </row>
    <row r="610" spans="2:51" s="11" customFormat="1" ht="27">
      <c r="B610" s="205"/>
      <c r="C610" s="206"/>
      <c r="D610" s="207" t="s">
        <v>183</v>
      </c>
      <c r="E610" s="208" t="s">
        <v>21</v>
      </c>
      <c r="F610" s="209" t="s">
        <v>508</v>
      </c>
      <c r="G610" s="206"/>
      <c r="H610" s="210" t="s">
        <v>21</v>
      </c>
      <c r="I610" s="211"/>
      <c r="J610" s="206"/>
      <c r="K610" s="206"/>
      <c r="L610" s="212"/>
      <c r="M610" s="213"/>
      <c r="N610" s="214"/>
      <c r="O610" s="214"/>
      <c r="P610" s="214"/>
      <c r="Q610" s="214"/>
      <c r="R610" s="214"/>
      <c r="S610" s="214"/>
      <c r="T610" s="215"/>
      <c r="AT610" s="216" t="s">
        <v>183</v>
      </c>
      <c r="AU610" s="216" t="s">
        <v>82</v>
      </c>
      <c r="AV610" s="11" t="s">
        <v>80</v>
      </c>
      <c r="AW610" s="11" t="s">
        <v>35</v>
      </c>
      <c r="AX610" s="11" t="s">
        <v>72</v>
      </c>
      <c r="AY610" s="216" t="s">
        <v>173</v>
      </c>
    </row>
    <row r="611" spans="2:51" s="12" customFormat="1" ht="13.5">
      <c r="B611" s="217"/>
      <c r="C611" s="218"/>
      <c r="D611" s="207" t="s">
        <v>183</v>
      </c>
      <c r="E611" s="219" t="s">
        <v>21</v>
      </c>
      <c r="F611" s="220" t="s">
        <v>509</v>
      </c>
      <c r="G611" s="218"/>
      <c r="H611" s="221">
        <v>2.236</v>
      </c>
      <c r="I611" s="222"/>
      <c r="J611" s="218"/>
      <c r="K611" s="218"/>
      <c r="L611" s="223"/>
      <c r="M611" s="224"/>
      <c r="N611" s="225"/>
      <c r="O611" s="225"/>
      <c r="P611" s="225"/>
      <c r="Q611" s="225"/>
      <c r="R611" s="225"/>
      <c r="S611" s="225"/>
      <c r="T611" s="226"/>
      <c r="AT611" s="227" t="s">
        <v>183</v>
      </c>
      <c r="AU611" s="227" t="s">
        <v>82</v>
      </c>
      <c r="AV611" s="12" t="s">
        <v>82</v>
      </c>
      <c r="AW611" s="12" t="s">
        <v>35</v>
      </c>
      <c r="AX611" s="12" t="s">
        <v>72</v>
      </c>
      <c r="AY611" s="227" t="s">
        <v>173</v>
      </c>
    </row>
    <row r="612" spans="2:51" s="12" customFormat="1" ht="13.5">
      <c r="B612" s="217"/>
      <c r="C612" s="218"/>
      <c r="D612" s="207" t="s">
        <v>183</v>
      </c>
      <c r="E612" s="219" t="s">
        <v>21</v>
      </c>
      <c r="F612" s="220" t="s">
        <v>21</v>
      </c>
      <c r="G612" s="218"/>
      <c r="H612" s="221">
        <v>0</v>
      </c>
      <c r="I612" s="222"/>
      <c r="J612" s="218"/>
      <c r="K612" s="218"/>
      <c r="L612" s="223"/>
      <c r="M612" s="224"/>
      <c r="N612" s="225"/>
      <c r="O612" s="225"/>
      <c r="P612" s="225"/>
      <c r="Q612" s="225"/>
      <c r="R612" s="225"/>
      <c r="S612" s="225"/>
      <c r="T612" s="226"/>
      <c r="AT612" s="227" t="s">
        <v>183</v>
      </c>
      <c r="AU612" s="227" t="s">
        <v>82</v>
      </c>
      <c r="AV612" s="12" t="s">
        <v>82</v>
      </c>
      <c r="AW612" s="12" t="s">
        <v>35</v>
      </c>
      <c r="AX612" s="12" t="s">
        <v>72</v>
      </c>
      <c r="AY612" s="227" t="s">
        <v>173</v>
      </c>
    </row>
    <row r="613" spans="2:51" s="14" customFormat="1" ht="13.5">
      <c r="B613" s="243"/>
      <c r="C613" s="244"/>
      <c r="D613" s="239" t="s">
        <v>183</v>
      </c>
      <c r="E613" s="254" t="s">
        <v>21</v>
      </c>
      <c r="F613" s="255" t="s">
        <v>204</v>
      </c>
      <c r="G613" s="244"/>
      <c r="H613" s="256">
        <v>2.236</v>
      </c>
      <c r="I613" s="248"/>
      <c r="J613" s="244"/>
      <c r="K613" s="244"/>
      <c r="L613" s="249"/>
      <c r="M613" s="250"/>
      <c r="N613" s="251"/>
      <c r="O613" s="251"/>
      <c r="P613" s="251"/>
      <c r="Q613" s="251"/>
      <c r="R613" s="251"/>
      <c r="S613" s="251"/>
      <c r="T613" s="252"/>
      <c r="AT613" s="253" t="s">
        <v>183</v>
      </c>
      <c r="AU613" s="253" t="s">
        <v>82</v>
      </c>
      <c r="AV613" s="14" t="s">
        <v>181</v>
      </c>
      <c r="AW613" s="14" t="s">
        <v>35</v>
      </c>
      <c r="AX613" s="14" t="s">
        <v>80</v>
      </c>
      <c r="AY613" s="253" t="s">
        <v>173</v>
      </c>
    </row>
    <row r="614" spans="2:65" s="1" customFormat="1" ht="22.5" customHeight="1">
      <c r="B614" s="41"/>
      <c r="C614" s="193" t="s">
        <v>510</v>
      </c>
      <c r="D614" s="193" t="s">
        <v>176</v>
      </c>
      <c r="E614" s="194" t="s">
        <v>511</v>
      </c>
      <c r="F614" s="195" t="s">
        <v>512</v>
      </c>
      <c r="G614" s="196" t="s">
        <v>463</v>
      </c>
      <c r="H614" s="197">
        <v>0.37</v>
      </c>
      <c r="I614" s="198"/>
      <c r="J614" s="199">
        <f>ROUND(I614*H614,2)</f>
        <v>0</v>
      </c>
      <c r="K614" s="195" t="s">
        <v>180</v>
      </c>
      <c r="L614" s="61"/>
      <c r="M614" s="200" t="s">
        <v>21</v>
      </c>
      <c r="N614" s="201" t="s">
        <v>43</v>
      </c>
      <c r="O614" s="42"/>
      <c r="P614" s="202">
        <f>O614*H614</f>
        <v>0</v>
      </c>
      <c r="Q614" s="202">
        <v>0</v>
      </c>
      <c r="R614" s="202">
        <f>Q614*H614</f>
        <v>0</v>
      </c>
      <c r="S614" s="202">
        <v>0</v>
      </c>
      <c r="T614" s="203">
        <f>S614*H614</f>
        <v>0</v>
      </c>
      <c r="AR614" s="24" t="s">
        <v>181</v>
      </c>
      <c r="AT614" s="24" t="s">
        <v>176</v>
      </c>
      <c r="AU614" s="24" t="s">
        <v>82</v>
      </c>
      <c r="AY614" s="24" t="s">
        <v>173</v>
      </c>
      <c r="BE614" s="204">
        <f>IF(N614="základní",J614,0)</f>
        <v>0</v>
      </c>
      <c r="BF614" s="204">
        <f>IF(N614="snížená",J614,0)</f>
        <v>0</v>
      </c>
      <c r="BG614" s="204">
        <f>IF(N614="zákl. přenesená",J614,0)</f>
        <v>0</v>
      </c>
      <c r="BH614" s="204">
        <f>IF(N614="sníž. přenesená",J614,0)</f>
        <v>0</v>
      </c>
      <c r="BI614" s="204">
        <f>IF(N614="nulová",J614,0)</f>
        <v>0</v>
      </c>
      <c r="BJ614" s="24" t="s">
        <v>80</v>
      </c>
      <c r="BK614" s="204">
        <f>ROUND(I614*H614,2)</f>
        <v>0</v>
      </c>
      <c r="BL614" s="24" t="s">
        <v>181</v>
      </c>
      <c r="BM614" s="24" t="s">
        <v>513</v>
      </c>
    </row>
    <row r="615" spans="2:51" s="11" customFormat="1" ht="13.5">
      <c r="B615" s="205"/>
      <c r="C615" s="206"/>
      <c r="D615" s="207" t="s">
        <v>183</v>
      </c>
      <c r="E615" s="208" t="s">
        <v>21</v>
      </c>
      <c r="F615" s="209" t="s">
        <v>514</v>
      </c>
      <c r="G615" s="206"/>
      <c r="H615" s="210" t="s">
        <v>21</v>
      </c>
      <c r="I615" s="211"/>
      <c r="J615" s="206"/>
      <c r="K615" s="206"/>
      <c r="L615" s="212"/>
      <c r="M615" s="213"/>
      <c r="N615" s="214"/>
      <c r="O615" s="214"/>
      <c r="P615" s="214"/>
      <c r="Q615" s="214"/>
      <c r="R615" s="214"/>
      <c r="S615" s="214"/>
      <c r="T615" s="215"/>
      <c r="AT615" s="216" t="s">
        <v>183</v>
      </c>
      <c r="AU615" s="216" t="s">
        <v>82</v>
      </c>
      <c r="AV615" s="11" t="s">
        <v>80</v>
      </c>
      <c r="AW615" s="11" t="s">
        <v>35</v>
      </c>
      <c r="AX615" s="11" t="s">
        <v>72</v>
      </c>
      <c r="AY615" s="216" t="s">
        <v>173</v>
      </c>
    </row>
    <row r="616" spans="2:51" s="12" customFormat="1" ht="13.5">
      <c r="B616" s="217"/>
      <c r="C616" s="218"/>
      <c r="D616" s="207" t="s">
        <v>183</v>
      </c>
      <c r="E616" s="219" t="s">
        <v>21</v>
      </c>
      <c r="F616" s="220" t="s">
        <v>515</v>
      </c>
      <c r="G616" s="218"/>
      <c r="H616" s="221">
        <v>0.37</v>
      </c>
      <c r="I616" s="222"/>
      <c r="J616" s="218"/>
      <c r="K616" s="218"/>
      <c r="L616" s="223"/>
      <c r="M616" s="224"/>
      <c r="N616" s="225"/>
      <c r="O616" s="225"/>
      <c r="P616" s="225"/>
      <c r="Q616" s="225"/>
      <c r="R616" s="225"/>
      <c r="S616" s="225"/>
      <c r="T616" s="226"/>
      <c r="AT616" s="227" t="s">
        <v>183</v>
      </c>
      <c r="AU616" s="227" t="s">
        <v>82</v>
      </c>
      <c r="AV616" s="12" t="s">
        <v>82</v>
      </c>
      <c r="AW616" s="12" t="s">
        <v>35</v>
      </c>
      <c r="AX616" s="12" t="s">
        <v>72</v>
      </c>
      <c r="AY616" s="227" t="s">
        <v>173</v>
      </c>
    </row>
    <row r="617" spans="2:51" s="14" customFormat="1" ht="13.5">
      <c r="B617" s="243"/>
      <c r="C617" s="244"/>
      <c r="D617" s="239" t="s">
        <v>183</v>
      </c>
      <c r="E617" s="254" t="s">
        <v>21</v>
      </c>
      <c r="F617" s="255" t="s">
        <v>204</v>
      </c>
      <c r="G617" s="244"/>
      <c r="H617" s="256">
        <v>0.37</v>
      </c>
      <c r="I617" s="248"/>
      <c r="J617" s="244"/>
      <c r="K617" s="244"/>
      <c r="L617" s="249"/>
      <c r="M617" s="250"/>
      <c r="N617" s="251"/>
      <c r="O617" s="251"/>
      <c r="P617" s="251"/>
      <c r="Q617" s="251"/>
      <c r="R617" s="251"/>
      <c r="S617" s="251"/>
      <c r="T617" s="252"/>
      <c r="AT617" s="253" t="s">
        <v>183</v>
      </c>
      <c r="AU617" s="253" t="s">
        <v>82</v>
      </c>
      <c r="AV617" s="14" t="s">
        <v>181</v>
      </c>
      <c r="AW617" s="14" t="s">
        <v>35</v>
      </c>
      <c r="AX617" s="14" t="s">
        <v>80</v>
      </c>
      <c r="AY617" s="253" t="s">
        <v>173</v>
      </c>
    </row>
    <row r="618" spans="2:65" s="1" customFormat="1" ht="22.5" customHeight="1">
      <c r="B618" s="41"/>
      <c r="C618" s="193" t="s">
        <v>516</v>
      </c>
      <c r="D618" s="193" t="s">
        <v>176</v>
      </c>
      <c r="E618" s="194" t="s">
        <v>517</v>
      </c>
      <c r="F618" s="195" t="s">
        <v>518</v>
      </c>
      <c r="G618" s="196" t="s">
        <v>463</v>
      </c>
      <c r="H618" s="197">
        <v>0.037</v>
      </c>
      <c r="I618" s="198"/>
      <c r="J618" s="199">
        <f>ROUND(I618*H618,2)</f>
        <v>0</v>
      </c>
      <c r="K618" s="195" t="s">
        <v>180</v>
      </c>
      <c r="L618" s="61"/>
      <c r="M618" s="200" t="s">
        <v>21</v>
      </c>
      <c r="N618" s="201" t="s">
        <v>43</v>
      </c>
      <c r="O618" s="42"/>
      <c r="P618" s="202">
        <f>O618*H618</f>
        <v>0</v>
      </c>
      <c r="Q618" s="202">
        <v>0</v>
      </c>
      <c r="R618" s="202">
        <f>Q618*H618</f>
        <v>0</v>
      </c>
      <c r="S618" s="202">
        <v>0</v>
      </c>
      <c r="T618" s="203">
        <f>S618*H618</f>
        <v>0</v>
      </c>
      <c r="AR618" s="24" t="s">
        <v>181</v>
      </c>
      <c r="AT618" s="24" t="s">
        <v>176</v>
      </c>
      <c r="AU618" s="24" t="s">
        <v>82</v>
      </c>
      <c r="AY618" s="24" t="s">
        <v>173</v>
      </c>
      <c r="BE618" s="204">
        <f>IF(N618="základní",J618,0)</f>
        <v>0</v>
      </c>
      <c r="BF618" s="204">
        <f>IF(N618="snížená",J618,0)</f>
        <v>0</v>
      </c>
      <c r="BG618" s="204">
        <f>IF(N618="zákl. přenesená",J618,0)</f>
        <v>0</v>
      </c>
      <c r="BH618" s="204">
        <f>IF(N618="sníž. přenesená",J618,0)</f>
        <v>0</v>
      </c>
      <c r="BI618" s="204">
        <f>IF(N618="nulová",J618,0)</f>
        <v>0</v>
      </c>
      <c r="BJ618" s="24" t="s">
        <v>80</v>
      </c>
      <c r="BK618" s="204">
        <f>ROUND(I618*H618,2)</f>
        <v>0</v>
      </c>
      <c r="BL618" s="24" t="s">
        <v>181</v>
      </c>
      <c r="BM618" s="24" t="s">
        <v>519</v>
      </c>
    </row>
    <row r="619" spans="2:51" s="11" customFormat="1" ht="27">
      <c r="B619" s="205"/>
      <c r="C619" s="206"/>
      <c r="D619" s="207" t="s">
        <v>183</v>
      </c>
      <c r="E619" s="208" t="s">
        <v>21</v>
      </c>
      <c r="F619" s="209" t="s">
        <v>520</v>
      </c>
      <c r="G619" s="206"/>
      <c r="H619" s="210" t="s">
        <v>21</v>
      </c>
      <c r="I619" s="211"/>
      <c r="J619" s="206"/>
      <c r="K619" s="206"/>
      <c r="L619" s="212"/>
      <c r="M619" s="213"/>
      <c r="N619" s="214"/>
      <c r="O619" s="214"/>
      <c r="P619" s="214"/>
      <c r="Q619" s="214"/>
      <c r="R619" s="214"/>
      <c r="S619" s="214"/>
      <c r="T619" s="215"/>
      <c r="AT619" s="216" t="s">
        <v>183</v>
      </c>
      <c r="AU619" s="216" t="s">
        <v>82</v>
      </c>
      <c r="AV619" s="11" t="s">
        <v>80</v>
      </c>
      <c r="AW619" s="11" t="s">
        <v>35</v>
      </c>
      <c r="AX619" s="11" t="s">
        <v>72</v>
      </c>
      <c r="AY619" s="216" t="s">
        <v>173</v>
      </c>
    </row>
    <row r="620" spans="2:51" s="12" customFormat="1" ht="13.5">
      <c r="B620" s="217"/>
      <c r="C620" s="218"/>
      <c r="D620" s="207" t="s">
        <v>183</v>
      </c>
      <c r="E620" s="219" t="s">
        <v>21</v>
      </c>
      <c r="F620" s="220" t="s">
        <v>521</v>
      </c>
      <c r="G620" s="218"/>
      <c r="H620" s="221">
        <v>0.037</v>
      </c>
      <c r="I620" s="222"/>
      <c r="J620" s="218"/>
      <c r="K620" s="218"/>
      <c r="L620" s="223"/>
      <c r="M620" s="224"/>
      <c r="N620" s="225"/>
      <c r="O620" s="225"/>
      <c r="P620" s="225"/>
      <c r="Q620" s="225"/>
      <c r="R620" s="225"/>
      <c r="S620" s="225"/>
      <c r="T620" s="226"/>
      <c r="AT620" s="227" t="s">
        <v>183</v>
      </c>
      <c r="AU620" s="227" t="s">
        <v>82</v>
      </c>
      <c r="AV620" s="12" t="s">
        <v>82</v>
      </c>
      <c r="AW620" s="12" t="s">
        <v>35</v>
      </c>
      <c r="AX620" s="12" t="s">
        <v>72</v>
      </c>
      <c r="AY620" s="227" t="s">
        <v>173</v>
      </c>
    </row>
    <row r="621" spans="2:51" s="14" customFormat="1" ht="13.5">
      <c r="B621" s="243"/>
      <c r="C621" s="244"/>
      <c r="D621" s="239" t="s">
        <v>183</v>
      </c>
      <c r="E621" s="254" t="s">
        <v>21</v>
      </c>
      <c r="F621" s="255" t="s">
        <v>204</v>
      </c>
      <c r="G621" s="244"/>
      <c r="H621" s="256">
        <v>0.037</v>
      </c>
      <c r="I621" s="248"/>
      <c r="J621" s="244"/>
      <c r="K621" s="244"/>
      <c r="L621" s="249"/>
      <c r="M621" s="250"/>
      <c r="N621" s="251"/>
      <c r="O621" s="251"/>
      <c r="P621" s="251"/>
      <c r="Q621" s="251"/>
      <c r="R621" s="251"/>
      <c r="S621" s="251"/>
      <c r="T621" s="252"/>
      <c r="AT621" s="253" t="s">
        <v>183</v>
      </c>
      <c r="AU621" s="253" t="s">
        <v>82</v>
      </c>
      <c r="AV621" s="14" t="s">
        <v>181</v>
      </c>
      <c r="AW621" s="14" t="s">
        <v>35</v>
      </c>
      <c r="AX621" s="14" t="s">
        <v>80</v>
      </c>
      <c r="AY621" s="253" t="s">
        <v>173</v>
      </c>
    </row>
    <row r="622" spans="2:65" s="1" customFormat="1" ht="22.5" customHeight="1">
      <c r="B622" s="41"/>
      <c r="C622" s="193" t="s">
        <v>522</v>
      </c>
      <c r="D622" s="193" t="s">
        <v>176</v>
      </c>
      <c r="E622" s="194" t="s">
        <v>523</v>
      </c>
      <c r="F622" s="195" t="s">
        <v>524</v>
      </c>
      <c r="G622" s="196" t="s">
        <v>463</v>
      </c>
      <c r="H622" s="197">
        <v>2.693</v>
      </c>
      <c r="I622" s="198"/>
      <c r="J622" s="199">
        <f>ROUND(I622*H622,2)</f>
        <v>0</v>
      </c>
      <c r="K622" s="195" t="s">
        <v>180</v>
      </c>
      <c r="L622" s="61"/>
      <c r="M622" s="200" t="s">
        <v>21</v>
      </c>
      <c r="N622" s="201" t="s">
        <v>43</v>
      </c>
      <c r="O622" s="42"/>
      <c r="P622" s="202">
        <f>O622*H622</f>
        <v>0</v>
      </c>
      <c r="Q622" s="202">
        <v>0</v>
      </c>
      <c r="R622" s="202">
        <f>Q622*H622</f>
        <v>0</v>
      </c>
      <c r="S622" s="202">
        <v>0</v>
      </c>
      <c r="T622" s="203">
        <f>S622*H622</f>
        <v>0</v>
      </c>
      <c r="AR622" s="24" t="s">
        <v>181</v>
      </c>
      <c r="AT622" s="24" t="s">
        <v>176</v>
      </c>
      <c r="AU622" s="24" t="s">
        <v>82</v>
      </c>
      <c r="AY622" s="24" t="s">
        <v>173</v>
      </c>
      <c r="BE622" s="204">
        <f>IF(N622="základní",J622,0)</f>
        <v>0</v>
      </c>
      <c r="BF622" s="204">
        <f>IF(N622="snížená",J622,0)</f>
        <v>0</v>
      </c>
      <c r="BG622" s="204">
        <f>IF(N622="zákl. přenesená",J622,0)</f>
        <v>0</v>
      </c>
      <c r="BH622" s="204">
        <f>IF(N622="sníž. přenesená",J622,0)</f>
        <v>0</v>
      </c>
      <c r="BI622" s="204">
        <f>IF(N622="nulová",J622,0)</f>
        <v>0</v>
      </c>
      <c r="BJ622" s="24" t="s">
        <v>80</v>
      </c>
      <c r="BK622" s="204">
        <f>ROUND(I622*H622,2)</f>
        <v>0</v>
      </c>
      <c r="BL622" s="24" t="s">
        <v>181</v>
      </c>
      <c r="BM622" s="24" t="s">
        <v>525</v>
      </c>
    </row>
    <row r="623" spans="2:51" s="11" customFormat="1" ht="27">
      <c r="B623" s="205"/>
      <c r="C623" s="206"/>
      <c r="D623" s="207" t="s">
        <v>183</v>
      </c>
      <c r="E623" s="208" t="s">
        <v>21</v>
      </c>
      <c r="F623" s="209" t="s">
        <v>378</v>
      </c>
      <c r="G623" s="206"/>
      <c r="H623" s="210" t="s">
        <v>21</v>
      </c>
      <c r="I623" s="211"/>
      <c r="J623" s="206"/>
      <c r="K623" s="206"/>
      <c r="L623" s="212"/>
      <c r="M623" s="213"/>
      <c r="N623" s="214"/>
      <c r="O623" s="214"/>
      <c r="P623" s="214"/>
      <c r="Q623" s="214"/>
      <c r="R623" s="214"/>
      <c r="S623" s="214"/>
      <c r="T623" s="215"/>
      <c r="AT623" s="216" t="s">
        <v>183</v>
      </c>
      <c r="AU623" s="216" t="s">
        <v>82</v>
      </c>
      <c r="AV623" s="11" t="s">
        <v>80</v>
      </c>
      <c r="AW623" s="11" t="s">
        <v>35</v>
      </c>
      <c r="AX623" s="11" t="s">
        <v>72</v>
      </c>
      <c r="AY623" s="216" t="s">
        <v>173</v>
      </c>
    </row>
    <row r="624" spans="2:51" s="12" customFormat="1" ht="13.5">
      <c r="B624" s="217"/>
      <c r="C624" s="218"/>
      <c r="D624" s="207" t="s">
        <v>183</v>
      </c>
      <c r="E624" s="219" t="s">
        <v>21</v>
      </c>
      <c r="F624" s="220" t="s">
        <v>526</v>
      </c>
      <c r="G624" s="218"/>
      <c r="H624" s="221">
        <v>2.062</v>
      </c>
      <c r="I624" s="222"/>
      <c r="J624" s="218"/>
      <c r="K624" s="218"/>
      <c r="L624" s="223"/>
      <c r="M624" s="224"/>
      <c r="N624" s="225"/>
      <c r="O624" s="225"/>
      <c r="P624" s="225"/>
      <c r="Q624" s="225"/>
      <c r="R624" s="225"/>
      <c r="S624" s="225"/>
      <c r="T624" s="226"/>
      <c r="AT624" s="227" t="s">
        <v>183</v>
      </c>
      <c r="AU624" s="227" t="s">
        <v>82</v>
      </c>
      <c r="AV624" s="12" t="s">
        <v>82</v>
      </c>
      <c r="AW624" s="12" t="s">
        <v>35</v>
      </c>
      <c r="AX624" s="12" t="s">
        <v>72</v>
      </c>
      <c r="AY624" s="227" t="s">
        <v>173</v>
      </c>
    </row>
    <row r="625" spans="2:51" s="11" customFormat="1" ht="27">
      <c r="B625" s="205"/>
      <c r="C625" s="206"/>
      <c r="D625" s="207" t="s">
        <v>183</v>
      </c>
      <c r="E625" s="208" t="s">
        <v>21</v>
      </c>
      <c r="F625" s="209" t="s">
        <v>432</v>
      </c>
      <c r="G625" s="206"/>
      <c r="H625" s="210" t="s">
        <v>21</v>
      </c>
      <c r="I625" s="211"/>
      <c r="J625" s="206"/>
      <c r="K625" s="206"/>
      <c r="L625" s="212"/>
      <c r="M625" s="213"/>
      <c r="N625" s="214"/>
      <c r="O625" s="214"/>
      <c r="P625" s="214"/>
      <c r="Q625" s="214"/>
      <c r="R625" s="214"/>
      <c r="S625" s="214"/>
      <c r="T625" s="215"/>
      <c r="AT625" s="216" t="s">
        <v>183</v>
      </c>
      <c r="AU625" s="216" t="s">
        <v>82</v>
      </c>
      <c r="AV625" s="11" t="s">
        <v>80</v>
      </c>
      <c r="AW625" s="11" t="s">
        <v>35</v>
      </c>
      <c r="AX625" s="11" t="s">
        <v>72</v>
      </c>
      <c r="AY625" s="216" t="s">
        <v>173</v>
      </c>
    </row>
    <row r="626" spans="2:51" s="12" customFormat="1" ht="13.5">
      <c r="B626" s="217"/>
      <c r="C626" s="218"/>
      <c r="D626" s="207" t="s">
        <v>183</v>
      </c>
      <c r="E626" s="219" t="s">
        <v>21</v>
      </c>
      <c r="F626" s="220" t="s">
        <v>527</v>
      </c>
      <c r="G626" s="218"/>
      <c r="H626" s="221">
        <v>0.362</v>
      </c>
      <c r="I626" s="222"/>
      <c r="J626" s="218"/>
      <c r="K626" s="218"/>
      <c r="L626" s="223"/>
      <c r="M626" s="224"/>
      <c r="N626" s="225"/>
      <c r="O626" s="225"/>
      <c r="P626" s="225"/>
      <c r="Q626" s="225"/>
      <c r="R626" s="225"/>
      <c r="S626" s="225"/>
      <c r="T626" s="226"/>
      <c r="AT626" s="227" t="s">
        <v>183</v>
      </c>
      <c r="AU626" s="227" t="s">
        <v>82</v>
      </c>
      <c r="AV626" s="12" t="s">
        <v>82</v>
      </c>
      <c r="AW626" s="12" t="s">
        <v>35</v>
      </c>
      <c r="AX626" s="12" t="s">
        <v>72</v>
      </c>
      <c r="AY626" s="227" t="s">
        <v>173</v>
      </c>
    </row>
    <row r="627" spans="2:51" s="11" customFormat="1" ht="13.5">
      <c r="B627" s="205"/>
      <c r="C627" s="206"/>
      <c r="D627" s="207" t="s">
        <v>183</v>
      </c>
      <c r="E627" s="208" t="s">
        <v>21</v>
      </c>
      <c r="F627" s="209" t="s">
        <v>528</v>
      </c>
      <c r="G627" s="206"/>
      <c r="H627" s="210" t="s">
        <v>21</v>
      </c>
      <c r="I627" s="211"/>
      <c r="J627" s="206"/>
      <c r="K627" s="206"/>
      <c r="L627" s="212"/>
      <c r="M627" s="213"/>
      <c r="N627" s="214"/>
      <c r="O627" s="214"/>
      <c r="P627" s="214"/>
      <c r="Q627" s="214"/>
      <c r="R627" s="214"/>
      <c r="S627" s="214"/>
      <c r="T627" s="215"/>
      <c r="AT627" s="216" t="s">
        <v>183</v>
      </c>
      <c r="AU627" s="216" t="s">
        <v>82</v>
      </c>
      <c r="AV627" s="11" t="s">
        <v>80</v>
      </c>
      <c r="AW627" s="11" t="s">
        <v>35</v>
      </c>
      <c r="AX627" s="11" t="s">
        <v>72</v>
      </c>
      <c r="AY627" s="216" t="s">
        <v>173</v>
      </c>
    </row>
    <row r="628" spans="2:51" s="12" customFormat="1" ht="13.5">
      <c r="B628" s="217"/>
      <c r="C628" s="218"/>
      <c r="D628" s="207" t="s">
        <v>183</v>
      </c>
      <c r="E628" s="219" t="s">
        <v>21</v>
      </c>
      <c r="F628" s="220" t="s">
        <v>529</v>
      </c>
      <c r="G628" s="218"/>
      <c r="H628" s="221">
        <v>0.078</v>
      </c>
      <c r="I628" s="222"/>
      <c r="J628" s="218"/>
      <c r="K628" s="218"/>
      <c r="L628" s="223"/>
      <c r="M628" s="224"/>
      <c r="N628" s="225"/>
      <c r="O628" s="225"/>
      <c r="P628" s="225"/>
      <c r="Q628" s="225"/>
      <c r="R628" s="225"/>
      <c r="S628" s="225"/>
      <c r="T628" s="226"/>
      <c r="AT628" s="227" t="s">
        <v>183</v>
      </c>
      <c r="AU628" s="227" t="s">
        <v>82</v>
      </c>
      <c r="AV628" s="12" t="s">
        <v>82</v>
      </c>
      <c r="AW628" s="12" t="s">
        <v>35</v>
      </c>
      <c r="AX628" s="12" t="s">
        <v>72</v>
      </c>
      <c r="AY628" s="227" t="s">
        <v>173</v>
      </c>
    </row>
    <row r="629" spans="2:51" s="11" customFormat="1" ht="13.5">
      <c r="B629" s="205"/>
      <c r="C629" s="206"/>
      <c r="D629" s="207" t="s">
        <v>183</v>
      </c>
      <c r="E629" s="208" t="s">
        <v>21</v>
      </c>
      <c r="F629" s="209" t="s">
        <v>530</v>
      </c>
      <c r="G629" s="206"/>
      <c r="H629" s="210" t="s">
        <v>21</v>
      </c>
      <c r="I629" s="211"/>
      <c r="J629" s="206"/>
      <c r="K629" s="206"/>
      <c r="L629" s="212"/>
      <c r="M629" s="213"/>
      <c r="N629" s="214"/>
      <c r="O629" s="214"/>
      <c r="P629" s="214"/>
      <c r="Q629" s="214"/>
      <c r="R629" s="214"/>
      <c r="S629" s="214"/>
      <c r="T629" s="215"/>
      <c r="AT629" s="216" t="s">
        <v>183</v>
      </c>
      <c r="AU629" s="216" t="s">
        <v>82</v>
      </c>
      <c r="AV629" s="11" t="s">
        <v>80</v>
      </c>
      <c r="AW629" s="11" t="s">
        <v>35</v>
      </c>
      <c r="AX629" s="11" t="s">
        <v>72</v>
      </c>
      <c r="AY629" s="216" t="s">
        <v>173</v>
      </c>
    </row>
    <row r="630" spans="2:51" s="12" customFormat="1" ht="13.5">
      <c r="B630" s="217"/>
      <c r="C630" s="218"/>
      <c r="D630" s="207" t="s">
        <v>183</v>
      </c>
      <c r="E630" s="219" t="s">
        <v>21</v>
      </c>
      <c r="F630" s="220" t="s">
        <v>531</v>
      </c>
      <c r="G630" s="218"/>
      <c r="H630" s="221">
        <v>0.088</v>
      </c>
      <c r="I630" s="222"/>
      <c r="J630" s="218"/>
      <c r="K630" s="218"/>
      <c r="L630" s="223"/>
      <c r="M630" s="224"/>
      <c r="N630" s="225"/>
      <c r="O630" s="225"/>
      <c r="P630" s="225"/>
      <c r="Q630" s="225"/>
      <c r="R630" s="225"/>
      <c r="S630" s="225"/>
      <c r="T630" s="226"/>
      <c r="AT630" s="227" t="s">
        <v>183</v>
      </c>
      <c r="AU630" s="227" t="s">
        <v>82</v>
      </c>
      <c r="AV630" s="12" t="s">
        <v>82</v>
      </c>
      <c r="AW630" s="12" t="s">
        <v>35</v>
      </c>
      <c r="AX630" s="12" t="s">
        <v>72</v>
      </c>
      <c r="AY630" s="227" t="s">
        <v>173</v>
      </c>
    </row>
    <row r="631" spans="2:51" s="11" customFormat="1" ht="13.5">
      <c r="B631" s="205"/>
      <c r="C631" s="206"/>
      <c r="D631" s="207" t="s">
        <v>183</v>
      </c>
      <c r="E631" s="208" t="s">
        <v>21</v>
      </c>
      <c r="F631" s="209" t="s">
        <v>532</v>
      </c>
      <c r="G631" s="206"/>
      <c r="H631" s="210" t="s">
        <v>21</v>
      </c>
      <c r="I631" s="211"/>
      <c r="J631" s="206"/>
      <c r="K631" s="206"/>
      <c r="L631" s="212"/>
      <c r="M631" s="213"/>
      <c r="N631" s="214"/>
      <c r="O631" s="214"/>
      <c r="P631" s="214"/>
      <c r="Q631" s="214"/>
      <c r="R631" s="214"/>
      <c r="S631" s="214"/>
      <c r="T631" s="215"/>
      <c r="AT631" s="216" t="s">
        <v>183</v>
      </c>
      <c r="AU631" s="216" t="s">
        <v>82</v>
      </c>
      <c r="AV631" s="11" t="s">
        <v>80</v>
      </c>
      <c r="AW631" s="11" t="s">
        <v>35</v>
      </c>
      <c r="AX631" s="11" t="s">
        <v>72</v>
      </c>
      <c r="AY631" s="216" t="s">
        <v>173</v>
      </c>
    </row>
    <row r="632" spans="2:51" s="12" customFormat="1" ht="13.5">
      <c r="B632" s="217"/>
      <c r="C632" s="218"/>
      <c r="D632" s="207" t="s">
        <v>183</v>
      </c>
      <c r="E632" s="219" t="s">
        <v>21</v>
      </c>
      <c r="F632" s="220" t="s">
        <v>533</v>
      </c>
      <c r="G632" s="218"/>
      <c r="H632" s="221">
        <v>0.025</v>
      </c>
      <c r="I632" s="222"/>
      <c r="J632" s="218"/>
      <c r="K632" s="218"/>
      <c r="L632" s="223"/>
      <c r="M632" s="224"/>
      <c r="N632" s="225"/>
      <c r="O632" s="225"/>
      <c r="P632" s="225"/>
      <c r="Q632" s="225"/>
      <c r="R632" s="225"/>
      <c r="S632" s="225"/>
      <c r="T632" s="226"/>
      <c r="AT632" s="227" t="s">
        <v>183</v>
      </c>
      <c r="AU632" s="227" t="s">
        <v>82</v>
      </c>
      <c r="AV632" s="12" t="s">
        <v>82</v>
      </c>
      <c r="AW632" s="12" t="s">
        <v>35</v>
      </c>
      <c r="AX632" s="12" t="s">
        <v>72</v>
      </c>
      <c r="AY632" s="227" t="s">
        <v>173</v>
      </c>
    </row>
    <row r="633" spans="2:51" s="11" customFormat="1" ht="27">
      <c r="B633" s="205"/>
      <c r="C633" s="206"/>
      <c r="D633" s="207" t="s">
        <v>183</v>
      </c>
      <c r="E633" s="208" t="s">
        <v>21</v>
      </c>
      <c r="F633" s="209" t="s">
        <v>534</v>
      </c>
      <c r="G633" s="206"/>
      <c r="H633" s="210" t="s">
        <v>21</v>
      </c>
      <c r="I633" s="211"/>
      <c r="J633" s="206"/>
      <c r="K633" s="206"/>
      <c r="L633" s="212"/>
      <c r="M633" s="213"/>
      <c r="N633" s="214"/>
      <c r="O633" s="214"/>
      <c r="P633" s="214"/>
      <c r="Q633" s="214"/>
      <c r="R633" s="214"/>
      <c r="S633" s="214"/>
      <c r="T633" s="215"/>
      <c r="AT633" s="216" t="s">
        <v>183</v>
      </c>
      <c r="AU633" s="216" t="s">
        <v>82</v>
      </c>
      <c r="AV633" s="11" t="s">
        <v>80</v>
      </c>
      <c r="AW633" s="11" t="s">
        <v>35</v>
      </c>
      <c r="AX633" s="11" t="s">
        <v>72</v>
      </c>
      <c r="AY633" s="216" t="s">
        <v>173</v>
      </c>
    </row>
    <row r="634" spans="2:51" s="12" customFormat="1" ht="13.5">
      <c r="B634" s="217"/>
      <c r="C634" s="218"/>
      <c r="D634" s="207" t="s">
        <v>183</v>
      </c>
      <c r="E634" s="219" t="s">
        <v>21</v>
      </c>
      <c r="F634" s="220" t="s">
        <v>535</v>
      </c>
      <c r="G634" s="218"/>
      <c r="H634" s="221">
        <v>0.019</v>
      </c>
      <c r="I634" s="222"/>
      <c r="J634" s="218"/>
      <c r="K634" s="218"/>
      <c r="L634" s="223"/>
      <c r="M634" s="224"/>
      <c r="N634" s="225"/>
      <c r="O634" s="225"/>
      <c r="P634" s="225"/>
      <c r="Q634" s="225"/>
      <c r="R634" s="225"/>
      <c r="S634" s="225"/>
      <c r="T634" s="226"/>
      <c r="AT634" s="227" t="s">
        <v>183</v>
      </c>
      <c r="AU634" s="227" t="s">
        <v>82</v>
      </c>
      <c r="AV634" s="12" t="s">
        <v>82</v>
      </c>
      <c r="AW634" s="12" t="s">
        <v>35</v>
      </c>
      <c r="AX634" s="12" t="s">
        <v>72</v>
      </c>
      <c r="AY634" s="227" t="s">
        <v>173</v>
      </c>
    </row>
    <row r="635" spans="2:51" s="11" customFormat="1" ht="13.5">
      <c r="B635" s="205"/>
      <c r="C635" s="206"/>
      <c r="D635" s="207" t="s">
        <v>183</v>
      </c>
      <c r="E635" s="208" t="s">
        <v>21</v>
      </c>
      <c r="F635" s="209" t="s">
        <v>536</v>
      </c>
      <c r="G635" s="206"/>
      <c r="H635" s="210" t="s">
        <v>21</v>
      </c>
      <c r="I635" s="211"/>
      <c r="J635" s="206"/>
      <c r="K635" s="206"/>
      <c r="L635" s="212"/>
      <c r="M635" s="213"/>
      <c r="N635" s="214"/>
      <c r="O635" s="214"/>
      <c r="P635" s="214"/>
      <c r="Q635" s="214"/>
      <c r="R635" s="214"/>
      <c r="S635" s="214"/>
      <c r="T635" s="215"/>
      <c r="AT635" s="216" t="s">
        <v>183</v>
      </c>
      <c r="AU635" s="216" t="s">
        <v>82</v>
      </c>
      <c r="AV635" s="11" t="s">
        <v>80</v>
      </c>
      <c r="AW635" s="11" t="s">
        <v>35</v>
      </c>
      <c r="AX635" s="11" t="s">
        <v>72</v>
      </c>
      <c r="AY635" s="216" t="s">
        <v>173</v>
      </c>
    </row>
    <row r="636" spans="2:51" s="12" customFormat="1" ht="13.5">
      <c r="B636" s="217"/>
      <c r="C636" s="218"/>
      <c r="D636" s="207" t="s">
        <v>183</v>
      </c>
      <c r="E636" s="219" t="s">
        <v>21</v>
      </c>
      <c r="F636" s="220" t="s">
        <v>537</v>
      </c>
      <c r="G636" s="218"/>
      <c r="H636" s="221">
        <v>0.008</v>
      </c>
      <c r="I636" s="222"/>
      <c r="J636" s="218"/>
      <c r="K636" s="218"/>
      <c r="L636" s="223"/>
      <c r="M636" s="224"/>
      <c r="N636" s="225"/>
      <c r="O636" s="225"/>
      <c r="P636" s="225"/>
      <c r="Q636" s="225"/>
      <c r="R636" s="225"/>
      <c r="S636" s="225"/>
      <c r="T636" s="226"/>
      <c r="AT636" s="227" t="s">
        <v>183</v>
      </c>
      <c r="AU636" s="227" t="s">
        <v>82</v>
      </c>
      <c r="AV636" s="12" t="s">
        <v>82</v>
      </c>
      <c r="AW636" s="12" t="s">
        <v>35</v>
      </c>
      <c r="AX636" s="12" t="s">
        <v>72</v>
      </c>
      <c r="AY636" s="227" t="s">
        <v>173</v>
      </c>
    </row>
    <row r="637" spans="2:51" s="11" customFormat="1" ht="13.5">
      <c r="B637" s="205"/>
      <c r="C637" s="206"/>
      <c r="D637" s="207" t="s">
        <v>183</v>
      </c>
      <c r="E637" s="208" t="s">
        <v>21</v>
      </c>
      <c r="F637" s="209" t="s">
        <v>538</v>
      </c>
      <c r="G637" s="206"/>
      <c r="H637" s="210" t="s">
        <v>21</v>
      </c>
      <c r="I637" s="211"/>
      <c r="J637" s="206"/>
      <c r="K637" s="206"/>
      <c r="L637" s="212"/>
      <c r="M637" s="213"/>
      <c r="N637" s="214"/>
      <c r="O637" s="214"/>
      <c r="P637" s="214"/>
      <c r="Q637" s="214"/>
      <c r="R637" s="214"/>
      <c r="S637" s="214"/>
      <c r="T637" s="215"/>
      <c r="AT637" s="216" t="s">
        <v>183</v>
      </c>
      <c r="AU637" s="216" t="s">
        <v>82</v>
      </c>
      <c r="AV637" s="11" t="s">
        <v>80</v>
      </c>
      <c r="AW637" s="11" t="s">
        <v>35</v>
      </c>
      <c r="AX637" s="11" t="s">
        <v>72</v>
      </c>
      <c r="AY637" s="216" t="s">
        <v>173</v>
      </c>
    </row>
    <row r="638" spans="2:51" s="12" customFormat="1" ht="13.5">
      <c r="B638" s="217"/>
      <c r="C638" s="218"/>
      <c r="D638" s="207" t="s">
        <v>183</v>
      </c>
      <c r="E638" s="219" t="s">
        <v>21</v>
      </c>
      <c r="F638" s="220" t="s">
        <v>539</v>
      </c>
      <c r="G638" s="218"/>
      <c r="H638" s="221">
        <v>0.002</v>
      </c>
      <c r="I638" s="222"/>
      <c r="J638" s="218"/>
      <c r="K638" s="218"/>
      <c r="L638" s="223"/>
      <c r="M638" s="224"/>
      <c r="N638" s="225"/>
      <c r="O638" s="225"/>
      <c r="P638" s="225"/>
      <c r="Q638" s="225"/>
      <c r="R638" s="225"/>
      <c r="S638" s="225"/>
      <c r="T638" s="226"/>
      <c r="AT638" s="227" t="s">
        <v>183</v>
      </c>
      <c r="AU638" s="227" t="s">
        <v>82</v>
      </c>
      <c r="AV638" s="12" t="s">
        <v>82</v>
      </c>
      <c r="AW638" s="12" t="s">
        <v>35</v>
      </c>
      <c r="AX638" s="12" t="s">
        <v>72</v>
      </c>
      <c r="AY638" s="227" t="s">
        <v>173</v>
      </c>
    </row>
    <row r="639" spans="2:51" s="11" customFormat="1" ht="13.5">
      <c r="B639" s="205"/>
      <c r="C639" s="206"/>
      <c r="D639" s="207" t="s">
        <v>183</v>
      </c>
      <c r="E639" s="208" t="s">
        <v>21</v>
      </c>
      <c r="F639" s="209" t="s">
        <v>540</v>
      </c>
      <c r="G639" s="206"/>
      <c r="H639" s="210" t="s">
        <v>21</v>
      </c>
      <c r="I639" s="211"/>
      <c r="J639" s="206"/>
      <c r="K639" s="206"/>
      <c r="L639" s="212"/>
      <c r="M639" s="213"/>
      <c r="N639" s="214"/>
      <c r="O639" s="214"/>
      <c r="P639" s="214"/>
      <c r="Q639" s="214"/>
      <c r="R639" s="214"/>
      <c r="S639" s="214"/>
      <c r="T639" s="215"/>
      <c r="AT639" s="216" t="s">
        <v>183</v>
      </c>
      <c r="AU639" s="216" t="s">
        <v>82</v>
      </c>
      <c r="AV639" s="11" t="s">
        <v>80</v>
      </c>
      <c r="AW639" s="11" t="s">
        <v>35</v>
      </c>
      <c r="AX639" s="11" t="s">
        <v>72</v>
      </c>
      <c r="AY639" s="216" t="s">
        <v>173</v>
      </c>
    </row>
    <row r="640" spans="2:51" s="12" customFormat="1" ht="13.5">
      <c r="B640" s="217"/>
      <c r="C640" s="218"/>
      <c r="D640" s="207" t="s">
        <v>183</v>
      </c>
      <c r="E640" s="219" t="s">
        <v>21</v>
      </c>
      <c r="F640" s="220" t="s">
        <v>541</v>
      </c>
      <c r="G640" s="218"/>
      <c r="H640" s="221">
        <v>0.011</v>
      </c>
      <c r="I640" s="222"/>
      <c r="J640" s="218"/>
      <c r="K640" s="218"/>
      <c r="L640" s="223"/>
      <c r="M640" s="224"/>
      <c r="N640" s="225"/>
      <c r="O640" s="225"/>
      <c r="P640" s="225"/>
      <c r="Q640" s="225"/>
      <c r="R640" s="225"/>
      <c r="S640" s="225"/>
      <c r="T640" s="226"/>
      <c r="AT640" s="227" t="s">
        <v>183</v>
      </c>
      <c r="AU640" s="227" t="s">
        <v>82</v>
      </c>
      <c r="AV640" s="12" t="s">
        <v>82</v>
      </c>
      <c r="AW640" s="12" t="s">
        <v>35</v>
      </c>
      <c r="AX640" s="12" t="s">
        <v>72</v>
      </c>
      <c r="AY640" s="227" t="s">
        <v>173</v>
      </c>
    </row>
    <row r="641" spans="2:51" s="11" customFormat="1" ht="13.5">
      <c r="B641" s="205"/>
      <c r="C641" s="206"/>
      <c r="D641" s="207" t="s">
        <v>183</v>
      </c>
      <c r="E641" s="208" t="s">
        <v>21</v>
      </c>
      <c r="F641" s="209" t="s">
        <v>542</v>
      </c>
      <c r="G641" s="206"/>
      <c r="H641" s="210" t="s">
        <v>21</v>
      </c>
      <c r="I641" s="211"/>
      <c r="J641" s="206"/>
      <c r="K641" s="206"/>
      <c r="L641" s="212"/>
      <c r="M641" s="213"/>
      <c r="N641" s="214"/>
      <c r="O641" s="214"/>
      <c r="P641" s="214"/>
      <c r="Q641" s="214"/>
      <c r="R641" s="214"/>
      <c r="S641" s="214"/>
      <c r="T641" s="215"/>
      <c r="AT641" s="216" t="s">
        <v>183</v>
      </c>
      <c r="AU641" s="216" t="s">
        <v>82</v>
      </c>
      <c r="AV641" s="11" t="s">
        <v>80</v>
      </c>
      <c r="AW641" s="11" t="s">
        <v>35</v>
      </c>
      <c r="AX641" s="11" t="s">
        <v>72</v>
      </c>
      <c r="AY641" s="216" t="s">
        <v>173</v>
      </c>
    </row>
    <row r="642" spans="2:51" s="12" customFormat="1" ht="13.5">
      <c r="B642" s="217"/>
      <c r="C642" s="218"/>
      <c r="D642" s="207" t="s">
        <v>183</v>
      </c>
      <c r="E642" s="219" t="s">
        <v>21</v>
      </c>
      <c r="F642" s="220" t="s">
        <v>543</v>
      </c>
      <c r="G642" s="218"/>
      <c r="H642" s="221">
        <v>0.038</v>
      </c>
      <c r="I642" s="222"/>
      <c r="J642" s="218"/>
      <c r="K642" s="218"/>
      <c r="L642" s="223"/>
      <c r="M642" s="224"/>
      <c r="N642" s="225"/>
      <c r="O642" s="225"/>
      <c r="P642" s="225"/>
      <c r="Q642" s="225"/>
      <c r="R642" s="225"/>
      <c r="S642" s="225"/>
      <c r="T642" s="226"/>
      <c r="AT642" s="227" t="s">
        <v>183</v>
      </c>
      <c r="AU642" s="227" t="s">
        <v>82</v>
      </c>
      <c r="AV642" s="12" t="s">
        <v>82</v>
      </c>
      <c r="AW642" s="12" t="s">
        <v>35</v>
      </c>
      <c r="AX642" s="12" t="s">
        <v>72</v>
      </c>
      <c r="AY642" s="227" t="s">
        <v>173</v>
      </c>
    </row>
    <row r="643" spans="2:51" s="14" customFormat="1" ht="13.5">
      <c r="B643" s="243"/>
      <c r="C643" s="244"/>
      <c r="D643" s="207" t="s">
        <v>183</v>
      </c>
      <c r="E643" s="245" t="s">
        <v>21</v>
      </c>
      <c r="F643" s="246" t="s">
        <v>204</v>
      </c>
      <c r="G643" s="244"/>
      <c r="H643" s="247">
        <v>2.693</v>
      </c>
      <c r="I643" s="248"/>
      <c r="J643" s="244"/>
      <c r="K643" s="244"/>
      <c r="L643" s="249"/>
      <c r="M643" s="250"/>
      <c r="N643" s="251"/>
      <c r="O643" s="251"/>
      <c r="P643" s="251"/>
      <c r="Q643" s="251"/>
      <c r="R643" s="251"/>
      <c r="S643" s="251"/>
      <c r="T643" s="252"/>
      <c r="AT643" s="253" t="s">
        <v>183</v>
      </c>
      <c r="AU643" s="253" t="s">
        <v>82</v>
      </c>
      <c r="AV643" s="14" t="s">
        <v>181</v>
      </c>
      <c r="AW643" s="14" t="s">
        <v>35</v>
      </c>
      <c r="AX643" s="14" t="s">
        <v>80</v>
      </c>
      <c r="AY643" s="253" t="s">
        <v>173</v>
      </c>
    </row>
    <row r="644" spans="2:63" s="10" customFormat="1" ht="37.35" customHeight="1">
      <c r="B644" s="176"/>
      <c r="C644" s="177"/>
      <c r="D644" s="178" t="s">
        <v>71</v>
      </c>
      <c r="E644" s="179" t="s">
        <v>544</v>
      </c>
      <c r="F644" s="179" t="s">
        <v>545</v>
      </c>
      <c r="G644" s="177"/>
      <c r="H644" s="177"/>
      <c r="I644" s="180"/>
      <c r="J644" s="181">
        <f>BK644</f>
        <v>0</v>
      </c>
      <c r="K644" s="177"/>
      <c r="L644" s="182"/>
      <c r="M644" s="183"/>
      <c r="N644" s="184"/>
      <c r="O644" s="184"/>
      <c r="P644" s="185">
        <f>P645+P694+P772+P795+P813+P930</f>
        <v>0</v>
      </c>
      <c r="Q644" s="184"/>
      <c r="R644" s="185">
        <f>R645+R694+R772+R795+R813+R930</f>
        <v>0</v>
      </c>
      <c r="S644" s="184"/>
      <c r="T644" s="186">
        <f>T645+T694+T772+T795+T813+T930</f>
        <v>3.3897981</v>
      </c>
      <c r="AR644" s="187" t="s">
        <v>82</v>
      </c>
      <c r="AT644" s="188" t="s">
        <v>71</v>
      </c>
      <c r="AU644" s="188" t="s">
        <v>72</v>
      </c>
      <c r="AY644" s="187" t="s">
        <v>173</v>
      </c>
      <c r="BK644" s="189">
        <f>BK645+BK694+BK772+BK795+BK813+BK930</f>
        <v>0</v>
      </c>
    </row>
    <row r="645" spans="2:63" s="10" customFormat="1" ht="19.9" customHeight="1">
      <c r="B645" s="176"/>
      <c r="C645" s="177"/>
      <c r="D645" s="190" t="s">
        <v>71</v>
      </c>
      <c r="E645" s="191" t="s">
        <v>546</v>
      </c>
      <c r="F645" s="191" t="s">
        <v>547</v>
      </c>
      <c r="G645" s="177"/>
      <c r="H645" s="177"/>
      <c r="I645" s="180"/>
      <c r="J645" s="192">
        <f>BK645</f>
        <v>0</v>
      </c>
      <c r="K645" s="177"/>
      <c r="L645" s="182"/>
      <c r="M645" s="183"/>
      <c r="N645" s="184"/>
      <c r="O645" s="184"/>
      <c r="P645" s="185">
        <f>SUM(P646:P693)</f>
        <v>0</v>
      </c>
      <c r="Q645" s="184"/>
      <c r="R645" s="185">
        <f>SUM(R646:R693)</f>
        <v>0</v>
      </c>
      <c r="S645" s="184"/>
      <c r="T645" s="186">
        <f>SUM(T646:T693)</f>
        <v>0.0365274</v>
      </c>
      <c r="AR645" s="187" t="s">
        <v>82</v>
      </c>
      <c r="AT645" s="188" t="s">
        <v>71</v>
      </c>
      <c r="AU645" s="188" t="s">
        <v>80</v>
      </c>
      <c r="AY645" s="187" t="s">
        <v>173</v>
      </c>
      <c r="BK645" s="189">
        <f>SUM(BK646:BK693)</f>
        <v>0</v>
      </c>
    </row>
    <row r="646" spans="2:65" s="1" customFormat="1" ht="31.5" customHeight="1">
      <c r="B646" s="41"/>
      <c r="C646" s="193" t="s">
        <v>548</v>
      </c>
      <c r="D646" s="193" t="s">
        <v>176</v>
      </c>
      <c r="E646" s="194" t="s">
        <v>549</v>
      </c>
      <c r="F646" s="195" t="s">
        <v>550</v>
      </c>
      <c r="G646" s="196" t="s">
        <v>179</v>
      </c>
      <c r="H646" s="197">
        <v>86.97</v>
      </c>
      <c r="I646" s="198"/>
      <c r="J646" s="199">
        <f>ROUND(I646*H646,2)</f>
        <v>0</v>
      </c>
      <c r="K646" s="195" t="s">
        <v>180</v>
      </c>
      <c r="L646" s="61"/>
      <c r="M646" s="200" t="s">
        <v>21</v>
      </c>
      <c r="N646" s="201" t="s">
        <v>43</v>
      </c>
      <c r="O646" s="42"/>
      <c r="P646" s="202">
        <f>O646*H646</f>
        <v>0</v>
      </c>
      <c r="Q646" s="202">
        <v>0</v>
      </c>
      <c r="R646" s="202">
        <f>Q646*H646</f>
        <v>0</v>
      </c>
      <c r="S646" s="202">
        <v>0.00042</v>
      </c>
      <c r="T646" s="203">
        <f>S646*H646</f>
        <v>0.0365274</v>
      </c>
      <c r="AR646" s="24" t="s">
        <v>465</v>
      </c>
      <c r="AT646" s="24" t="s">
        <v>176</v>
      </c>
      <c r="AU646" s="24" t="s">
        <v>82</v>
      </c>
      <c r="AY646" s="24" t="s">
        <v>173</v>
      </c>
      <c r="BE646" s="204">
        <f>IF(N646="základní",J646,0)</f>
        <v>0</v>
      </c>
      <c r="BF646" s="204">
        <f>IF(N646="snížená",J646,0)</f>
        <v>0</v>
      </c>
      <c r="BG646" s="204">
        <f>IF(N646="zákl. přenesená",J646,0)</f>
        <v>0</v>
      </c>
      <c r="BH646" s="204">
        <f>IF(N646="sníž. přenesená",J646,0)</f>
        <v>0</v>
      </c>
      <c r="BI646" s="204">
        <f>IF(N646="nulová",J646,0)</f>
        <v>0</v>
      </c>
      <c r="BJ646" s="24" t="s">
        <v>80</v>
      </c>
      <c r="BK646" s="204">
        <f>ROUND(I646*H646,2)</f>
        <v>0</v>
      </c>
      <c r="BL646" s="24" t="s">
        <v>465</v>
      </c>
      <c r="BM646" s="24" t="s">
        <v>551</v>
      </c>
    </row>
    <row r="647" spans="2:51" s="11" customFormat="1" ht="13.5">
      <c r="B647" s="205"/>
      <c r="C647" s="206"/>
      <c r="D647" s="207" t="s">
        <v>183</v>
      </c>
      <c r="E647" s="208" t="s">
        <v>21</v>
      </c>
      <c r="F647" s="209" t="s">
        <v>232</v>
      </c>
      <c r="G647" s="206"/>
      <c r="H647" s="210" t="s">
        <v>21</v>
      </c>
      <c r="I647" s="211"/>
      <c r="J647" s="206"/>
      <c r="K647" s="206"/>
      <c r="L647" s="212"/>
      <c r="M647" s="213"/>
      <c r="N647" s="214"/>
      <c r="O647" s="214"/>
      <c r="P647" s="214"/>
      <c r="Q647" s="214"/>
      <c r="R647" s="214"/>
      <c r="S647" s="214"/>
      <c r="T647" s="215"/>
      <c r="AT647" s="216" t="s">
        <v>183</v>
      </c>
      <c r="AU647" s="216" t="s">
        <v>82</v>
      </c>
      <c r="AV647" s="11" t="s">
        <v>80</v>
      </c>
      <c r="AW647" s="11" t="s">
        <v>35</v>
      </c>
      <c r="AX647" s="11" t="s">
        <v>72</v>
      </c>
      <c r="AY647" s="216" t="s">
        <v>173</v>
      </c>
    </row>
    <row r="648" spans="2:51" s="11" customFormat="1" ht="13.5">
      <c r="B648" s="205"/>
      <c r="C648" s="206"/>
      <c r="D648" s="207" t="s">
        <v>183</v>
      </c>
      <c r="E648" s="208" t="s">
        <v>21</v>
      </c>
      <c r="F648" s="209" t="s">
        <v>552</v>
      </c>
      <c r="G648" s="206"/>
      <c r="H648" s="210" t="s">
        <v>21</v>
      </c>
      <c r="I648" s="211"/>
      <c r="J648" s="206"/>
      <c r="K648" s="206"/>
      <c r="L648" s="212"/>
      <c r="M648" s="213"/>
      <c r="N648" s="214"/>
      <c r="O648" s="214"/>
      <c r="P648" s="214"/>
      <c r="Q648" s="214"/>
      <c r="R648" s="214"/>
      <c r="S648" s="214"/>
      <c r="T648" s="215"/>
      <c r="AT648" s="216" t="s">
        <v>183</v>
      </c>
      <c r="AU648" s="216" t="s">
        <v>82</v>
      </c>
      <c r="AV648" s="11" t="s">
        <v>80</v>
      </c>
      <c r="AW648" s="11" t="s">
        <v>35</v>
      </c>
      <c r="AX648" s="11" t="s">
        <v>72</v>
      </c>
      <c r="AY648" s="216" t="s">
        <v>173</v>
      </c>
    </row>
    <row r="649" spans="2:51" s="11" customFormat="1" ht="13.5">
      <c r="B649" s="205"/>
      <c r="C649" s="206"/>
      <c r="D649" s="207" t="s">
        <v>183</v>
      </c>
      <c r="E649" s="208" t="s">
        <v>21</v>
      </c>
      <c r="F649" s="209" t="s">
        <v>553</v>
      </c>
      <c r="G649" s="206"/>
      <c r="H649" s="210" t="s">
        <v>21</v>
      </c>
      <c r="I649" s="211"/>
      <c r="J649" s="206"/>
      <c r="K649" s="206"/>
      <c r="L649" s="212"/>
      <c r="M649" s="213"/>
      <c r="N649" s="214"/>
      <c r="O649" s="214"/>
      <c r="P649" s="214"/>
      <c r="Q649" s="214"/>
      <c r="R649" s="214"/>
      <c r="S649" s="214"/>
      <c r="T649" s="215"/>
      <c r="AT649" s="216" t="s">
        <v>183</v>
      </c>
      <c r="AU649" s="216" t="s">
        <v>82</v>
      </c>
      <c r="AV649" s="11" t="s">
        <v>80</v>
      </c>
      <c r="AW649" s="11" t="s">
        <v>35</v>
      </c>
      <c r="AX649" s="11" t="s">
        <v>72</v>
      </c>
      <c r="AY649" s="216" t="s">
        <v>173</v>
      </c>
    </row>
    <row r="650" spans="2:51" s="12" customFormat="1" ht="13.5">
      <c r="B650" s="217"/>
      <c r="C650" s="218"/>
      <c r="D650" s="207" t="s">
        <v>183</v>
      </c>
      <c r="E650" s="219" t="s">
        <v>21</v>
      </c>
      <c r="F650" s="220" t="s">
        <v>357</v>
      </c>
      <c r="G650" s="218"/>
      <c r="H650" s="221">
        <v>10.81</v>
      </c>
      <c r="I650" s="222"/>
      <c r="J650" s="218"/>
      <c r="K650" s="218"/>
      <c r="L650" s="223"/>
      <c r="M650" s="224"/>
      <c r="N650" s="225"/>
      <c r="O650" s="225"/>
      <c r="P650" s="225"/>
      <c r="Q650" s="225"/>
      <c r="R650" s="225"/>
      <c r="S650" s="225"/>
      <c r="T650" s="226"/>
      <c r="AT650" s="227" t="s">
        <v>183</v>
      </c>
      <c r="AU650" s="227" t="s">
        <v>82</v>
      </c>
      <c r="AV650" s="12" t="s">
        <v>82</v>
      </c>
      <c r="AW650" s="12" t="s">
        <v>35</v>
      </c>
      <c r="AX650" s="12" t="s">
        <v>72</v>
      </c>
      <c r="AY650" s="227" t="s">
        <v>173</v>
      </c>
    </row>
    <row r="651" spans="2:51" s="11" customFormat="1" ht="13.5">
      <c r="B651" s="205"/>
      <c r="C651" s="206"/>
      <c r="D651" s="207" t="s">
        <v>183</v>
      </c>
      <c r="E651" s="208" t="s">
        <v>21</v>
      </c>
      <c r="F651" s="209" t="s">
        <v>276</v>
      </c>
      <c r="G651" s="206"/>
      <c r="H651" s="210" t="s">
        <v>21</v>
      </c>
      <c r="I651" s="211"/>
      <c r="J651" s="206"/>
      <c r="K651" s="206"/>
      <c r="L651" s="212"/>
      <c r="M651" s="213"/>
      <c r="N651" s="214"/>
      <c r="O651" s="214"/>
      <c r="P651" s="214"/>
      <c r="Q651" s="214"/>
      <c r="R651" s="214"/>
      <c r="S651" s="214"/>
      <c r="T651" s="215"/>
      <c r="AT651" s="216" t="s">
        <v>183</v>
      </c>
      <c r="AU651" s="216" t="s">
        <v>82</v>
      </c>
      <c r="AV651" s="11" t="s">
        <v>80</v>
      </c>
      <c r="AW651" s="11" t="s">
        <v>35</v>
      </c>
      <c r="AX651" s="11" t="s">
        <v>72</v>
      </c>
      <c r="AY651" s="216" t="s">
        <v>173</v>
      </c>
    </row>
    <row r="652" spans="2:51" s="11" customFormat="1" ht="13.5">
      <c r="B652" s="205"/>
      <c r="C652" s="206"/>
      <c r="D652" s="207" t="s">
        <v>183</v>
      </c>
      <c r="E652" s="208" t="s">
        <v>21</v>
      </c>
      <c r="F652" s="209" t="s">
        <v>552</v>
      </c>
      <c r="G652" s="206"/>
      <c r="H652" s="210" t="s">
        <v>21</v>
      </c>
      <c r="I652" s="211"/>
      <c r="J652" s="206"/>
      <c r="K652" s="206"/>
      <c r="L652" s="212"/>
      <c r="M652" s="213"/>
      <c r="N652" s="214"/>
      <c r="O652" s="214"/>
      <c r="P652" s="214"/>
      <c r="Q652" s="214"/>
      <c r="R652" s="214"/>
      <c r="S652" s="214"/>
      <c r="T652" s="215"/>
      <c r="AT652" s="216" t="s">
        <v>183</v>
      </c>
      <c r="AU652" s="216" t="s">
        <v>82</v>
      </c>
      <c r="AV652" s="11" t="s">
        <v>80</v>
      </c>
      <c r="AW652" s="11" t="s">
        <v>35</v>
      </c>
      <c r="AX652" s="11" t="s">
        <v>72</v>
      </c>
      <c r="AY652" s="216" t="s">
        <v>173</v>
      </c>
    </row>
    <row r="653" spans="2:51" s="11" customFormat="1" ht="13.5">
      <c r="B653" s="205"/>
      <c r="C653" s="206"/>
      <c r="D653" s="207" t="s">
        <v>183</v>
      </c>
      <c r="E653" s="208" t="s">
        <v>21</v>
      </c>
      <c r="F653" s="209" t="s">
        <v>553</v>
      </c>
      <c r="G653" s="206"/>
      <c r="H653" s="210" t="s">
        <v>21</v>
      </c>
      <c r="I653" s="211"/>
      <c r="J653" s="206"/>
      <c r="K653" s="206"/>
      <c r="L653" s="212"/>
      <c r="M653" s="213"/>
      <c r="N653" s="214"/>
      <c r="O653" s="214"/>
      <c r="P653" s="214"/>
      <c r="Q653" s="214"/>
      <c r="R653" s="214"/>
      <c r="S653" s="214"/>
      <c r="T653" s="215"/>
      <c r="AT653" s="216" t="s">
        <v>183</v>
      </c>
      <c r="AU653" s="216" t="s">
        <v>82</v>
      </c>
      <c r="AV653" s="11" t="s">
        <v>80</v>
      </c>
      <c r="AW653" s="11" t="s">
        <v>35</v>
      </c>
      <c r="AX653" s="11" t="s">
        <v>72</v>
      </c>
      <c r="AY653" s="216" t="s">
        <v>173</v>
      </c>
    </row>
    <row r="654" spans="2:51" s="12" customFormat="1" ht="13.5">
      <c r="B654" s="217"/>
      <c r="C654" s="218"/>
      <c r="D654" s="207" t="s">
        <v>183</v>
      </c>
      <c r="E654" s="219" t="s">
        <v>21</v>
      </c>
      <c r="F654" s="220" t="s">
        <v>358</v>
      </c>
      <c r="G654" s="218"/>
      <c r="H654" s="221">
        <v>10.08</v>
      </c>
      <c r="I654" s="222"/>
      <c r="J654" s="218"/>
      <c r="K654" s="218"/>
      <c r="L654" s="223"/>
      <c r="M654" s="224"/>
      <c r="N654" s="225"/>
      <c r="O654" s="225"/>
      <c r="P654" s="225"/>
      <c r="Q654" s="225"/>
      <c r="R654" s="225"/>
      <c r="S654" s="225"/>
      <c r="T654" s="226"/>
      <c r="AT654" s="227" t="s">
        <v>183</v>
      </c>
      <c r="AU654" s="227" t="s">
        <v>82</v>
      </c>
      <c r="AV654" s="12" t="s">
        <v>82</v>
      </c>
      <c r="AW654" s="12" t="s">
        <v>35</v>
      </c>
      <c r="AX654" s="12" t="s">
        <v>72</v>
      </c>
      <c r="AY654" s="227" t="s">
        <v>173</v>
      </c>
    </row>
    <row r="655" spans="2:51" s="11" customFormat="1" ht="13.5">
      <c r="B655" s="205"/>
      <c r="C655" s="206"/>
      <c r="D655" s="207" t="s">
        <v>183</v>
      </c>
      <c r="E655" s="208" t="s">
        <v>21</v>
      </c>
      <c r="F655" s="209" t="s">
        <v>291</v>
      </c>
      <c r="G655" s="206"/>
      <c r="H655" s="210" t="s">
        <v>21</v>
      </c>
      <c r="I655" s="211"/>
      <c r="J655" s="206"/>
      <c r="K655" s="206"/>
      <c r="L655" s="212"/>
      <c r="M655" s="213"/>
      <c r="N655" s="214"/>
      <c r="O655" s="214"/>
      <c r="P655" s="214"/>
      <c r="Q655" s="214"/>
      <c r="R655" s="214"/>
      <c r="S655" s="214"/>
      <c r="T655" s="215"/>
      <c r="AT655" s="216" t="s">
        <v>183</v>
      </c>
      <c r="AU655" s="216" t="s">
        <v>82</v>
      </c>
      <c r="AV655" s="11" t="s">
        <v>80</v>
      </c>
      <c r="AW655" s="11" t="s">
        <v>35</v>
      </c>
      <c r="AX655" s="11" t="s">
        <v>72</v>
      </c>
      <c r="AY655" s="216" t="s">
        <v>173</v>
      </c>
    </row>
    <row r="656" spans="2:51" s="11" customFormat="1" ht="13.5">
      <c r="B656" s="205"/>
      <c r="C656" s="206"/>
      <c r="D656" s="207" t="s">
        <v>183</v>
      </c>
      <c r="E656" s="208" t="s">
        <v>21</v>
      </c>
      <c r="F656" s="209" t="s">
        <v>552</v>
      </c>
      <c r="G656" s="206"/>
      <c r="H656" s="210" t="s">
        <v>21</v>
      </c>
      <c r="I656" s="211"/>
      <c r="J656" s="206"/>
      <c r="K656" s="206"/>
      <c r="L656" s="212"/>
      <c r="M656" s="213"/>
      <c r="N656" s="214"/>
      <c r="O656" s="214"/>
      <c r="P656" s="214"/>
      <c r="Q656" s="214"/>
      <c r="R656" s="214"/>
      <c r="S656" s="214"/>
      <c r="T656" s="215"/>
      <c r="AT656" s="216" t="s">
        <v>183</v>
      </c>
      <c r="AU656" s="216" t="s">
        <v>82</v>
      </c>
      <c r="AV656" s="11" t="s">
        <v>80</v>
      </c>
      <c r="AW656" s="11" t="s">
        <v>35</v>
      </c>
      <c r="AX656" s="11" t="s">
        <v>72</v>
      </c>
      <c r="AY656" s="216" t="s">
        <v>173</v>
      </c>
    </row>
    <row r="657" spans="2:51" s="11" customFormat="1" ht="13.5">
      <c r="B657" s="205"/>
      <c r="C657" s="206"/>
      <c r="D657" s="207" t="s">
        <v>183</v>
      </c>
      <c r="E657" s="208" t="s">
        <v>21</v>
      </c>
      <c r="F657" s="209" t="s">
        <v>553</v>
      </c>
      <c r="G657" s="206"/>
      <c r="H657" s="210" t="s">
        <v>21</v>
      </c>
      <c r="I657" s="211"/>
      <c r="J657" s="206"/>
      <c r="K657" s="206"/>
      <c r="L657" s="212"/>
      <c r="M657" s="213"/>
      <c r="N657" s="214"/>
      <c r="O657" s="214"/>
      <c r="P657" s="214"/>
      <c r="Q657" s="214"/>
      <c r="R657" s="214"/>
      <c r="S657" s="214"/>
      <c r="T657" s="215"/>
      <c r="AT657" s="216" t="s">
        <v>183</v>
      </c>
      <c r="AU657" s="216" t="s">
        <v>82</v>
      </c>
      <c r="AV657" s="11" t="s">
        <v>80</v>
      </c>
      <c r="AW657" s="11" t="s">
        <v>35</v>
      </c>
      <c r="AX657" s="11" t="s">
        <v>72</v>
      </c>
      <c r="AY657" s="216" t="s">
        <v>173</v>
      </c>
    </row>
    <row r="658" spans="2:51" s="12" customFormat="1" ht="13.5">
      <c r="B658" s="217"/>
      <c r="C658" s="218"/>
      <c r="D658" s="207" t="s">
        <v>183</v>
      </c>
      <c r="E658" s="219" t="s">
        <v>21</v>
      </c>
      <c r="F658" s="220" t="s">
        <v>359</v>
      </c>
      <c r="G658" s="218"/>
      <c r="H658" s="221">
        <v>9.28</v>
      </c>
      <c r="I658" s="222"/>
      <c r="J658" s="218"/>
      <c r="K658" s="218"/>
      <c r="L658" s="223"/>
      <c r="M658" s="224"/>
      <c r="N658" s="225"/>
      <c r="O658" s="225"/>
      <c r="P658" s="225"/>
      <c r="Q658" s="225"/>
      <c r="R658" s="225"/>
      <c r="S658" s="225"/>
      <c r="T658" s="226"/>
      <c r="AT658" s="227" t="s">
        <v>183</v>
      </c>
      <c r="AU658" s="227" t="s">
        <v>82</v>
      </c>
      <c r="AV658" s="12" t="s">
        <v>82</v>
      </c>
      <c r="AW658" s="12" t="s">
        <v>35</v>
      </c>
      <c r="AX658" s="12" t="s">
        <v>72</v>
      </c>
      <c r="AY658" s="227" t="s">
        <v>173</v>
      </c>
    </row>
    <row r="659" spans="2:51" s="13" customFormat="1" ht="13.5">
      <c r="B659" s="228"/>
      <c r="C659" s="229"/>
      <c r="D659" s="207" t="s">
        <v>183</v>
      </c>
      <c r="E659" s="230" t="s">
        <v>21</v>
      </c>
      <c r="F659" s="231" t="s">
        <v>188</v>
      </c>
      <c r="G659" s="229"/>
      <c r="H659" s="232">
        <v>30.17</v>
      </c>
      <c r="I659" s="233"/>
      <c r="J659" s="229"/>
      <c r="K659" s="229"/>
      <c r="L659" s="234"/>
      <c r="M659" s="235"/>
      <c r="N659" s="236"/>
      <c r="O659" s="236"/>
      <c r="P659" s="236"/>
      <c r="Q659" s="236"/>
      <c r="R659" s="236"/>
      <c r="S659" s="236"/>
      <c r="T659" s="237"/>
      <c r="AT659" s="238" t="s">
        <v>183</v>
      </c>
      <c r="AU659" s="238" t="s">
        <v>82</v>
      </c>
      <c r="AV659" s="13" t="s">
        <v>189</v>
      </c>
      <c r="AW659" s="13" t="s">
        <v>35</v>
      </c>
      <c r="AX659" s="13" t="s">
        <v>72</v>
      </c>
      <c r="AY659" s="238" t="s">
        <v>173</v>
      </c>
    </row>
    <row r="660" spans="2:51" s="11" customFormat="1" ht="13.5">
      <c r="B660" s="205"/>
      <c r="C660" s="206"/>
      <c r="D660" s="207" t="s">
        <v>183</v>
      </c>
      <c r="E660" s="208" t="s">
        <v>21</v>
      </c>
      <c r="F660" s="209" t="s">
        <v>232</v>
      </c>
      <c r="G660" s="206"/>
      <c r="H660" s="210" t="s">
        <v>21</v>
      </c>
      <c r="I660" s="211"/>
      <c r="J660" s="206"/>
      <c r="K660" s="206"/>
      <c r="L660" s="212"/>
      <c r="M660" s="213"/>
      <c r="N660" s="214"/>
      <c r="O660" s="214"/>
      <c r="P660" s="214"/>
      <c r="Q660" s="214"/>
      <c r="R660" s="214"/>
      <c r="S660" s="214"/>
      <c r="T660" s="215"/>
      <c r="AT660" s="216" t="s">
        <v>183</v>
      </c>
      <c r="AU660" s="216" t="s">
        <v>82</v>
      </c>
      <c r="AV660" s="11" t="s">
        <v>80</v>
      </c>
      <c r="AW660" s="11" t="s">
        <v>35</v>
      </c>
      <c r="AX660" s="11" t="s">
        <v>72</v>
      </c>
      <c r="AY660" s="216" t="s">
        <v>173</v>
      </c>
    </row>
    <row r="661" spans="2:51" s="11" customFormat="1" ht="13.5">
      <c r="B661" s="205"/>
      <c r="C661" s="206"/>
      <c r="D661" s="207" t="s">
        <v>183</v>
      </c>
      <c r="E661" s="208" t="s">
        <v>21</v>
      </c>
      <c r="F661" s="209" t="s">
        <v>552</v>
      </c>
      <c r="G661" s="206"/>
      <c r="H661" s="210" t="s">
        <v>21</v>
      </c>
      <c r="I661" s="211"/>
      <c r="J661" s="206"/>
      <c r="K661" s="206"/>
      <c r="L661" s="212"/>
      <c r="M661" s="213"/>
      <c r="N661" s="214"/>
      <c r="O661" s="214"/>
      <c r="P661" s="214"/>
      <c r="Q661" s="214"/>
      <c r="R661" s="214"/>
      <c r="S661" s="214"/>
      <c r="T661" s="215"/>
      <c r="AT661" s="216" t="s">
        <v>183</v>
      </c>
      <c r="AU661" s="216" t="s">
        <v>82</v>
      </c>
      <c r="AV661" s="11" t="s">
        <v>80</v>
      </c>
      <c r="AW661" s="11" t="s">
        <v>35</v>
      </c>
      <c r="AX661" s="11" t="s">
        <v>72</v>
      </c>
      <c r="AY661" s="216" t="s">
        <v>173</v>
      </c>
    </row>
    <row r="662" spans="2:51" s="11" customFormat="1" ht="13.5">
      <c r="B662" s="205"/>
      <c r="C662" s="206"/>
      <c r="D662" s="207" t="s">
        <v>183</v>
      </c>
      <c r="E662" s="208" t="s">
        <v>21</v>
      </c>
      <c r="F662" s="209" t="s">
        <v>553</v>
      </c>
      <c r="G662" s="206"/>
      <c r="H662" s="210" t="s">
        <v>21</v>
      </c>
      <c r="I662" s="211"/>
      <c r="J662" s="206"/>
      <c r="K662" s="206"/>
      <c r="L662" s="212"/>
      <c r="M662" s="213"/>
      <c r="N662" s="214"/>
      <c r="O662" s="214"/>
      <c r="P662" s="214"/>
      <c r="Q662" s="214"/>
      <c r="R662" s="214"/>
      <c r="S662" s="214"/>
      <c r="T662" s="215"/>
      <c r="AT662" s="216" t="s">
        <v>183</v>
      </c>
      <c r="AU662" s="216" t="s">
        <v>82</v>
      </c>
      <c r="AV662" s="11" t="s">
        <v>80</v>
      </c>
      <c r="AW662" s="11" t="s">
        <v>35</v>
      </c>
      <c r="AX662" s="11" t="s">
        <v>72</v>
      </c>
      <c r="AY662" s="216" t="s">
        <v>173</v>
      </c>
    </row>
    <row r="663" spans="2:51" s="12" customFormat="1" ht="13.5">
      <c r="B663" s="217"/>
      <c r="C663" s="218"/>
      <c r="D663" s="207" t="s">
        <v>183</v>
      </c>
      <c r="E663" s="219" t="s">
        <v>21</v>
      </c>
      <c r="F663" s="220" t="s">
        <v>357</v>
      </c>
      <c r="G663" s="218"/>
      <c r="H663" s="221">
        <v>10.81</v>
      </c>
      <c r="I663" s="222"/>
      <c r="J663" s="218"/>
      <c r="K663" s="218"/>
      <c r="L663" s="223"/>
      <c r="M663" s="224"/>
      <c r="N663" s="225"/>
      <c r="O663" s="225"/>
      <c r="P663" s="225"/>
      <c r="Q663" s="225"/>
      <c r="R663" s="225"/>
      <c r="S663" s="225"/>
      <c r="T663" s="226"/>
      <c r="AT663" s="227" t="s">
        <v>183</v>
      </c>
      <c r="AU663" s="227" t="s">
        <v>82</v>
      </c>
      <c r="AV663" s="12" t="s">
        <v>82</v>
      </c>
      <c r="AW663" s="12" t="s">
        <v>35</v>
      </c>
      <c r="AX663" s="12" t="s">
        <v>72</v>
      </c>
      <c r="AY663" s="227" t="s">
        <v>173</v>
      </c>
    </row>
    <row r="664" spans="2:51" s="11" customFormat="1" ht="13.5">
      <c r="B664" s="205"/>
      <c r="C664" s="206"/>
      <c r="D664" s="207" t="s">
        <v>183</v>
      </c>
      <c r="E664" s="208" t="s">
        <v>21</v>
      </c>
      <c r="F664" s="209" t="s">
        <v>276</v>
      </c>
      <c r="G664" s="206"/>
      <c r="H664" s="210" t="s">
        <v>21</v>
      </c>
      <c r="I664" s="211"/>
      <c r="J664" s="206"/>
      <c r="K664" s="206"/>
      <c r="L664" s="212"/>
      <c r="M664" s="213"/>
      <c r="N664" s="214"/>
      <c r="O664" s="214"/>
      <c r="P664" s="214"/>
      <c r="Q664" s="214"/>
      <c r="R664" s="214"/>
      <c r="S664" s="214"/>
      <c r="T664" s="215"/>
      <c r="AT664" s="216" t="s">
        <v>183</v>
      </c>
      <c r="AU664" s="216" t="s">
        <v>82</v>
      </c>
      <c r="AV664" s="11" t="s">
        <v>80</v>
      </c>
      <c r="AW664" s="11" t="s">
        <v>35</v>
      </c>
      <c r="AX664" s="11" t="s">
        <v>72</v>
      </c>
      <c r="AY664" s="216" t="s">
        <v>173</v>
      </c>
    </row>
    <row r="665" spans="2:51" s="11" customFormat="1" ht="13.5">
      <c r="B665" s="205"/>
      <c r="C665" s="206"/>
      <c r="D665" s="207" t="s">
        <v>183</v>
      </c>
      <c r="E665" s="208" t="s">
        <v>21</v>
      </c>
      <c r="F665" s="209" t="s">
        <v>552</v>
      </c>
      <c r="G665" s="206"/>
      <c r="H665" s="210" t="s">
        <v>21</v>
      </c>
      <c r="I665" s="211"/>
      <c r="J665" s="206"/>
      <c r="K665" s="206"/>
      <c r="L665" s="212"/>
      <c r="M665" s="213"/>
      <c r="N665" s="214"/>
      <c r="O665" s="214"/>
      <c r="P665" s="214"/>
      <c r="Q665" s="214"/>
      <c r="R665" s="214"/>
      <c r="S665" s="214"/>
      <c r="T665" s="215"/>
      <c r="AT665" s="216" t="s">
        <v>183</v>
      </c>
      <c r="AU665" s="216" t="s">
        <v>82</v>
      </c>
      <c r="AV665" s="11" t="s">
        <v>80</v>
      </c>
      <c r="AW665" s="11" t="s">
        <v>35</v>
      </c>
      <c r="AX665" s="11" t="s">
        <v>72</v>
      </c>
      <c r="AY665" s="216" t="s">
        <v>173</v>
      </c>
    </row>
    <row r="666" spans="2:51" s="11" customFormat="1" ht="13.5">
      <c r="B666" s="205"/>
      <c r="C666" s="206"/>
      <c r="D666" s="207" t="s">
        <v>183</v>
      </c>
      <c r="E666" s="208" t="s">
        <v>21</v>
      </c>
      <c r="F666" s="209" t="s">
        <v>553</v>
      </c>
      <c r="G666" s="206"/>
      <c r="H666" s="210" t="s">
        <v>21</v>
      </c>
      <c r="I666" s="211"/>
      <c r="J666" s="206"/>
      <c r="K666" s="206"/>
      <c r="L666" s="212"/>
      <c r="M666" s="213"/>
      <c r="N666" s="214"/>
      <c r="O666" s="214"/>
      <c r="P666" s="214"/>
      <c r="Q666" s="214"/>
      <c r="R666" s="214"/>
      <c r="S666" s="214"/>
      <c r="T666" s="215"/>
      <c r="AT666" s="216" t="s">
        <v>183</v>
      </c>
      <c r="AU666" s="216" t="s">
        <v>82</v>
      </c>
      <c r="AV666" s="11" t="s">
        <v>80</v>
      </c>
      <c r="AW666" s="11" t="s">
        <v>35</v>
      </c>
      <c r="AX666" s="11" t="s">
        <v>72</v>
      </c>
      <c r="AY666" s="216" t="s">
        <v>173</v>
      </c>
    </row>
    <row r="667" spans="2:51" s="12" customFormat="1" ht="13.5">
      <c r="B667" s="217"/>
      <c r="C667" s="218"/>
      <c r="D667" s="207" t="s">
        <v>183</v>
      </c>
      <c r="E667" s="219" t="s">
        <v>21</v>
      </c>
      <c r="F667" s="220" t="s">
        <v>358</v>
      </c>
      <c r="G667" s="218"/>
      <c r="H667" s="221">
        <v>10.08</v>
      </c>
      <c r="I667" s="222"/>
      <c r="J667" s="218"/>
      <c r="K667" s="218"/>
      <c r="L667" s="223"/>
      <c r="M667" s="224"/>
      <c r="N667" s="225"/>
      <c r="O667" s="225"/>
      <c r="P667" s="225"/>
      <c r="Q667" s="225"/>
      <c r="R667" s="225"/>
      <c r="S667" s="225"/>
      <c r="T667" s="226"/>
      <c r="AT667" s="227" t="s">
        <v>183</v>
      </c>
      <c r="AU667" s="227" t="s">
        <v>82</v>
      </c>
      <c r="AV667" s="12" t="s">
        <v>82</v>
      </c>
      <c r="AW667" s="12" t="s">
        <v>35</v>
      </c>
      <c r="AX667" s="12" t="s">
        <v>72</v>
      </c>
      <c r="AY667" s="227" t="s">
        <v>173</v>
      </c>
    </row>
    <row r="668" spans="2:51" s="11" customFormat="1" ht="13.5">
      <c r="B668" s="205"/>
      <c r="C668" s="206"/>
      <c r="D668" s="207" t="s">
        <v>183</v>
      </c>
      <c r="E668" s="208" t="s">
        <v>21</v>
      </c>
      <c r="F668" s="209" t="s">
        <v>291</v>
      </c>
      <c r="G668" s="206"/>
      <c r="H668" s="210" t="s">
        <v>21</v>
      </c>
      <c r="I668" s="211"/>
      <c r="J668" s="206"/>
      <c r="K668" s="206"/>
      <c r="L668" s="212"/>
      <c r="M668" s="213"/>
      <c r="N668" s="214"/>
      <c r="O668" s="214"/>
      <c r="P668" s="214"/>
      <c r="Q668" s="214"/>
      <c r="R668" s="214"/>
      <c r="S668" s="214"/>
      <c r="T668" s="215"/>
      <c r="AT668" s="216" t="s">
        <v>183</v>
      </c>
      <c r="AU668" s="216" t="s">
        <v>82</v>
      </c>
      <c r="AV668" s="11" t="s">
        <v>80</v>
      </c>
      <c r="AW668" s="11" t="s">
        <v>35</v>
      </c>
      <c r="AX668" s="11" t="s">
        <v>72</v>
      </c>
      <c r="AY668" s="216" t="s">
        <v>173</v>
      </c>
    </row>
    <row r="669" spans="2:51" s="11" customFormat="1" ht="13.5">
      <c r="B669" s="205"/>
      <c r="C669" s="206"/>
      <c r="D669" s="207" t="s">
        <v>183</v>
      </c>
      <c r="E669" s="208" t="s">
        <v>21</v>
      </c>
      <c r="F669" s="209" t="s">
        <v>552</v>
      </c>
      <c r="G669" s="206"/>
      <c r="H669" s="210" t="s">
        <v>21</v>
      </c>
      <c r="I669" s="211"/>
      <c r="J669" s="206"/>
      <c r="K669" s="206"/>
      <c r="L669" s="212"/>
      <c r="M669" s="213"/>
      <c r="N669" s="214"/>
      <c r="O669" s="214"/>
      <c r="P669" s="214"/>
      <c r="Q669" s="214"/>
      <c r="R669" s="214"/>
      <c r="S669" s="214"/>
      <c r="T669" s="215"/>
      <c r="AT669" s="216" t="s">
        <v>183</v>
      </c>
      <c r="AU669" s="216" t="s">
        <v>82</v>
      </c>
      <c r="AV669" s="11" t="s">
        <v>80</v>
      </c>
      <c r="AW669" s="11" t="s">
        <v>35</v>
      </c>
      <c r="AX669" s="11" t="s">
        <v>72</v>
      </c>
      <c r="AY669" s="216" t="s">
        <v>173</v>
      </c>
    </row>
    <row r="670" spans="2:51" s="11" customFormat="1" ht="13.5">
      <c r="B670" s="205"/>
      <c r="C670" s="206"/>
      <c r="D670" s="207" t="s">
        <v>183</v>
      </c>
      <c r="E670" s="208" t="s">
        <v>21</v>
      </c>
      <c r="F670" s="209" t="s">
        <v>553</v>
      </c>
      <c r="G670" s="206"/>
      <c r="H670" s="210" t="s">
        <v>21</v>
      </c>
      <c r="I670" s="211"/>
      <c r="J670" s="206"/>
      <c r="K670" s="206"/>
      <c r="L670" s="212"/>
      <c r="M670" s="213"/>
      <c r="N670" s="214"/>
      <c r="O670" s="214"/>
      <c r="P670" s="214"/>
      <c r="Q670" s="214"/>
      <c r="R670" s="214"/>
      <c r="S670" s="214"/>
      <c r="T670" s="215"/>
      <c r="AT670" s="216" t="s">
        <v>183</v>
      </c>
      <c r="AU670" s="216" t="s">
        <v>82</v>
      </c>
      <c r="AV670" s="11" t="s">
        <v>80</v>
      </c>
      <c r="AW670" s="11" t="s">
        <v>35</v>
      </c>
      <c r="AX670" s="11" t="s">
        <v>72</v>
      </c>
      <c r="AY670" s="216" t="s">
        <v>173</v>
      </c>
    </row>
    <row r="671" spans="2:51" s="12" customFormat="1" ht="13.5">
      <c r="B671" s="217"/>
      <c r="C671" s="218"/>
      <c r="D671" s="207" t="s">
        <v>183</v>
      </c>
      <c r="E671" s="219" t="s">
        <v>21</v>
      </c>
      <c r="F671" s="220" t="s">
        <v>359</v>
      </c>
      <c r="G671" s="218"/>
      <c r="H671" s="221">
        <v>9.28</v>
      </c>
      <c r="I671" s="222"/>
      <c r="J671" s="218"/>
      <c r="K671" s="218"/>
      <c r="L671" s="223"/>
      <c r="M671" s="224"/>
      <c r="N671" s="225"/>
      <c r="O671" s="225"/>
      <c r="P671" s="225"/>
      <c r="Q671" s="225"/>
      <c r="R671" s="225"/>
      <c r="S671" s="225"/>
      <c r="T671" s="226"/>
      <c r="AT671" s="227" t="s">
        <v>183</v>
      </c>
      <c r="AU671" s="227" t="s">
        <v>82</v>
      </c>
      <c r="AV671" s="12" t="s">
        <v>82</v>
      </c>
      <c r="AW671" s="12" t="s">
        <v>35</v>
      </c>
      <c r="AX671" s="12" t="s">
        <v>72</v>
      </c>
      <c r="AY671" s="227" t="s">
        <v>173</v>
      </c>
    </row>
    <row r="672" spans="2:51" s="11" customFormat="1" ht="13.5">
      <c r="B672" s="205"/>
      <c r="C672" s="206"/>
      <c r="D672" s="207" t="s">
        <v>183</v>
      </c>
      <c r="E672" s="208" t="s">
        <v>21</v>
      </c>
      <c r="F672" s="209" t="s">
        <v>301</v>
      </c>
      <c r="G672" s="206"/>
      <c r="H672" s="210" t="s">
        <v>21</v>
      </c>
      <c r="I672" s="211"/>
      <c r="J672" s="206"/>
      <c r="K672" s="206"/>
      <c r="L672" s="212"/>
      <c r="M672" s="213"/>
      <c r="N672" s="214"/>
      <c r="O672" s="214"/>
      <c r="P672" s="214"/>
      <c r="Q672" s="214"/>
      <c r="R672" s="214"/>
      <c r="S672" s="214"/>
      <c r="T672" s="215"/>
      <c r="AT672" s="216" t="s">
        <v>183</v>
      </c>
      <c r="AU672" s="216" t="s">
        <v>82</v>
      </c>
      <c r="AV672" s="11" t="s">
        <v>80</v>
      </c>
      <c r="AW672" s="11" t="s">
        <v>35</v>
      </c>
      <c r="AX672" s="11" t="s">
        <v>72</v>
      </c>
      <c r="AY672" s="216" t="s">
        <v>173</v>
      </c>
    </row>
    <row r="673" spans="2:51" s="11" customFormat="1" ht="13.5">
      <c r="B673" s="205"/>
      <c r="C673" s="206"/>
      <c r="D673" s="207" t="s">
        <v>183</v>
      </c>
      <c r="E673" s="208" t="s">
        <v>21</v>
      </c>
      <c r="F673" s="209" t="s">
        <v>552</v>
      </c>
      <c r="G673" s="206"/>
      <c r="H673" s="210" t="s">
        <v>21</v>
      </c>
      <c r="I673" s="211"/>
      <c r="J673" s="206"/>
      <c r="K673" s="206"/>
      <c r="L673" s="212"/>
      <c r="M673" s="213"/>
      <c r="N673" s="214"/>
      <c r="O673" s="214"/>
      <c r="P673" s="214"/>
      <c r="Q673" s="214"/>
      <c r="R673" s="214"/>
      <c r="S673" s="214"/>
      <c r="T673" s="215"/>
      <c r="AT673" s="216" t="s">
        <v>183</v>
      </c>
      <c r="AU673" s="216" t="s">
        <v>82</v>
      </c>
      <c r="AV673" s="11" t="s">
        <v>80</v>
      </c>
      <c r="AW673" s="11" t="s">
        <v>35</v>
      </c>
      <c r="AX673" s="11" t="s">
        <v>72</v>
      </c>
      <c r="AY673" s="216" t="s">
        <v>173</v>
      </c>
    </row>
    <row r="674" spans="2:51" s="11" customFormat="1" ht="13.5">
      <c r="B674" s="205"/>
      <c r="C674" s="206"/>
      <c r="D674" s="207" t="s">
        <v>183</v>
      </c>
      <c r="E674" s="208" t="s">
        <v>21</v>
      </c>
      <c r="F674" s="209" t="s">
        <v>553</v>
      </c>
      <c r="G674" s="206"/>
      <c r="H674" s="210" t="s">
        <v>21</v>
      </c>
      <c r="I674" s="211"/>
      <c r="J674" s="206"/>
      <c r="K674" s="206"/>
      <c r="L674" s="212"/>
      <c r="M674" s="213"/>
      <c r="N674" s="214"/>
      <c r="O674" s="214"/>
      <c r="P674" s="214"/>
      <c r="Q674" s="214"/>
      <c r="R674" s="214"/>
      <c r="S674" s="214"/>
      <c r="T674" s="215"/>
      <c r="AT674" s="216" t="s">
        <v>183</v>
      </c>
      <c r="AU674" s="216" t="s">
        <v>82</v>
      </c>
      <c r="AV674" s="11" t="s">
        <v>80</v>
      </c>
      <c r="AW674" s="11" t="s">
        <v>35</v>
      </c>
      <c r="AX674" s="11" t="s">
        <v>72</v>
      </c>
      <c r="AY674" s="216" t="s">
        <v>173</v>
      </c>
    </row>
    <row r="675" spans="2:51" s="12" customFormat="1" ht="13.5">
      <c r="B675" s="217"/>
      <c r="C675" s="218"/>
      <c r="D675" s="207" t="s">
        <v>183</v>
      </c>
      <c r="E675" s="219" t="s">
        <v>21</v>
      </c>
      <c r="F675" s="220" t="s">
        <v>360</v>
      </c>
      <c r="G675" s="218"/>
      <c r="H675" s="221">
        <v>2.72</v>
      </c>
      <c r="I675" s="222"/>
      <c r="J675" s="218"/>
      <c r="K675" s="218"/>
      <c r="L675" s="223"/>
      <c r="M675" s="224"/>
      <c r="N675" s="225"/>
      <c r="O675" s="225"/>
      <c r="P675" s="225"/>
      <c r="Q675" s="225"/>
      <c r="R675" s="225"/>
      <c r="S675" s="225"/>
      <c r="T675" s="226"/>
      <c r="AT675" s="227" t="s">
        <v>183</v>
      </c>
      <c r="AU675" s="227" t="s">
        <v>82</v>
      </c>
      <c r="AV675" s="12" t="s">
        <v>82</v>
      </c>
      <c r="AW675" s="12" t="s">
        <v>35</v>
      </c>
      <c r="AX675" s="12" t="s">
        <v>72</v>
      </c>
      <c r="AY675" s="227" t="s">
        <v>173</v>
      </c>
    </row>
    <row r="676" spans="2:51" s="11" customFormat="1" ht="13.5">
      <c r="B676" s="205"/>
      <c r="C676" s="206"/>
      <c r="D676" s="207" t="s">
        <v>183</v>
      </c>
      <c r="E676" s="208" t="s">
        <v>21</v>
      </c>
      <c r="F676" s="209" t="s">
        <v>340</v>
      </c>
      <c r="G676" s="206"/>
      <c r="H676" s="210" t="s">
        <v>21</v>
      </c>
      <c r="I676" s="211"/>
      <c r="J676" s="206"/>
      <c r="K676" s="206"/>
      <c r="L676" s="212"/>
      <c r="M676" s="213"/>
      <c r="N676" s="214"/>
      <c r="O676" s="214"/>
      <c r="P676" s="214"/>
      <c r="Q676" s="214"/>
      <c r="R676" s="214"/>
      <c r="S676" s="214"/>
      <c r="T676" s="215"/>
      <c r="AT676" s="216" t="s">
        <v>183</v>
      </c>
      <c r="AU676" s="216" t="s">
        <v>82</v>
      </c>
      <c r="AV676" s="11" t="s">
        <v>80</v>
      </c>
      <c r="AW676" s="11" t="s">
        <v>35</v>
      </c>
      <c r="AX676" s="11" t="s">
        <v>72</v>
      </c>
      <c r="AY676" s="216" t="s">
        <v>173</v>
      </c>
    </row>
    <row r="677" spans="2:51" s="11" customFormat="1" ht="13.5">
      <c r="B677" s="205"/>
      <c r="C677" s="206"/>
      <c r="D677" s="207" t="s">
        <v>183</v>
      </c>
      <c r="E677" s="208" t="s">
        <v>21</v>
      </c>
      <c r="F677" s="209" t="s">
        <v>552</v>
      </c>
      <c r="G677" s="206"/>
      <c r="H677" s="210" t="s">
        <v>21</v>
      </c>
      <c r="I677" s="211"/>
      <c r="J677" s="206"/>
      <c r="K677" s="206"/>
      <c r="L677" s="212"/>
      <c r="M677" s="213"/>
      <c r="N677" s="214"/>
      <c r="O677" s="214"/>
      <c r="P677" s="214"/>
      <c r="Q677" s="214"/>
      <c r="R677" s="214"/>
      <c r="S677" s="214"/>
      <c r="T677" s="215"/>
      <c r="AT677" s="216" t="s">
        <v>183</v>
      </c>
      <c r="AU677" s="216" t="s">
        <v>82</v>
      </c>
      <c r="AV677" s="11" t="s">
        <v>80</v>
      </c>
      <c r="AW677" s="11" t="s">
        <v>35</v>
      </c>
      <c r="AX677" s="11" t="s">
        <v>72</v>
      </c>
      <c r="AY677" s="216" t="s">
        <v>173</v>
      </c>
    </row>
    <row r="678" spans="2:51" s="11" customFormat="1" ht="13.5">
      <c r="B678" s="205"/>
      <c r="C678" s="206"/>
      <c r="D678" s="207" t="s">
        <v>183</v>
      </c>
      <c r="E678" s="208" t="s">
        <v>21</v>
      </c>
      <c r="F678" s="209" t="s">
        <v>553</v>
      </c>
      <c r="G678" s="206"/>
      <c r="H678" s="210" t="s">
        <v>21</v>
      </c>
      <c r="I678" s="211"/>
      <c r="J678" s="206"/>
      <c r="K678" s="206"/>
      <c r="L678" s="212"/>
      <c r="M678" s="213"/>
      <c r="N678" s="214"/>
      <c r="O678" s="214"/>
      <c r="P678" s="214"/>
      <c r="Q678" s="214"/>
      <c r="R678" s="214"/>
      <c r="S678" s="214"/>
      <c r="T678" s="215"/>
      <c r="AT678" s="216" t="s">
        <v>183</v>
      </c>
      <c r="AU678" s="216" t="s">
        <v>82</v>
      </c>
      <c r="AV678" s="11" t="s">
        <v>80</v>
      </c>
      <c r="AW678" s="11" t="s">
        <v>35</v>
      </c>
      <c r="AX678" s="11" t="s">
        <v>72</v>
      </c>
      <c r="AY678" s="216" t="s">
        <v>173</v>
      </c>
    </row>
    <row r="679" spans="2:51" s="12" customFormat="1" ht="13.5">
      <c r="B679" s="217"/>
      <c r="C679" s="218"/>
      <c r="D679" s="207" t="s">
        <v>183</v>
      </c>
      <c r="E679" s="219" t="s">
        <v>21</v>
      </c>
      <c r="F679" s="220" t="s">
        <v>554</v>
      </c>
      <c r="G679" s="218"/>
      <c r="H679" s="221">
        <v>4.92</v>
      </c>
      <c r="I679" s="222"/>
      <c r="J679" s="218"/>
      <c r="K679" s="218"/>
      <c r="L679" s="223"/>
      <c r="M679" s="224"/>
      <c r="N679" s="225"/>
      <c r="O679" s="225"/>
      <c r="P679" s="225"/>
      <c r="Q679" s="225"/>
      <c r="R679" s="225"/>
      <c r="S679" s="225"/>
      <c r="T679" s="226"/>
      <c r="AT679" s="227" t="s">
        <v>183</v>
      </c>
      <c r="AU679" s="227" t="s">
        <v>82</v>
      </c>
      <c r="AV679" s="12" t="s">
        <v>82</v>
      </c>
      <c r="AW679" s="12" t="s">
        <v>35</v>
      </c>
      <c r="AX679" s="12" t="s">
        <v>72</v>
      </c>
      <c r="AY679" s="227" t="s">
        <v>173</v>
      </c>
    </row>
    <row r="680" spans="2:51" s="11" customFormat="1" ht="13.5">
      <c r="B680" s="205"/>
      <c r="C680" s="206"/>
      <c r="D680" s="207" t="s">
        <v>183</v>
      </c>
      <c r="E680" s="208" t="s">
        <v>21</v>
      </c>
      <c r="F680" s="209" t="s">
        <v>324</v>
      </c>
      <c r="G680" s="206"/>
      <c r="H680" s="210" t="s">
        <v>21</v>
      </c>
      <c r="I680" s="211"/>
      <c r="J680" s="206"/>
      <c r="K680" s="206"/>
      <c r="L680" s="212"/>
      <c r="M680" s="213"/>
      <c r="N680" s="214"/>
      <c r="O680" s="214"/>
      <c r="P680" s="214"/>
      <c r="Q680" s="214"/>
      <c r="R680" s="214"/>
      <c r="S680" s="214"/>
      <c r="T680" s="215"/>
      <c r="AT680" s="216" t="s">
        <v>183</v>
      </c>
      <c r="AU680" s="216" t="s">
        <v>82</v>
      </c>
      <c r="AV680" s="11" t="s">
        <v>80</v>
      </c>
      <c r="AW680" s="11" t="s">
        <v>35</v>
      </c>
      <c r="AX680" s="11" t="s">
        <v>72</v>
      </c>
      <c r="AY680" s="216" t="s">
        <v>173</v>
      </c>
    </row>
    <row r="681" spans="2:51" s="11" customFormat="1" ht="13.5">
      <c r="B681" s="205"/>
      <c r="C681" s="206"/>
      <c r="D681" s="207" t="s">
        <v>183</v>
      </c>
      <c r="E681" s="208" t="s">
        <v>21</v>
      </c>
      <c r="F681" s="209" t="s">
        <v>552</v>
      </c>
      <c r="G681" s="206"/>
      <c r="H681" s="210" t="s">
        <v>21</v>
      </c>
      <c r="I681" s="211"/>
      <c r="J681" s="206"/>
      <c r="K681" s="206"/>
      <c r="L681" s="212"/>
      <c r="M681" s="213"/>
      <c r="N681" s="214"/>
      <c r="O681" s="214"/>
      <c r="P681" s="214"/>
      <c r="Q681" s="214"/>
      <c r="R681" s="214"/>
      <c r="S681" s="214"/>
      <c r="T681" s="215"/>
      <c r="AT681" s="216" t="s">
        <v>183</v>
      </c>
      <c r="AU681" s="216" t="s">
        <v>82</v>
      </c>
      <c r="AV681" s="11" t="s">
        <v>80</v>
      </c>
      <c r="AW681" s="11" t="s">
        <v>35</v>
      </c>
      <c r="AX681" s="11" t="s">
        <v>72</v>
      </c>
      <c r="AY681" s="216" t="s">
        <v>173</v>
      </c>
    </row>
    <row r="682" spans="2:51" s="11" customFormat="1" ht="13.5">
      <c r="B682" s="205"/>
      <c r="C682" s="206"/>
      <c r="D682" s="207" t="s">
        <v>183</v>
      </c>
      <c r="E682" s="208" t="s">
        <v>21</v>
      </c>
      <c r="F682" s="209" t="s">
        <v>553</v>
      </c>
      <c r="G682" s="206"/>
      <c r="H682" s="210" t="s">
        <v>21</v>
      </c>
      <c r="I682" s="211"/>
      <c r="J682" s="206"/>
      <c r="K682" s="206"/>
      <c r="L682" s="212"/>
      <c r="M682" s="213"/>
      <c r="N682" s="214"/>
      <c r="O682" s="214"/>
      <c r="P682" s="214"/>
      <c r="Q682" s="214"/>
      <c r="R682" s="214"/>
      <c r="S682" s="214"/>
      <c r="T682" s="215"/>
      <c r="AT682" s="216" t="s">
        <v>183</v>
      </c>
      <c r="AU682" s="216" t="s">
        <v>82</v>
      </c>
      <c r="AV682" s="11" t="s">
        <v>80</v>
      </c>
      <c r="AW682" s="11" t="s">
        <v>35</v>
      </c>
      <c r="AX682" s="11" t="s">
        <v>72</v>
      </c>
      <c r="AY682" s="216" t="s">
        <v>173</v>
      </c>
    </row>
    <row r="683" spans="2:51" s="12" customFormat="1" ht="13.5">
      <c r="B683" s="217"/>
      <c r="C683" s="218"/>
      <c r="D683" s="207" t="s">
        <v>183</v>
      </c>
      <c r="E683" s="219" t="s">
        <v>21</v>
      </c>
      <c r="F683" s="220" t="s">
        <v>361</v>
      </c>
      <c r="G683" s="218"/>
      <c r="H683" s="221">
        <v>3.8</v>
      </c>
      <c r="I683" s="222"/>
      <c r="J683" s="218"/>
      <c r="K683" s="218"/>
      <c r="L683" s="223"/>
      <c r="M683" s="224"/>
      <c r="N683" s="225"/>
      <c r="O683" s="225"/>
      <c r="P683" s="225"/>
      <c r="Q683" s="225"/>
      <c r="R683" s="225"/>
      <c r="S683" s="225"/>
      <c r="T683" s="226"/>
      <c r="AT683" s="227" t="s">
        <v>183</v>
      </c>
      <c r="AU683" s="227" t="s">
        <v>82</v>
      </c>
      <c r="AV683" s="12" t="s">
        <v>82</v>
      </c>
      <c r="AW683" s="12" t="s">
        <v>35</v>
      </c>
      <c r="AX683" s="12" t="s">
        <v>72</v>
      </c>
      <c r="AY683" s="227" t="s">
        <v>173</v>
      </c>
    </row>
    <row r="684" spans="2:51" s="11" customFormat="1" ht="13.5">
      <c r="B684" s="205"/>
      <c r="C684" s="206"/>
      <c r="D684" s="207" t="s">
        <v>183</v>
      </c>
      <c r="E684" s="208" t="s">
        <v>21</v>
      </c>
      <c r="F684" s="209" t="s">
        <v>342</v>
      </c>
      <c r="G684" s="206"/>
      <c r="H684" s="210" t="s">
        <v>21</v>
      </c>
      <c r="I684" s="211"/>
      <c r="J684" s="206"/>
      <c r="K684" s="206"/>
      <c r="L684" s="212"/>
      <c r="M684" s="213"/>
      <c r="N684" s="214"/>
      <c r="O684" s="214"/>
      <c r="P684" s="214"/>
      <c r="Q684" s="214"/>
      <c r="R684" s="214"/>
      <c r="S684" s="214"/>
      <c r="T684" s="215"/>
      <c r="AT684" s="216" t="s">
        <v>183</v>
      </c>
      <c r="AU684" s="216" t="s">
        <v>82</v>
      </c>
      <c r="AV684" s="11" t="s">
        <v>80</v>
      </c>
      <c r="AW684" s="11" t="s">
        <v>35</v>
      </c>
      <c r="AX684" s="11" t="s">
        <v>72</v>
      </c>
      <c r="AY684" s="216" t="s">
        <v>173</v>
      </c>
    </row>
    <row r="685" spans="2:51" s="11" customFormat="1" ht="13.5">
      <c r="B685" s="205"/>
      <c r="C685" s="206"/>
      <c r="D685" s="207" t="s">
        <v>183</v>
      </c>
      <c r="E685" s="208" t="s">
        <v>21</v>
      </c>
      <c r="F685" s="209" t="s">
        <v>552</v>
      </c>
      <c r="G685" s="206"/>
      <c r="H685" s="210" t="s">
        <v>21</v>
      </c>
      <c r="I685" s="211"/>
      <c r="J685" s="206"/>
      <c r="K685" s="206"/>
      <c r="L685" s="212"/>
      <c r="M685" s="213"/>
      <c r="N685" s="214"/>
      <c r="O685" s="214"/>
      <c r="P685" s="214"/>
      <c r="Q685" s="214"/>
      <c r="R685" s="214"/>
      <c r="S685" s="214"/>
      <c r="T685" s="215"/>
      <c r="AT685" s="216" t="s">
        <v>183</v>
      </c>
      <c r="AU685" s="216" t="s">
        <v>82</v>
      </c>
      <c r="AV685" s="11" t="s">
        <v>80</v>
      </c>
      <c r="AW685" s="11" t="s">
        <v>35</v>
      </c>
      <c r="AX685" s="11" t="s">
        <v>72</v>
      </c>
      <c r="AY685" s="216" t="s">
        <v>173</v>
      </c>
    </row>
    <row r="686" spans="2:51" s="11" customFormat="1" ht="13.5">
      <c r="B686" s="205"/>
      <c r="C686" s="206"/>
      <c r="D686" s="207" t="s">
        <v>183</v>
      </c>
      <c r="E686" s="208" t="s">
        <v>21</v>
      </c>
      <c r="F686" s="209" t="s">
        <v>553</v>
      </c>
      <c r="G686" s="206"/>
      <c r="H686" s="210" t="s">
        <v>21</v>
      </c>
      <c r="I686" s="211"/>
      <c r="J686" s="206"/>
      <c r="K686" s="206"/>
      <c r="L686" s="212"/>
      <c r="M686" s="213"/>
      <c r="N686" s="214"/>
      <c r="O686" s="214"/>
      <c r="P686" s="214"/>
      <c r="Q686" s="214"/>
      <c r="R686" s="214"/>
      <c r="S686" s="214"/>
      <c r="T686" s="215"/>
      <c r="AT686" s="216" t="s">
        <v>183</v>
      </c>
      <c r="AU686" s="216" t="s">
        <v>82</v>
      </c>
      <c r="AV686" s="11" t="s">
        <v>80</v>
      </c>
      <c r="AW686" s="11" t="s">
        <v>35</v>
      </c>
      <c r="AX686" s="11" t="s">
        <v>72</v>
      </c>
      <c r="AY686" s="216" t="s">
        <v>173</v>
      </c>
    </row>
    <row r="687" spans="2:51" s="12" customFormat="1" ht="13.5">
      <c r="B687" s="217"/>
      <c r="C687" s="218"/>
      <c r="D687" s="207" t="s">
        <v>183</v>
      </c>
      <c r="E687" s="219" t="s">
        <v>21</v>
      </c>
      <c r="F687" s="220" t="s">
        <v>555</v>
      </c>
      <c r="G687" s="218"/>
      <c r="H687" s="221">
        <v>12.61</v>
      </c>
      <c r="I687" s="222"/>
      <c r="J687" s="218"/>
      <c r="K687" s="218"/>
      <c r="L687" s="223"/>
      <c r="M687" s="224"/>
      <c r="N687" s="225"/>
      <c r="O687" s="225"/>
      <c r="P687" s="225"/>
      <c r="Q687" s="225"/>
      <c r="R687" s="225"/>
      <c r="S687" s="225"/>
      <c r="T687" s="226"/>
      <c r="AT687" s="227" t="s">
        <v>183</v>
      </c>
      <c r="AU687" s="227" t="s">
        <v>82</v>
      </c>
      <c r="AV687" s="12" t="s">
        <v>82</v>
      </c>
      <c r="AW687" s="12" t="s">
        <v>35</v>
      </c>
      <c r="AX687" s="12" t="s">
        <v>72</v>
      </c>
      <c r="AY687" s="227" t="s">
        <v>173</v>
      </c>
    </row>
    <row r="688" spans="2:51" s="11" customFormat="1" ht="13.5">
      <c r="B688" s="205"/>
      <c r="C688" s="206"/>
      <c r="D688" s="207" t="s">
        <v>183</v>
      </c>
      <c r="E688" s="208" t="s">
        <v>21</v>
      </c>
      <c r="F688" s="209" t="s">
        <v>326</v>
      </c>
      <c r="G688" s="206"/>
      <c r="H688" s="210" t="s">
        <v>21</v>
      </c>
      <c r="I688" s="211"/>
      <c r="J688" s="206"/>
      <c r="K688" s="206"/>
      <c r="L688" s="212"/>
      <c r="M688" s="213"/>
      <c r="N688" s="214"/>
      <c r="O688" s="214"/>
      <c r="P688" s="214"/>
      <c r="Q688" s="214"/>
      <c r="R688" s="214"/>
      <c r="S688" s="214"/>
      <c r="T688" s="215"/>
      <c r="AT688" s="216" t="s">
        <v>183</v>
      </c>
      <c r="AU688" s="216" t="s">
        <v>82</v>
      </c>
      <c r="AV688" s="11" t="s">
        <v>80</v>
      </c>
      <c r="AW688" s="11" t="s">
        <v>35</v>
      </c>
      <c r="AX688" s="11" t="s">
        <v>72</v>
      </c>
      <c r="AY688" s="216" t="s">
        <v>173</v>
      </c>
    </row>
    <row r="689" spans="2:51" s="11" customFormat="1" ht="13.5">
      <c r="B689" s="205"/>
      <c r="C689" s="206"/>
      <c r="D689" s="207" t="s">
        <v>183</v>
      </c>
      <c r="E689" s="208" t="s">
        <v>21</v>
      </c>
      <c r="F689" s="209" t="s">
        <v>552</v>
      </c>
      <c r="G689" s="206"/>
      <c r="H689" s="210" t="s">
        <v>21</v>
      </c>
      <c r="I689" s="211"/>
      <c r="J689" s="206"/>
      <c r="K689" s="206"/>
      <c r="L689" s="212"/>
      <c r="M689" s="213"/>
      <c r="N689" s="214"/>
      <c r="O689" s="214"/>
      <c r="P689" s="214"/>
      <c r="Q689" s="214"/>
      <c r="R689" s="214"/>
      <c r="S689" s="214"/>
      <c r="T689" s="215"/>
      <c r="AT689" s="216" t="s">
        <v>183</v>
      </c>
      <c r="AU689" s="216" t="s">
        <v>82</v>
      </c>
      <c r="AV689" s="11" t="s">
        <v>80</v>
      </c>
      <c r="AW689" s="11" t="s">
        <v>35</v>
      </c>
      <c r="AX689" s="11" t="s">
        <v>72</v>
      </c>
      <c r="AY689" s="216" t="s">
        <v>173</v>
      </c>
    </row>
    <row r="690" spans="2:51" s="11" customFormat="1" ht="13.5">
      <c r="B690" s="205"/>
      <c r="C690" s="206"/>
      <c r="D690" s="207" t="s">
        <v>183</v>
      </c>
      <c r="E690" s="208" t="s">
        <v>21</v>
      </c>
      <c r="F690" s="209" t="s">
        <v>553</v>
      </c>
      <c r="G690" s="206"/>
      <c r="H690" s="210" t="s">
        <v>21</v>
      </c>
      <c r="I690" s="211"/>
      <c r="J690" s="206"/>
      <c r="K690" s="206"/>
      <c r="L690" s="212"/>
      <c r="M690" s="213"/>
      <c r="N690" s="214"/>
      <c r="O690" s="214"/>
      <c r="P690" s="214"/>
      <c r="Q690" s="214"/>
      <c r="R690" s="214"/>
      <c r="S690" s="214"/>
      <c r="T690" s="215"/>
      <c r="AT690" s="216" t="s">
        <v>183</v>
      </c>
      <c r="AU690" s="216" t="s">
        <v>82</v>
      </c>
      <c r="AV690" s="11" t="s">
        <v>80</v>
      </c>
      <c r="AW690" s="11" t="s">
        <v>35</v>
      </c>
      <c r="AX690" s="11" t="s">
        <v>72</v>
      </c>
      <c r="AY690" s="216" t="s">
        <v>173</v>
      </c>
    </row>
    <row r="691" spans="2:51" s="12" customFormat="1" ht="13.5">
      <c r="B691" s="217"/>
      <c r="C691" s="218"/>
      <c r="D691" s="207" t="s">
        <v>183</v>
      </c>
      <c r="E691" s="219" t="s">
        <v>21</v>
      </c>
      <c r="F691" s="220" t="s">
        <v>362</v>
      </c>
      <c r="G691" s="218"/>
      <c r="H691" s="221">
        <v>2.58</v>
      </c>
      <c r="I691" s="222"/>
      <c r="J691" s="218"/>
      <c r="K691" s="218"/>
      <c r="L691" s="223"/>
      <c r="M691" s="224"/>
      <c r="N691" s="225"/>
      <c r="O691" s="225"/>
      <c r="P691" s="225"/>
      <c r="Q691" s="225"/>
      <c r="R691" s="225"/>
      <c r="S691" s="225"/>
      <c r="T691" s="226"/>
      <c r="AT691" s="227" t="s">
        <v>183</v>
      </c>
      <c r="AU691" s="227" t="s">
        <v>82</v>
      </c>
      <c r="AV691" s="12" t="s">
        <v>82</v>
      </c>
      <c r="AW691" s="12" t="s">
        <v>35</v>
      </c>
      <c r="AX691" s="12" t="s">
        <v>72</v>
      </c>
      <c r="AY691" s="227" t="s">
        <v>173</v>
      </c>
    </row>
    <row r="692" spans="2:51" s="13" customFormat="1" ht="13.5">
      <c r="B692" s="228"/>
      <c r="C692" s="229"/>
      <c r="D692" s="207" t="s">
        <v>183</v>
      </c>
      <c r="E692" s="230" t="s">
        <v>21</v>
      </c>
      <c r="F692" s="231" t="s">
        <v>188</v>
      </c>
      <c r="G692" s="229"/>
      <c r="H692" s="232">
        <v>56.8</v>
      </c>
      <c r="I692" s="233"/>
      <c r="J692" s="229"/>
      <c r="K692" s="229"/>
      <c r="L692" s="234"/>
      <c r="M692" s="235"/>
      <c r="N692" s="236"/>
      <c r="O692" s="236"/>
      <c r="P692" s="236"/>
      <c r="Q692" s="236"/>
      <c r="R692" s="236"/>
      <c r="S692" s="236"/>
      <c r="T692" s="237"/>
      <c r="AT692" s="238" t="s">
        <v>183</v>
      </c>
      <c r="AU692" s="238" t="s">
        <v>82</v>
      </c>
      <c r="AV692" s="13" t="s">
        <v>189</v>
      </c>
      <c r="AW692" s="13" t="s">
        <v>35</v>
      </c>
      <c r="AX692" s="13" t="s">
        <v>72</v>
      </c>
      <c r="AY692" s="238" t="s">
        <v>173</v>
      </c>
    </row>
    <row r="693" spans="2:51" s="14" customFormat="1" ht="13.5">
      <c r="B693" s="243"/>
      <c r="C693" s="244"/>
      <c r="D693" s="207" t="s">
        <v>183</v>
      </c>
      <c r="E693" s="245" t="s">
        <v>21</v>
      </c>
      <c r="F693" s="246" t="s">
        <v>204</v>
      </c>
      <c r="G693" s="244"/>
      <c r="H693" s="247">
        <v>86.97</v>
      </c>
      <c r="I693" s="248"/>
      <c r="J693" s="244"/>
      <c r="K693" s="244"/>
      <c r="L693" s="249"/>
      <c r="M693" s="250"/>
      <c r="N693" s="251"/>
      <c r="O693" s="251"/>
      <c r="P693" s="251"/>
      <c r="Q693" s="251"/>
      <c r="R693" s="251"/>
      <c r="S693" s="251"/>
      <c r="T693" s="252"/>
      <c r="AT693" s="253" t="s">
        <v>183</v>
      </c>
      <c r="AU693" s="253" t="s">
        <v>82</v>
      </c>
      <c r="AV693" s="14" t="s">
        <v>181</v>
      </c>
      <c r="AW693" s="14" t="s">
        <v>35</v>
      </c>
      <c r="AX693" s="14" t="s">
        <v>80</v>
      </c>
      <c r="AY693" s="253" t="s">
        <v>173</v>
      </c>
    </row>
    <row r="694" spans="2:63" s="10" customFormat="1" ht="29.85" customHeight="1">
      <c r="B694" s="176"/>
      <c r="C694" s="177"/>
      <c r="D694" s="190" t="s">
        <v>71</v>
      </c>
      <c r="E694" s="191" t="s">
        <v>556</v>
      </c>
      <c r="F694" s="191" t="s">
        <v>557</v>
      </c>
      <c r="G694" s="177"/>
      <c r="H694" s="177"/>
      <c r="I694" s="180"/>
      <c r="J694" s="192">
        <f>BK694</f>
        <v>0</v>
      </c>
      <c r="K694" s="177"/>
      <c r="L694" s="182"/>
      <c r="M694" s="183"/>
      <c r="N694" s="184"/>
      <c r="O694" s="184"/>
      <c r="P694" s="185">
        <f>SUM(P695:P771)</f>
        <v>0</v>
      </c>
      <c r="Q694" s="184"/>
      <c r="R694" s="185">
        <f>SUM(R695:R771)</f>
        <v>0</v>
      </c>
      <c r="S694" s="184"/>
      <c r="T694" s="186">
        <f>SUM(T695:T771)</f>
        <v>0.21919</v>
      </c>
      <c r="AR694" s="187" t="s">
        <v>82</v>
      </c>
      <c r="AT694" s="188" t="s">
        <v>71</v>
      </c>
      <c r="AU694" s="188" t="s">
        <v>80</v>
      </c>
      <c r="AY694" s="187" t="s">
        <v>173</v>
      </c>
      <c r="BK694" s="189">
        <f>SUM(BK695:BK771)</f>
        <v>0</v>
      </c>
    </row>
    <row r="695" spans="2:65" s="1" customFormat="1" ht="22.5" customHeight="1">
      <c r="B695" s="41"/>
      <c r="C695" s="193" t="s">
        <v>558</v>
      </c>
      <c r="D695" s="193" t="s">
        <v>176</v>
      </c>
      <c r="E695" s="194" t="s">
        <v>559</v>
      </c>
      <c r="F695" s="195" t="s">
        <v>528</v>
      </c>
      <c r="G695" s="196" t="s">
        <v>560</v>
      </c>
      <c r="H695" s="197">
        <v>4</v>
      </c>
      <c r="I695" s="198"/>
      <c r="J695" s="199">
        <f>ROUND(I695*H695,2)</f>
        <v>0</v>
      </c>
      <c r="K695" s="195" t="s">
        <v>180</v>
      </c>
      <c r="L695" s="61"/>
      <c r="M695" s="200" t="s">
        <v>21</v>
      </c>
      <c r="N695" s="201" t="s">
        <v>43</v>
      </c>
      <c r="O695" s="42"/>
      <c r="P695" s="202">
        <f>O695*H695</f>
        <v>0</v>
      </c>
      <c r="Q695" s="202">
        <v>0</v>
      </c>
      <c r="R695" s="202">
        <f>Q695*H695</f>
        <v>0</v>
      </c>
      <c r="S695" s="202">
        <v>0.01946</v>
      </c>
      <c r="T695" s="203">
        <f>S695*H695</f>
        <v>0.07784</v>
      </c>
      <c r="AR695" s="24" t="s">
        <v>465</v>
      </c>
      <c r="AT695" s="24" t="s">
        <v>176</v>
      </c>
      <c r="AU695" s="24" t="s">
        <v>82</v>
      </c>
      <c r="AY695" s="24" t="s">
        <v>173</v>
      </c>
      <c r="BE695" s="204">
        <f>IF(N695="základní",J695,0)</f>
        <v>0</v>
      </c>
      <c r="BF695" s="204">
        <f>IF(N695="snížená",J695,0)</f>
        <v>0</v>
      </c>
      <c r="BG695" s="204">
        <f>IF(N695="zákl. přenesená",J695,0)</f>
        <v>0</v>
      </c>
      <c r="BH695" s="204">
        <f>IF(N695="sníž. přenesená",J695,0)</f>
        <v>0</v>
      </c>
      <c r="BI695" s="204">
        <f>IF(N695="nulová",J695,0)</f>
        <v>0</v>
      </c>
      <c r="BJ695" s="24" t="s">
        <v>80</v>
      </c>
      <c r="BK695" s="204">
        <f>ROUND(I695*H695,2)</f>
        <v>0</v>
      </c>
      <c r="BL695" s="24" t="s">
        <v>465</v>
      </c>
      <c r="BM695" s="24" t="s">
        <v>561</v>
      </c>
    </row>
    <row r="696" spans="2:51" s="11" customFormat="1" ht="13.5">
      <c r="B696" s="205"/>
      <c r="C696" s="206"/>
      <c r="D696" s="207" t="s">
        <v>183</v>
      </c>
      <c r="E696" s="208" t="s">
        <v>21</v>
      </c>
      <c r="F696" s="209" t="s">
        <v>562</v>
      </c>
      <c r="G696" s="206"/>
      <c r="H696" s="210" t="s">
        <v>21</v>
      </c>
      <c r="I696" s="211"/>
      <c r="J696" s="206"/>
      <c r="K696" s="206"/>
      <c r="L696" s="212"/>
      <c r="M696" s="213"/>
      <c r="N696" s="214"/>
      <c r="O696" s="214"/>
      <c r="P696" s="214"/>
      <c r="Q696" s="214"/>
      <c r="R696" s="214"/>
      <c r="S696" s="214"/>
      <c r="T696" s="215"/>
      <c r="AT696" s="216" t="s">
        <v>183</v>
      </c>
      <c r="AU696" s="216" t="s">
        <v>82</v>
      </c>
      <c r="AV696" s="11" t="s">
        <v>80</v>
      </c>
      <c r="AW696" s="11" t="s">
        <v>35</v>
      </c>
      <c r="AX696" s="11" t="s">
        <v>72</v>
      </c>
      <c r="AY696" s="216" t="s">
        <v>173</v>
      </c>
    </row>
    <row r="697" spans="2:51" s="11" customFormat="1" ht="13.5">
      <c r="B697" s="205"/>
      <c r="C697" s="206"/>
      <c r="D697" s="207" t="s">
        <v>183</v>
      </c>
      <c r="E697" s="208" t="s">
        <v>21</v>
      </c>
      <c r="F697" s="209" t="s">
        <v>312</v>
      </c>
      <c r="G697" s="206"/>
      <c r="H697" s="210" t="s">
        <v>21</v>
      </c>
      <c r="I697" s="211"/>
      <c r="J697" s="206"/>
      <c r="K697" s="206"/>
      <c r="L697" s="212"/>
      <c r="M697" s="213"/>
      <c r="N697" s="214"/>
      <c r="O697" s="214"/>
      <c r="P697" s="214"/>
      <c r="Q697" s="214"/>
      <c r="R697" s="214"/>
      <c r="S697" s="214"/>
      <c r="T697" s="215"/>
      <c r="AT697" s="216" t="s">
        <v>183</v>
      </c>
      <c r="AU697" s="216" t="s">
        <v>82</v>
      </c>
      <c r="AV697" s="11" t="s">
        <v>80</v>
      </c>
      <c r="AW697" s="11" t="s">
        <v>35</v>
      </c>
      <c r="AX697" s="11" t="s">
        <v>72</v>
      </c>
      <c r="AY697" s="216" t="s">
        <v>173</v>
      </c>
    </row>
    <row r="698" spans="2:51" s="11" customFormat="1" ht="13.5">
      <c r="B698" s="205"/>
      <c r="C698" s="206"/>
      <c r="D698" s="207" t="s">
        <v>183</v>
      </c>
      <c r="E698" s="208" t="s">
        <v>21</v>
      </c>
      <c r="F698" s="209" t="s">
        <v>563</v>
      </c>
      <c r="G698" s="206"/>
      <c r="H698" s="210" t="s">
        <v>21</v>
      </c>
      <c r="I698" s="211"/>
      <c r="J698" s="206"/>
      <c r="K698" s="206"/>
      <c r="L698" s="212"/>
      <c r="M698" s="213"/>
      <c r="N698" s="214"/>
      <c r="O698" s="214"/>
      <c r="P698" s="214"/>
      <c r="Q698" s="214"/>
      <c r="R698" s="214"/>
      <c r="S698" s="214"/>
      <c r="T698" s="215"/>
      <c r="AT698" s="216" t="s">
        <v>183</v>
      </c>
      <c r="AU698" s="216" t="s">
        <v>82</v>
      </c>
      <c r="AV698" s="11" t="s">
        <v>80</v>
      </c>
      <c r="AW698" s="11" t="s">
        <v>35</v>
      </c>
      <c r="AX698" s="11" t="s">
        <v>72</v>
      </c>
      <c r="AY698" s="216" t="s">
        <v>173</v>
      </c>
    </row>
    <row r="699" spans="2:51" s="11" customFormat="1" ht="13.5">
      <c r="B699" s="205"/>
      <c r="C699" s="206"/>
      <c r="D699" s="207" t="s">
        <v>183</v>
      </c>
      <c r="E699" s="208" t="s">
        <v>21</v>
      </c>
      <c r="F699" s="209" t="s">
        <v>564</v>
      </c>
      <c r="G699" s="206"/>
      <c r="H699" s="210" t="s">
        <v>21</v>
      </c>
      <c r="I699" s="211"/>
      <c r="J699" s="206"/>
      <c r="K699" s="206"/>
      <c r="L699" s="212"/>
      <c r="M699" s="213"/>
      <c r="N699" s="214"/>
      <c r="O699" s="214"/>
      <c r="P699" s="214"/>
      <c r="Q699" s="214"/>
      <c r="R699" s="214"/>
      <c r="S699" s="214"/>
      <c r="T699" s="215"/>
      <c r="AT699" s="216" t="s">
        <v>183</v>
      </c>
      <c r="AU699" s="216" t="s">
        <v>82</v>
      </c>
      <c r="AV699" s="11" t="s">
        <v>80</v>
      </c>
      <c r="AW699" s="11" t="s">
        <v>35</v>
      </c>
      <c r="AX699" s="11" t="s">
        <v>72</v>
      </c>
      <c r="AY699" s="216" t="s">
        <v>173</v>
      </c>
    </row>
    <row r="700" spans="2:51" s="12" customFormat="1" ht="13.5">
      <c r="B700" s="217"/>
      <c r="C700" s="218"/>
      <c r="D700" s="207" t="s">
        <v>183</v>
      </c>
      <c r="E700" s="219" t="s">
        <v>21</v>
      </c>
      <c r="F700" s="220" t="s">
        <v>80</v>
      </c>
      <c r="G700" s="218"/>
      <c r="H700" s="221">
        <v>1</v>
      </c>
      <c r="I700" s="222"/>
      <c r="J700" s="218"/>
      <c r="K700" s="218"/>
      <c r="L700" s="223"/>
      <c r="M700" s="224"/>
      <c r="N700" s="225"/>
      <c r="O700" s="225"/>
      <c r="P700" s="225"/>
      <c r="Q700" s="225"/>
      <c r="R700" s="225"/>
      <c r="S700" s="225"/>
      <c r="T700" s="226"/>
      <c r="AT700" s="227" t="s">
        <v>183</v>
      </c>
      <c r="AU700" s="227" t="s">
        <v>82</v>
      </c>
      <c r="AV700" s="12" t="s">
        <v>82</v>
      </c>
      <c r="AW700" s="12" t="s">
        <v>35</v>
      </c>
      <c r="AX700" s="12" t="s">
        <v>72</v>
      </c>
      <c r="AY700" s="227" t="s">
        <v>173</v>
      </c>
    </row>
    <row r="701" spans="2:51" s="11" customFormat="1" ht="13.5">
      <c r="B701" s="205"/>
      <c r="C701" s="206"/>
      <c r="D701" s="207" t="s">
        <v>183</v>
      </c>
      <c r="E701" s="208" t="s">
        <v>21</v>
      </c>
      <c r="F701" s="209" t="s">
        <v>565</v>
      </c>
      <c r="G701" s="206"/>
      <c r="H701" s="210" t="s">
        <v>21</v>
      </c>
      <c r="I701" s="211"/>
      <c r="J701" s="206"/>
      <c r="K701" s="206"/>
      <c r="L701" s="212"/>
      <c r="M701" s="213"/>
      <c r="N701" s="214"/>
      <c r="O701" s="214"/>
      <c r="P701" s="214"/>
      <c r="Q701" s="214"/>
      <c r="R701" s="214"/>
      <c r="S701" s="214"/>
      <c r="T701" s="215"/>
      <c r="AT701" s="216" t="s">
        <v>183</v>
      </c>
      <c r="AU701" s="216" t="s">
        <v>82</v>
      </c>
      <c r="AV701" s="11" t="s">
        <v>80</v>
      </c>
      <c r="AW701" s="11" t="s">
        <v>35</v>
      </c>
      <c r="AX701" s="11" t="s">
        <v>72</v>
      </c>
      <c r="AY701" s="216" t="s">
        <v>173</v>
      </c>
    </row>
    <row r="702" spans="2:51" s="11" customFormat="1" ht="13.5">
      <c r="B702" s="205"/>
      <c r="C702" s="206"/>
      <c r="D702" s="207" t="s">
        <v>183</v>
      </c>
      <c r="E702" s="208" t="s">
        <v>21</v>
      </c>
      <c r="F702" s="209" t="s">
        <v>219</v>
      </c>
      <c r="G702" s="206"/>
      <c r="H702" s="210" t="s">
        <v>21</v>
      </c>
      <c r="I702" s="211"/>
      <c r="J702" s="206"/>
      <c r="K702" s="206"/>
      <c r="L702" s="212"/>
      <c r="M702" s="213"/>
      <c r="N702" s="214"/>
      <c r="O702" s="214"/>
      <c r="P702" s="214"/>
      <c r="Q702" s="214"/>
      <c r="R702" s="214"/>
      <c r="S702" s="214"/>
      <c r="T702" s="215"/>
      <c r="AT702" s="216" t="s">
        <v>183</v>
      </c>
      <c r="AU702" s="216" t="s">
        <v>82</v>
      </c>
      <c r="AV702" s="11" t="s">
        <v>80</v>
      </c>
      <c r="AW702" s="11" t="s">
        <v>35</v>
      </c>
      <c r="AX702" s="11" t="s">
        <v>72</v>
      </c>
      <c r="AY702" s="216" t="s">
        <v>173</v>
      </c>
    </row>
    <row r="703" spans="2:51" s="11" customFormat="1" ht="13.5">
      <c r="B703" s="205"/>
      <c r="C703" s="206"/>
      <c r="D703" s="207" t="s">
        <v>183</v>
      </c>
      <c r="E703" s="208" t="s">
        <v>21</v>
      </c>
      <c r="F703" s="209" t="s">
        <v>563</v>
      </c>
      <c r="G703" s="206"/>
      <c r="H703" s="210" t="s">
        <v>21</v>
      </c>
      <c r="I703" s="211"/>
      <c r="J703" s="206"/>
      <c r="K703" s="206"/>
      <c r="L703" s="212"/>
      <c r="M703" s="213"/>
      <c r="N703" s="214"/>
      <c r="O703" s="214"/>
      <c r="P703" s="214"/>
      <c r="Q703" s="214"/>
      <c r="R703" s="214"/>
      <c r="S703" s="214"/>
      <c r="T703" s="215"/>
      <c r="AT703" s="216" t="s">
        <v>183</v>
      </c>
      <c r="AU703" s="216" t="s">
        <v>82</v>
      </c>
      <c r="AV703" s="11" t="s">
        <v>80</v>
      </c>
      <c r="AW703" s="11" t="s">
        <v>35</v>
      </c>
      <c r="AX703" s="11" t="s">
        <v>72</v>
      </c>
      <c r="AY703" s="216" t="s">
        <v>173</v>
      </c>
    </row>
    <row r="704" spans="2:51" s="11" customFormat="1" ht="13.5">
      <c r="B704" s="205"/>
      <c r="C704" s="206"/>
      <c r="D704" s="207" t="s">
        <v>183</v>
      </c>
      <c r="E704" s="208" t="s">
        <v>21</v>
      </c>
      <c r="F704" s="209" t="s">
        <v>564</v>
      </c>
      <c r="G704" s="206"/>
      <c r="H704" s="210" t="s">
        <v>21</v>
      </c>
      <c r="I704" s="211"/>
      <c r="J704" s="206"/>
      <c r="K704" s="206"/>
      <c r="L704" s="212"/>
      <c r="M704" s="213"/>
      <c r="N704" s="214"/>
      <c r="O704" s="214"/>
      <c r="P704" s="214"/>
      <c r="Q704" s="214"/>
      <c r="R704" s="214"/>
      <c r="S704" s="214"/>
      <c r="T704" s="215"/>
      <c r="AT704" s="216" t="s">
        <v>183</v>
      </c>
      <c r="AU704" s="216" t="s">
        <v>82</v>
      </c>
      <c r="AV704" s="11" t="s">
        <v>80</v>
      </c>
      <c r="AW704" s="11" t="s">
        <v>35</v>
      </c>
      <c r="AX704" s="11" t="s">
        <v>72</v>
      </c>
      <c r="AY704" s="216" t="s">
        <v>173</v>
      </c>
    </row>
    <row r="705" spans="2:51" s="12" customFormat="1" ht="13.5">
      <c r="B705" s="217"/>
      <c r="C705" s="218"/>
      <c r="D705" s="207" t="s">
        <v>183</v>
      </c>
      <c r="E705" s="219" t="s">
        <v>21</v>
      </c>
      <c r="F705" s="220" t="s">
        <v>80</v>
      </c>
      <c r="G705" s="218"/>
      <c r="H705" s="221">
        <v>1</v>
      </c>
      <c r="I705" s="222"/>
      <c r="J705" s="218"/>
      <c r="K705" s="218"/>
      <c r="L705" s="223"/>
      <c r="M705" s="224"/>
      <c r="N705" s="225"/>
      <c r="O705" s="225"/>
      <c r="P705" s="225"/>
      <c r="Q705" s="225"/>
      <c r="R705" s="225"/>
      <c r="S705" s="225"/>
      <c r="T705" s="226"/>
      <c r="AT705" s="227" t="s">
        <v>183</v>
      </c>
      <c r="AU705" s="227" t="s">
        <v>82</v>
      </c>
      <c r="AV705" s="12" t="s">
        <v>82</v>
      </c>
      <c r="AW705" s="12" t="s">
        <v>35</v>
      </c>
      <c r="AX705" s="12" t="s">
        <v>72</v>
      </c>
      <c r="AY705" s="227" t="s">
        <v>173</v>
      </c>
    </row>
    <row r="706" spans="2:51" s="11" customFormat="1" ht="13.5">
      <c r="B706" s="205"/>
      <c r="C706" s="206"/>
      <c r="D706" s="207" t="s">
        <v>183</v>
      </c>
      <c r="E706" s="208" t="s">
        <v>21</v>
      </c>
      <c r="F706" s="209" t="s">
        <v>566</v>
      </c>
      <c r="G706" s="206"/>
      <c r="H706" s="210" t="s">
        <v>21</v>
      </c>
      <c r="I706" s="211"/>
      <c r="J706" s="206"/>
      <c r="K706" s="206"/>
      <c r="L706" s="212"/>
      <c r="M706" s="213"/>
      <c r="N706" s="214"/>
      <c r="O706" s="214"/>
      <c r="P706" s="214"/>
      <c r="Q706" s="214"/>
      <c r="R706" s="214"/>
      <c r="S706" s="214"/>
      <c r="T706" s="215"/>
      <c r="AT706" s="216" t="s">
        <v>183</v>
      </c>
      <c r="AU706" s="216" t="s">
        <v>82</v>
      </c>
      <c r="AV706" s="11" t="s">
        <v>80</v>
      </c>
      <c r="AW706" s="11" t="s">
        <v>35</v>
      </c>
      <c r="AX706" s="11" t="s">
        <v>72</v>
      </c>
      <c r="AY706" s="216" t="s">
        <v>173</v>
      </c>
    </row>
    <row r="707" spans="2:51" s="11" customFormat="1" ht="13.5">
      <c r="B707" s="205"/>
      <c r="C707" s="206"/>
      <c r="D707" s="207" t="s">
        <v>183</v>
      </c>
      <c r="E707" s="208" t="s">
        <v>21</v>
      </c>
      <c r="F707" s="209" t="s">
        <v>413</v>
      </c>
      <c r="G707" s="206"/>
      <c r="H707" s="210" t="s">
        <v>21</v>
      </c>
      <c r="I707" s="211"/>
      <c r="J707" s="206"/>
      <c r="K707" s="206"/>
      <c r="L707" s="212"/>
      <c r="M707" s="213"/>
      <c r="N707" s="214"/>
      <c r="O707" s="214"/>
      <c r="P707" s="214"/>
      <c r="Q707" s="214"/>
      <c r="R707" s="214"/>
      <c r="S707" s="214"/>
      <c r="T707" s="215"/>
      <c r="AT707" s="216" t="s">
        <v>183</v>
      </c>
      <c r="AU707" s="216" t="s">
        <v>82</v>
      </c>
      <c r="AV707" s="11" t="s">
        <v>80</v>
      </c>
      <c r="AW707" s="11" t="s">
        <v>35</v>
      </c>
      <c r="AX707" s="11" t="s">
        <v>72</v>
      </c>
      <c r="AY707" s="216" t="s">
        <v>173</v>
      </c>
    </row>
    <row r="708" spans="2:51" s="11" customFormat="1" ht="13.5">
      <c r="B708" s="205"/>
      <c r="C708" s="206"/>
      <c r="D708" s="207" t="s">
        <v>183</v>
      </c>
      <c r="E708" s="208" t="s">
        <v>21</v>
      </c>
      <c r="F708" s="209" t="s">
        <v>563</v>
      </c>
      <c r="G708" s="206"/>
      <c r="H708" s="210" t="s">
        <v>21</v>
      </c>
      <c r="I708" s="211"/>
      <c r="J708" s="206"/>
      <c r="K708" s="206"/>
      <c r="L708" s="212"/>
      <c r="M708" s="213"/>
      <c r="N708" s="214"/>
      <c r="O708" s="214"/>
      <c r="P708" s="214"/>
      <c r="Q708" s="214"/>
      <c r="R708" s="214"/>
      <c r="S708" s="214"/>
      <c r="T708" s="215"/>
      <c r="AT708" s="216" t="s">
        <v>183</v>
      </c>
      <c r="AU708" s="216" t="s">
        <v>82</v>
      </c>
      <c r="AV708" s="11" t="s">
        <v>80</v>
      </c>
      <c r="AW708" s="11" t="s">
        <v>35</v>
      </c>
      <c r="AX708" s="11" t="s">
        <v>72</v>
      </c>
      <c r="AY708" s="216" t="s">
        <v>173</v>
      </c>
    </row>
    <row r="709" spans="2:51" s="11" customFormat="1" ht="13.5">
      <c r="B709" s="205"/>
      <c r="C709" s="206"/>
      <c r="D709" s="207" t="s">
        <v>183</v>
      </c>
      <c r="E709" s="208" t="s">
        <v>21</v>
      </c>
      <c r="F709" s="209" t="s">
        <v>564</v>
      </c>
      <c r="G709" s="206"/>
      <c r="H709" s="210" t="s">
        <v>21</v>
      </c>
      <c r="I709" s="211"/>
      <c r="J709" s="206"/>
      <c r="K709" s="206"/>
      <c r="L709" s="212"/>
      <c r="M709" s="213"/>
      <c r="N709" s="214"/>
      <c r="O709" s="214"/>
      <c r="P709" s="214"/>
      <c r="Q709" s="214"/>
      <c r="R709" s="214"/>
      <c r="S709" s="214"/>
      <c r="T709" s="215"/>
      <c r="AT709" s="216" t="s">
        <v>183</v>
      </c>
      <c r="AU709" s="216" t="s">
        <v>82</v>
      </c>
      <c r="AV709" s="11" t="s">
        <v>80</v>
      </c>
      <c r="AW709" s="11" t="s">
        <v>35</v>
      </c>
      <c r="AX709" s="11" t="s">
        <v>72</v>
      </c>
      <c r="AY709" s="216" t="s">
        <v>173</v>
      </c>
    </row>
    <row r="710" spans="2:51" s="12" customFormat="1" ht="13.5">
      <c r="B710" s="217"/>
      <c r="C710" s="218"/>
      <c r="D710" s="207" t="s">
        <v>183</v>
      </c>
      <c r="E710" s="219" t="s">
        <v>21</v>
      </c>
      <c r="F710" s="220" t="s">
        <v>80</v>
      </c>
      <c r="G710" s="218"/>
      <c r="H710" s="221">
        <v>1</v>
      </c>
      <c r="I710" s="222"/>
      <c r="J710" s="218"/>
      <c r="K710" s="218"/>
      <c r="L710" s="223"/>
      <c r="M710" s="224"/>
      <c r="N710" s="225"/>
      <c r="O710" s="225"/>
      <c r="P710" s="225"/>
      <c r="Q710" s="225"/>
      <c r="R710" s="225"/>
      <c r="S710" s="225"/>
      <c r="T710" s="226"/>
      <c r="AT710" s="227" t="s">
        <v>183</v>
      </c>
      <c r="AU710" s="227" t="s">
        <v>82</v>
      </c>
      <c r="AV710" s="12" t="s">
        <v>82</v>
      </c>
      <c r="AW710" s="12" t="s">
        <v>35</v>
      </c>
      <c r="AX710" s="12" t="s">
        <v>72</v>
      </c>
      <c r="AY710" s="227" t="s">
        <v>173</v>
      </c>
    </row>
    <row r="711" spans="2:51" s="11" customFormat="1" ht="13.5">
      <c r="B711" s="205"/>
      <c r="C711" s="206"/>
      <c r="D711" s="207" t="s">
        <v>183</v>
      </c>
      <c r="E711" s="208" t="s">
        <v>21</v>
      </c>
      <c r="F711" s="209" t="s">
        <v>567</v>
      </c>
      <c r="G711" s="206"/>
      <c r="H711" s="210" t="s">
        <v>21</v>
      </c>
      <c r="I711" s="211"/>
      <c r="J711" s="206"/>
      <c r="K711" s="206"/>
      <c r="L711" s="212"/>
      <c r="M711" s="213"/>
      <c r="N711" s="214"/>
      <c r="O711" s="214"/>
      <c r="P711" s="214"/>
      <c r="Q711" s="214"/>
      <c r="R711" s="214"/>
      <c r="S711" s="214"/>
      <c r="T711" s="215"/>
      <c r="AT711" s="216" t="s">
        <v>183</v>
      </c>
      <c r="AU711" s="216" t="s">
        <v>82</v>
      </c>
      <c r="AV711" s="11" t="s">
        <v>80</v>
      </c>
      <c r="AW711" s="11" t="s">
        <v>35</v>
      </c>
      <c r="AX711" s="11" t="s">
        <v>72</v>
      </c>
      <c r="AY711" s="216" t="s">
        <v>173</v>
      </c>
    </row>
    <row r="712" spans="2:51" s="11" customFormat="1" ht="13.5">
      <c r="B712" s="205"/>
      <c r="C712" s="206"/>
      <c r="D712" s="207" t="s">
        <v>183</v>
      </c>
      <c r="E712" s="208" t="s">
        <v>21</v>
      </c>
      <c r="F712" s="209" t="s">
        <v>235</v>
      </c>
      <c r="G712" s="206"/>
      <c r="H712" s="210" t="s">
        <v>21</v>
      </c>
      <c r="I712" s="211"/>
      <c r="J712" s="206"/>
      <c r="K712" s="206"/>
      <c r="L712" s="212"/>
      <c r="M712" s="213"/>
      <c r="N712" s="214"/>
      <c r="O712" s="214"/>
      <c r="P712" s="214"/>
      <c r="Q712" s="214"/>
      <c r="R712" s="214"/>
      <c r="S712" s="214"/>
      <c r="T712" s="215"/>
      <c r="AT712" s="216" t="s">
        <v>183</v>
      </c>
      <c r="AU712" s="216" t="s">
        <v>82</v>
      </c>
      <c r="AV712" s="11" t="s">
        <v>80</v>
      </c>
      <c r="AW712" s="11" t="s">
        <v>35</v>
      </c>
      <c r="AX712" s="11" t="s">
        <v>72</v>
      </c>
      <c r="AY712" s="216" t="s">
        <v>173</v>
      </c>
    </row>
    <row r="713" spans="2:51" s="11" customFormat="1" ht="13.5">
      <c r="B713" s="205"/>
      <c r="C713" s="206"/>
      <c r="D713" s="207" t="s">
        <v>183</v>
      </c>
      <c r="E713" s="208" t="s">
        <v>21</v>
      </c>
      <c r="F713" s="209" t="s">
        <v>563</v>
      </c>
      <c r="G713" s="206"/>
      <c r="H713" s="210" t="s">
        <v>21</v>
      </c>
      <c r="I713" s="211"/>
      <c r="J713" s="206"/>
      <c r="K713" s="206"/>
      <c r="L713" s="212"/>
      <c r="M713" s="213"/>
      <c r="N713" s="214"/>
      <c r="O713" s="214"/>
      <c r="P713" s="214"/>
      <c r="Q713" s="214"/>
      <c r="R713" s="214"/>
      <c r="S713" s="214"/>
      <c r="T713" s="215"/>
      <c r="AT713" s="216" t="s">
        <v>183</v>
      </c>
      <c r="AU713" s="216" t="s">
        <v>82</v>
      </c>
      <c r="AV713" s="11" t="s">
        <v>80</v>
      </c>
      <c r="AW713" s="11" t="s">
        <v>35</v>
      </c>
      <c r="AX713" s="11" t="s">
        <v>72</v>
      </c>
      <c r="AY713" s="216" t="s">
        <v>173</v>
      </c>
    </row>
    <row r="714" spans="2:51" s="11" customFormat="1" ht="13.5">
      <c r="B714" s="205"/>
      <c r="C714" s="206"/>
      <c r="D714" s="207" t="s">
        <v>183</v>
      </c>
      <c r="E714" s="208" t="s">
        <v>21</v>
      </c>
      <c r="F714" s="209" t="s">
        <v>564</v>
      </c>
      <c r="G714" s="206"/>
      <c r="H714" s="210" t="s">
        <v>21</v>
      </c>
      <c r="I714" s="211"/>
      <c r="J714" s="206"/>
      <c r="K714" s="206"/>
      <c r="L714" s="212"/>
      <c r="M714" s="213"/>
      <c r="N714" s="214"/>
      <c r="O714" s="214"/>
      <c r="P714" s="214"/>
      <c r="Q714" s="214"/>
      <c r="R714" s="214"/>
      <c r="S714" s="214"/>
      <c r="T714" s="215"/>
      <c r="AT714" s="216" t="s">
        <v>183</v>
      </c>
      <c r="AU714" s="216" t="s">
        <v>82</v>
      </c>
      <c r="AV714" s="11" t="s">
        <v>80</v>
      </c>
      <c r="AW714" s="11" t="s">
        <v>35</v>
      </c>
      <c r="AX714" s="11" t="s">
        <v>72</v>
      </c>
      <c r="AY714" s="216" t="s">
        <v>173</v>
      </c>
    </row>
    <row r="715" spans="2:51" s="12" customFormat="1" ht="13.5">
      <c r="B715" s="217"/>
      <c r="C715" s="218"/>
      <c r="D715" s="207" t="s">
        <v>183</v>
      </c>
      <c r="E715" s="219" t="s">
        <v>21</v>
      </c>
      <c r="F715" s="220" t="s">
        <v>80</v>
      </c>
      <c r="G715" s="218"/>
      <c r="H715" s="221">
        <v>1</v>
      </c>
      <c r="I715" s="222"/>
      <c r="J715" s="218"/>
      <c r="K715" s="218"/>
      <c r="L715" s="223"/>
      <c r="M715" s="224"/>
      <c r="N715" s="225"/>
      <c r="O715" s="225"/>
      <c r="P715" s="225"/>
      <c r="Q715" s="225"/>
      <c r="R715" s="225"/>
      <c r="S715" s="225"/>
      <c r="T715" s="226"/>
      <c r="AT715" s="227" t="s">
        <v>183</v>
      </c>
      <c r="AU715" s="227" t="s">
        <v>82</v>
      </c>
      <c r="AV715" s="12" t="s">
        <v>82</v>
      </c>
      <c r="AW715" s="12" t="s">
        <v>35</v>
      </c>
      <c r="AX715" s="12" t="s">
        <v>72</v>
      </c>
      <c r="AY715" s="227" t="s">
        <v>173</v>
      </c>
    </row>
    <row r="716" spans="2:51" s="14" customFormat="1" ht="13.5">
      <c r="B716" s="243"/>
      <c r="C716" s="244"/>
      <c r="D716" s="239" t="s">
        <v>183</v>
      </c>
      <c r="E716" s="254" t="s">
        <v>21</v>
      </c>
      <c r="F716" s="255" t="s">
        <v>204</v>
      </c>
      <c r="G716" s="244"/>
      <c r="H716" s="256">
        <v>4</v>
      </c>
      <c r="I716" s="248"/>
      <c r="J716" s="244"/>
      <c r="K716" s="244"/>
      <c r="L716" s="249"/>
      <c r="M716" s="250"/>
      <c r="N716" s="251"/>
      <c r="O716" s="251"/>
      <c r="P716" s="251"/>
      <c r="Q716" s="251"/>
      <c r="R716" s="251"/>
      <c r="S716" s="251"/>
      <c r="T716" s="252"/>
      <c r="AT716" s="253" t="s">
        <v>183</v>
      </c>
      <c r="AU716" s="253" t="s">
        <v>82</v>
      </c>
      <c r="AV716" s="14" t="s">
        <v>181</v>
      </c>
      <c r="AW716" s="14" t="s">
        <v>35</v>
      </c>
      <c r="AX716" s="14" t="s">
        <v>80</v>
      </c>
      <c r="AY716" s="253" t="s">
        <v>173</v>
      </c>
    </row>
    <row r="717" spans="2:65" s="1" customFormat="1" ht="22.5" customHeight="1">
      <c r="B717" s="41"/>
      <c r="C717" s="193" t="s">
        <v>568</v>
      </c>
      <c r="D717" s="193" t="s">
        <v>176</v>
      </c>
      <c r="E717" s="194" t="s">
        <v>569</v>
      </c>
      <c r="F717" s="195" t="s">
        <v>530</v>
      </c>
      <c r="G717" s="196" t="s">
        <v>560</v>
      </c>
      <c r="H717" s="197">
        <v>1</v>
      </c>
      <c r="I717" s="198"/>
      <c r="J717" s="199">
        <f>ROUND(I717*H717,2)</f>
        <v>0</v>
      </c>
      <c r="K717" s="195" t="s">
        <v>180</v>
      </c>
      <c r="L717" s="61"/>
      <c r="M717" s="200" t="s">
        <v>21</v>
      </c>
      <c r="N717" s="201" t="s">
        <v>43</v>
      </c>
      <c r="O717" s="42"/>
      <c r="P717" s="202">
        <f>O717*H717</f>
        <v>0</v>
      </c>
      <c r="Q717" s="202">
        <v>0</v>
      </c>
      <c r="R717" s="202">
        <f>Q717*H717</f>
        <v>0</v>
      </c>
      <c r="S717" s="202">
        <v>0.088</v>
      </c>
      <c r="T717" s="203">
        <f>S717*H717</f>
        <v>0.088</v>
      </c>
      <c r="AR717" s="24" t="s">
        <v>465</v>
      </c>
      <c r="AT717" s="24" t="s">
        <v>176</v>
      </c>
      <c r="AU717" s="24" t="s">
        <v>82</v>
      </c>
      <c r="AY717" s="24" t="s">
        <v>173</v>
      </c>
      <c r="BE717" s="204">
        <f>IF(N717="základní",J717,0)</f>
        <v>0</v>
      </c>
      <c r="BF717" s="204">
        <f>IF(N717="snížená",J717,0)</f>
        <v>0</v>
      </c>
      <c r="BG717" s="204">
        <f>IF(N717="zákl. přenesená",J717,0)</f>
        <v>0</v>
      </c>
      <c r="BH717" s="204">
        <f>IF(N717="sníž. přenesená",J717,0)</f>
        <v>0</v>
      </c>
      <c r="BI717" s="204">
        <f>IF(N717="nulová",J717,0)</f>
        <v>0</v>
      </c>
      <c r="BJ717" s="24" t="s">
        <v>80</v>
      </c>
      <c r="BK717" s="204">
        <f>ROUND(I717*H717,2)</f>
        <v>0</v>
      </c>
      <c r="BL717" s="24" t="s">
        <v>465</v>
      </c>
      <c r="BM717" s="24" t="s">
        <v>570</v>
      </c>
    </row>
    <row r="718" spans="2:51" s="11" customFormat="1" ht="13.5">
      <c r="B718" s="205"/>
      <c r="C718" s="206"/>
      <c r="D718" s="207" t="s">
        <v>183</v>
      </c>
      <c r="E718" s="208" t="s">
        <v>21</v>
      </c>
      <c r="F718" s="209" t="s">
        <v>571</v>
      </c>
      <c r="G718" s="206"/>
      <c r="H718" s="210" t="s">
        <v>21</v>
      </c>
      <c r="I718" s="211"/>
      <c r="J718" s="206"/>
      <c r="K718" s="206"/>
      <c r="L718" s="212"/>
      <c r="M718" s="213"/>
      <c r="N718" s="214"/>
      <c r="O718" s="214"/>
      <c r="P718" s="214"/>
      <c r="Q718" s="214"/>
      <c r="R718" s="214"/>
      <c r="S718" s="214"/>
      <c r="T718" s="215"/>
      <c r="AT718" s="216" t="s">
        <v>183</v>
      </c>
      <c r="AU718" s="216" t="s">
        <v>82</v>
      </c>
      <c r="AV718" s="11" t="s">
        <v>80</v>
      </c>
      <c r="AW718" s="11" t="s">
        <v>35</v>
      </c>
      <c r="AX718" s="11" t="s">
        <v>72</v>
      </c>
      <c r="AY718" s="216" t="s">
        <v>173</v>
      </c>
    </row>
    <row r="719" spans="2:51" s="11" customFormat="1" ht="13.5">
      <c r="B719" s="205"/>
      <c r="C719" s="206"/>
      <c r="D719" s="207" t="s">
        <v>183</v>
      </c>
      <c r="E719" s="208" t="s">
        <v>21</v>
      </c>
      <c r="F719" s="209" t="s">
        <v>219</v>
      </c>
      <c r="G719" s="206"/>
      <c r="H719" s="210" t="s">
        <v>21</v>
      </c>
      <c r="I719" s="211"/>
      <c r="J719" s="206"/>
      <c r="K719" s="206"/>
      <c r="L719" s="212"/>
      <c r="M719" s="213"/>
      <c r="N719" s="214"/>
      <c r="O719" s="214"/>
      <c r="P719" s="214"/>
      <c r="Q719" s="214"/>
      <c r="R719" s="214"/>
      <c r="S719" s="214"/>
      <c r="T719" s="215"/>
      <c r="AT719" s="216" t="s">
        <v>183</v>
      </c>
      <c r="AU719" s="216" t="s">
        <v>82</v>
      </c>
      <c r="AV719" s="11" t="s">
        <v>80</v>
      </c>
      <c r="AW719" s="11" t="s">
        <v>35</v>
      </c>
      <c r="AX719" s="11" t="s">
        <v>72</v>
      </c>
      <c r="AY719" s="216" t="s">
        <v>173</v>
      </c>
    </row>
    <row r="720" spans="2:51" s="11" customFormat="1" ht="13.5">
      <c r="B720" s="205"/>
      <c r="C720" s="206"/>
      <c r="D720" s="207" t="s">
        <v>183</v>
      </c>
      <c r="E720" s="208" t="s">
        <v>21</v>
      </c>
      <c r="F720" s="209" t="s">
        <v>572</v>
      </c>
      <c r="G720" s="206"/>
      <c r="H720" s="210" t="s">
        <v>21</v>
      </c>
      <c r="I720" s="211"/>
      <c r="J720" s="206"/>
      <c r="K720" s="206"/>
      <c r="L720" s="212"/>
      <c r="M720" s="213"/>
      <c r="N720" s="214"/>
      <c r="O720" s="214"/>
      <c r="P720" s="214"/>
      <c r="Q720" s="214"/>
      <c r="R720" s="214"/>
      <c r="S720" s="214"/>
      <c r="T720" s="215"/>
      <c r="AT720" s="216" t="s">
        <v>183</v>
      </c>
      <c r="AU720" s="216" t="s">
        <v>82</v>
      </c>
      <c r="AV720" s="11" t="s">
        <v>80</v>
      </c>
      <c r="AW720" s="11" t="s">
        <v>35</v>
      </c>
      <c r="AX720" s="11" t="s">
        <v>72</v>
      </c>
      <c r="AY720" s="216" t="s">
        <v>173</v>
      </c>
    </row>
    <row r="721" spans="2:51" s="11" customFormat="1" ht="13.5">
      <c r="B721" s="205"/>
      <c r="C721" s="206"/>
      <c r="D721" s="207" t="s">
        <v>183</v>
      </c>
      <c r="E721" s="208" t="s">
        <v>21</v>
      </c>
      <c r="F721" s="209" t="s">
        <v>573</v>
      </c>
      <c r="G721" s="206"/>
      <c r="H721" s="210" t="s">
        <v>21</v>
      </c>
      <c r="I721" s="211"/>
      <c r="J721" s="206"/>
      <c r="K721" s="206"/>
      <c r="L721" s="212"/>
      <c r="M721" s="213"/>
      <c r="N721" s="214"/>
      <c r="O721" s="214"/>
      <c r="P721" s="214"/>
      <c r="Q721" s="214"/>
      <c r="R721" s="214"/>
      <c r="S721" s="214"/>
      <c r="T721" s="215"/>
      <c r="AT721" s="216" t="s">
        <v>183</v>
      </c>
      <c r="AU721" s="216" t="s">
        <v>82</v>
      </c>
      <c r="AV721" s="11" t="s">
        <v>80</v>
      </c>
      <c r="AW721" s="11" t="s">
        <v>35</v>
      </c>
      <c r="AX721" s="11" t="s">
        <v>72</v>
      </c>
      <c r="AY721" s="216" t="s">
        <v>173</v>
      </c>
    </row>
    <row r="722" spans="2:51" s="12" customFormat="1" ht="13.5">
      <c r="B722" s="217"/>
      <c r="C722" s="218"/>
      <c r="D722" s="207" t="s">
        <v>183</v>
      </c>
      <c r="E722" s="219" t="s">
        <v>21</v>
      </c>
      <c r="F722" s="220" t="s">
        <v>80</v>
      </c>
      <c r="G722" s="218"/>
      <c r="H722" s="221">
        <v>1</v>
      </c>
      <c r="I722" s="222"/>
      <c r="J722" s="218"/>
      <c r="K722" s="218"/>
      <c r="L722" s="223"/>
      <c r="M722" s="224"/>
      <c r="N722" s="225"/>
      <c r="O722" s="225"/>
      <c r="P722" s="225"/>
      <c r="Q722" s="225"/>
      <c r="R722" s="225"/>
      <c r="S722" s="225"/>
      <c r="T722" s="226"/>
      <c r="AT722" s="227" t="s">
        <v>183</v>
      </c>
      <c r="AU722" s="227" t="s">
        <v>82</v>
      </c>
      <c r="AV722" s="12" t="s">
        <v>82</v>
      </c>
      <c r="AW722" s="12" t="s">
        <v>35</v>
      </c>
      <c r="AX722" s="12" t="s">
        <v>72</v>
      </c>
      <c r="AY722" s="227" t="s">
        <v>173</v>
      </c>
    </row>
    <row r="723" spans="2:51" s="14" customFormat="1" ht="13.5">
      <c r="B723" s="243"/>
      <c r="C723" s="244"/>
      <c r="D723" s="239" t="s">
        <v>183</v>
      </c>
      <c r="E723" s="254" t="s">
        <v>21</v>
      </c>
      <c r="F723" s="255" t="s">
        <v>204</v>
      </c>
      <c r="G723" s="244"/>
      <c r="H723" s="256">
        <v>1</v>
      </c>
      <c r="I723" s="248"/>
      <c r="J723" s="244"/>
      <c r="K723" s="244"/>
      <c r="L723" s="249"/>
      <c r="M723" s="250"/>
      <c r="N723" s="251"/>
      <c r="O723" s="251"/>
      <c r="P723" s="251"/>
      <c r="Q723" s="251"/>
      <c r="R723" s="251"/>
      <c r="S723" s="251"/>
      <c r="T723" s="252"/>
      <c r="AT723" s="253" t="s">
        <v>183</v>
      </c>
      <c r="AU723" s="253" t="s">
        <v>82</v>
      </c>
      <c r="AV723" s="14" t="s">
        <v>181</v>
      </c>
      <c r="AW723" s="14" t="s">
        <v>35</v>
      </c>
      <c r="AX723" s="14" t="s">
        <v>80</v>
      </c>
      <c r="AY723" s="253" t="s">
        <v>173</v>
      </c>
    </row>
    <row r="724" spans="2:65" s="1" customFormat="1" ht="22.5" customHeight="1">
      <c r="B724" s="41"/>
      <c r="C724" s="193" t="s">
        <v>574</v>
      </c>
      <c r="D724" s="193" t="s">
        <v>176</v>
      </c>
      <c r="E724" s="194" t="s">
        <v>575</v>
      </c>
      <c r="F724" s="195" t="s">
        <v>532</v>
      </c>
      <c r="G724" s="196" t="s">
        <v>560</v>
      </c>
      <c r="H724" s="197">
        <v>1</v>
      </c>
      <c r="I724" s="198"/>
      <c r="J724" s="199">
        <f>ROUND(I724*H724,2)</f>
        <v>0</v>
      </c>
      <c r="K724" s="195" t="s">
        <v>180</v>
      </c>
      <c r="L724" s="61"/>
      <c r="M724" s="200" t="s">
        <v>21</v>
      </c>
      <c r="N724" s="201" t="s">
        <v>43</v>
      </c>
      <c r="O724" s="42"/>
      <c r="P724" s="202">
        <f>O724*H724</f>
        <v>0</v>
      </c>
      <c r="Q724" s="202">
        <v>0</v>
      </c>
      <c r="R724" s="202">
        <f>Q724*H724</f>
        <v>0</v>
      </c>
      <c r="S724" s="202">
        <v>0.0245</v>
      </c>
      <c r="T724" s="203">
        <f>S724*H724</f>
        <v>0.0245</v>
      </c>
      <c r="AR724" s="24" t="s">
        <v>465</v>
      </c>
      <c r="AT724" s="24" t="s">
        <v>176</v>
      </c>
      <c r="AU724" s="24" t="s">
        <v>82</v>
      </c>
      <c r="AY724" s="24" t="s">
        <v>173</v>
      </c>
      <c r="BE724" s="204">
        <f>IF(N724="základní",J724,0)</f>
        <v>0</v>
      </c>
      <c r="BF724" s="204">
        <f>IF(N724="snížená",J724,0)</f>
        <v>0</v>
      </c>
      <c r="BG724" s="204">
        <f>IF(N724="zákl. přenesená",J724,0)</f>
        <v>0</v>
      </c>
      <c r="BH724" s="204">
        <f>IF(N724="sníž. přenesená",J724,0)</f>
        <v>0</v>
      </c>
      <c r="BI724" s="204">
        <f>IF(N724="nulová",J724,0)</f>
        <v>0</v>
      </c>
      <c r="BJ724" s="24" t="s">
        <v>80</v>
      </c>
      <c r="BK724" s="204">
        <f>ROUND(I724*H724,2)</f>
        <v>0</v>
      </c>
      <c r="BL724" s="24" t="s">
        <v>465</v>
      </c>
      <c r="BM724" s="24" t="s">
        <v>576</v>
      </c>
    </row>
    <row r="725" spans="2:51" s="11" customFormat="1" ht="13.5">
      <c r="B725" s="205"/>
      <c r="C725" s="206"/>
      <c r="D725" s="207" t="s">
        <v>183</v>
      </c>
      <c r="E725" s="208" t="s">
        <v>21</v>
      </c>
      <c r="F725" s="209" t="s">
        <v>571</v>
      </c>
      <c r="G725" s="206"/>
      <c r="H725" s="210" t="s">
        <v>21</v>
      </c>
      <c r="I725" s="211"/>
      <c r="J725" s="206"/>
      <c r="K725" s="206"/>
      <c r="L725" s="212"/>
      <c r="M725" s="213"/>
      <c r="N725" s="214"/>
      <c r="O725" s="214"/>
      <c r="P725" s="214"/>
      <c r="Q725" s="214"/>
      <c r="R725" s="214"/>
      <c r="S725" s="214"/>
      <c r="T725" s="215"/>
      <c r="AT725" s="216" t="s">
        <v>183</v>
      </c>
      <c r="AU725" s="216" t="s">
        <v>82</v>
      </c>
      <c r="AV725" s="11" t="s">
        <v>80</v>
      </c>
      <c r="AW725" s="11" t="s">
        <v>35</v>
      </c>
      <c r="AX725" s="11" t="s">
        <v>72</v>
      </c>
      <c r="AY725" s="216" t="s">
        <v>173</v>
      </c>
    </row>
    <row r="726" spans="2:51" s="11" customFormat="1" ht="13.5">
      <c r="B726" s="205"/>
      <c r="C726" s="206"/>
      <c r="D726" s="207" t="s">
        <v>183</v>
      </c>
      <c r="E726" s="208" t="s">
        <v>21</v>
      </c>
      <c r="F726" s="209" t="s">
        <v>219</v>
      </c>
      <c r="G726" s="206"/>
      <c r="H726" s="210" t="s">
        <v>21</v>
      </c>
      <c r="I726" s="211"/>
      <c r="J726" s="206"/>
      <c r="K726" s="206"/>
      <c r="L726" s="212"/>
      <c r="M726" s="213"/>
      <c r="N726" s="214"/>
      <c r="O726" s="214"/>
      <c r="P726" s="214"/>
      <c r="Q726" s="214"/>
      <c r="R726" s="214"/>
      <c r="S726" s="214"/>
      <c r="T726" s="215"/>
      <c r="AT726" s="216" t="s">
        <v>183</v>
      </c>
      <c r="AU726" s="216" t="s">
        <v>82</v>
      </c>
      <c r="AV726" s="11" t="s">
        <v>80</v>
      </c>
      <c r="AW726" s="11" t="s">
        <v>35</v>
      </c>
      <c r="AX726" s="11" t="s">
        <v>72</v>
      </c>
      <c r="AY726" s="216" t="s">
        <v>173</v>
      </c>
    </row>
    <row r="727" spans="2:51" s="11" customFormat="1" ht="13.5">
      <c r="B727" s="205"/>
      <c r="C727" s="206"/>
      <c r="D727" s="207" t="s">
        <v>183</v>
      </c>
      <c r="E727" s="208" t="s">
        <v>21</v>
      </c>
      <c r="F727" s="209" t="s">
        <v>572</v>
      </c>
      <c r="G727" s="206"/>
      <c r="H727" s="210" t="s">
        <v>21</v>
      </c>
      <c r="I727" s="211"/>
      <c r="J727" s="206"/>
      <c r="K727" s="206"/>
      <c r="L727" s="212"/>
      <c r="M727" s="213"/>
      <c r="N727" s="214"/>
      <c r="O727" s="214"/>
      <c r="P727" s="214"/>
      <c r="Q727" s="214"/>
      <c r="R727" s="214"/>
      <c r="S727" s="214"/>
      <c r="T727" s="215"/>
      <c r="AT727" s="216" t="s">
        <v>183</v>
      </c>
      <c r="AU727" s="216" t="s">
        <v>82</v>
      </c>
      <c r="AV727" s="11" t="s">
        <v>80</v>
      </c>
      <c r="AW727" s="11" t="s">
        <v>35</v>
      </c>
      <c r="AX727" s="11" t="s">
        <v>72</v>
      </c>
      <c r="AY727" s="216" t="s">
        <v>173</v>
      </c>
    </row>
    <row r="728" spans="2:51" s="11" customFormat="1" ht="13.5">
      <c r="B728" s="205"/>
      <c r="C728" s="206"/>
      <c r="D728" s="207" t="s">
        <v>183</v>
      </c>
      <c r="E728" s="208" t="s">
        <v>21</v>
      </c>
      <c r="F728" s="209" t="s">
        <v>573</v>
      </c>
      <c r="G728" s="206"/>
      <c r="H728" s="210" t="s">
        <v>21</v>
      </c>
      <c r="I728" s="211"/>
      <c r="J728" s="206"/>
      <c r="K728" s="206"/>
      <c r="L728" s="212"/>
      <c r="M728" s="213"/>
      <c r="N728" s="214"/>
      <c r="O728" s="214"/>
      <c r="P728" s="214"/>
      <c r="Q728" s="214"/>
      <c r="R728" s="214"/>
      <c r="S728" s="214"/>
      <c r="T728" s="215"/>
      <c r="AT728" s="216" t="s">
        <v>183</v>
      </c>
      <c r="AU728" s="216" t="s">
        <v>82</v>
      </c>
      <c r="AV728" s="11" t="s">
        <v>80</v>
      </c>
      <c r="AW728" s="11" t="s">
        <v>35</v>
      </c>
      <c r="AX728" s="11" t="s">
        <v>72</v>
      </c>
      <c r="AY728" s="216" t="s">
        <v>173</v>
      </c>
    </row>
    <row r="729" spans="2:51" s="12" customFormat="1" ht="13.5">
      <c r="B729" s="217"/>
      <c r="C729" s="218"/>
      <c r="D729" s="207" t="s">
        <v>183</v>
      </c>
      <c r="E729" s="219" t="s">
        <v>21</v>
      </c>
      <c r="F729" s="220" t="s">
        <v>80</v>
      </c>
      <c r="G729" s="218"/>
      <c r="H729" s="221">
        <v>1</v>
      </c>
      <c r="I729" s="222"/>
      <c r="J729" s="218"/>
      <c r="K729" s="218"/>
      <c r="L729" s="223"/>
      <c r="M729" s="224"/>
      <c r="N729" s="225"/>
      <c r="O729" s="225"/>
      <c r="P729" s="225"/>
      <c r="Q729" s="225"/>
      <c r="R729" s="225"/>
      <c r="S729" s="225"/>
      <c r="T729" s="226"/>
      <c r="AT729" s="227" t="s">
        <v>183</v>
      </c>
      <c r="AU729" s="227" t="s">
        <v>82</v>
      </c>
      <c r="AV729" s="12" t="s">
        <v>82</v>
      </c>
      <c r="AW729" s="12" t="s">
        <v>35</v>
      </c>
      <c r="AX729" s="12" t="s">
        <v>72</v>
      </c>
      <c r="AY729" s="227" t="s">
        <v>173</v>
      </c>
    </row>
    <row r="730" spans="2:51" s="14" customFormat="1" ht="13.5">
      <c r="B730" s="243"/>
      <c r="C730" s="244"/>
      <c r="D730" s="239" t="s">
        <v>183</v>
      </c>
      <c r="E730" s="254" t="s">
        <v>21</v>
      </c>
      <c r="F730" s="255" t="s">
        <v>204</v>
      </c>
      <c r="G730" s="244"/>
      <c r="H730" s="256">
        <v>1</v>
      </c>
      <c r="I730" s="248"/>
      <c r="J730" s="244"/>
      <c r="K730" s="244"/>
      <c r="L730" s="249"/>
      <c r="M730" s="250"/>
      <c r="N730" s="251"/>
      <c r="O730" s="251"/>
      <c r="P730" s="251"/>
      <c r="Q730" s="251"/>
      <c r="R730" s="251"/>
      <c r="S730" s="251"/>
      <c r="T730" s="252"/>
      <c r="AT730" s="253" t="s">
        <v>183</v>
      </c>
      <c r="AU730" s="253" t="s">
        <v>82</v>
      </c>
      <c r="AV730" s="14" t="s">
        <v>181</v>
      </c>
      <c r="AW730" s="14" t="s">
        <v>35</v>
      </c>
      <c r="AX730" s="14" t="s">
        <v>80</v>
      </c>
      <c r="AY730" s="253" t="s">
        <v>173</v>
      </c>
    </row>
    <row r="731" spans="2:65" s="1" customFormat="1" ht="31.5" customHeight="1">
      <c r="B731" s="41"/>
      <c r="C731" s="193" t="s">
        <v>577</v>
      </c>
      <c r="D731" s="193" t="s">
        <v>176</v>
      </c>
      <c r="E731" s="194" t="s">
        <v>578</v>
      </c>
      <c r="F731" s="195" t="s">
        <v>534</v>
      </c>
      <c r="G731" s="196" t="s">
        <v>560</v>
      </c>
      <c r="H731" s="197">
        <v>1</v>
      </c>
      <c r="I731" s="198"/>
      <c r="J731" s="199">
        <f>ROUND(I731*H731,2)</f>
        <v>0</v>
      </c>
      <c r="K731" s="195" t="s">
        <v>180</v>
      </c>
      <c r="L731" s="61"/>
      <c r="M731" s="200" t="s">
        <v>21</v>
      </c>
      <c r="N731" s="201" t="s">
        <v>43</v>
      </c>
      <c r="O731" s="42"/>
      <c r="P731" s="202">
        <f>O731*H731</f>
        <v>0</v>
      </c>
      <c r="Q731" s="202">
        <v>0</v>
      </c>
      <c r="R731" s="202">
        <f>Q731*H731</f>
        <v>0</v>
      </c>
      <c r="S731" s="202">
        <v>0.0188</v>
      </c>
      <c r="T731" s="203">
        <f>S731*H731</f>
        <v>0.0188</v>
      </c>
      <c r="AR731" s="24" t="s">
        <v>465</v>
      </c>
      <c r="AT731" s="24" t="s">
        <v>176</v>
      </c>
      <c r="AU731" s="24" t="s">
        <v>82</v>
      </c>
      <c r="AY731" s="24" t="s">
        <v>173</v>
      </c>
      <c r="BE731" s="204">
        <f>IF(N731="základní",J731,0)</f>
        <v>0</v>
      </c>
      <c r="BF731" s="204">
        <f>IF(N731="snížená",J731,0)</f>
        <v>0</v>
      </c>
      <c r="BG731" s="204">
        <f>IF(N731="zákl. přenesená",J731,0)</f>
        <v>0</v>
      </c>
      <c r="BH731" s="204">
        <f>IF(N731="sníž. přenesená",J731,0)</f>
        <v>0</v>
      </c>
      <c r="BI731" s="204">
        <f>IF(N731="nulová",J731,0)</f>
        <v>0</v>
      </c>
      <c r="BJ731" s="24" t="s">
        <v>80</v>
      </c>
      <c r="BK731" s="204">
        <f>ROUND(I731*H731,2)</f>
        <v>0</v>
      </c>
      <c r="BL731" s="24" t="s">
        <v>465</v>
      </c>
      <c r="BM731" s="24" t="s">
        <v>579</v>
      </c>
    </row>
    <row r="732" spans="2:51" s="11" customFormat="1" ht="13.5">
      <c r="B732" s="205"/>
      <c r="C732" s="206"/>
      <c r="D732" s="207" t="s">
        <v>183</v>
      </c>
      <c r="E732" s="208" t="s">
        <v>21</v>
      </c>
      <c r="F732" s="209" t="s">
        <v>580</v>
      </c>
      <c r="G732" s="206"/>
      <c r="H732" s="210" t="s">
        <v>21</v>
      </c>
      <c r="I732" s="211"/>
      <c r="J732" s="206"/>
      <c r="K732" s="206"/>
      <c r="L732" s="212"/>
      <c r="M732" s="213"/>
      <c r="N732" s="214"/>
      <c r="O732" s="214"/>
      <c r="P732" s="214"/>
      <c r="Q732" s="214"/>
      <c r="R732" s="214"/>
      <c r="S732" s="214"/>
      <c r="T732" s="215"/>
      <c r="AT732" s="216" t="s">
        <v>183</v>
      </c>
      <c r="AU732" s="216" t="s">
        <v>82</v>
      </c>
      <c r="AV732" s="11" t="s">
        <v>80</v>
      </c>
      <c r="AW732" s="11" t="s">
        <v>35</v>
      </c>
      <c r="AX732" s="11" t="s">
        <v>72</v>
      </c>
      <c r="AY732" s="216" t="s">
        <v>173</v>
      </c>
    </row>
    <row r="733" spans="2:51" s="11" customFormat="1" ht="13.5">
      <c r="B733" s="205"/>
      <c r="C733" s="206"/>
      <c r="D733" s="207" t="s">
        <v>183</v>
      </c>
      <c r="E733" s="208" t="s">
        <v>21</v>
      </c>
      <c r="F733" s="209" t="s">
        <v>309</v>
      </c>
      <c r="G733" s="206"/>
      <c r="H733" s="210" t="s">
        <v>21</v>
      </c>
      <c r="I733" s="211"/>
      <c r="J733" s="206"/>
      <c r="K733" s="206"/>
      <c r="L733" s="212"/>
      <c r="M733" s="213"/>
      <c r="N733" s="214"/>
      <c r="O733" s="214"/>
      <c r="P733" s="214"/>
      <c r="Q733" s="214"/>
      <c r="R733" s="214"/>
      <c r="S733" s="214"/>
      <c r="T733" s="215"/>
      <c r="AT733" s="216" t="s">
        <v>183</v>
      </c>
      <c r="AU733" s="216" t="s">
        <v>82</v>
      </c>
      <c r="AV733" s="11" t="s">
        <v>80</v>
      </c>
      <c r="AW733" s="11" t="s">
        <v>35</v>
      </c>
      <c r="AX733" s="11" t="s">
        <v>72</v>
      </c>
      <c r="AY733" s="216" t="s">
        <v>173</v>
      </c>
    </row>
    <row r="734" spans="2:51" s="11" customFormat="1" ht="13.5">
      <c r="B734" s="205"/>
      <c r="C734" s="206"/>
      <c r="D734" s="207" t="s">
        <v>183</v>
      </c>
      <c r="E734" s="208" t="s">
        <v>21</v>
      </c>
      <c r="F734" s="209" t="s">
        <v>581</v>
      </c>
      <c r="G734" s="206"/>
      <c r="H734" s="210" t="s">
        <v>21</v>
      </c>
      <c r="I734" s="211"/>
      <c r="J734" s="206"/>
      <c r="K734" s="206"/>
      <c r="L734" s="212"/>
      <c r="M734" s="213"/>
      <c r="N734" s="214"/>
      <c r="O734" s="214"/>
      <c r="P734" s="214"/>
      <c r="Q734" s="214"/>
      <c r="R734" s="214"/>
      <c r="S734" s="214"/>
      <c r="T734" s="215"/>
      <c r="AT734" s="216" t="s">
        <v>183</v>
      </c>
      <c r="AU734" s="216" t="s">
        <v>82</v>
      </c>
      <c r="AV734" s="11" t="s">
        <v>80</v>
      </c>
      <c r="AW734" s="11" t="s">
        <v>35</v>
      </c>
      <c r="AX734" s="11" t="s">
        <v>72</v>
      </c>
      <c r="AY734" s="216" t="s">
        <v>173</v>
      </c>
    </row>
    <row r="735" spans="2:51" s="11" customFormat="1" ht="13.5">
      <c r="B735" s="205"/>
      <c r="C735" s="206"/>
      <c r="D735" s="207" t="s">
        <v>183</v>
      </c>
      <c r="E735" s="208" t="s">
        <v>21</v>
      </c>
      <c r="F735" s="209" t="s">
        <v>582</v>
      </c>
      <c r="G735" s="206"/>
      <c r="H735" s="210" t="s">
        <v>21</v>
      </c>
      <c r="I735" s="211"/>
      <c r="J735" s="206"/>
      <c r="K735" s="206"/>
      <c r="L735" s="212"/>
      <c r="M735" s="213"/>
      <c r="N735" s="214"/>
      <c r="O735" s="214"/>
      <c r="P735" s="214"/>
      <c r="Q735" s="214"/>
      <c r="R735" s="214"/>
      <c r="S735" s="214"/>
      <c r="T735" s="215"/>
      <c r="AT735" s="216" t="s">
        <v>183</v>
      </c>
      <c r="AU735" s="216" t="s">
        <v>82</v>
      </c>
      <c r="AV735" s="11" t="s">
        <v>80</v>
      </c>
      <c r="AW735" s="11" t="s">
        <v>35</v>
      </c>
      <c r="AX735" s="11" t="s">
        <v>72</v>
      </c>
      <c r="AY735" s="216" t="s">
        <v>173</v>
      </c>
    </row>
    <row r="736" spans="2:51" s="12" customFormat="1" ht="13.5">
      <c r="B736" s="217"/>
      <c r="C736" s="218"/>
      <c r="D736" s="207" t="s">
        <v>183</v>
      </c>
      <c r="E736" s="219" t="s">
        <v>21</v>
      </c>
      <c r="F736" s="220" t="s">
        <v>80</v>
      </c>
      <c r="G736" s="218"/>
      <c r="H736" s="221">
        <v>1</v>
      </c>
      <c r="I736" s="222"/>
      <c r="J736" s="218"/>
      <c r="K736" s="218"/>
      <c r="L736" s="223"/>
      <c r="M736" s="224"/>
      <c r="N736" s="225"/>
      <c r="O736" s="225"/>
      <c r="P736" s="225"/>
      <c r="Q736" s="225"/>
      <c r="R736" s="225"/>
      <c r="S736" s="225"/>
      <c r="T736" s="226"/>
      <c r="AT736" s="227" t="s">
        <v>183</v>
      </c>
      <c r="AU736" s="227" t="s">
        <v>82</v>
      </c>
      <c r="AV736" s="12" t="s">
        <v>82</v>
      </c>
      <c r="AW736" s="12" t="s">
        <v>35</v>
      </c>
      <c r="AX736" s="12" t="s">
        <v>72</v>
      </c>
      <c r="AY736" s="227" t="s">
        <v>173</v>
      </c>
    </row>
    <row r="737" spans="2:51" s="14" customFormat="1" ht="13.5">
      <c r="B737" s="243"/>
      <c r="C737" s="244"/>
      <c r="D737" s="239" t="s">
        <v>183</v>
      </c>
      <c r="E737" s="254" t="s">
        <v>21</v>
      </c>
      <c r="F737" s="255" t="s">
        <v>204</v>
      </c>
      <c r="G737" s="244"/>
      <c r="H737" s="256">
        <v>1</v>
      </c>
      <c r="I737" s="248"/>
      <c r="J737" s="244"/>
      <c r="K737" s="244"/>
      <c r="L737" s="249"/>
      <c r="M737" s="250"/>
      <c r="N737" s="251"/>
      <c r="O737" s="251"/>
      <c r="P737" s="251"/>
      <c r="Q737" s="251"/>
      <c r="R737" s="251"/>
      <c r="S737" s="251"/>
      <c r="T737" s="252"/>
      <c r="AT737" s="253" t="s">
        <v>183</v>
      </c>
      <c r="AU737" s="253" t="s">
        <v>82</v>
      </c>
      <c r="AV737" s="14" t="s">
        <v>181</v>
      </c>
      <c r="AW737" s="14" t="s">
        <v>35</v>
      </c>
      <c r="AX737" s="14" t="s">
        <v>80</v>
      </c>
      <c r="AY737" s="253" t="s">
        <v>173</v>
      </c>
    </row>
    <row r="738" spans="2:65" s="1" customFormat="1" ht="22.5" customHeight="1">
      <c r="B738" s="41"/>
      <c r="C738" s="193" t="s">
        <v>583</v>
      </c>
      <c r="D738" s="193" t="s">
        <v>176</v>
      </c>
      <c r="E738" s="194" t="s">
        <v>584</v>
      </c>
      <c r="F738" s="195" t="s">
        <v>536</v>
      </c>
      <c r="G738" s="196" t="s">
        <v>560</v>
      </c>
      <c r="H738" s="197">
        <v>5</v>
      </c>
      <c r="I738" s="198"/>
      <c r="J738" s="199">
        <f>ROUND(I738*H738,2)</f>
        <v>0</v>
      </c>
      <c r="K738" s="195" t="s">
        <v>180</v>
      </c>
      <c r="L738" s="61"/>
      <c r="M738" s="200" t="s">
        <v>21</v>
      </c>
      <c r="N738" s="201" t="s">
        <v>43</v>
      </c>
      <c r="O738" s="42"/>
      <c r="P738" s="202">
        <f>O738*H738</f>
        <v>0</v>
      </c>
      <c r="Q738" s="202">
        <v>0</v>
      </c>
      <c r="R738" s="202">
        <f>Q738*H738</f>
        <v>0</v>
      </c>
      <c r="S738" s="202">
        <v>0.00156</v>
      </c>
      <c r="T738" s="203">
        <f>S738*H738</f>
        <v>0.0078</v>
      </c>
      <c r="AR738" s="24" t="s">
        <v>465</v>
      </c>
      <c r="AT738" s="24" t="s">
        <v>176</v>
      </c>
      <c r="AU738" s="24" t="s">
        <v>82</v>
      </c>
      <c r="AY738" s="24" t="s">
        <v>173</v>
      </c>
      <c r="BE738" s="204">
        <f>IF(N738="základní",J738,0)</f>
        <v>0</v>
      </c>
      <c r="BF738" s="204">
        <f>IF(N738="snížená",J738,0)</f>
        <v>0</v>
      </c>
      <c r="BG738" s="204">
        <f>IF(N738="zákl. přenesená",J738,0)</f>
        <v>0</v>
      </c>
      <c r="BH738" s="204">
        <f>IF(N738="sníž. přenesená",J738,0)</f>
        <v>0</v>
      </c>
      <c r="BI738" s="204">
        <f>IF(N738="nulová",J738,0)</f>
        <v>0</v>
      </c>
      <c r="BJ738" s="24" t="s">
        <v>80</v>
      </c>
      <c r="BK738" s="204">
        <f>ROUND(I738*H738,2)</f>
        <v>0</v>
      </c>
      <c r="BL738" s="24" t="s">
        <v>465</v>
      </c>
      <c r="BM738" s="24" t="s">
        <v>585</v>
      </c>
    </row>
    <row r="739" spans="2:51" s="11" customFormat="1" ht="13.5">
      <c r="B739" s="205"/>
      <c r="C739" s="206"/>
      <c r="D739" s="207" t="s">
        <v>183</v>
      </c>
      <c r="E739" s="208" t="s">
        <v>21</v>
      </c>
      <c r="F739" s="209" t="s">
        <v>586</v>
      </c>
      <c r="G739" s="206"/>
      <c r="H739" s="210" t="s">
        <v>21</v>
      </c>
      <c r="I739" s="211"/>
      <c r="J739" s="206"/>
      <c r="K739" s="206"/>
      <c r="L739" s="212"/>
      <c r="M739" s="213"/>
      <c r="N739" s="214"/>
      <c r="O739" s="214"/>
      <c r="P739" s="214"/>
      <c r="Q739" s="214"/>
      <c r="R739" s="214"/>
      <c r="S739" s="214"/>
      <c r="T739" s="215"/>
      <c r="AT739" s="216" t="s">
        <v>183</v>
      </c>
      <c r="AU739" s="216" t="s">
        <v>82</v>
      </c>
      <c r="AV739" s="11" t="s">
        <v>80</v>
      </c>
      <c r="AW739" s="11" t="s">
        <v>35</v>
      </c>
      <c r="AX739" s="11" t="s">
        <v>72</v>
      </c>
      <c r="AY739" s="216" t="s">
        <v>173</v>
      </c>
    </row>
    <row r="740" spans="2:51" s="11" customFormat="1" ht="13.5">
      <c r="B740" s="205"/>
      <c r="C740" s="206"/>
      <c r="D740" s="207" t="s">
        <v>183</v>
      </c>
      <c r="E740" s="208" t="s">
        <v>21</v>
      </c>
      <c r="F740" s="209" t="s">
        <v>312</v>
      </c>
      <c r="G740" s="206"/>
      <c r="H740" s="210" t="s">
        <v>21</v>
      </c>
      <c r="I740" s="211"/>
      <c r="J740" s="206"/>
      <c r="K740" s="206"/>
      <c r="L740" s="212"/>
      <c r="M740" s="213"/>
      <c r="N740" s="214"/>
      <c r="O740" s="214"/>
      <c r="P740" s="214"/>
      <c r="Q740" s="214"/>
      <c r="R740" s="214"/>
      <c r="S740" s="214"/>
      <c r="T740" s="215"/>
      <c r="AT740" s="216" t="s">
        <v>183</v>
      </c>
      <c r="AU740" s="216" t="s">
        <v>82</v>
      </c>
      <c r="AV740" s="11" t="s">
        <v>80</v>
      </c>
      <c r="AW740" s="11" t="s">
        <v>35</v>
      </c>
      <c r="AX740" s="11" t="s">
        <v>72</v>
      </c>
      <c r="AY740" s="216" t="s">
        <v>173</v>
      </c>
    </row>
    <row r="741" spans="2:51" s="11" customFormat="1" ht="13.5">
      <c r="B741" s="205"/>
      <c r="C741" s="206"/>
      <c r="D741" s="207" t="s">
        <v>183</v>
      </c>
      <c r="E741" s="208" t="s">
        <v>21</v>
      </c>
      <c r="F741" s="209" t="s">
        <v>587</v>
      </c>
      <c r="G741" s="206"/>
      <c r="H741" s="210" t="s">
        <v>21</v>
      </c>
      <c r="I741" s="211"/>
      <c r="J741" s="206"/>
      <c r="K741" s="206"/>
      <c r="L741" s="212"/>
      <c r="M741" s="213"/>
      <c r="N741" s="214"/>
      <c r="O741" s="214"/>
      <c r="P741" s="214"/>
      <c r="Q741" s="214"/>
      <c r="R741" s="214"/>
      <c r="S741" s="214"/>
      <c r="T741" s="215"/>
      <c r="AT741" s="216" t="s">
        <v>183</v>
      </c>
      <c r="AU741" s="216" t="s">
        <v>82</v>
      </c>
      <c r="AV741" s="11" t="s">
        <v>80</v>
      </c>
      <c r="AW741" s="11" t="s">
        <v>35</v>
      </c>
      <c r="AX741" s="11" t="s">
        <v>72</v>
      </c>
      <c r="AY741" s="216" t="s">
        <v>173</v>
      </c>
    </row>
    <row r="742" spans="2:51" s="11" customFormat="1" ht="13.5">
      <c r="B742" s="205"/>
      <c r="C742" s="206"/>
      <c r="D742" s="207" t="s">
        <v>183</v>
      </c>
      <c r="E742" s="208" t="s">
        <v>21</v>
      </c>
      <c r="F742" s="209" t="s">
        <v>588</v>
      </c>
      <c r="G742" s="206"/>
      <c r="H742" s="210" t="s">
        <v>21</v>
      </c>
      <c r="I742" s="211"/>
      <c r="J742" s="206"/>
      <c r="K742" s="206"/>
      <c r="L742" s="212"/>
      <c r="M742" s="213"/>
      <c r="N742" s="214"/>
      <c r="O742" s="214"/>
      <c r="P742" s="214"/>
      <c r="Q742" s="214"/>
      <c r="R742" s="214"/>
      <c r="S742" s="214"/>
      <c r="T742" s="215"/>
      <c r="AT742" s="216" t="s">
        <v>183</v>
      </c>
      <c r="AU742" s="216" t="s">
        <v>82</v>
      </c>
      <c r="AV742" s="11" t="s">
        <v>80</v>
      </c>
      <c r="AW742" s="11" t="s">
        <v>35</v>
      </c>
      <c r="AX742" s="11" t="s">
        <v>72</v>
      </c>
      <c r="AY742" s="216" t="s">
        <v>173</v>
      </c>
    </row>
    <row r="743" spans="2:51" s="12" customFormat="1" ht="13.5">
      <c r="B743" s="217"/>
      <c r="C743" s="218"/>
      <c r="D743" s="207" t="s">
        <v>183</v>
      </c>
      <c r="E743" s="219" t="s">
        <v>21</v>
      </c>
      <c r="F743" s="220" t="s">
        <v>80</v>
      </c>
      <c r="G743" s="218"/>
      <c r="H743" s="221">
        <v>1</v>
      </c>
      <c r="I743" s="222"/>
      <c r="J743" s="218"/>
      <c r="K743" s="218"/>
      <c r="L743" s="223"/>
      <c r="M743" s="224"/>
      <c r="N743" s="225"/>
      <c r="O743" s="225"/>
      <c r="P743" s="225"/>
      <c r="Q743" s="225"/>
      <c r="R743" s="225"/>
      <c r="S743" s="225"/>
      <c r="T743" s="226"/>
      <c r="AT743" s="227" t="s">
        <v>183</v>
      </c>
      <c r="AU743" s="227" t="s">
        <v>82</v>
      </c>
      <c r="AV743" s="12" t="s">
        <v>82</v>
      </c>
      <c r="AW743" s="12" t="s">
        <v>35</v>
      </c>
      <c r="AX743" s="12" t="s">
        <v>72</v>
      </c>
      <c r="AY743" s="227" t="s">
        <v>173</v>
      </c>
    </row>
    <row r="744" spans="2:51" s="11" customFormat="1" ht="13.5">
      <c r="B744" s="205"/>
      <c r="C744" s="206"/>
      <c r="D744" s="207" t="s">
        <v>183</v>
      </c>
      <c r="E744" s="208" t="s">
        <v>21</v>
      </c>
      <c r="F744" s="209" t="s">
        <v>589</v>
      </c>
      <c r="G744" s="206"/>
      <c r="H744" s="210" t="s">
        <v>21</v>
      </c>
      <c r="I744" s="211"/>
      <c r="J744" s="206"/>
      <c r="K744" s="206"/>
      <c r="L744" s="212"/>
      <c r="M744" s="213"/>
      <c r="N744" s="214"/>
      <c r="O744" s="214"/>
      <c r="P744" s="214"/>
      <c r="Q744" s="214"/>
      <c r="R744" s="214"/>
      <c r="S744" s="214"/>
      <c r="T744" s="215"/>
      <c r="AT744" s="216" t="s">
        <v>183</v>
      </c>
      <c r="AU744" s="216" t="s">
        <v>82</v>
      </c>
      <c r="AV744" s="11" t="s">
        <v>80</v>
      </c>
      <c r="AW744" s="11" t="s">
        <v>35</v>
      </c>
      <c r="AX744" s="11" t="s">
        <v>72</v>
      </c>
      <c r="AY744" s="216" t="s">
        <v>173</v>
      </c>
    </row>
    <row r="745" spans="2:51" s="11" customFormat="1" ht="13.5">
      <c r="B745" s="205"/>
      <c r="C745" s="206"/>
      <c r="D745" s="207" t="s">
        <v>183</v>
      </c>
      <c r="E745" s="208" t="s">
        <v>21</v>
      </c>
      <c r="F745" s="209" t="s">
        <v>219</v>
      </c>
      <c r="G745" s="206"/>
      <c r="H745" s="210" t="s">
        <v>21</v>
      </c>
      <c r="I745" s="211"/>
      <c r="J745" s="206"/>
      <c r="K745" s="206"/>
      <c r="L745" s="212"/>
      <c r="M745" s="213"/>
      <c r="N745" s="214"/>
      <c r="O745" s="214"/>
      <c r="P745" s="214"/>
      <c r="Q745" s="214"/>
      <c r="R745" s="214"/>
      <c r="S745" s="214"/>
      <c r="T745" s="215"/>
      <c r="AT745" s="216" t="s">
        <v>183</v>
      </c>
      <c r="AU745" s="216" t="s">
        <v>82</v>
      </c>
      <c r="AV745" s="11" t="s">
        <v>80</v>
      </c>
      <c r="AW745" s="11" t="s">
        <v>35</v>
      </c>
      <c r="AX745" s="11" t="s">
        <v>72</v>
      </c>
      <c r="AY745" s="216" t="s">
        <v>173</v>
      </c>
    </row>
    <row r="746" spans="2:51" s="11" customFormat="1" ht="13.5">
      <c r="B746" s="205"/>
      <c r="C746" s="206"/>
      <c r="D746" s="207" t="s">
        <v>183</v>
      </c>
      <c r="E746" s="208" t="s">
        <v>21</v>
      </c>
      <c r="F746" s="209" t="s">
        <v>587</v>
      </c>
      <c r="G746" s="206"/>
      <c r="H746" s="210" t="s">
        <v>21</v>
      </c>
      <c r="I746" s="211"/>
      <c r="J746" s="206"/>
      <c r="K746" s="206"/>
      <c r="L746" s="212"/>
      <c r="M746" s="213"/>
      <c r="N746" s="214"/>
      <c r="O746" s="214"/>
      <c r="P746" s="214"/>
      <c r="Q746" s="214"/>
      <c r="R746" s="214"/>
      <c r="S746" s="214"/>
      <c r="T746" s="215"/>
      <c r="AT746" s="216" t="s">
        <v>183</v>
      </c>
      <c r="AU746" s="216" t="s">
        <v>82</v>
      </c>
      <c r="AV746" s="11" t="s">
        <v>80</v>
      </c>
      <c r="AW746" s="11" t="s">
        <v>35</v>
      </c>
      <c r="AX746" s="11" t="s">
        <v>72</v>
      </c>
      <c r="AY746" s="216" t="s">
        <v>173</v>
      </c>
    </row>
    <row r="747" spans="2:51" s="11" customFormat="1" ht="13.5">
      <c r="B747" s="205"/>
      <c r="C747" s="206"/>
      <c r="D747" s="207" t="s">
        <v>183</v>
      </c>
      <c r="E747" s="208" t="s">
        <v>21</v>
      </c>
      <c r="F747" s="209" t="s">
        <v>588</v>
      </c>
      <c r="G747" s="206"/>
      <c r="H747" s="210" t="s">
        <v>21</v>
      </c>
      <c r="I747" s="211"/>
      <c r="J747" s="206"/>
      <c r="K747" s="206"/>
      <c r="L747" s="212"/>
      <c r="M747" s="213"/>
      <c r="N747" s="214"/>
      <c r="O747" s="214"/>
      <c r="P747" s="214"/>
      <c r="Q747" s="214"/>
      <c r="R747" s="214"/>
      <c r="S747" s="214"/>
      <c r="T747" s="215"/>
      <c r="AT747" s="216" t="s">
        <v>183</v>
      </c>
      <c r="AU747" s="216" t="s">
        <v>82</v>
      </c>
      <c r="AV747" s="11" t="s">
        <v>80</v>
      </c>
      <c r="AW747" s="11" t="s">
        <v>35</v>
      </c>
      <c r="AX747" s="11" t="s">
        <v>72</v>
      </c>
      <c r="AY747" s="216" t="s">
        <v>173</v>
      </c>
    </row>
    <row r="748" spans="2:51" s="12" customFormat="1" ht="13.5">
      <c r="B748" s="217"/>
      <c r="C748" s="218"/>
      <c r="D748" s="207" t="s">
        <v>183</v>
      </c>
      <c r="E748" s="219" t="s">
        <v>21</v>
      </c>
      <c r="F748" s="220" t="s">
        <v>80</v>
      </c>
      <c r="G748" s="218"/>
      <c r="H748" s="221">
        <v>1</v>
      </c>
      <c r="I748" s="222"/>
      <c r="J748" s="218"/>
      <c r="K748" s="218"/>
      <c r="L748" s="223"/>
      <c r="M748" s="224"/>
      <c r="N748" s="225"/>
      <c r="O748" s="225"/>
      <c r="P748" s="225"/>
      <c r="Q748" s="225"/>
      <c r="R748" s="225"/>
      <c r="S748" s="225"/>
      <c r="T748" s="226"/>
      <c r="AT748" s="227" t="s">
        <v>183</v>
      </c>
      <c r="AU748" s="227" t="s">
        <v>82</v>
      </c>
      <c r="AV748" s="12" t="s">
        <v>82</v>
      </c>
      <c r="AW748" s="12" t="s">
        <v>35</v>
      </c>
      <c r="AX748" s="12" t="s">
        <v>72</v>
      </c>
      <c r="AY748" s="227" t="s">
        <v>173</v>
      </c>
    </row>
    <row r="749" spans="2:51" s="11" customFormat="1" ht="13.5">
      <c r="B749" s="205"/>
      <c r="C749" s="206"/>
      <c r="D749" s="207" t="s">
        <v>183</v>
      </c>
      <c r="E749" s="208" t="s">
        <v>21</v>
      </c>
      <c r="F749" s="209" t="s">
        <v>590</v>
      </c>
      <c r="G749" s="206"/>
      <c r="H749" s="210" t="s">
        <v>21</v>
      </c>
      <c r="I749" s="211"/>
      <c r="J749" s="206"/>
      <c r="K749" s="206"/>
      <c r="L749" s="212"/>
      <c r="M749" s="213"/>
      <c r="N749" s="214"/>
      <c r="O749" s="214"/>
      <c r="P749" s="214"/>
      <c r="Q749" s="214"/>
      <c r="R749" s="214"/>
      <c r="S749" s="214"/>
      <c r="T749" s="215"/>
      <c r="AT749" s="216" t="s">
        <v>183</v>
      </c>
      <c r="AU749" s="216" t="s">
        <v>82</v>
      </c>
      <c r="AV749" s="11" t="s">
        <v>80</v>
      </c>
      <c r="AW749" s="11" t="s">
        <v>35</v>
      </c>
      <c r="AX749" s="11" t="s">
        <v>72</v>
      </c>
      <c r="AY749" s="216" t="s">
        <v>173</v>
      </c>
    </row>
    <row r="750" spans="2:51" s="11" customFormat="1" ht="13.5">
      <c r="B750" s="205"/>
      <c r="C750" s="206"/>
      <c r="D750" s="207" t="s">
        <v>183</v>
      </c>
      <c r="E750" s="208" t="s">
        <v>21</v>
      </c>
      <c r="F750" s="209" t="s">
        <v>413</v>
      </c>
      <c r="G750" s="206"/>
      <c r="H750" s="210" t="s">
        <v>21</v>
      </c>
      <c r="I750" s="211"/>
      <c r="J750" s="206"/>
      <c r="K750" s="206"/>
      <c r="L750" s="212"/>
      <c r="M750" s="213"/>
      <c r="N750" s="214"/>
      <c r="O750" s="214"/>
      <c r="P750" s="214"/>
      <c r="Q750" s="214"/>
      <c r="R750" s="214"/>
      <c r="S750" s="214"/>
      <c r="T750" s="215"/>
      <c r="AT750" s="216" t="s">
        <v>183</v>
      </c>
      <c r="AU750" s="216" t="s">
        <v>82</v>
      </c>
      <c r="AV750" s="11" t="s">
        <v>80</v>
      </c>
      <c r="AW750" s="11" t="s">
        <v>35</v>
      </c>
      <c r="AX750" s="11" t="s">
        <v>72</v>
      </c>
      <c r="AY750" s="216" t="s">
        <v>173</v>
      </c>
    </row>
    <row r="751" spans="2:51" s="11" customFormat="1" ht="13.5">
      <c r="B751" s="205"/>
      <c r="C751" s="206"/>
      <c r="D751" s="207" t="s">
        <v>183</v>
      </c>
      <c r="E751" s="208" t="s">
        <v>21</v>
      </c>
      <c r="F751" s="209" t="s">
        <v>587</v>
      </c>
      <c r="G751" s="206"/>
      <c r="H751" s="210" t="s">
        <v>21</v>
      </c>
      <c r="I751" s="211"/>
      <c r="J751" s="206"/>
      <c r="K751" s="206"/>
      <c r="L751" s="212"/>
      <c r="M751" s="213"/>
      <c r="N751" s="214"/>
      <c r="O751" s="214"/>
      <c r="P751" s="214"/>
      <c r="Q751" s="214"/>
      <c r="R751" s="214"/>
      <c r="S751" s="214"/>
      <c r="T751" s="215"/>
      <c r="AT751" s="216" t="s">
        <v>183</v>
      </c>
      <c r="AU751" s="216" t="s">
        <v>82</v>
      </c>
      <c r="AV751" s="11" t="s">
        <v>80</v>
      </c>
      <c r="AW751" s="11" t="s">
        <v>35</v>
      </c>
      <c r="AX751" s="11" t="s">
        <v>72</v>
      </c>
      <c r="AY751" s="216" t="s">
        <v>173</v>
      </c>
    </row>
    <row r="752" spans="2:51" s="11" customFormat="1" ht="13.5">
      <c r="B752" s="205"/>
      <c r="C752" s="206"/>
      <c r="D752" s="207" t="s">
        <v>183</v>
      </c>
      <c r="E752" s="208" t="s">
        <v>21</v>
      </c>
      <c r="F752" s="209" t="s">
        <v>588</v>
      </c>
      <c r="G752" s="206"/>
      <c r="H752" s="210" t="s">
        <v>21</v>
      </c>
      <c r="I752" s="211"/>
      <c r="J752" s="206"/>
      <c r="K752" s="206"/>
      <c r="L752" s="212"/>
      <c r="M752" s="213"/>
      <c r="N752" s="214"/>
      <c r="O752" s="214"/>
      <c r="P752" s="214"/>
      <c r="Q752" s="214"/>
      <c r="R752" s="214"/>
      <c r="S752" s="214"/>
      <c r="T752" s="215"/>
      <c r="AT752" s="216" t="s">
        <v>183</v>
      </c>
      <c r="AU752" s="216" t="s">
        <v>82</v>
      </c>
      <c r="AV752" s="11" t="s">
        <v>80</v>
      </c>
      <c r="AW752" s="11" t="s">
        <v>35</v>
      </c>
      <c r="AX752" s="11" t="s">
        <v>72</v>
      </c>
      <c r="AY752" s="216" t="s">
        <v>173</v>
      </c>
    </row>
    <row r="753" spans="2:51" s="12" customFormat="1" ht="13.5">
      <c r="B753" s="217"/>
      <c r="C753" s="218"/>
      <c r="D753" s="207" t="s">
        <v>183</v>
      </c>
      <c r="E753" s="219" t="s">
        <v>21</v>
      </c>
      <c r="F753" s="220" t="s">
        <v>80</v>
      </c>
      <c r="G753" s="218"/>
      <c r="H753" s="221">
        <v>1</v>
      </c>
      <c r="I753" s="222"/>
      <c r="J753" s="218"/>
      <c r="K753" s="218"/>
      <c r="L753" s="223"/>
      <c r="M753" s="224"/>
      <c r="N753" s="225"/>
      <c r="O753" s="225"/>
      <c r="P753" s="225"/>
      <c r="Q753" s="225"/>
      <c r="R753" s="225"/>
      <c r="S753" s="225"/>
      <c r="T753" s="226"/>
      <c r="AT753" s="227" t="s">
        <v>183</v>
      </c>
      <c r="AU753" s="227" t="s">
        <v>82</v>
      </c>
      <c r="AV753" s="12" t="s">
        <v>82</v>
      </c>
      <c r="AW753" s="12" t="s">
        <v>35</v>
      </c>
      <c r="AX753" s="12" t="s">
        <v>72</v>
      </c>
      <c r="AY753" s="227" t="s">
        <v>173</v>
      </c>
    </row>
    <row r="754" spans="2:51" s="11" customFormat="1" ht="13.5">
      <c r="B754" s="205"/>
      <c r="C754" s="206"/>
      <c r="D754" s="207" t="s">
        <v>183</v>
      </c>
      <c r="E754" s="208" t="s">
        <v>21</v>
      </c>
      <c r="F754" s="209" t="s">
        <v>591</v>
      </c>
      <c r="G754" s="206"/>
      <c r="H754" s="210" t="s">
        <v>21</v>
      </c>
      <c r="I754" s="211"/>
      <c r="J754" s="206"/>
      <c r="K754" s="206"/>
      <c r="L754" s="212"/>
      <c r="M754" s="213"/>
      <c r="N754" s="214"/>
      <c r="O754" s="214"/>
      <c r="P754" s="214"/>
      <c r="Q754" s="214"/>
      <c r="R754" s="214"/>
      <c r="S754" s="214"/>
      <c r="T754" s="215"/>
      <c r="AT754" s="216" t="s">
        <v>183</v>
      </c>
      <c r="AU754" s="216" t="s">
        <v>82</v>
      </c>
      <c r="AV754" s="11" t="s">
        <v>80</v>
      </c>
      <c r="AW754" s="11" t="s">
        <v>35</v>
      </c>
      <c r="AX754" s="11" t="s">
        <v>72</v>
      </c>
      <c r="AY754" s="216" t="s">
        <v>173</v>
      </c>
    </row>
    <row r="755" spans="2:51" s="11" customFormat="1" ht="13.5">
      <c r="B755" s="205"/>
      <c r="C755" s="206"/>
      <c r="D755" s="207" t="s">
        <v>183</v>
      </c>
      <c r="E755" s="208" t="s">
        <v>21</v>
      </c>
      <c r="F755" s="209" t="s">
        <v>235</v>
      </c>
      <c r="G755" s="206"/>
      <c r="H755" s="210" t="s">
        <v>21</v>
      </c>
      <c r="I755" s="211"/>
      <c r="J755" s="206"/>
      <c r="K755" s="206"/>
      <c r="L755" s="212"/>
      <c r="M755" s="213"/>
      <c r="N755" s="214"/>
      <c r="O755" s="214"/>
      <c r="P755" s="214"/>
      <c r="Q755" s="214"/>
      <c r="R755" s="214"/>
      <c r="S755" s="214"/>
      <c r="T755" s="215"/>
      <c r="AT755" s="216" t="s">
        <v>183</v>
      </c>
      <c r="AU755" s="216" t="s">
        <v>82</v>
      </c>
      <c r="AV755" s="11" t="s">
        <v>80</v>
      </c>
      <c r="AW755" s="11" t="s">
        <v>35</v>
      </c>
      <c r="AX755" s="11" t="s">
        <v>72</v>
      </c>
      <c r="AY755" s="216" t="s">
        <v>173</v>
      </c>
    </row>
    <row r="756" spans="2:51" s="11" customFormat="1" ht="13.5">
      <c r="B756" s="205"/>
      <c r="C756" s="206"/>
      <c r="D756" s="207" t="s">
        <v>183</v>
      </c>
      <c r="E756" s="208" t="s">
        <v>21</v>
      </c>
      <c r="F756" s="209" t="s">
        <v>587</v>
      </c>
      <c r="G756" s="206"/>
      <c r="H756" s="210" t="s">
        <v>21</v>
      </c>
      <c r="I756" s="211"/>
      <c r="J756" s="206"/>
      <c r="K756" s="206"/>
      <c r="L756" s="212"/>
      <c r="M756" s="213"/>
      <c r="N756" s="214"/>
      <c r="O756" s="214"/>
      <c r="P756" s="214"/>
      <c r="Q756" s="214"/>
      <c r="R756" s="214"/>
      <c r="S756" s="214"/>
      <c r="T756" s="215"/>
      <c r="AT756" s="216" t="s">
        <v>183</v>
      </c>
      <c r="AU756" s="216" t="s">
        <v>82</v>
      </c>
      <c r="AV756" s="11" t="s">
        <v>80</v>
      </c>
      <c r="AW756" s="11" t="s">
        <v>35</v>
      </c>
      <c r="AX756" s="11" t="s">
        <v>72</v>
      </c>
      <c r="AY756" s="216" t="s">
        <v>173</v>
      </c>
    </row>
    <row r="757" spans="2:51" s="11" customFormat="1" ht="13.5">
      <c r="B757" s="205"/>
      <c r="C757" s="206"/>
      <c r="D757" s="207" t="s">
        <v>183</v>
      </c>
      <c r="E757" s="208" t="s">
        <v>21</v>
      </c>
      <c r="F757" s="209" t="s">
        <v>588</v>
      </c>
      <c r="G757" s="206"/>
      <c r="H757" s="210" t="s">
        <v>21</v>
      </c>
      <c r="I757" s="211"/>
      <c r="J757" s="206"/>
      <c r="K757" s="206"/>
      <c r="L757" s="212"/>
      <c r="M757" s="213"/>
      <c r="N757" s="214"/>
      <c r="O757" s="214"/>
      <c r="P757" s="214"/>
      <c r="Q757" s="214"/>
      <c r="R757" s="214"/>
      <c r="S757" s="214"/>
      <c r="T757" s="215"/>
      <c r="AT757" s="216" t="s">
        <v>183</v>
      </c>
      <c r="AU757" s="216" t="s">
        <v>82</v>
      </c>
      <c r="AV757" s="11" t="s">
        <v>80</v>
      </c>
      <c r="AW757" s="11" t="s">
        <v>35</v>
      </c>
      <c r="AX757" s="11" t="s">
        <v>72</v>
      </c>
      <c r="AY757" s="216" t="s">
        <v>173</v>
      </c>
    </row>
    <row r="758" spans="2:51" s="12" customFormat="1" ht="13.5">
      <c r="B758" s="217"/>
      <c r="C758" s="218"/>
      <c r="D758" s="207" t="s">
        <v>183</v>
      </c>
      <c r="E758" s="219" t="s">
        <v>21</v>
      </c>
      <c r="F758" s="220" t="s">
        <v>80</v>
      </c>
      <c r="G758" s="218"/>
      <c r="H758" s="221">
        <v>1</v>
      </c>
      <c r="I758" s="222"/>
      <c r="J758" s="218"/>
      <c r="K758" s="218"/>
      <c r="L758" s="223"/>
      <c r="M758" s="224"/>
      <c r="N758" s="225"/>
      <c r="O758" s="225"/>
      <c r="P758" s="225"/>
      <c r="Q758" s="225"/>
      <c r="R758" s="225"/>
      <c r="S758" s="225"/>
      <c r="T758" s="226"/>
      <c r="AT758" s="227" t="s">
        <v>183</v>
      </c>
      <c r="AU758" s="227" t="s">
        <v>82</v>
      </c>
      <c r="AV758" s="12" t="s">
        <v>82</v>
      </c>
      <c r="AW758" s="12" t="s">
        <v>35</v>
      </c>
      <c r="AX758" s="12" t="s">
        <v>72</v>
      </c>
      <c r="AY758" s="227" t="s">
        <v>173</v>
      </c>
    </row>
    <row r="759" spans="2:51" s="11" customFormat="1" ht="13.5">
      <c r="B759" s="205"/>
      <c r="C759" s="206"/>
      <c r="D759" s="207" t="s">
        <v>183</v>
      </c>
      <c r="E759" s="208" t="s">
        <v>21</v>
      </c>
      <c r="F759" s="209" t="s">
        <v>592</v>
      </c>
      <c r="G759" s="206"/>
      <c r="H759" s="210" t="s">
        <v>21</v>
      </c>
      <c r="I759" s="211"/>
      <c r="J759" s="206"/>
      <c r="K759" s="206"/>
      <c r="L759" s="212"/>
      <c r="M759" s="213"/>
      <c r="N759" s="214"/>
      <c r="O759" s="214"/>
      <c r="P759" s="214"/>
      <c r="Q759" s="214"/>
      <c r="R759" s="214"/>
      <c r="S759" s="214"/>
      <c r="T759" s="215"/>
      <c r="AT759" s="216" t="s">
        <v>183</v>
      </c>
      <c r="AU759" s="216" t="s">
        <v>82</v>
      </c>
      <c r="AV759" s="11" t="s">
        <v>80</v>
      </c>
      <c r="AW759" s="11" t="s">
        <v>35</v>
      </c>
      <c r="AX759" s="11" t="s">
        <v>72</v>
      </c>
      <c r="AY759" s="216" t="s">
        <v>173</v>
      </c>
    </row>
    <row r="760" spans="2:51" s="11" customFormat="1" ht="13.5">
      <c r="B760" s="205"/>
      <c r="C760" s="206"/>
      <c r="D760" s="207" t="s">
        <v>183</v>
      </c>
      <c r="E760" s="208" t="s">
        <v>21</v>
      </c>
      <c r="F760" s="209" t="s">
        <v>309</v>
      </c>
      <c r="G760" s="206"/>
      <c r="H760" s="210" t="s">
        <v>21</v>
      </c>
      <c r="I760" s="211"/>
      <c r="J760" s="206"/>
      <c r="K760" s="206"/>
      <c r="L760" s="212"/>
      <c r="M760" s="213"/>
      <c r="N760" s="214"/>
      <c r="O760" s="214"/>
      <c r="P760" s="214"/>
      <c r="Q760" s="214"/>
      <c r="R760" s="214"/>
      <c r="S760" s="214"/>
      <c r="T760" s="215"/>
      <c r="AT760" s="216" t="s">
        <v>183</v>
      </c>
      <c r="AU760" s="216" t="s">
        <v>82</v>
      </c>
      <c r="AV760" s="11" t="s">
        <v>80</v>
      </c>
      <c r="AW760" s="11" t="s">
        <v>35</v>
      </c>
      <c r="AX760" s="11" t="s">
        <v>72</v>
      </c>
      <c r="AY760" s="216" t="s">
        <v>173</v>
      </c>
    </row>
    <row r="761" spans="2:51" s="11" customFormat="1" ht="13.5">
      <c r="B761" s="205"/>
      <c r="C761" s="206"/>
      <c r="D761" s="207" t="s">
        <v>183</v>
      </c>
      <c r="E761" s="208" t="s">
        <v>21</v>
      </c>
      <c r="F761" s="209" t="s">
        <v>587</v>
      </c>
      <c r="G761" s="206"/>
      <c r="H761" s="210" t="s">
        <v>21</v>
      </c>
      <c r="I761" s="211"/>
      <c r="J761" s="206"/>
      <c r="K761" s="206"/>
      <c r="L761" s="212"/>
      <c r="M761" s="213"/>
      <c r="N761" s="214"/>
      <c r="O761" s="214"/>
      <c r="P761" s="214"/>
      <c r="Q761" s="214"/>
      <c r="R761" s="214"/>
      <c r="S761" s="214"/>
      <c r="T761" s="215"/>
      <c r="AT761" s="216" t="s">
        <v>183</v>
      </c>
      <c r="AU761" s="216" t="s">
        <v>82</v>
      </c>
      <c r="AV761" s="11" t="s">
        <v>80</v>
      </c>
      <c r="AW761" s="11" t="s">
        <v>35</v>
      </c>
      <c r="AX761" s="11" t="s">
        <v>72</v>
      </c>
      <c r="AY761" s="216" t="s">
        <v>173</v>
      </c>
    </row>
    <row r="762" spans="2:51" s="11" customFormat="1" ht="13.5">
      <c r="B762" s="205"/>
      <c r="C762" s="206"/>
      <c r="D762" s="207" t="s">
        <v>183</v>
      </c>
      <c r="E762" s="208" t="s">
        <v>21</v>
      </c>
      <c r="F762" s="209" t="s">
        <v>588</v>
      </c>
      <c r="G762" s="206"/>
      <c r="H762" s="210" t="s">
        <v>21</v>
      </c>
      <c r="I762" s="211"/>
      <c r="J762" s="206"/>
      <c r="K762" s="206"/>
      <c r="L762" s="212"/>
      <c r="M762" s="213"/>
      <c r="N762" s="214"/>
      <c r="O762" s="214"/>
      <c r="P762" s="214"/>
      <c r="Q762" s="214"/>
      <c r="R762" s="214"/>
      <c r="S762" s="214"/>
      <c r="T762" s="215"/>
      <c r="AT762" s="216" t="s">
        <v>183</v>
      </c>
      <c r="AU762" s="216" t="s">
        <v>82</v>
      </c>
      <c r="AV762" s="11" t="s">
        <v>80</v>
      </c>
      <c r="AW762" s="11" t="s">
        <v>35</v>
      </c>
      <c r="AX762" s="11" t="s">
        <v>72</v>
      </c>
      <c r="AY762" s="216" t="s">
        <v>173</v>
      </c>
    </row>
    <row r="763" spans="2:51" s="12" customFormat="1" ht="13.5">
      <c r="B763" s="217"/>
      <c r="C763" s="218"/>
      <c r="D763" s="207" t="s">
        <v>183</v>
      </c>
      <c r="E763" s="219" t="s">
        <v>21</v>
      </c>
      <c r="F763" s="220" t="s">
        <v>80</v>
      </c>
      <c r="G763" s="218"/>
      <c r="H763" s="221">
        <v>1</v>
      </c>
      <c r="I763" s="222"/>
      <c r="J763" s="218"/>
      <c r="K763" s="218"/>
      <c r="L763" s="223"/>
      <c r="M763" s="224"/>
      <c r="N763" s="225"/>
      <c r="O763" s="225"/>
      <c r="P763" s="225"/>
      <c r="Q763" s="225"/>
      <c r="R763" s="225"/>
      <c r="S763" s="225"/>
      <c r="T763" s="226"/>
      <c r="AT763" s="227" t="s">
        <v>183</v>
      </c>
      <c r="AU763" s="227" t="s">
        <v>82</v>
      </c>
      <c r="AV763" s="12" t="s">
        <v>82</v>
      </c>
      <c r="AW763" s="12" t="s">
        <v>35</v>
      </c>
      <c r="AX763" s="12" t="s">
        <v>72</v>
      </c>
      <c r="AY763" s="227" t="s">
        <v>173</v>
      </c>
    </row>
    <row r="764" spans="2:51" s="14" customFormat="1" ht="13.5">
      <c r="B764" s="243"/>
      <c r="C764" s="244"/>
      <c r="D764" s="239" t="s">
        <v>183</v>
      </c>
      <c r="E764" s="254" t="s">
        <v>21</v>
      </c>
      <c r="F764" s="255" t="s">
        <v>204</v>
      </c>
      <c r="G764" s="244"/>
      <c r="H764" s="256">
        <v>5</v>
      </c>
      <c r="I764" s="248"/>
      <c r="J764" s="244"/>
      <c r="K764" s="244"/>
      <c r="L764" s="249"/>
      <c r="M764" s="250"/>
      <c r="N764" s="251"/>
      <c r="O764" s="251"/>
      <c r="P764" s="251"/>
      <c r="Q764" s="251"/>
      <c r="R764" s="251"/>
      <c r="S764" s="251"/>
      <c r="T764" s="252"/>
      <c r="AT764" s="253" t="s">
        <v>183</v>
      </c>
      <c r="AU764" s="253" t="s">
        <v>82</v>
      </c>
      <c r="AV764" s="14" t="s">
        <v>181</v>
      </c>
      <c r="AW764" s="14" t="s">
        <v>35</v>
      </c>
      <c r="AX764" s="14" t="s">
        <v>80</v>
      </c>
      <c r="AY764" s="253" t="s">
        <v>173</v>
      </c>
    </row>
    <row r="765" spans="2:65" s="1" customFormat="1" ht="22.5" customHeight="1">
      <c r="B765" s="41"/>
      <c r="C765" s="193" t="s">
        <v>593</v>
      </c>
      <c r="D765" s="193" t="s">
        <v>176</v>
      </c>
      <c r="E765" s="194" t="s">
        <v>594</v>
      </c>
      <c r="F765" s="195" t="s">
        <v>538</v>
      </c>
      <c r="G765" s="196" t="s">
        <v>199</v>
      </c>
      <c r="H765" s="197">
        <v>1</v>
      </c>
      <c r="I765" s="198"/>
      <c r="J765" s="199">
        <f>ROUND(I765*H765,2)</f>
        <v>0</v>
      </c>
      <c r="K765" s="195" t="s">
        <v>180</v>
      </c>
      <c r="L765" s="61"/>
      <c r="M765" s="200" t="s">
        <v>21</v>
      </c>
      <c r="N765" s="201" t="s">
        <v>43</v>
      </c>
      <c r="O765" s="42"/>
      <c r="P765" s="202">
        <f>O765*H765</f>
        <v>0</v>
      </c>
      <c r="Q765" s="202">
        <v>0</v>
      </c>
      <c r="R765" s="202">
        <f>Q765*H765</f>
        <v>0</v>
      </c>
      <c r="S765" s="202">
        <v>0.00225</v>
      </c>
      <c r="T765" s="203">
        <f>S765*H765</f>
        <v>0.00225</v>
      </c>
      <c r="AR765" s="24" t="s">
        <v>465</v>
      </c>
      <c r="AT765" s="24" t="s">
        <v>176</v>
      </c>
      <c r="AU765" s="24" t="s">
        <v>82</v>
      </c>
      <c r="AY765" s="24" t="s">
        <v>173</v>
      </c>
      <c r="BE765" s="204">
        <f>IF(N765="základní",J765,0)</f>
        <v>0</v>
      </c>
      <c r="BF765" s="204">
        <f>IF(N765="snížená",J765,0)</f>
        <v>0</v>
      </c>
      <c r="BG765" s="204">
        <f>IF(N765="zákl. přenesená",J765,0)</f>
        <v>0</v>
      </c>
      <c r="BH765" s="204">
        <f>IF(N765="sníž. přenesená",J765,0)</f>
        <v>0</v>
      </c>
      <c r="BI765" s="204">
        <f>IF(N765="nulová",J765,0)</f>
        <v>0</v>
      </c>
      <c r="BJ765" s="24" t="s">
        <v>80</v>
      </c>
      <c r="BK765" s="204">
        <f>ROUND(I765*H765,2)</f>
        <v>0</v>
      </c>
      <c r="BL765" s="24" t="s">
        <v>465</v>
      </c>
      <c r="BM765" s="24" t="s">
        <v>595</v>
      </c>
    </row>
    <row r="766" spans="2:51" s="11" customFormat="1" ht="13.5">
      <c r="B766" s="205"/>
      <c r="C766" s="206"/>
      <c r="D766" s="207" t="s">
        <v>183</v>
      </c>
      <c r="E766" s="208" t="s">
        <v>21</v>
      </c>
      <c r="F766" s="209" t="s">
        <v>596</v>
      </c>
      <c r="G766" s="206"/>
      <c r="H766" s="210" t="s">
        <v>21</v>
      </c>
      <c r="I766" s="211"/>
      <c r="J766" s="206"/>
      <c r="K766" s="206"/>
      <c r="L766" s="212"/>
      <c r="M766" s="213"/>
      <c r="N766" s="214"/>
      <c r="O766" s="214"/>
      <c r="P766" s="214"/>
      <c r="Q766" s="214"/>
      <c r="R766" s="214"/>
      <c r="S766" s="214"/>
      <c r="T766" s="215"/>
      <c r="AT766" s="216" t="s">
        <v>183</v>
      </c>
      <c r="AU766" s="216" t="s">
        <v>82</v>
      </c>
      <c r="AV766" s="11" t="s">
        <v>80</v>
      </c>
      <c r="AW766" s="11" t="s">
        <v>35</v>
      </c>
      <c r="AX766" s="11" t="s">
        <v>72</v>
      </c>
      <c r="AY766" s="216" t="s">
        <v>173</v>
      </c>
    </row>
    <row r="767" spans="2:51" s="11" customFormat="1" ht="13.5">
      <c r="B767" s="205"/>
      <c r="C767" s="206"/>
      <c r="D767" s="207" t="s">
        <v>183</v>
      </c>
      <c r="E767" s="208" t="s">
        <v>21</v>
      </c>
      <c r="F767" s="209" t="s">
        <v>219</v>
      </c>
      <c r="G767" s="206"/>
      <c r="H767" s="210" t="s">
        <v>21</v>
      </c>
      <c r="I767" s="211"/>
      <c r="J767" s="206"/>
      <c r="K767" s="206"/>
      <c r="L767" s="212"/>
      <c r="M767" s="213"/>
      <c r="N767" s="214"/>
      <c r="O767" s="214"/>
      <c r="P767" s="214"/>
      <c r="Q767" s="214"/>
      <c r="R767" s="214"/>
      <c r="S767" s="214"/>
      <c r="T767" s="215"/>
      <c r="AT767" s="216" t="s">
        <v>183</v>
      </c>
      <c r="AU767" s="216" t="s">
        <v>82</v>
      </c>
      <c r="AV767" s="11" t="s">
        <v>80</v>
      </c>
      <c r="AW767" s="11" t="s">
        <v>35</v>
      </c>
      <c r="AX767" s="11" t="s">
        <v>72</v>
      </c>
      <c r="AY767" s="216" t="s">
        <v>173</v>
      </c>
    </row>
    <row r="768" spans="2:51" s="11" customFormat="1" ht="13.5">
      <c r="B768" s="205"/>
      <c r="C768" s="206"/>
      <c r="D768" s="207" t="s">
        <v>183</v>
      </c>
      <c r="E768" s="208" t="s">
        <v>21</v>
      </c>
      <c r="F768" s="209" t="s">
        <v>597</v>
      </c>
      <c r="G768" s="206"/>
      <c r="H768" s="210" t="s">
        <v>21</v>
      </c>
      <c r="I768" s="211"/>
      <c r="J768" s="206"/>
      <c r="K768" s="206"/>
      <c r="L768" s="212"/>
      <c r="M768" s="213"/>
      <c r="N768" s="214"/>
      <c r="O768" s="214"/>
      <c r="P768" s="214"/>
      <c r="Q768" s="214"/>
      <c r="R768" s="214"/>
      <c r="S768" s="214"/>
      <c r="T768" s="215"/>
      <c r="AT768" s="216" t="s">
        <v>183</v>
      </c>
      <c r="AU768" s="216" t="s">
        <v>82</v>
      </c>
      <c r="AV768" s="11" t="s">
        <v>80</v>
      </c>
      <c r="AW768" s="11" t="s">
        <v>35</v>
      </c>
      <c r="AX768" s="11" t="s">
        <v>72</v>
      </c>
      <c r="AY768" s="216" t="s">
        <v>173</v>
      </c>
    </row>
    <row r="769" spans="2:51" s="11" customFormat="1" ht="13.5">
      <c r="B769" s="205"/>
      <c r="C769" s="206"/>
      <c r="D769" s="207" t="s">
        <v>183</v>
      </c>
      <c r="E769" s="208" t="s">
        <v>21</v>
      </c>
      <c r="F769" s="209" t="s">
        <v>588</v>
      </c>
      <c r="G769" s="206"/>
      <c r="H769" s="210" t="s">
        <v>21</v>
      </c>
      <c r="I769" s="211"/>
      <c r="J769" s="206"/>
      <c r="K769" s="206"/>
      <c r="L769" s="212"/>
      <c r="M769" s="213"/>
      <c r="N769" s="214"/>
      <c r="O769" s="214"/>
      <c r="P769" s="214"/>
      <c r="Q769" s="214"/>
      <c r="R769" s="214"/>
      <c r="S769" s="214"/>
      <c r="T769" s="215"/>
      <c r="AT769" s="216" t="s">
        <v>183</v>
      </c>
      <c r="AU769" s="216" t="s">
        <v>82</v>
      </c>
      <c r="AV769" s="11" t="s">
        <v>80</v>
      </c>
      <c r="AW769" s="11" t="s">
        <v>35</v>
      </c>
      <c r="AX769" s="11" t="s">
        <v>72</v>
      </c>
      <c r="AY769" s="216" t="s">
        <v>173</v>
      </c>
    </row>
    <row r="770" spans="2:51" s="12" customFormat="1" ht="13.5">
      <c r="B770" s="217"/>
      <c r="C770" s="218"/>
      <c r="D770" s="207" t="s">
        <v>183</v>
      </c>
      <c r="E770" s="219" t="s">
        <v>21</v>
      </c>
      <c r="F770" s="220" t="s">
        <v>80</v>
      </c>
      <c r="G770" s="218"/>
      <c r="H770" s="221">
        <v>1</v>
      </c>
      <c r="I770" s="222"/>
      <c r="J770" s="218"/>
      <c r="K770" s="218"/>
      <c r="L770" s="223"/>
      <c r="M770" s="224"/>
      <c r="N770" s="225"/>
      <c r="O770" s="225"/>
      <c r="P770" s="225"/>
      <c r="Q770" s="225"/>
      <c r="R770" s="225"/>
      <c r="S770" s="225"/>
      <c r="T770" s="226"/>
      <c r="AT770" s="227" t="s">
        <v>183</v>
      </c>
      <c r="AU770" s="227" t="s">
        <v>82</v>
      </c>
      <c r="AV770" s="12" t="s">
        <v>82</v>
      </c>
      <c r="AW770" s="12" t="s">
        <v>35</v>
      </c>
      <c r="AX770" s="12" t="s">
        <v>72</v>
      </c>
      <c r="AY770" s="227" t="s">
        <v>173</v>
      </c>
    </row>
    <row r="771" spans="2:51" s="14" customFormat="1" ht="13.5">
      <c r="B771" s="243"/>
      <c r="C771" s="244"/>
      <c r="D771" s="207" t="s">
        <v>183</v>
      </c>
      <c r="E771" s="245" t="s">
        <v>21</v>
      </c>
      <c r="F771" s="246" t="s">
        <v>204</v>
      </c>
      <c r="G771" s="244"/>
      <c r="H771" s="247">
        <v>1</v>
      </c>
      <c r="I771" s="248"/>
      <c r="J771" s="244"/>
      <c r="K771" s="244"/>
      <c r="L771" s="249"/>
      <c r="M771" s="250"/>
      <c r="N771" s="251"/>
      <c r="O771" s="251"/>
      <c r="P771" s="251"/>
      <c r="Q771" s="251"/>
      <c r="R771" s="251"/>
      <c r="S771" s="251"/>
      <c r="T771" s="252"/>
      <c r="AT771" s="253" t="s">
        <v>183</v>
      </c>
      <c r="AU771" s="253" t="s">
        <v>82</v>
      </c>
      <c r="AV771" s="14" t="s">
        <v>181</v>
      </c>
      <c r="AW771" s="14" t="s">
        <v>35</v>
      </c>
      <c r="AX771" s="14" t="s">
        <v>80</v>
      </c>
      <c r="AY771" s="253" t="s">
        <v>173</v>
      </c>
    </row>
    <row r="772" spans="2:63" s="10" customFormat="1" ht="29.85" customHeight="1">
      <c r="B772" s="176"/>
      <c r="C772" s="177"/>
      <c r="D772" s="190" t="s">
        <v>71</v>
      </c>
      <c r="E772" s="191" t="s">
        <v>598</v>
      </c>
      <c r="F772" s="191" t="s">
        <v>599</v>
      </c>
      <c r="G772" s="177"/>
      <c r="H772" s="177"/>
      <c r="I772" s="180"/>
      <c r="J772" s="192">
        <f>BK772</f>
        <v>0</v>
      </c>
      <c r="K772" s="177"/>
      <c r="L772" s="182"/>
      <c r="M772" s="183"/>
      <c r="N772" s="184"/>
      <c r="O772" s="184"/>
      <c r="P772" s="185">
        <f>SUM(P773:P794)</f>
        <v>0</v>
      </c>
      <c r="Q772" s="184"/>
      <c r="R772" s="185">
        <f>SUM(R773:R794)</f>
        <v>0</v>
      </c>
      <c r="S772" s="184"/>
      <c r="T772" s="186">
        <f>SUM(T773:T794)</f>
        <v>2.2362582</v>
      </c>
      <c r="AR772" s="187" t="s">
        <v>82</v>
      </c>
      <c r="AT772" s="188" t="s">
        <v>71</v>
      </c>
      <c r="AU772" s="188" t="s">
        <v>80</v>
      </c>
      <c r="AY772" s="187" t="s">
        <v>173</v>
      </c>
      <c r="BK772" s="189">
        <f>SUM(BK773:BK794)</f>
        <v>0</v>
      </c>
    </row>
    <row r="773" spans="2:65" s="1" customFormat="1" ht="31.5" customHeight="1">
      <c r="B773" s="41"/>
      <c r="C773" s="193" t="s">
        <v>600</v>
      </c>
      <c r="D773" s="193" t="s">
        <v>176</v>
      </c>
      <c r="E773" s="194" t="s">
        <v>601</v>
      </c>
      <c r="F773" s="195" t="s">
        <v>508</v>
      </c>
      <c r="G773" s="196" t="s">
        <v>179</v>
      </c>
      <c r="H773" s="197">
        <v>213.18</v>
      </c>
      <c r="I773" s="198"/>
      <c r="J773" s="199">
        <f>ROUND(I773*H773,2)</f>
        <v>0</v>
      </c>
      <c r="K773" s="195" t="s">
        <v>180</v>
      </c>
      <c r="L773" s="61"/>
      <c r="M773" s="200" t="s">
        <v>21</v>
      </c>
      <c r="N773" s="201" t="s">
        <v>43</v>
      </c>
      <c r="O773" s="42"/>
      <c r="P773" s="202">
        <f>O773*H773</f>
        <v>0</v>
      </c>
      <c r="Q773" s="202">
        <v>0</v>
      </c>
      <c r="R773" s="202">
        <f>Q773*H773</f>
        <v>0</v>
      </c>
      <c r="S773" s="202">
        <v>0.01049</v>
      </c>
      <c r="T773" s="203">
        <f>S773*H773</f>
        <v>2.2362582</v>
      </c>
      <c r="AR773" s="24" t="s">
        <v>465</v>
      </c>
      <c r="AT773" s="24" t="s">
        <v>176</v>
      </c>
      <c r="AU773" s="24" t="s">
        <v>82</v>
      </c>
      <c r="AY773" s="24" t="s">
        <v>173</v>
      </c>
      <c r="BE773" s="204">
        <f>IF(N773="základní",J773,0)</f>
        <v>0</v>
      </c>
      <c r="BF773" s="204">
        <f>IF(N773="snížená",J773,0)</f>
        <v>0</v>
      </c>
      <c r="BG773" s="204">
        <f>IF(N773="zákl. přenesená",J773,0)</f>
        <v>0</v>
      </c>
      <c r="BH773" s="204">
        <f>IF(N773="sníž. přenesená",J773,0)</f>
        <v>0</v>
      </c>
      <c r="BI773" s="204">
        <f>IF(N773="nulová",J773,0)</f>
        <v>0</v>
      </c>
      <c r="BJ773" s="24" t="s">
        <v>80</v>
      </c>
      <c r="BK773" s="204">
        <f>ROUND(I773*H773,2)</f>
        <v>0</v>
      </c>
      <c r="BL773" s="24" t="s">
        <v>465</v>
      </c>
      <c r="BM773" s="24" t="s">
        <v>602</v>
      </c>
    </row>
    <row r="774" spans="2:51" s="11" customFormat="1" ht="13.5">
      <c r="B774" s="205"/>
      <c r="C774" s="206"/>
      <c r="D774" s="207" t="s">
        <v>183</v>
      </c>
      <c r="E774" s="208" t="s">
        <v>21</v>
      </c>
      <c r="F774" s="209" t="s">
        <v>352</v>
      </c>
      <c r="G774" s="206"/>
      <c r="H774" s="210" t="s">
        <v>21</v>
      </c>
      <c r="I774" s="211"/>
      <c r="J774" s="206"/>
      <c r="K774" s="206"/>
      <c r="L774" s="212"/>
      <c r="M774" s="213"/>
      <c r="N774" s="214"/>
      <c r="O774" s="214"/>
      <c r="P774" s="214"/>
      <c r="Q774" s="214"/>
      <c r="R774" s="214"/>
      <c r="S774" s="214"/>
      <c r="T774" s="215"/>
      <c r="AT774" s="216" t="s">
        <v>183</v>
      </c>
      <c r="AU774" s="216" t="s">
        <v>82</v>
      </c>
      <c r="AV774" s="11" t="s">
        <v>80</v>
      </c>
      <c r="AW774" s="11" t="s">
        <v>35</v>
      </c>
      <c r="AX774" s="11" t="s">
        <v>72</v>
      </c>
      <c r="AY774" s="216" t="s">
        <v>173</v>
      </c>
    </row>
    <row r="775" spans="2:51" s="11" customFormat="1" ht="13.5">
      <c r="B775" s="205"/>
      <c r="C775" s="206"/>
      <c r="D775" s="207" t="s">
        <v>183</v>
      </c>
      <c r="E775" s="208" t="s">
        <v>21</v>
      </c>
      <c r="F775" s="209" t="s">
        <v>603</v>
      </c>
      <c r="G775" s="206"/>
      <c r="H775" s="210" t="s">
        <v>21</v>
      </c>
      <c r="I775" s="211"/>
      <c r="J775" s="206"/>
      <c r="K775" s="206"/>
      <c r="L775" s="212"/>
      <c r="M775" s="213"/>
      <c r="N775" s="214"/>
      <c r="O775" s="214"/>
      <c r="P775" s="214"/>
      <c r="Q775" s="214"/>
      <c r="R775" s="214"/>
      <c r="S775" s="214"/>
      <c r="T775" s="215"/>
      <c r="AT775" s="216" t="s">
        <v>183</v>
      </c>
      <c r="AU775" s="216" t="s">
        <v>82</v>
      </c>
      <c r="AV775" s="11" t="s">
        <v>80</v>
      </c>
      <c r="AW775" s="11" t="s">
        <v>35</v>
      </c>
      <c r="AX775" s="11" t="s">
        <v>72</v>
      </c>
      <c r="AY775" s="216" t="s">
        <v>173</v>
      </c>
    </row>
    <row r="776" spans="2:51" s="11" customFormat="1" ht="13.5">
      <c r="B776" s="205"/>
      <c r="C776" s="206"/>
      <c r="D776" s="207" t="s">
        <v>183</v>
      </c>
      <c r="E776" s="208" t="s">
        <v>21</v>
      </c>
      <c r="F776" s="209" t="s">
        <v>604</v>
      </c>
      <c r="G776" s="206"/>
      <c r="H776" s="210" t="s">
        <v>21</v>
      </c>
      <c r="I776" s="211"/>
      <c r="J776" s="206"/>
      <c r="K776" s="206"/>
      <c r="L776" s="212"/>
      <c r="M776" s="213"/>
      <c r="N776" s="214"/>
      <c r="O776" s="214"/>
      <c r="P776" s="214"/>
      <c r="Q776" s="214"/>
      <c r="R776" s="214"/>
      <c r="S776" s="214"/>
      <c r="T776" s="215"/>
      <c r="AT776" s="216" t="s">
        <v>183</v>
      </c>
      <c r="AU776" s="216" t="s">
        <v>82</v>
      </c>
      <c r="AV776" s="11" t="s">
        <v>80</v>
      </c>
      <c r="AW776" s="11" t="s">
        <v>35</v>
      </c>
      <c r="AX776" s="11" t="s">
        <v>72</v>
      </c>
      <c r="AY776" s="216" t="s">
        <v>173</v>
      </c>
    </row>
    <row r="777" spans="2:51" s="12" customFormat="1" ht="13.5">
      <c r="B777" s="217"/>
      <c r="C777" s="218"/>
      <c r="D777" s="207" t="s">
        <v>183</v>
      </c>
      <c r="E777" s="219" t="s">
        <v>21</v>
      </c>
      <c r="F777" s="220" t="s">
        <v>355</v>
      </c>
      <c r="G777" s="218"/>
      <c r="H777" s="221">
        <v>76.03</v>
      </c>
      <c r="I777" s="222"/>
      <c r="J777" s="218"/>
      <c r="K777" s="218"/>
      <c r="L777" s="223"/>
      <c r="M777" s="224"/>
      <c r="N777" s="225"/>
      <c r="O777" s="225"/>
      <c r="P777" s="225"/>
      <c r="Q777" s="225"/>
      <c r="R777" s="225"/>
      <c r="S777" s="225"/>
      <c r="T777" s="226"/>
      <c r="AT777" s="227" t="s">
        <v>183</v>
      </c>
      <c r="AU777" s="227" t="s">
        <v>82</v>
      </c>
      <c r="AV777" s="12" t="s">
        <v>82</v>
      </c>
      <c r="AW777" s="12" t="s">
        <v>35</v>
      </c>
      <c r="AX777" s="12" t="s">
        <v>72</v>
      </c>
      <c r="AY777" s="227" t="s">
        <v>173</v>
      </c>
    </row>
    <row r="778" spans="2:51" s="11" customFormat="1" ht="13.5">
      <c r="B778" s="205"/>
      <c r="C778" s="206"/>
      <c r="D778" s="207" t="s">
        <v>183</v>
      </c>
      <c r="E778" s="208" t="s">
        <v>21</v>
      </c>
      <c r="F778" s="209" t="s">
        <v>420</v>
      </c>
      <c r="G778" s="206"/>
      <c r="H778" s="210" t="s">
        <v>21</v>
      </c>
      <c r="I778" s="211"/>
      <c r="J778" s="206"/>
      <c r="K778" s="206"/>
      <c r="L778" s="212"/>
      <c r="M778" s="213"/>
      <c r="N778" s="214"/>
      <c r="O778" s="214"/>
      <c r="P778" s="214"/>
      <c r="Q778" s="214"/>
      <c r="R778" s="214"/>
      <c r="S778" s="214"/>
      <c r="T778" s="215"/>
      <c r="AT778" s="216" t="s">
        <v>183</v>
      </c>
      <c r="AU778" s="216" t="s">
        <v>82</v>
      </c>
      <c r="AV778" s="11" t="s">
        <v>80</v>
      </c>
      <c r="AW778" s="11" t="s">
        <v>35</v>
      </c>
      <c r="AX778" s="11" t="s">
        <v>72</v>
      </c>
      <c r="AY778" s="216" t="s">
        <v>173</v>
      </c>
    </row>
    <row r="779" spans="2:51" s="11" customFormat="1" ht="13.5">
      <c r="B779" s="205"/>
      <c r="C779" s="206"/>
      <c r="D779" s="207" t="s">
        <v>183</v>
      </c>
      <c r="E779" s="208" t="s">
        <v>21</v>
      </c>
      <c r="F779" s="209" t="s">
        <v>603</v>
      </c>
      <c r="G779" s="206"/>
      <c r="H779" s="210" t="s">
        <v>21</v>
      </c>
      <c r="I779" s="211"/>
      <c r="J779" s="206"/>
      <c r="K779" s="206"/>
      <c r="L779" s="212"/>
      <c r="M779" s="213"/>
      <c r="N779" s="214"/>
      <c r="O779" s="214"/>
      <c r="P779" s="214"/>
      <c r="Q779" s="214"/>
      <c r="R779" s="214"/>
      <c r="S779" s="214"/>
      <c r="T779" s="215"/>
      <c r="AT779" s="216" t="s">
        <v>183</v>
      </c>
      <c r="AU779" s="216" t="s">
        <v>82</v>
      </c>
      <c r="AV779" s="11" t="s">
        <v>80</v>
      </c>
      <c r="AW779" s="11" t="s">
        <v>35</v>
      </c>
      <c r="AX779" s="11" t="s">
        <v>72</v>
      </c>
      <c r="AY779" s="216" t="s">
        <v>173</v>
      </c>
    </row>
    <row r="780" spans="2:51" s="11" customFormat="1" ht="13.5">
      <c r="B780" s="205"/>
      <c r="C780" s="206"/>
      <c r="D780" s="207" t="s">
        <v>183</v>
      </c>
      <c r="E780" s="208" t="s">
        <v>21</v>
      </c>
      <c r="F780" s="209" t="s">
        <v>604</v>
      </c>
      <c r="G780" s="206"/>
      <c r="H780" s="210" t="s">
        <v>21</v>
      </c>
      <c r="I780" s="211"/>
      <c r="J780" s="206"/>
      <c r="K780" s="206"/>
      <c r="L780" s="212"/>
      <c r="M780" s="213"/>
      <c r="N780" s="214"/>
      <c r="O780" s="214"/>
      <c r="P780" s="214"/>
      <c r="Q780" s="214"/>
      <c r="R780" s="214"/>
      <c r="S780" s="214"/>
      <c r="T780" s="215"/>
      <c r="AT780" s="216" t="s">
        <v>183</v>
      </c>
      <c r="AU780" s="216" t="s">
        <v>82</v>
      </c>
      <c r="AV780" s="11" t="s">
        <v>80</v>
      </c>
      <c r="AW780" s="11" t="s">
        <v>35</v>
      </c>
      <c r="AX780" s="11" t="s">
        <v>72</v>
      </c>
      <c r="AY780" s="216" t="s">
        <v>173</v>
      </c>
    </row>
    <row r="781" spans="2:51" s="12" customFormat="1" ht="13.5">
      <c r="B781" s="217"/>
      <c r="C781" s="218"/>
      <c r="D781" s="207" t="s">
        <v>183</v>
      </c>
      <c r="E781" s="219" t="s">
        <v>21</v>
      </c>
      <c r="F781" s="220" t="s">
        <v>187</v>
      </c>
      <c r="G781" s="218"/>
      <c r="H781" s="221">
        <v>7.93</v>
      </c>
      <c r="I781" s="222"/>
      <c r="J781" s="218"/>
      <c r="K781" s="218"/>
      <c r="L781" s="223"/>
      <c r="M781" s="224"/>
      <c r="N781" s="225"/>
      <c r="O781" s="225"/>
      <c r="P781" s="225"/>
      <c r="Q781" s="225"/>
      <c r="R781" s="225"/>
      <c r="S781" s="225"/>
      <c r="T781" s="226"/>
      <c r="AT781" s="227" t="s">
        <v>183</v>
      </c>
      <c r="AU781" s="227" t="s">
        <v>82</v>
      </c>
      <c r="AV781" s="12" t="s">
        <v>82</v>
      </c>
      <c r="AW781" s="12" t="s">
        <v>35</v>
      </c>
      <c r="AX781" s="12" t="s">
        <v>72</v>
      </c>
      <c r="AY781" s="227" t="s">
        <v>173</v>
      </c>
    </row>
    <row r="782" spans="2:51" s="11" customFormat="1" ht="13.5">
      <c r="B782" s="205"/>
      <c r="C782" s="206"/>
      <c r="D782" s="207" t="s">
        <v>183</v>
      </c>
      <c r="E782" s="208" t="s">
        <v>21</v>
      </c>
      <c r="F782" s="209" t="s">
        <v>235</v>
      </c>
      <c r="G782" s="206"/>
      <c r="H782" s="210" t="s">
        <v>21</v>
      </c>
      <c r="I782" s="211"/>
      <c r="J782" s="206"/>
      <c r="K782" s="206"/>
      <c r="L782" s="212"/>
      <c r="M782" s="213"/>
      <c r="N782" s="214"/>
      <c r="O782" s="214"/>
      <c r="P782" s="214"/>
      <c r="Q782" s="214"/>
      <c r="R782" s="214"/>
      <c r="S782" s="214"/>
      <c r="T782" s="215"/>
      <c r="AT782" s="216" t="s">
        <v>183</v>
      </c>
      <c r="AU782" s="216" t="s">
        <v>82</v>
      </c>
      <c r="AV782" s="11" t="s">
        <v>80</v>
      </c>
      <c r="AW782" s="11" t="s">
        <v>35</v>
      </c>
      <c r="AX782" s="11" t="s">
        <v>72</v>
      </c>
      <c r="AY782" s="216" t="s">
        <v>173</v>
      </c>
    </row>
    <row r="783" spans="2:51" s="11" customFormat="1" ht="13.5">
      <c r="B783" s="205"/>
      <c r="C783" s="206"/>
      <c r="D783" s="207" t="s">
        <v>183</v>
      </c>
      <c r="E783" s="208" t="s">
        <v>21</v>
      </c>
      <c r="F783" s="209" t="s">
        <v>603</v>
      </c>
      <c r="G783" s="206"/>
      <c r="H783" s="210" t="s">
        <v>21</v>
      </c>
      <c r="I783" s="211"/>
      <c r="J783" s="206"/>
      <c r="K783" s="206"/>
      <c r="L783" s="212"/>
      <c r="M783" s="213"/>
      <c r="N783" s="214"/>
      <c r="O783" s="214"/>
      <c r="P783" s="214"/>
      <c r="Q783" s="214"/>
      <c r="R783" s="214"/>
      <c r="S783" s="214"/>
      <c r="T783" s="215"/>
      <c r="AT783" s="216" t="s">
        <v>183</v>
      </c>
      <c r="AU783" s="216" t="s">
        <v>82</v>
      </c>
      <c r="AV783" s="11" t="s">
        <v>80</v>
      </c>
      <c r="AW783" s="11" t="s">
        <v>35</v>
      </c>
      <c r="AX783" s="11" t="s">
        <v>72</v>
      </c>
      <c r="AY783" s="216" t="s">
        <v>173</v>
      </c>
    </row>
    <row r="784" spans="2:51" s="11" customFormat="1" ht="13.5">
      <c r="B784" s="205"/>
      <c r="C784" s="206"/>
      <c r="D784" s="207" t="s">
        <v>183</v>
      </c>
      <c r="E784" s="208" t="s">
        <v>21</v>
      </c>
      <c r="F784" s="209" t="s">
        <v>604</v>
      </c>
      <c r="G784" s="206"/>
      <c r="H784" s="210" t="s">
        <v>21</v>
      </c>
      <c r="I784" s="211"/>
      <c r="J784" s="206"/>
      <c r="K784" s="206"/>
      <c r="L784" s="212"/>
      <c r="M784" s="213"/>
      <c r="N784" s="214"/>
      <c r="O784" s="214"/>
      <c r="P784" s="214"/>
      <c r="Q784" s="214"/>
      <c r="R784" s="214"/>
      <c r="S784" s="214"/>
      <c r="T784" s="215"/>
      <c r="AT784" s="216" t="s">
        <v>183</v>
      </c>
      <c r="AU784" s="216" t="s">
        <v>82</v>
      </c>
      <c r="AV784" s="11" t="s">
        <v>80</v>
      </c>
      <c r="AW784" s="11" t="s">
        <v>35</v>
      </c>
      <c r="AX784" s="11" t="s">
        <v>72</v>
      </c>
      <c r="AY784" s="216" t="s">
        <v>173</v>
      </c>
    </row>
    <row r="785" spans="2:51" s="12" customFormat="1" ht="13.5">
      <c r="B785" s="217"/>
      <c r="C785" s="218"/>
      <c r="D785" s="207" t="s">
        <v>183</v>
      </c>
      <c r="E785" s="219" t="s">
        <v>21</v>
      </c>
      <c r="F785" s="220" t="s">
        <v>605</v>
      </c>
      <c r="G785" s="218"/>
      <c r="H785" s="221">
        <v>50.19</v>
      </c>
      <c r="I785" s="222"/>
      <c r="J785" s="218"/>
      <c r="K785" s="218"/>
      <c r="L785" s="223"/>
      <c r="M785" s="224"/>
      <c r="N785" s="225"/>
      <c r="O785" s="225"/>
      <c r="P785" s="225"/>
      <c r="Q785" s="225"/>
      <c r="R785" s="225"/>
      <c r="S785" s="225"/>
      <c r="T785" s="226"/>
      <c r="AT785" s="227" t="s">
        <v>183</v>
      </c>
      <c r="AU785" s="227" t="s">
        <v>82</v>
      </c>
      <c r="AV785" s="12" t="s">
        <v>82</v>
      </c>
      <c r="AW785" s="12" t="s">
        <v>35</v>
      </c>
      <c r="AX785" s="12" t="s">
        <v>72</v>
      </c>
      <c r="AY785" s="227" t="s">
        <v>173</v>
      </c>
    </row>
    <row r="786" spans="2:51" s="11" customFormat="1" ht="13.5">
      <c r="B786" s="205"/>
      <c r="C786" s="206"/>
      <c r="D786" s="207" t="s">
        <v>183</v>
      </c>
      <c r="E786" s="208" t="s">
        <v>21</v>
      </c>
      <c r="F786" s="209" t="s">
        <v>413</v>
      </c>
      <c r="G786" s="206"/>
      <c r="H786" s="210" t="s">
        <v>21</v>
      </c>
      <c r="I786" s="211"/>
      <c r="J786" s="206"/>
      <c r="K786" s="206"/>
      <c r="L786" s="212"/>
      <c r="M786" s="213"/>
      <c r="N786" s="214"/>
      <c r="O786" s="214"/>
      <c r="P786" s="214"/>
      <c r="Q786" s="214"/>
      <c r="R786" s="214"/>
      <c r="S786" s="214"/>
      <c r="T786" s="215"/>
      <c r="AT786" s="216" t="s">
        <v>183</v>
      </c>
      <c r="AU786" s="216" t="s">
        <v>82</v>
      </c>
      <c r="AV786" s="11" t="s">
        <v>80</v>
      </c>
      <c r="AW786" s="11" t="s">
        <v>35</v>
      </c>
      <c r="AX786" s="11" t="s">
        <v>72</v>
      </c>
      <c r="AY786" s="216" t="s">
        <v>173</v>
      </c>
    </row>
    <row r="787" spans="2:51" s="11" customFormat="1" ht="13.5">
      <c r="B787" s="205"/>
      <c r="C787" s="206"/>
      <c r="D787" s="207" t="s">
        <v>183</v>
      </c>
      <c r="E787" s="208" t="s">
        <v>21</v>
      </c>
      <c r="F787" s="209" t="s">
        <v>603</v>
      </c>
      <c r="G787" s="206"/>
      <c r="H787" s="210" t="s">
        <v>21</v>
      </c>
      <c r="I787" s="211"/>
      <c r="J787" s="206"/>
      <c r="K787" s="206"/>
      <c r="L787" s="212"/>
      <c r="M787" s="213"/>
      <c r="N787" s="214"/>
      <c r="O787" s="214"/>
      <c r="P787" s="214"/>
      <c r="Q787" s="214"/>
      <c r="R787" s="214"/>
      <c r="S787" s="214"/>
      <c r="T787" s="215"/>
      <c r="AT787" s="216" t="s">
        <v>183</v>
      </c>
      <c r="AU787" s="216" t="s">
        <v>82</v>
      </c>
      <c r="AV787" s="11" t="s">
        <v>80</v>
      </c>
      <c r="AW787" s="11" t="s">
        <v>35</v>
      </c>
      <c r="AX787" s="11" t="s">
        <v>72</v>
      </c>
      <c r="AY787" s="216" t="s">
        <v>173</v>
      </c>
    </row>
    <row r="788" spans="2:51" s="11" customFormat="1" ht="13.5">
      <c r="B788" s="205"/>
      <c r="C788" s="206"/>
      <c r="D788" s="207" t="s">
        <v>183</v>
      </c>
      <c r="E788" s="208" t="s">
        <v>21</v>
      </c>
      <c r="F788" s="209" t="s">
        <v>604</v>
      </c>
      <c r="G788" s="206"/>
      <c r="H788" s="210" t="s">
        <v>21</v>
      </c>
      <c r="I788" s="211"/>
      <c r="J788" s="206"/>
      <c r="K788" s="206"/>
      <c r="L788" s="212"/>
      <c r="M788" s="213"/>
      <c r="N788" s="214"/>
      <c r="O788" s="214"/>
      <c r="P788" s="214"/>
      <c r="Q788" s="214"/>
      <c r="R788" s="214"/>
      <c r="S788" s="214"/>
      <c r="T788" s="215"/>
      <c r="AT788" s="216" t="s">
        <v>183</v>
      </c>
      <c r="AU788" s="216" t="s">
        <v>82</v>
      </c>
      <c r="AV788" s="11" t="s">
        <v>80</v>
      </c>
      <c r="AW788" s="11" t="s">
        <v>35</v>
      </c>
      <c r="AX788" s="11" t="s">
        <v>72</v>
      </c>
      <c r="AY788" s="216" t="s">
        <v>173</v>
      </c>
    </row>
    <row r="789" spans="2:51" s="12" customFormat="1" ht="13.5">
      <c r="B789" s="217"/>
      <c r="C789" s="218"/>
      <c r="D789" s="207" t="s">
        <v>183</v>
      </c>
      <c r="E789" s="219" t="s">
        <v>21</v>
      </c>
      <c r="F789" s="220" t="s">
        <v>606</v>
      </c>
      <c r="G789" s="218"/>
      <c r="H789" s="221">
        <v>49.64</v>
      </c>
      <c r="I789" s="222"/>
      <c r="J789" s="218"/>
      <c r="K789" s="218"/>
      <c r="L789" s="223"/>
      <c r="M789" s="224"/>
      <c r="N789" s="225"/>
      <c r="O789" s="225"/>
      <c r="P789" s="225"/>
      <c r="Q789" s="225"/>
      <c r="R789" s="225"/>
      <c r="S789" s="225"/>
      <c r="T789" s="226"/>
      <c r="AT789" s="227" t="s">
        <v>183</v>
      </c>
      <c r="AU789" s="227" t="s">
        <v>82</v>
      </c>
      <c r="AV789" s="12" t="s">
        <v>82</v>
      </c>
      <c r="AW789" s="12" t="s">
        <v>35</v>
      </c>
      <c r="AX789" s="12" t="s">
        <v>72</v>
      </c>
      <c r="AY789" s="227" t="s">
        <v>173</v>
      </c>
    </row>
    <row r="790" spans="2:51" s="11" customFormat="1" ht="13.5">
      <c r="B790" s="205"/>
      <c r="C790" s="206"/>
      <c r="D790" s="207" t="s">
        <v>183</v>
      </c>
      <c r="E790" s="208" t="s">
        <v>21</v>
      </c>
      <c r="F790" s="209" t="s">
        <v>229</v>
      </c>
      <c r="G790" s="206"/>
      <c r="H790" s="210" t="s">
        <v>21</v>
      </c>
      <c r="I790" s="211"/>
      <c r="J790" s="206"/>
      <c r="K790" s="206"/>
      <c r="L790" s="212"/>
      <c r="M790" s="213"/>
      <c r="N790" s="214"/>
      <c r="O790" s="214"/>
      <c r="P790" s="214"/>
      <c r="Q790" s="214"/>
      <c r="R790" s="214"/>
      <c r="S790" s="214"/>
      <c r="T790" s="215"/>
      <c r="AT790" s="216" t="s">
        <v>183</v>
      </c>
      <c r="AU790" s="216" t="s">
        <v>82</v>
      </c>
      <c r="AV790" s="11" t="s">
        <v>80</v>
      </c>
      <c r="AW790" s="11" t="s">
        <v>35</v>
      </c>
      <c r="AX790" s="11" t="s">
        <v>72</v>
      </c>
      <c r="AY790" s="216" t="s">
        <v>173</v>
      </c>
    </row>
    <row r="791" spans="2:51" s="11" customFormat="1" ht="13.5">
      <c r="B791" s="205"/>
      <c r="C791" s="206"/>
      <c r="D791" s="207" t="s">
        <v>183</v>
      </c>
      <c r="E791" s="208" t="s">
        <v>21</v>
      </c>
      <c r="F791" s="209" t="s">
        <v>603</v>
      </c>
      <c r="G791" s="206"/>
      <c r="H791" s="210" t="s">
        <v>21</v>
      </c>
      <c r="I791" s="211"/>
      <c r="J791" s="206"/>
      <c r="K791" s="206"/>
      <c r="L791" s="212"/>
      <c r="M791" s="213"/>
      <c r="N791" s="214"/>
      <c r="O791" s="214"/>
      <c r="P791" s="214"/>
      <c r="Q791" s="214"/>
      <c r="R791" s="214"/>
      <c r="S791" s="214"/>
      <c r="T791" s="215"/>
      <c r="AT791" s="216" t="s">
        <v>183</v>
      </c>
      <c r="AU791" s="216" t="s">
        <v>82</v>
      </c>
      <c r="AV791" s="11" t="s">
        <v>80</v>
      </c>
      <c r="AW791" s="11" t="s">
        <v>35</v>
      </c>
      <c r="AX791" s="11" t="s">
        <v>72</v>
      </c>
      <c r="AY791" s="216" t="s">
        <v>173</v>
      </c>
    </row>
    <row r="792" spans="2:51" s="11" customFormat="1" ht="13.5">
      <c r="B792" s="205"/>
      <c r="C792" s="206"/>
      <c r="D792" s="207" t="s">
        <v>183</v>
      </c>
      <c r="E792" s="208" t="s">
        <v>21</v>
      </c>
      <c r="F792" s="209" t="s">
        <v>604</v>
      </c>
      <c r="G792" s="206"/>
      <c r="H792" s="210" t="s">
        <v>21</v>
      </c>
      <c r="I792" s="211"/>
      <c r="J792" s="206"/>
      <c r="K792" s="206"/>
      <c r="L792" s="212"/>
      <c r="M792" s="213"/>
      <c r="N792" s="214"/>
      <c r="O792" s="214"/>
      <c r="P792" s="214"/>
      <c r="Q792" s="214"/>
      <c r="R792" s="214"/>
      <c r="S792" s="214"/>
      <c r="T792" s="215"/>
      <c r="AT792" s="216" t="s">
        <v>183</v>
      </c>
      <c r="AU792" s="216" t="s">
        <v>82</v>
      </c>
      <c r="AV792" s="11" t="s">
        <v>80</v>
      </c>
      <c r="AW792" s="11" t="s">
        <v>35</v>
      </c>
      <c r="AX792" s="11" t="s">
        <v>72</v>
      </c>
      <c r="AY792" s="216" t="s">
        <v>173</v>
      </c>
    </row>
    <row r="793" spans="2:51" s="12" customFormat="1" ht="13.5">
      <c r="B793" s="217"/>
      <c r="C793" s="218"/>
      <c r="D793" s="207" t="s">
        <v>183</v>
      </c>
      <c r="E793" s="219" t="s">
        <v>21</v>
      </c>
      <c r="F793" s="220" t="s">
        <v>356</v>
      </c>
      <c r="G793" s="218"/>
      <c r="H793" s="221">
        <v>29.39</v>
      </c>
      <c r="I793" s="222"/>
      <c r="J793" s="218"/>
      <c r="K793" s="218"/>
      <c r="L793" s="223"/>
      <c r="M793" s="224"/>
      <c r="N793" s="225"/>
      <c r="O793" s="225"/>
      <c r="P793" s="225"/>
      <c r="Q793" s="225"/>
      <c r="R793" s="225"/>
      <c r="S793" s="225"/>
      <c r="T793" s="226"/>
      <c r="AT793" s="227" t="s">
        <v>183</v>
      </c>
      <c r="AU793" s="227" t="s">
        <v>82</v>
      </c>
      <c r="AV793" s="12" t="s">
        <v>82</v>
      </c>
      <c r="AW793" s="12" t="s">
        <v>35</v>
      </c>
      <c r="AX793" s="12" t="s">
        <v>72</v>
      </c>
      <c r="AY793" s="227" t="s">
        <v>173</v>
      </c>
    </row>
    <row r="794" spans="2:51" s="14" customFormat="1" ht="13.5">
      <c r="B794" s="243"/>
      <c r="C794" s="244"/>
      <c r="D794" s="207" t="s">
        <v>183</v>
      </c>
      <c r="E794" s="245" t="s">
        <v>21</v>
      </c>
      <c r="F794" s="246" t="s">
        <v>204</v>
      </c>
      <c r="G794" s="244"/>
      <c r="H794" s="247">
        <v>213.18</v>
      </c>
      <c r="I794" s="248"/>
      <c r="J794" s="244"/>
      <c r="K794" s="244"/>
      <c r="L794" s="249"/>
      <c r="M794" s="250"/>
      <c r="N794" s="251"/>
      <c r="O794" s="251"/>
      <c r="P794" s="251"/>
      <c r="Q794" s="251"/>
      <c r="R794" s="251"/>
      <c r="S794" s="251"/>
      <c r="T794" s="252"/>
      <c r="AT794" s="253" t="s">
        <v>183</v>
      </c>
      <c r="AU794" s="253" t="s">
        <v>82</v>
      </c>
      <c r="AV794" s="14" t="s">
        <v>181</v>
      </c>
      <c r="AW794" s="14" t="s">
        <v>35</v>
      </c>
      <c r="AX794" s="14" t="s">
        <v>80</v>
      </c>
      <c r="AY794" s="253" t="s">
        <v>173</v>
      </c>
    </row>
    <row r="795" spans="2:63" s="10" customFormat="1" ht="29.85" customHeight="1">
      <c r="B795" s="176"/>
      <c r="C795" s="177"/>
      <c r="D795" s="190" t="s">
        <v>71</v>
      </c>
      <c r="E795" s="191" t="s">
        <v>607</v>
      </c>
      <c r="F795" s="191" t="s">
        <v>608</v>
      </c>
      <c r="G795" s="177"/>
      <c r="H795" s="177"/>
      <c r="I795" s="180"/>
      <c r="J795" s="192">
        <f>BK795</f>
        <v>0</v>
      </c>
      <c r="K795" s="177"/>
      <c r="L795" s="182"/>
      <c r="M795" s="183"/>
      <c r="N795" s="184"/>
      <c r="O795" s="184"/>
      <c r="P795" s="185">
        <f>SUM(P796:P812)</f>
        <v>0</v>
      </c>
      <c r="Q795" s="184"/>
      <c r="R795" s="185">
        <f>SUM(R796:R812)</f>
        <v>0</v>
      </c>
      <c r="S795" s="184"/>
      <c r="T795" s="186">
        <f>SUM(T796:T812)</f>
        <v>0.0112725</v>
      </c>
      <c r="AR795" s="187" t="s">
        <v>82</v>
      </c>
      <c r="AT795" s="188" t="s">
        <v>71</v>
      </c>
      <c r="AU795" s="188" t="s">
        <v>80</v>
      </c>
      <c r="AY795" s="187" t="s">
        <v>173</v>
      </c>
      <c r="BK795" s="189">
        <f>SUM(BK796:BK812)</f>
        <v>0</v>
      </c>
    </row>
    <row r="796" spans="2:65" s="1" customFormat="1" ht="22.5" customHeight="1">
      <c r="B796" s="41"/>
      <c r="C796" s="193" t="s">
        <v>609</v>
      </c>
      <c r="D796" s="193" t="s">
        <v>176</v>
      </c>
      <c r="E796" s="194" t="s">
        <v>610</v>
      </c>
      <c r="F796" s="195" t="s">
        <v>540</v>
      </c>
      <c r="G796" s="196" t="s">
        <v>611</v>
      </c>
      <c r="H796" s="197">
        <v>6.75</v>
      </c>
      <c r="I796" s="198"/>
      <c r="J796" s="199">
        <f>ROUND(I796*H796,2)</f>
        <v>0</v>
      </c>
      <c r="K796" s="195" t="s">
        <v>180</v>
      </c>
      <c r="L796" s="61"/>
      <c r="M796" s="200" t="s">
        <v>21</v>
      </c>
      <c r="N796" s="201" t="s">
        <v>43</v>
      </c>
      <c r="O796" s="42"/>
      <c r="P796" s="202">
        <f>O796*H796</f>
        <v>0</v>
      </c>
      <c r="Q796" s="202">
        <v>0</v>
      </c>
      <c r="R796" s="202">
        <f>Q796*H796</f>
        <v>0</v>
      </c>
      <c r="S796" s="202">
        <v>0.00167</v>
      </c>
      <c r="T796" s="203">
        <f>S796*H796</f>
        <v>0.0112725</v>
      </c>
      <c r="AR796" s="24" t="s">
        <v>465</v>
      </c>
      <c r="AT796" s="24" t="s">
        <v>176</v>
      </c>
      <c r="AU796" s="24" t="s">
        <v>82</v>
      </c>
      <c r="AY796" s="24" t="s">
        <v>173</v>
      </c>
      <c r="BE796" s="204">
        <f>IF(N796="základní",J796,0)</f>
        <v>0</v>
      </c>
      <c r="BF796" s="204">
        <f>IF(N796="snížená",J796,0)</f>
        <v>0</v>
      </c>
      <c r="BG796" s="204">
        <f>IF(N796="zákl. přenesená",J796,0)</f>
        <v>0</v>
      </c>
      <c r="BH796" s="204">
        <f>IF(N796="sníž. přenesená",J796,0)</f>
        <v>0</v>
      </c>
      <c r="BI796" s="204">
        <f>IF(N796="nulová",J796,0)</f>
        <v>0</v>
      </c>
      <c r="BJ796" s="24" t="s">
        <v>80</v>
      </c>
      <c r="BK796" s="204">
        <f>ROUND(I796*H796,2)</f>
        <v>0</v>
      </c>
      <c r="BL796" s="24" t="s">
        <v>465</v>
      </c>
      <c r="BM796" s="24" t="s">
        <v>612</v>
      </c>
    </row>
    <row r="797" spans="2:51" s="11" customFormat="1" ht="13.5">
      <c r="B797" s="205"/>
      <c r="C797" s="206"/>
      <c r="D797" s="207" t="s">
        <v>183</v>
      </c>
      <c r="E797" s="208" t="s">
        <v>21</v>
      </c>
      <c r="F797" s="209" t="s">
        <v>613</v>
      </c>
      <c r="G797" s="206"/>
      <c r="H797" s="210" t="s">
        <v>21</v>
      </c>
      <c r="I797" s="211"/>
      <c r="J797" s="206"/>
      <c r="K797" s="206"/>
      <c r="L797" s="212"/>
      <c r="M797" s="213"/>
      <c r="N797" s="214"/>
      <c r="O797" s="214"/>
      <c r="P797" s="214"/>
      <c r="Q797" s="214"/>
      <c r="R797" s="214"/>
      <c r="S797" s="214"/>
      <c r="T797" s="215"/>
      <c r="AT797" s="216" t="s">
        <v>183</v>
      </c>
      <c r="AU797" s="216" t="s">
        <v>82</v>
      </c>
      <c r="AV797" s="11" t="s">
        <v>80</v>
      </c>
      <c r="AW797" s="11" t="s">
        <v>35</v>
      </c>
      <c r="AX797" s="11" t="s">
        <v>72</v>
      </c>
      <c r="AY797" s="216" t="s">
        <v>173</v>
      </c>
    </row>
    <row r="798" spans="2:51" s="11" customFormat="1" ht="13.5">
      <c r="B798" s="205"/>
      <c r="C798" s="206"/>
      <c r="D798" s="207" t="s">
        <v>183</v>
      </c>
      <c r="E798" s="208" t="s">
        <v>21</v>
      </c>
      <c r="F798" s="209" t="s">
        <v>288</v>
      </c>
      <c r="G798" s="206"/>
      <c r="H798" s="210" t="s">
        <v>21</v>
      </c>
      <c r="I798" s="211"/>
      <c r="J798" s="206"/>
      <c r="K798" s="206"/>
      <c r="L798" s="212"/>
      <c r="M798" s="213"/>
      <c r="N798" s="214"/>
      <c r="O798" s="214"/>
      <c r="P798" s="214"/>
      <c r="Q798" s="214"/>
      <c r="R798" s="214"/>
      <c r="S798" s="214"/>
      <c r="T798" s="215"/>
      <c r="AT798" s="216" t="s">
        <v>183</v>
      </c>
      <c r="AU798" s="216" t="s">
        <v>82</v>
      </c>
      <c r="AV798" s="11" t="s">
        <v>80</v>
      </c>
      <c r="AW798" s="11" t="s">
        <v>35</v>
      </c>
      <c r="AX798" s="11" t="s">
        <v>72</v>
      </c>
      <c r="AY798" s="216" t="s">
        <v>173</v>
      </c>
    </row>
    <row r="799" spans="2:51" s="11" customFormat="1" ht="13.5">
      <c r="B799" s="205"/>
      <c r="C799" s="206"/>
      <c r="D799" s="207" t="s">
        <v>183</v>
      </c>
      <c r="E799" s="208" t="s">
        <v>21</v>
      </c>
      <c r="F799" s="209" t="s">
        <v>614</v>
      </c>
      <c r="G799" s="206"/>
      <c r="H799" s="210" t="s">
        <v>21</v>
      </c>
      <c r="I799" s="211"/>
      <c r="J799" s="206"/>
      <c r="K799" s="206"/>
      <c r="L799" s="212"/>
      <c r="M799" s="213"/>
      <c r="N799" s="214"/>
      <c r="O799" s="214"/>
      <c r="P799" s="214"/>
      <c r="Q799" s="214"/>
      <c r="R799" s="214"/>
      <c r="S799" s="214"/>
      <c r="T799" s="215"/>
      <c r="AT799" s="216" t="s">
        <v>183</v>
      </c>
      <c r="AU799" s="216" t="s">
        <v>82</v>
      </c>
      <c r="AV799" s="11" t="s">
        <v>80</v>
      </c>
      <c r="AW799" s="11" t="s">
        <v>35</v>
      </c>
      <c r="AX799" s="11" t="s">
        <v>72</v>
      </c>
      <c r="AY799" s="216" t="s">
        <v>173</v>
      </c>
    </row>
    <row r="800" spans="2:51" s="11" customFormat="1" ht="13.5">
      <c r="B800" s="205"/>
      <c r="C800" s="206"/>
      <c r="D800" s="207" t="s">
        <v>183</v>
      </c>
      <c r="E800" s="208" t="s">
        <v>21</v>
      </c>
      <c r="F800" s="209" t="s">
        <v>615</v>
      </c>
      <c r="G800" s="206"/>
      <c r="H800" s="210" t="s">
        <v>21</v>
      </c>
      <c r="I800" s="211"/>
      <c r="J800" s="206"/>
      <c r="K800" s="206"/>
      <c r="L800" s="212"/>
      <c r="M800" s="213"/>
      <c r="N800" s="214"/>
      <c r="O800" s="214"/>
      <c r="P800" s="214"/>
      <c r="Q800" s="214"/>
      <c r="R800" s="214"/>
      <c r="S800" s="214"/>
      <c r="T800" s="215"/>
      <c r="AT800" s="216" t="s">
        <v>183</v>
      </c>
      <c r="AU800" s="216" t="s">
        <v>82</v>
      </c>
      <c r="AV800" s="11" t="s">
        <v>80</v>
      </c>
      <c r="AW800" s="11" t="s">
        <v>35</v>
      </c>
      <c r="AX800" s="11" t="s">
        <v>72</v>
      </c>
      <c r="AY800" s="216" t="s">
        <v>173</v>
      </c>
    </row>
    <row r="801" spans="2:51" s="12" customFormat="1" ht="13.5">
      <c r="B801" s="217"/>
      <c r="C801" s="218"/>
      <c r="D801" s="207" t="s">
        <v>183</v>
      </c>
      <c r="E801" s="219" t="s">
        <v>21</v>
      </c>
      <c r="F801" s="220" t="s">
        <v>616</v>
      </c>
      <c r="G801" s="218"/>
      <c r="H801" s="221">
        <v>2.25</v>
      </c>
      <c r="I801" s="222"/>
      <c r="J801" s="218"/>
      <c r="K801" s="218"/>
      <c r="L801" s="223"/>
      <c r="M801" s="224"/>
      <c r="N801" s="225"/>
      <c r="O801" s="225"/>
      <c r="P801" s="225"/>
      <c r="Q801" s="225"/>
      <c r="R801" s="225"/>
      <c r="S801" s="225"/>
      <c r="T801" s="226"/>
      <c r="AT801" s="227" t="s">
        <v>183</v>
      </c>
      <c r="AU801" s="227" t="s">
        <v>82</v>
      </c>
      <c r="AV801" s="12" t="s">
        <v>82</v>
      </c>
      <c r="AW801" s="12" t="s">
        <v>35</v>
      </c>
      <c r="AX801" s="12" t="s">
        <v>72</v>
      </c>
      <c r="AY801" s="227" t="s">
        <v>173</v>
      </c>
    </row>
    <row r="802" spans="2:51" s="11" customFormat="1" ht="13.5">
      <c r="B802" s="205"/>
      <c r="C802" s="206"/>
      <c r="D802" s="207" t="s">
        <v>183</v>
      </c>
      <c r="E802" s="208" t="s">
        <v>21</v>
      </c>
      <c r="F802" s="209" t="s">
        <v>617</v>
      </c>
      <c r="G802" s="206"/>
      <c r="H802" s="210" t="s">
        <v>21</v>
      </c>
      <c r="I802" s="211"/>
      <c r="J802" s="206"/>
      <c r="K802" s="206"/>
      <c r="L802" s="212"/>
      <c r="M802" s="213"/>
      <c r="N802" s="214"/>
      <c r="O802" s="214"/>
      <c r="P802" s="214"/>
      <c r="Q802" s="214"/>
      <c r="R802" s="214"/>
      <c r="S802" s="214"/>
      <c r="T802" s="215"/>
      <c r="AT802" s="216" t="s">
        <v>183</v>
      </c>
      <c r="AU802" s="216" t="s">
        <v>82</v>
      </c>
      <c r="AV802" s="11" t="s">
        <v>80</v>
      </c>
      <c r="AW802" s="11" t="s">
        <v>35</v>
      </c>
      <c r="AX802" s="11" t="s">
        <v>72</v>
      </c>
      <c r="AY802" s="216" t="s">
        <v>173</v>
      </c>
    </row>
    <row r="803" spans="2:51" s="11" customFormat="1" ht="13.5">
      <c r="B803" s="205"/>
      <c r="C803" s="206"/>
      <c r="D803" s="207" t="s">
        <v>183</v>
      </c>
      <c r="E803" s="208" t="s">
        <v>21</v>
      </c>
      <c r="F803" s="209" t="s">
        <v>288</v>
      </c>
      <c r="G803" s="206"/>
      <c r="H803" s="210" t="s">
        <v>21</v>
      </c>
      <c r="I803" s="211"/>
      <c r="J803" s="206"/>
      <c r="K803" s="206"/>
      <c r="L803" s="212"/>
      <c r="M803" s="213"/>
      <c r="N803" s="214"/>
      <c r="O803" s="214"/>
      <c r="P803" s="214"/>
      <c r="Q803" s="214"/>
      <c r="R803" s="214"/>
      <c r="S803" s="214"/>
      <c r="T803" s="215"/>
      <c r="AT803" s="216" t="s">
        <v>183</v>
      </c>
      <c r="AU803" s="216" t="s">
        <v>82</v>
      </c>
      <c r="AV803" s="11" t="s">
        <v>80</v>
      </c>
      <c r="AW803" s="11" t="s">
        <v>35</v>
      </c>
      <c r="AX803" s="11" t="s">
        <v>72</v>
      </c>
      <c r="AY803" s="216" t="s">
        <v>173</v>
      </c>
    </row>
    <row r="804" spans="2:51" s="11" customFormat="1" ht="13.5">
      <c r="B804" s="205"/>
      <c r="C804" s="206"/>
      <c r="D804" s="207" t="s">
        <v>183</v>
      </c>
      <c r="E804" s="208" t="s">
        <v>21</v>
      </c>
      <c r="F804" s="209" t="s">
        <v>614</v>
      </c>
      <c r="G804" s="206"/>
      <c r="H804" s="210" t="s">
        <v>21</v>
      </c>
      <c r="I804" s="211"/>
      <c r="J804" s="206"/>
      <c r="K804" s="206"/>
      <c r="L804" s="212"/>
      <c r="M804" s="213"/>
      <c r="N804" s="214"/>
      <c r="O804" s="214"/>
      <c r="P804" s="214"/>
      <c r="Q804" s="214"/>
      <c r="R804" s="214"/>
      <c r="S804" s="214"/>
      <c r="T804" s="215"/>
      <c r="AT804" s="216" t="s">
        <v>183</v>
      </c>
      <c r="AU804" s="216" t="s">
        <v>82</v>
      </c>
      <c r="AV804" s="11" t="s">
        <v>80</v>
      </c>
      <c r="AW804" s="11" t="s">
        <v>35</v>
      </c>
      <c r="AX804" s="11" t="s">
        <v>72</v>
      </c>
      <c r="AY804" s="216" t="s">
        <v>173</v>
      </c>
    </row>
    <row r="805" spans="2:51" s="11" customFormat="1" ht="13.5">
      <c r="B805" s="205"/>
      <c r="C805" s="206"/>
      <c r="D805" s="207" t="s">
        <v>183</v>
      </c>
      <c r="E805" s="208" t="s">
        <v>21</v>
      </c>
      <c r="F805" s="209" t="s">
        <v>615</v>
      </c>
      <c r="G805" s="206"/>
      <c r="H805" s="210" t="s">
        <v>21</v>
      </c>
      <c r="I805" s="211"/>
      <c r="J805" s="206"/>
      <c r="K805" s="206"/>
      <c r="L805" s="212"/>
      <c r="M805" s="213"/>
      <c r="N805" s="214"/>
      <c r="O805" s="214"/>
      <c r="P805" s="214"/>
      <c r="Q805" s="214"/>
      <c r="R805" s="214"/>
      <c r="S805" s="214"/>
      <c r="T805" s="215"/>
      <c r="AT805" s="216" t="s">
        <v>183</v>
      </c>
      <c r="AU805" s="216" t="s">
        <v>82</v>
      </c>
      <c r="AV805" s="11" t="s">
        <v>80</v>
      </c>
      <c r="AW805" s="11" t="s">
        <v>35</v>
      </c>
      <c r="AX805" s="11" t="s">
        <v>72</v>
      </c>
      <c r="AY805" s="216" t="s">
        <v>173</v>
      </c>
    </row>
    <row r="806" spans="2:51" s="12" customFormat="1" ht="13.5">
      <c r="B806" s="217"/>
      <c r="C806" s="218"/>
      <c r="D806" s="207" t="s">
        <v>183</v>
      </c>
      <c r="E806" s="219" t="s">
        <v>21</v>
      </c>
      <c r="F806" s="220" t="s">
        <v>616</v>
      </c>
      <c r="G806" s="218"/>
      <c r="H806" s="221">
        <v>2.25</v>
      </c>
      <c r="I806" s="222"/>
      <c r="J806" s="218"/>
      <c r="K806" s="218"/>
      <c r="L806" s="223"/>
      <c r="M806" s="224"/>
      <c r="N806" s="225"/>
      <c r="O806" s="225"/>
      <c r="P806" s="225"/>
      <c r="Q806" s="225"/>
      <c r="R806" s="225"/>
      <c r="S806" s="225"/>
      <c r="T806" s="226"/>
      <c r="AT806" s="227" t="s">
        <v>183</v>
      </c>
      <c r="AU806" s="227" t="s">
        <v>82</v>
      </c>
      <c r="AV806" s="12" t="s">
        <v>82</v>
      </c>
      <c r="AW806" s="12" t="s">
        <v>35</v>
      </c>
      <c r="AX806" s="12" t="s">
        <v>72</v>
      </c>
      <c r="AY806" s="227" t="s">
        <v>173</v>
      </c>
    </row>
    <row r="807" spans="2:51" s="11" customFormat="1" ht="13.5">
      <c r="B807" s="205"/>
      <c r="C807" s="206"/>
      <c r="D807" s="207" t="s">
        <v>183</v>
      </c>
      <c r="E807" s="208" t="s">
        <v>21</v>
      </c>
      <c r="F807" s="209" t="s">
        <v>618</v>
      </c>
      <c r="G807" s="206"/>
      <c r="H807" s="210" t="s">
        <v>21</v>
      </c>
      <c r="I807" s="211"/>
      <c r="J807" s="206"/>
      <c r="K807" s="206"/>
      <c r="L807" s="212"/>
      <c r="M807" s="213"/>
      <c r="N807" s="214"/>
      <c r="O807" s="214"/>
      <c r="P807" s="214"/>
      <c r="Q807" s="214"/>
      <c r="R807" s="214"/>
      <c r="S807" s="214"/>
      <c r="T807" s="215"/>
      <c r="AT807" s="216" t="s">
        <v>183</v>
      </c>
      <c r="AU807" s="216" t="s">
        <v>82</v>
      </c>
      <c r="AV807" s="11" t="s">
        <v>80</v>
      </c>
      <c r="AW807" s="11" t="s">
        <v>35</v>
      </c>
      <c r="AX807" s="11" t="s">
        <v>72</v>
      </c>
      <c r="AY807" s="216" t="s">
        <v>173</v>
      </c>
    </row>
    <row r="808" spans="2:51" s="11" customFormat="1" ht="13.5">
      <c r="B808" s="205"/>
      <c r="C808" s="206"/>
      <c r="D808" s="207" t="s">
        <v>183</v>
      </c>
      <c r="E808" s="208" t="s">
        <v>21</v>
      </c>
      <c r="F808" s="209" t="s">
        <v>288</v>
      </c>
      <c r="G808" s="206"/>
      <c r="H808" s="210" t="s">
        <v>21</v>
      </c>
      <c r="I808" s="211"/>
      <c r="J808" s="206"/>
      <c r="K808" s="206"/>
      <c r="L808" s="212"/>
      <c r="M808" s="213"/>
      <c r="N808" s="214"/>
      <c r="O808" s="214"/>
      <c r="P808" s="214"/>
      <c r="Q808" s="214"/>
      <c r="R808" s="214"/>
      <c r="S808" s="214"/>
      <c r="T808" s="215"/>
      <c r="AT808" s="216" t="s">
        <v>183</v>
      </c>
      <c r="AU808" s="216" t="s">
        <v>82</v>
      </c>
      <c r="AV808" s="11" t="s">
        <v>80</v>
      </c>
      <c r="AW808" s="11" t="s">
        <v>35</v>
      </c>
      <c r="AX808" s="11" t="s">
        <v>72</v>
      </c>
      <c r="AY808" s="216" t="s">
        <v>173</v>
      </c>
    </row>
    <row r="809" spans="2:51" s="11" customFormat="1" ht="13.5">
      <c r="B809" s="205"/>
      <c r="C809" s="206"/>
      <c r="D809" s="207" t="s">
        <v>183</v>
      </c>
      <c r="E809" s="208" t="s">
        <v>21</v>
      </c>
      <c r="F809" s="209" t="s">
        <v>614</v>
      </c>
      <c r="G809" s="206"/>
      <c r="H809" s="210" t="s">
        <v>21</v>
      </c>
      <c r="I809" s="211"/>
      <c r="J809" s="206"/>
      <c r="K809" s="206"/>
      <c r="L809" s="212"/>
      <c r="M809" s="213"/>
      <c r="N809" s="214"/>
      <c r="O809" s="214"/>
      <c r="P809" s="214"/>
      <c r="Q809" s="214"/>
      <c r="R809" s="214"/>
      <c r="S809" s="214"/>
      <c r="T809" s="215"/>
      <c r="AT809" s="216" t="s">
        <v>183</v>
      </c>
      <c r="AU809" s="216" t="s">
        <v>82</v>
      </c>
      <c r="AV809" s="11" t="s">
        <v>80</v>
      </c>
      <c r="AW809" s="11" t="s">
        <v>35</v>
      </c>
      <c r="AX809" s="11" t="s">
        <v>72</v>
      </c>
      <c r="AY809" s="216" t="s">
        <v>173</v>
      </c>
    </row>
    <row r="810" spans="2:51" s="11" customFormat="1" ht="13.5">
      <c r="B810" s="205"/>
      <c r="C810" s="206"/>
      <c r="D810" s="207" t="s">
        <v>183</v>
      </c>
      <c r="E810" s="208" t="s">
        <v>21</v>
      </c>
      <c r="F810" s="209" t="s">
        <v>615</v>
      </c>
      <c r="G810" s="206"/>
      <c r="H810" s="210" t="s">
        <v>21</v>
      </c>
      <c r="I810" s="211"/>
      <c r="J810" s="206"/>
      <c r="K810" s="206"/>
      <c r="L810" s="212"/>
      <c r="M810" s="213"/>
      <c r="N810" s="214"/>
      <c r="O810" s="214"/>
      <c r="P810" s="214"/>
      <c r="Q810" s="214"/>
      <c r="R810" s="214"/>
      <c r="S810" s="214"/>
      <c r="T810" s="215"/>
      <c r="AT810" s="216" t="s">
        <v>183</v>
      </c>
      <c r="AU810" s="216" t="s">
        <v>82</v>
      </c>
      <c r="AV810" s="11" t="s">
        <v>80</v>
      </c>
      <c r="AW810" s="11" t="s">
        <v>35</v>
      </c>
      <c r="AX810" s="11" t="s">
        <v>72</v>
      </c>
      <c r="AY810" s="216" t="s">
        <v>173</v>
      </c>
    </row>
    <row r="811" spans="2:51" s="12" customFormat="1" ht="13.5">
      <c r="B811" s="217"/>
      <c r="C811" s="218"/>
      <c r="D811" s="207" t="s">
        <v>183</v>
      </c>
      <c r="E811" s="219" t="s">
        <v>21</v>
      </c>
      <c r="F811" s="220" t="s">
        <v>616</v>
      </c>
      <c r="G811" s="218"/>
      <c r="H811" s="221">
        <v>2.25</v>
      </c>
      <c r="I811" s="222"/>
      <c r="J811" s="218"/>
      <c r="K811" s="218"/>
      <c r="L811" s="223"/>
      <c r="M811" s="224"/>
      <c r="N811" s="225"/>
      <c r="O811" s="225"/>
      <c r="P811" s="225"/>
      <c r="Q811" s="225"/>
      <c r="R811" s="225"/>
      <c r="S811" s="225"/>
      <c r="T811" s="226"/>
      <c r="AT811" s="227" t="s">
        <v>183</v>
      </c>
      <c r="AU811" s="227" t="s">
        <v>82</v>
      </c>
      <c r="AV811" s="12" t="s">
        <v>82</v>
      </c>
      <c r="AW811" s="12" t="s">
        <v>35</v>
      </c>
      <c r="AX811" s="12" t="s">
        <v>72</v>
      </c>
      <c r="AY811" s="227" t="s">
        <v>173</v>
      </c>
    </row>
    <row r="812" spans="2:51" s="14" customFormat="1" ht="13.5">
      <c r="B812" s="243"/>
      <c r="C812" s="244"/>
      <c r="D812" s="207" t="s">
        <v>183</v>
      </c>
      <c r="E812" s="245" t="s">
        <v>21</v>
      </c>
      <c r="F812" s="246" t="s">
        <v>204</v>
      </c>
      <c r="G812" s="244"/>
      <c r="H812" s="247">
        <v>6.75</v>
      </c>
      <c r="I812" s="248"/>
      <c r="J812" s="244"/>
      <c r="K812" s="244"/>
      <c r="L812" s="249"/>
      <c r="M812" s="250"/>
      <c r="N812" s="251"/>
      <c r="O812" s="251"/>
      <c r="P812" s="251"/>
      <c r="Q812" s="251"/>
      <c r="R812" s="251"/>
      <c r="S812" s="251"/>
      <c r="T812" s="252"/>
      <c r="AT812" s="253" t="s">
        <v>183</v>
      </c>
      <c r="AU812" s="253" t="s">
        <v>82</v>
      </c>
      <c r="AV812" s="14" t="s">
        <v>181</v>
      </c>
      <c r="AW812" s="14" t="s">
        <v>35</v>
      </c>
      <c r="AX812" s="14" t="s">
        <v>80</v>
      </c>
      <c r="AY812" s="253" t="s">
        <v>173</v>
      </c>
    </row>
    <row r="813" spans="2:63" s="10" customFormat="1" ht="29.85" customHeight="1">
      <c r="B813" s="176"/>
      <c r="C813" s="177"/>
      <c r="D813" s="190" t="s">
        <v>71</v>
      </c>
      <c r="E813" s="191" t="s">
        <v>619</v>
      </c>
      <c r="F813" s="191" t="s">
        <v>620</v>
      </c>
      <c r="G813" s="177"/>
      <c r="H813" s="177"/>
      <c r="I813" s="180"/>
      <c r="J813" s="192">
        <f>BK813</f>
        <v>0</v>
      </c>
      <c r="K813" s="177"/>
      <c r="L813" s="182"/>
      <c r="M813" s="183"/>
      <c r="N813" s="184"/>
      <c r="O813" s="184"/>
      <c r="P813" s="185">
        <f>SUM(P814:P929)</f>
        <v>0</v>
      </c>
      <c r="Q813" s="184"/>
      <c r="R813" s="185">
        <f>SUM(R814:R929)</f>
        <v>0</v>
      </c>
      <c r="S813" s="184"/>
      <c r="T813" s="186">
        <f>SUM(T814:T929)</f>
        <v>0.47900000000000004</v>
      </c>
      <c r="AR813" s="187" t="s">
        <v>82</v>
      </c>
      <c r="AT813" s="188" t="s">
        <v>71</v>
      </c>
      <c r="AU813" s="188" t="s">
        <v>80</v>
      </c>
      <c r="AY813" s="187" t="s">
        <v>173</v>
      </c>
      <c r="BK813" s="189">
        <f>SUM(BK814:BK929)</f>
        <v>0</v>
      </c>
    </row>
    <row r="814" spans="2:65" s="1" customFormat="1" ht="22.5" customHeight="1">
      <c r="B814" s="41"/>
      <c r="C814" s="193" t="s">
        <v>621</v>
      </c>
      <c r="D814" s="193" t="s">
        <v>176</v>
      </c>
      <c r="E814" s="194" t="s">
        <v>622</v>
      </c>
      <c r="F814" s="195" t="s">
        <v>499</v>
      </c>
      <c r="G814" s="196" t="s">
        <v>199</v>
      </c>
      <c r="H814" s="197">
        <v>3</v>
      </c>
      <c r="I814" s="198"/>
      <c r="J814" s="199">
        <f>ROUND(I814*H814,2)</f>
        <v>0</v>
      </c>
      <c r="K814" s="195" t="s">
        <v>180</v>
      </c>
      <c r="L814" s="61"/>
      <c r="M814" s="200" t="s">
        <v>21</v>
      </c>
      <c r="N814" s="201" t="s">
        <v>43</v>
      </c>
      <c r="O814" s="42"/>
      <c r="P814" s="202">
        <f>O814*H814</f>
        <v>0</v>
      </c>
      <c r="Q814" s="202">
        <v>0</v>
      </c>
      <c r="R814" s="202">
        <f>Q814*H814</f>
        <v>0</v>
      </c>
      <c r="S814" s="202">
        <v>0.005</v>
      </c>
      <c r="T814" s="203">
        <f>S814*H814</f>
        <v>0.015</v>
      </c>
      <c r="AR814" s="24" t="s">
        <v>465</v>
      </c>
      <c r="AT814" s="24" t="s">
        <v>176</v>
      </c>
      <c r="AU814" s="24" t="s">
        <v>82</v>
      </c>
      <c r="AY814" s="24" t="s">
        <v>173</v>
      </c>
      <c r="BE814" s="204">
        <f>IF(N814="základní",J814,0)</f>
        <v>0</v>
      </c>
      <c r="BF814" s="204">
        <f>IF(N814="snížená",J814,0)</f>
        <v>0</v>
      </c>
      <c r="BG814" s="204">
        <f>IF(N814="zákl. přenesená",J814,0)</f>
        <v>0</v>
      </c>
      <c r="BH814" s="204">
        <f>IF(N814="sníž. přenesená",J814,0)</f>
        <v>0</v>
      </c>
      <c r="BI814" s="204">
        <f>IF(N814="nulová",J814,0)</f>
        <v>0</v>
      </c>
      <c r="BJ814" s="24" t="s">
        <v>80</v>
      </c>
      <c r="BK814" s="204">
        <f>ROUND(I814*H814,2)</f>
        <v>0</v>
      </c>
      <c r="BL814" s="24" t="s">
        <v>465</v>
      </c>
      <c r="BM814" s="24" t="s">
        <v>623</v>
      </c>
    </row>
    <row r="815" spans="2:51" s="11" customFormat="1" ht="13.5">
      <c r="B815" s="205"/>
      <c r="C815" s="206"/>
      <c r="D815" s="207" t="s">
        <v>183</v>
      </c>
      <c r="E815" s="208" t="s">
        <v>21</v>
      </c>
      <c r="F815" s="209" t="s">
        <v>624</v>
      </c>
      <c r="G815" s="206"/>
      <c r="H815" s="210" t="s">
        <v>21</v>
      </c>
      <c r="I815" s="211"/>
      <c r="J815" s="206"/>
      <c r="K815" s="206"/>
      <c r="L815" s="212"/>
      <c r="M815" s="213"/>
      <c r="N815" s="214"/>
      <c r="O815" s="214"/>
      <c r="P815" s="214"/>
      <c r="Q815" s="214"/>
      <c r="R815" s="214"/>
      <c r="S815" s="214"/>
      <c r="T815" s="215"/>
      <c r="AT815" s="216" t="s">
        <v>183</v>
      </c>
      <c r="AU815" s="216" t="s">
        <v>82</v>
      </c>
      <c r="AV815" s="11" t="s">
        <v>80</v>
      </c>
      <c r="AW815" s="11" t="s">
        <v>35</v>
      </c>
      <c r="AX815" s="11" t="s">
        <v>72</v>
      </c>
      <c r="AY815" s="216" t="s">
        <v>173</v>
      </c>
    </row>
    <row r="816" spans="2:51" s="11" customFormat="1" ht="13.5">
      <c r="B816" s="205"/>
      <c r="C816" s="206"/>
      <c r="D816" s="207" t="s">
        <v>183</v>
      </c>
      <c r="E816" s="208" t="s">
        <v>21</v>
      </c>
      <c r="F816" s="209" t="s">
        <v>288</v>
      </c>
      <c r="G816" s="206"/>
      <c r="H816" s="210" t="s">
        <v>21</v>
      </c>
      <c r="I816" s="211"/>
      <c r="J816" s="206"/>
      <c r="K816" s="206"/>
      <c r="L816" s="212"/>
      <c r="M816" s="213"/>
      <c r="N816" s="214"/>
      <c r="O816" s="214"/>
      <c r="P816" s="214"/>
      <c r="Q816" s="214"/>
      <c r="R816" s="214"/>
      <c r="S816" s="214"/>
      <c r="T816" s="215"/>
      <c r="AT816" s="216" t="s">
        <v>183</v>
      </c>
      <c r="AU816" s="216" t="s">
        <v>82</v>
      </c>
      <c r="AV816" s="11" t="s">
        <v>80</v>
      </c>
      <c r="AW816" s="11" t="s">
        <v>35</v>
      </c>
      <c r="AX816" s="11" t="s">
        <v>72</v>
      </c>
      <c r="AY816" s="216" t="s">
        <v>173</v>
      </c>
    </row>
    <row r="817" spans="2:51" s="11" customFormat="1" ht="13.5">
      <c r="B817" s="205"/>
      <c r="C817" s="206"/>
      <c r="D817" s="207" t="s">
        <v>183</v>
      </c>
      <c r="E817" s="208" t="s">
        <v>21</v>
      </c>
      <c r="F817" s="209" t="s">
        <v>625</v>
      </c>
      <c r="G817" s="206"/>
      <c r="H817" s="210" t="s">
        <v>21</v>
      </c>
      <c r="I817" s="211"/>
      <c r="J817" s="206"/>
      <c r="K817" s="206"/>
      <c r="L817" s="212"/>
      <c r="M817" s="213"/>
      <c r="N817" s="214"/>
      <c r="O817" s="214"/>
      <c r="P817" s="214"/>
      <c r="Q817" s="214"/>
      <c r="R817" s="214"/>
      <c r="S817" s="214"/>
      <c r="T817" s="215"/>
      <c r="AT817" s="216" t="s">
        <v>183</v>
      </c>
      <c r="AU817" s="216" t="s">
        <v>82</v>
      </c>
      <c r="AV817" s="11" t="s">
        <v>80</v>
      </c>
      <c r="AW817" s="11" t="s">
        <v>35</v>
      </c>
      <c r="AX817" s="11" t="s">
        <v>72</v>
      </c>
      <c r="AY817" s="216" t="s">
        <v>173</v>
      </c>
    </row>
    <row r="818" spans="2:51" s="11" customFormat="1" ht="13.5">
      <c r="B818" s="205"/>
      <c r="C818" s="206"/>
      <c r="D818" s="207" t="s">
        <v>183</v>
      </c>
      <c r="E818" s="208" t="s">
        <v>21</v>
      </c>
      <c r="F818" s="209" t="s">
        <v>626</v>
      </c>
      <c r="G818" s="206"/>
      <c r="H818" s="210" t="s">
        <v>21</v>
      </c>
      <c r="I818" s="211"/>
      <c r="J818" s="206"/>
      <c r="K818" s="206"/>
      <c r="L818" s="212"/>
      <c r="M818" s="213"/>
      <c r="N818" s="214"/>
      <c r="O818" s="214"/>
      <c r="P818" s="214"/>
      <c r="Q818" s="214"/>
      <c r="R818" s="214"/>
      <c r="S818" s="214"/>
      <c r="T818" s="215"/>
      <c r="AT818" s="216" t="s">
        <v>183</v>
      </c>
      <c r="AU818" s="216" t="s">
        <v>82</v>
      </c>
      <c r="AV818" s="11" t="s">
        <v>80</v>
      </c>
      <c r="AW818" s="11" t="s">
        <v>35</v>
      </c>
      <c r="AX818" s="11" t="s">
        <v>72</v>
      </c>
      <c r="AY818" s="216" t="s">
        <v>173</v>
      </c>
    </row>
    <row r="819" spans="2:51" s="12" customFormat="1" ht="13.5">
      <c r="B819" s="217"/>
      <c r="C819" s="218"/>
      <c r="D819" s="207" t="s">
        <v>183</v>
      </c>
      <c r="E819" s="219" t="s">
        <v>21</v>
      </c>
      <c r="F819" s="220" t="s">
        <v>80</v>
      </c>
      <c r="G819" s="218"/>
      <c r="H819" s="221">
        <v>1</v>
      </c>
      <c r="I819" s="222"/>
      <c r="J819" s="218"/>
      <c r="K819" s="218"/>
      <c r="L819" s="223"/>
      <c r="M819" s="224"/>
      <c r="N819" s="225"/>
      <c r="O819" s="225"/>
      <c r="P819" s="225"/>
      <c r="Q819" s="225"/>
      <c r="R819" s="225"/>
      <c r="S819" s="225"/>
      <c r="T819" s="226"/>
      <c r="AT819" s="227" t="s">
        <v>183</v>
      </c>
      <c r="AU819" s="227" t="s">
        <v>82</v>
      </c>
      <c r="AV819" s="12" t="s">
        <v>82</v>
      </c>
      <c r="AW819" s="12" t="s">
        <v>35</v>
      </c>
      <c r="AX819" s="12" t="s">
        <v>72</v>
      </c>
      <c r="AY819" s="227" t="s">
        <v>173</v>
      </c>
    </row>
    <row r="820" spans="2:51" s="11" customFormat="1" ht="13.5">
      <c r="B820" s="205"/>
      <c r="C820" s="206"/>
      <c r="D820" s="207" t="s">
        <v>183</v>
      </c>
      <c r="E820" s="208" t="s">
        <v>21</v>
      </c>
      <c r="F820" s="209" t="s">
        <v>627</v>
      </c>
      <c r="G820" s="206"/>
      <c r="H820" s="210" t="s">
        <v>21</v>
      </c>
      <c r="I820" s="211"/>
      <c r="J820" s="206"/>
      <c r="K820" s="206"/>
      <c r="L820" s="212"/>
      <c r="M820" s="213"/>
      <c r="N820" s="214"/>
      <c r="O820" s="214"/>
      <c r="P820" s="214"/>
      <c r="Q820" s="214"/>
      <c r="R820" s="214"/>
      <c r="S820" s="214"/>
      <c r="T820" s="215"/>
      <c r="AT820" s="216" t="s">
        <v>183</v>
      </c>
      <c r="AU820" s="216" t="s">
        <v>82</v>
      </c>
      <c r="AV820" s="11" t="s">
        <v>80</v>
      </c>
      <c r="AW820" s="11" t="s">
        <v>35</v>
      </c>
      <c r="AX820" s="11" t="s">
        <v>72</v>
      </c>
      <c r="AY820" s="216" t="s">
        <v>173</v>
      </c>
    </row>
    <row r="821" spans="2:51" s="11" customFormat="1" ht="13.5">
      <c r="B821" s="205"/>
      <c r="C821" s="206"/>
      <c r="D821" s="207" t="s">
        <v>183</v>
      </c>
      <c r="E821" s="208" t="s">
        <v>21</v>
      </c>
      <c r="F821" s="209" t="s">
        <v>288</v>
      </c>
      <c r="G821" s="206"/>
      <c r="H821" s="210" t="s">
        <v>21</v>
      </c>
      <c r="I821" s="211"/>
      <c r="J821" s="206"/>
      <c r="K821" s="206"/>
      <c r="L821" s="212"/>
      <c r="M821" s="213"/>
      <c r="N821" s="214"/>
      <c r="O821" s="214"/>
      <c r="P821" s="214"/>
      <c r="Q821" s="214"/>
      <c r="R821" s="214"/>
      <c r="S821" s="214"/>
      <c r="T821" s="215"/>
      <c r="AT821" s="216" t="s">
        <v>183</v>
      </c>
      <c r="AU821" s="216" t="s">
        <v>82</v>
      </c>
      <c r="AV821" s="11" t="s">
        <v>80</v>
      </c>
      <c r="AW821" s="11" t="s">
        <v>35</v>
      </c>
      <c r="AX821" s="11" t="s">
        <v>72</v>
      </c>
      <c r="AY821" s="216" t="s">
        <v>173</v>
      </c>
    </row>
    <row r="822" spans="2:51" s="11" customFormat="1" ht="13.5">
      <c r="B822" s="205"/>
      <c r="C822" s="206"/>
      <c r="D822" s="207" t="s">
        <v>183</v>
      </c>
      <c r="E822" s="208" t="s">
        <v>21</v>
      </c>
      <c r="F822" s="209" t="s">
        <v>625</v>
      </c>
      <c r="G822" s="206"/>
      <c r="H822" s="210" t="s">
        <v>21</v>
      </c>
      <c r="I822" s="211"/>
      <c r="J822" s="206"/>
      <c r="K822" s="206"/>
      <c r="L822" s="212"/>
      <c r="M822" s="213"/>
      <c r="N822" s="214"/>
      <c r="O822" s="214"/>
      <c r="P822" s="214"/>
      <c r="Q822" s="214"/>
      <c r="R822" s="214"/>
      <c r="S822" s="214"/>
      <c r="T822" s="215"/>
      <c r="AT822" s="216" t="s">
        <v>183</v>
      </c>
      <c r="AU822" s="216" t="s">
        <v>82</v>
      </c>
      <c r="AV822" s="11" t="s">
        <v>80</v>
      </c>
      <c r="AW822" s="11" t="s">
        <v>35</v>
      </c>
      <c r="AX822" s="11" t="s">
        <v>72</v>
      </c>
      <c r="AY822" s="216" t="s">
        <v>173</v>
      </c>
    </row>
    <row r="823" spans="2:51" s="11" customFormat="1" ht="13.5">
      <c r="B823" s="205"/>
      <c r="C823" s="206"/>
      <c r="D823" s="207" t="s">
        <v>183</v>
      </c>
      <c r="E823" s="208" t="s">
        <v>21</v>
      </c>
      <c r="F823" s="209" t="s">
        <v>626</v>
      </c>
      <c r="G823" s="206"/>
      <c r="H823" s="210" t="s">
        <v>21</v>
      </c>
      <c r="I823" s="211"/>
      <c r="J823" s="206"/>
      <c r="K823" s="206"/>
      <c r="L823" s="212"/>
      <c r="M823" s="213"/>
      <c r="N823" s="214"/>
      <c r="O823" s="214"/>
      <c r="P823" s="214"/>
      <c r="Q823" s="214"/>
      <c r="R823" s="214"/>
      <c r="S823" s="214"/>
      <c r="T823" s="215"/>
      <c r="AT823" s="216" t="s">
        <v>183</v>
      </c>
      <c r="AU823" s="216" t="s">
        <v>82</v>
      </c>
      <c r="AV823" s="11" t="s">
        <v>80</v>
      </c>
      <c r="AW823" s="11" t="s">
        <v>35</v>
      </c>
      <c r="AX823" s="11" t="s">
        <v>72</v>
      </c>
      <c r="AY823" s="216" t="s">
        <v>173</v>
      </c>
    </row>
    <row r="824" spans="2:51" s="12" customFormat="1" ht="13.5">
      <c r="B824" s="217"/>
      <c r="C824" s="218"/>
      <c r="D824" s="207" t="s">
        <v>183</v>
      </c>
      <c r="E824" s="219" t="s">
        <v>21</v>
      </c>
      <c r="F824" s="220" t="s">
        <v>80</v>
      </c>
      <c r="G824" s="218"/>
      <c r="H824" s="221">
        <v>1</v>
      </c>
      <c r="I824" s="222"/>
      <c r="J824" s="218"/>
      <c r="K824" s="218"/>
      <c r="L824" s="223"/>
      <c r="M824" s="224"/>
      <c r="N824" s="225"/>
      <c r="O824" s="225"/>
      <c r="P824" s="225"/>
      <c r="Q824" s="225"/>
      <c r="R824" s="225"/>
      <c r="S824" s="225"/>
      <c r="T824" s="226"/>
      <c r="AT824" s="227" t="s">
        <v>183</v>
      </c>
      <c r="AU824" s="227" t="s">
        <v>82</v>
      </c>
      <c r="AV824" s="12" t="s">
        <v>82</v>
      </c>
      <c r="AW824" s="12" t="s">
        <v>35</v>
      </c>
      <c r="AX824" s="12" t="s">
        <v>72</v>
      </c>
      <c r="AY824" s="227" t="s">
        <v>173</v>
      </c>
    </row>
    <row r="825" spans="2:51" s="11" customFormat="1" ht="13.5">
      <c r="B825" s="205"/>
      <c r="C825" s="206"/>
      <c r="D825" s="207" t="s">
        <v>183</v>
      </c>
      <c r="E825" s="208" t="s">
        <v>21</v>
      </c>
      <c r="F825" s="209" t="s">
        <v>628</v>
      </c>
      <c r="G825" s="206"/>
      <c r="H825" s="210" t="s">
        <v>21</v>
      </c>
      <c r="I825" s="211"/>
      <c r="J825" s="206"/>
      <c r="K825" s="206"/>
      <c r="L825" s="212"/>
      <c r="M825" s="213"/>
      <c r="N825" s="214"/>
      <c r="O825" s="214"/>
      <c r="P825" s="214"/>
      <c r="Q825" s="214"/>
      <c r="R825" s="214"/>
      <c r="S825" s="214"/>
      <c r="T825" s="215"/>
      <c r="AT825" s="216" t="s">
        <v>183</v>
      </c>
      <c r="AU825" s="216" t="s">
        <v>82</v>
      </c>
      <c r="AV825" s="11" t="s">
        <v>80</v>
      </c>
      <c r="AW825" s="11" t="s">
        <v>35</v>
      </c>
      <c r="AX825" s="11" t="s">
        <v>72</v>
      </c>
      <c r="AY825" s="216" t="s">
        <v>173</v>
      </c>
    </row>
    <row r="826" spans="2:51" s="11" customFormat="1" ht="13.5">
      <c r="B826" s="205"/>
      <c r="C826" s="206"/>
      <c r="D826" s="207" t="s">
        <v>183</v>
      </c>
      <c r="E826" s="208" t="s">
        <v>21</v>
      </c>
      <c r="F826" s="209" t="s">
        <v>288</v>
      </c>
      <c r="G826" s="206"/>
      <c r="H826" s="210" t="s">
        <v>21</v>
      </c>
      <c r="I826" s="211"/>
      <c r="J826" s="206"/>
      <c r="K826" s="206"/>
      <c r="L826" s="212"/>
      <c r="M826" s="213"/>
      <c r="N826" s="214"/>
      <c r="O826" s="214"/>
      <c r="P826" s="214"/>
      <c r="Q826" s="214"/>
      <c r="R826" s="214"/>
      <c r="S826" s="214"/>
      <c r="T826" s="215"/>
      <c r="AT826" s="216" t="s">
        <v>183</v>
      </c>
      <c r="AU826" s="216" t="s">
        <v>82</v>
      </c>
      <c r="AV826" s="11" t="s">
        <v>80</v>
      </c>
      <c r="AW826" s="11" t="s">
        <v>35</v>
      </c>
      <c r="AX826" s="11" t="s">
        <v>72</v>
      </c>
      <c r="AY826" s="216" t="s">
        <v>173</v>
      </c>
    </row>
    <row r="827" spans="2:51" s="11" customFormat="1" ht="13.5">
      <c r="B827" s="205"/>
      <c r="C827" s="206"/>
      <c r="D827" s="207" t="s">
        <v>183</v>
      </c>
      <c r="E827" s="208" t="s">
        <v>21</v>
      </c>
      <c r="F827" s="209" t="s">
        <v>625</v>
      </c>
      <c r="G827" s="206"/>
      <c r="H827" s="210" t="s">
        <v>21</v>
      </c>
      <c r="I827" s="211"/>
      <c r="J827" s="206"/>
      <c r="K827" s="206"/>
      <c r="L827" s="212"/>
      <c r="M827" s="213"/>
      <c r="N827" s="214"/>
      <c r="O827" s="214"/>
      <c r="P827" s="214"/>
      <c r="Q827" s="214"/>
      <c r="R827" s="214"/>
      <c r="S827" s="214"/>
      <c r="T827" s="215"/>
      <c r="AT827" s="216" t="s">
        <v>183</v>
      </c>
      <c r="AU827" s="216" t="s">
        <v>82</v>
      </c>
      <c r="AV827" s="11" t="s">
        <v>80</v>
      </c>
      <c r="AW827" s="11" t="s">
        <v>35</v>
      </c>
      <c r="AX827" s="11" t="s">
        <v>72</v>
      </c>
      <c r="AY827" s="216" t="s">
        <v>173</v>
      </c>
    </row>
    <row r="828" spans="2:51" s="11" customFormat="1" ht="13.5">
      <c r="B828" s="205"/>
      <c r="C828" s="206"/>
      <c r="D828" s="207" t="s">
        <v>183</v>
      </c>
      <c r="E828" s="208" t="s">
        <v>21</v>
      </c>
      <c r="F828" s="209" t="s">
        <v>626</v>
      </c>
      <c r="G828" s="206"/>
      <c r="H828" s="210" t="s">
        <v>21</v>
      </c>
      <c r="I828" s="211"/>
      <c r="J828" s="206"/>
      <c r="K828" s="206"/>
      <c r="L828" s="212"/>
      <c r="M828" s="213"/>
      <c r="N828" s="214"/>
      <c r="O828" s="214"/>
      <c r="P828" s="214"/>
      <c r="Q828" s="214"/>
      <c r="R828" s="214"/>
      <c r="S828" s="214"/>
      <c r="T828" s="215"/>
      <c r="AT828" s="216" t="s">
        <v>183</v>
      </c>
      <c r="AU828" s="216" t="s">
        <v>82</v>
      </c>
      <c r="AV828" s="11" t="s">
        <v>80</v>
      </c>
      <c r="AW828" s="11" t="s">
        <v>35</v>
      </c>
      <c r="AX828" s="11" t="s">
        <v>72</v>
      </c>
      <c r="AY828" s="216" t="s">
        <v>173</v>
      </c>
    </row>
    <row r="829" spans="2:51" s="12" customFormat="1" ht="13.5">
      <c r="B829" s="217"/>
      <c r="C829" s="218"/>
      <c r="D829" s="207" t="s">
        <v>183</v>
      </c>
      <c r="E829" s="219" t="s">
        <v>21</v>
      </c>
      <c r="F829" s="220" t="s">
        <v>80</v>
      </c>
      <c r="G829" s="218"/>
      <c r="H829" s="221">
        <v>1</v>
      </c>
      <c r="I829" s="222"/>
      <c r="J829" s="218"/>
      <c r="K829" s="218"/>
      <c r="L829" s="223"/>
      <c r="M829" s="224"/>
      <c r="N829" s="225"/>
      <c r="O829" s="225"/>
      <c r="P829" s="225"/>
      <c r="Q829" s="225"/>
      <c r="R829" s="225"/>
      <c r="S829" s="225"/>
      <c r="T829" s="226"/>
      <c r="AT829" s="227" t="s">
        <v>183</v>
      </c>
      <c r="AU829" s="227" t="s">
        <v>82</v>
      </c>
      <c r="AV829" s="12" t="s">
        <v>82</v>
      </c>
      <c r="AW829" s="12" t="s">
        <v>35</v>
      </c>
      <c r="AX829" s="12" t="s">
        <v>72</v>
      </c>
      <c r="AY829" s="227" t="s">
        <v>173</v>
      </c>
    </row>
    <row r="830" spans="2:51" s="14" customFormat="1" ht="13.5">
      <c r="B830" s="243"/>
      <c r="C830" s="244"/>
      <c r="D830" s="239" t="s">
        <v>183</v>
      </c>
      <c r="E830" s="254" t="s">
        <v>21</v>
      </c>
      <c r="F830" s="255" t="s">
        <v>204</v>
      </c>
      <c r="G830" s="244"/>
      <c r="H830" s="256">
        <v>3</v>
      </c>
      <c r="I830" s="248"/>
      <c r="J830" s="244"/>
      <c r="K830" s="244"/>
      <c r="L830" s="249"/>
      <c r="M830" s="250"/>
      <c r="N830" s="251"/>
      <c r="O830" s="251"/>
      <c r="P830" s="251"/>
      <c r="Q830" s="251"/>
      <c r="R830" s="251"/>
      <c r="S830" s="251"/>
      <c r="T830" s="252"/>
      <c r="AT830" s="253" t="s">
        <v>183</v>
      </c>
      <c r="AU830" s="253" t="s">
        <v>82</v>
      </c>
      <c r="AV830" s="14" t="s">
        <v>181</v>
      </c>
      <c r="AW830" s="14" t="s">
        <v>35</v>
      </c>
      <c r="AX830" s="14" t="s">
        <v>80</v>
      </c>
      <c r="AY830" s="253" t="s">
        <v>173</v>
      </c>
    </row>
    <row r="831" spans="2:65" s="1" customFormat="1" ht="31.5" customHeight="1">
      <c r="B831" s="41"/>
      <c r="C831" s="193" t="s">
        <v>629</v>
      </c>
      <c r="D831" s="193" t="s">
        <v>176</v>
      </c>
      <c r="E831" s="194" t="s">
        <v>630</v>
      </c>
      <c r="F831" s="195" t="s">
        <v>501</v>
      </c>
      <c r="G831" s="196" t="s">
        <v>199</v>
      </c>
      <c r="H831" s="197">
        <v>17</v>
      </c>
      <c r="I831" s="198"/>
      <c r="J831" s="199">
        <f>ROUND(I831*H831,2)</f>
        <v>0</v>
      </c>
      <c r="K831" s="195" t="s">
        <v>180</v>
      </c>
      <c r="L831" s="61"/>
      <c r="M831" s="200" t="s">
        <v>21</v>
      </c>
      <c r="N831" s="201" t="s">
        <v>43</v>
      </c>
      <c r="O831" s="42"/>
      <c r="P831" s="202">
        <f>O831*H831</f>
        <v>0</v>
      </c>
      <c r="Q831" s="202">
        <v>0</v>
      </c>
      <c r="R831" s="202">
        <f>Q831*H831</f>
        <v>0</v>
      </c>
      <c r="S831" s="202">
        <v>0.024</v>
      </c>
      <c r="T831" s="203">
        <f>S831*H831</f>
        <v>0.40800000000000003</v>
      </c>
      <c r="AR831" s="24" t="s">
        <v>465</v>
      </c>
      <c r="AT831" s="24" t="s">
        <v>176</v>
      </c>
      <c r="AU831" s="24" t="s">
        <v>82</v>
      </c>
      <c r="AY831" s="24" t="s">
        <v>173</v>
      </c>
      <c r="BE831" s="204">
        <f>IF(N831="základní",J831,0)</f>
        <v>0</v>
      </c>
      <c r="BF831" s="204">
        <f>IF(N831="snížená",J831,0)</f>
        <v>0</v>
      </c>
      <c r="BG831" s="204">
        <f>IF(N831="zákl. přenesená",J831,0)</f>
        <v>0</v>
      </c>
      <c r="BH831" s="204">
        <f>IF(N831="sníž. přenesená",J831,0)</f>
        <v>0</v>
      </c>
      <c r="BI831" s="204">
        <f>IF(N831="nulová",J831,0)</f>
        <v>0</v>
      </c>
      <c r="BJ831" s="24" t="s">
        <v>80</v>
      </c>
      <c r="BK831" s="204">
        <f>ROUND(I831*H831,2)</f>
        <v>0</v>
      </c>
      <c r="BL831" s="24" t="s">
        <v>465</v>
      </c>
      <c r="BM831" s="24" t="s">
        <v>631</v>
      </c>
    </row>
    <row r="832" spans="2:51" s="11" customFormat="1" ht="13.5">
      <c r="B832" s="205"/>
      <c r="C832" s="206"/>
      <c r="D832" s="207" t="s">
        <v>183</v>
      </c>
      <c r="E832" s="208" t="s">
        <v>21</v>
      </c>
      <c r="F832" s="209" t="s">
        <v>632</v>
      </c>
      <c r="G832" s="206"/>
      <c r="H832" s="210" t="s">
        <v>21</v>
      </c>
      <c r="I832" s="211"/>
      <c r="J832" s="206"/>
      <c r="K832" s="206"/>
      <c r="L832" s="212"/>
      <c r="M832" s="213"/>
      <c r="N832" s="214"/>
      <c r="O832" s="214"/>
      <c r="P832" s="214"/>
      <c r="Q832" s="214"/>
      <c r="R832" s="214"/>
      <c r="S832" s="214"/>
      <c r="T832" s="215"/>
      <c r="AT832" s="216" t="s">
        <v>183</v>
      </c>
      <c r="AU832" s="216" t="s">
        <v>82</v>
      </c>
      <c r="AV832" s="11" t="s">
        <v>80</v>
      </c>
      <c r="AW832" s="11" t="s">
        <v>35</v>
      </c>
      <c r="AX832" s="11" t="s">
        <v>72</v>
      </c>
      <c r="AY832" s="216" t="s">
        <v>173</v>
      </c>
    </row>
    <row r="833" spans="2:51" s="11" customFormat="1" ht="13.5">
      <c r="B833" s="205"/>
      <c r="C833" s="206"/>
      <c r="D833" s="207" t="s">
        <v>183</v>
      </c>
      <c r="E833" s="208" t="s">
        <v>21</v>
      </c>
      <c r="F833" s="209" t="s">
        <v>212</v>
      </c>
      <c r="G833" s="206"/>
      <c r="H833" s="210" t="s">
        <v>21</v>
      </c>
      <c r="I833" s="211"/>
      <c r="J833" s="206"/>
      <c r="K833" s="206"/>
      <c r="L833" s="212"/>
      <c r="M833" s="213"/>
      <c r="N833" s="214"/>
      <c r="O833" s="214"/>
      <c r="P833" s="214"/>
      <c r="Q833" s="214"/>
      <c r="R833" s="214"/>
      <c r="S833" s="214"/>
      <c r="T833" s="215"/>
      <c r="AT833" s="216" t="s">
        <v>183</v>
      </c>
      <c r="AU833" s="216" t="s">
        <v>82</v>
      </c>
      <c r="AV833" s="11" t="s">
        <v>80</v>
      </c>
      <c r="AW833" s="11" t="s">
        <v>35</v>
      </c>
      <c r="AX833" s="11" t="s">
        <v>72</v>
      </c>
      <c r="AY833" s="216" t="s">
        <v>173</v>
      </c>
    </row>
    <row r="834" spans="2:51" s="11" customFormat="1" ht="13.5">
      <c r="B834" s="205"/>
      <c r="C834" s="206"/>
      <c r="D834" s="207" t="s">
        <v>183</v>
      </c>
      <c r="E834" s="208" t="s">
        <v>21</v>
      </c>
      <c r="F834" s="209" t="s">
        <v>633</v>
      </c>
      <c r="G834" s="206"/>
      <c r="H834" s="210" t="s">
        <v>21</v>
      </c>
      <c r="I834" s="211"/>
      <c r="J834" s="206"/>
      <c r="K834" s="206"/>
      <c r="L834" s="212"/>
      <c r="M834" s="213"/>
      <c r="N834" s="214"/>
      <c r="O834" s="214"/>
      <c r="P834" s="214"/>
      <c r="Q834" s="214"/>
      <c r="R834" s="214"/>
      <c r="S834" s="214"/>
      <c r="T834" s="215"/>
      <c r="AT834" s="216" t="s">
        <v>183</v>
      </c>
      <c r="AU834" s="216" t="s">
        <v>82</v>
      </c>
      <c r="AV834" s="11" t="s">
        <v>80</v>
      </c>
      <c r="AW834" s="11" t="s">
        <v>35</v>
      </c>
      <c r="AX834" s="11" t="s">
        <v>72</v>
      </c>
      <c r="AY834" s="216" t="s">
        <v>173</v>
      </c>
    </row>
    <row r="835" spans="2:51" s="11" customFormat="1" ht="13.5">
      <c r="B835" s="205"/>
      <c r="C835" s="206"/>
      <c r="D835" s="207" t="s">
        <v>183</v>
      </c>
      <c r="E835" s="208" t="s">
        <v>21</v>
      </c>
      <c r="F835" s="209" t="s">
        <v>634</v>
      </c>
      <c r="G835" s="206"/>
      <c r="H835" s="210" t="s">
        <v>21</v>
      </c>
      <c r="I835" s="211"/>
      <c r="J835" s="206"/>
      <c r="K835" s="206"/>
      <c r="L835" s="212"/>
      <c r="M835" s="213"/>
      <c r="N835" s="214"/>
      <c r="O835" s="214"/>
      <c r="P835" s="214"/>
      <c r="Q835" s="214"/>
      <c r="R835" s="214"/>
      <c r="S835" s="214"/>
      <c r="T835" s="215"/>
      <c r="AT835" s="216" t="s">
        <v>183</v>
      </c>
      <c r="AU835" s="216" t="s">
        <v>82</v>
      </c>
      <c r="AV835" s="11" t="s">
        <v>80</v>
      </c>
      <c r="AW835" s="11" t="s">
        <v>35</v>
      </c>
      <c r="AX835" s="11" t="s">
        <v>72</v>
      </c>
      <c r="AY835" s="216" t="s">
        <v>173</v>
      </c>
    </row>
    <row r="836" spans="2:51" s="12" customFormat="1" ht="13.5">
      <c r="B836" s="217"/>
      <c r="C836" s="218"/>
      <c r="D836" s="207" t="s">
        <v>183</v>
      </c>
      <c r="E836" s="219" t="s">
        <v>21</v>
      </c>
      <c r="F836" s="220" t="s">
        <v>80</v>
      </c>
      <c r="G836" s="218"/>
      <c r="H836" s="221">
        <v>1</v>
      </c>
      <c r="I836" s="222"/>
      <c r="J836" s="218"/>
      <c r="K836" s="218"/>
      <c r="L836" s="223"/>
      <c r="M836" s="224"/>
      <c r="N836" s="225"/>
      <c r="O836" s="225"/>
      <c r="P836" s="225"/>
      <c r="Q836" s="225"/>
      <c r="R836" s="225"/>
      <c r="S836" s="225"/>
      <c r="T836" s="226"/>
      <c r="AT836" s="227" t="s">
        <v>183</v>
      </c>
      <c r="AU836" s="227" t="s">
        <v>82</v>
      </c>
      <c r="AV836" s="12" t="s">
        <v>82</v>
      </c>
      <c r="AW836" s="12" t="s">
        <v>35</v>
      </c>
      <c r="AX836" s="12" t="s">
        <v>72</v>
      </c>
      <c r="AY836" s="227" t="s">
        <v>173</v>
      </c>
    </row>
    <row r="837" spans="2:51" s="11" customFormat="1" ht="13.5">
      <c r="B837" s="205"/>
      <c r="C837" s="206"/>
      <c r="D837" s="207" t="s">
        <v>183</v>
      </c>
      <c r="E837" s="208" t="s">
        <v>21</v>
      </c>
      <c r="F837" s="209" t="s">
        <v>635</v>
      </c>
      <c r="G837" s="206"/>
      <c r="H837" s="210" t="s">
        <v>21</v>
      </c>
      <c r="I837" s="211"/>
      <c r="J837" s="206"/>
      <c r="K837" s="206"/>
      <c r="L837" s="212"/>
      <c r="M837" s="213"/>
      <c r="N837" s="214"/>
      <c r="O837" s="214"/>
      <c r="P837" s="214"/>
      <c r="Q837" s="214"/>
      <c r="R837" s="214"/>
      <c r="S837" s="214"/>
      <c r="T837" s="215"/>
      <c r="AT837" s="216" t="s">
        <v>183</v>
      </c>
      <c r="AU837" s="216" t="s">
        <v>82</v>
      </c>
      <c r="AV837" s="11" t="s">
        <v>80</v>
      </c>
      <c r="AW837" s="11" t="s">
        <v>35</v>
      </c>
      <c r="AX837" s="11" t="s">
        <v>72</v>
      </c>
      <c r="AY837" s="216" t="s">
        <v>173</v>
      </c>
    </row>
    <row r="838" spans="2:51" s="11" customFormat="1" ht="13.5">
      <c r="B838" s="205"/>
      <c r="C838" s="206"/>
      <c r="D838" s="207" t="s">
        <v>183</v>
      </c>
      <c r="E838" s="208" t="s">
        <v>21</v>
      </c>
      <c r="F838" s="209" t="s">
        <v>212</v>
      </c>
      <c r="G838" s="206"/>
      <c r="H838" s="210" t="s">
        <v>21</v>
      </c>
      <c r="I838" s="211"/>
      <c r="J838" s="206"/>
      <c r="K838" s="206"/>
      <c r="L838" s="212"/>
      <c r="M838" s="213"/>
      <c r="N838" s="214"/>
      <c r="O838" s="214"/>
      <c r="P838" s="214"/>
      <c r="Q838" s="214"/>
      <c r="R838" s="214"/>
      <c r="S838" s="214"/>
      <c r="T838" s="215"/>
      <c r="AT838" s="216" t="s">
        <v>183</v>
      </c>
      <c r="AU838" s="216" t="s">
        <v>82</v>
      </c>
      <c r="AV838" s="11" t="s">
        <v>80</v>
      </c>
      <c r="AW838" s="11" t="s">
        <v>35</v>
      </c>
      <c r="AX838" s="11" t="s">
        <v>72</v>
      </c>
      <c r="AY838" s="216" t="s">
        <v>173</v>
      </c>
    </row>
    <row r="839" spans="2:51" s="11" customFormat="1" ht="13.5">
      <c r="B839" s="205"/>
      <c r="C839" s="206"/>
      <c r="D839" s="207" t="s">
        <v>183</v>
      </c>
      <c r="E839" s="208" t="s">
        <v>21</v>
      </c>
      <c r="F839" s="209" t="s">
        <v>633</v>
      </c>
      <c r="G839" s="206"/>
      <c r="H839" s="210" t="s">
        <v>21</v>
      </c>
      <c r="I839" s="211"/>
      <c r="J839" s="206"/>
      <c r="K839" s="206"/>
      <c r="L839" s="212"/>
      <c r="M839" s="213"/>
      <c r="N839" s="214"/>
      <c r="O839" s="214"/>
      <c r="P839" s="214"/>
      <c r="Q839" s="214"/>
      <c r="R839" s="214"/>
      <c r="S839" s="214"/>
      <c r="T839" s="215"/>
      <c r="AT839" s="216" t="s">
        <v>183</v>
      </c>
      <c r="AU839" s="216" t="s">
        <v>82</v>
      </c>
      <c r="AV839" s="11" t="s">
        <v>80</v>
      </c>
      <c r="AW839" s="11" t="s">
        <v>35</v>
      </c>
      <c r="AX839" s="11" t="s">
        <v>72</v>
      </c>
      <c r="AY839" s="216" t="s">
        <v>173</v>
      </c>
    </row>
    <row r="840" spans="2:51" s="11" customFormat="1" ht="13.5">
      <c r="B840" s="205"/>
      <c r="C840" s="206"/>
      <c r="D840" s="207" t="s">
        <v>183</v>
      </c>
      <c r="E840" s="208" t="s">
        <v>21</v>
      </c>
      <c r="F840" s="209" t="s">
        <v>636</v>
      </c>
      <c r="G840" s="206"/>
      <c r="H840" s="210" t="s">
        <v>21</v>
      </c>
      <c r="I840" s="211"/>
      <c r="J840" s="206"/>
      <c r="K840" s="206"/>
      <c r="L840" s="212"/>
      <c r="M840" s="213"/>
      <c r="N840" s="214"/>
      <c r="O840" s="214"/>
      <c r="P840" s="214"/>
      <c r="Q840" s="214"/>
      <c r="R840" s="214"/>
      <c r="S840" s="214"/>
      <c r="T840" s="215"/>
      <c r="AT840" s="216" t="s">
        <v>183</v>
      </c>
      <c r="AU840" s="216" t="s">
        <v>82</v>
      </c>
      <c r="AV840" s="11" t="s">
        <v>80</v>
      </c>
      <c r="AW840" s="11" t="s">
        <v>35</v>
      </c>
      <c r="AX840" s="11" t="s">
        <v>72</v>
      </c>
      <c r="AY840" s="216" t="s">
        <v>173</v>
      </c>
    </row>
    <row r="841" spans="2:51" s="12" customFormat="1" ht="13.5">
      <c r="B841" s="217"/>
      <c r="C841" s="218"/>
      <c r="D841" s="207" t="s">
        <v>183</v>
      </c>
      <c r="E841" s="219" t="s">
        <v>21</v>
      </c>
      <c r="F841" s="220" t="s">
        <v>80</v>
      </c>
      <c r="G841" s="218"/>
      <c r="H841" s="221">
        <v>1</v>
      </c>
      <c r="I841" s="222"/>
      <c r="J841" s="218"/>
      <c r="K841" s="218"/>
      <c r="L841" s="223"/>
      <c r="M841" s="224"/>
      <c r="N841" s="225"/>
      <c r="O841" s="225"/>
      <c r="P841" s="225"/>
      <c r="Q841" s="225"/>
      <c r="R841" s="225"/>
      <c r="S841" s="225"/>
      <c r="T841" s="226"/>
      <c r="AT841" s="227" t="s">
        <v>183</v>
      </c>
      <c r="AU841" s="227" t="s">
        <v>82</v>
      </c>
      <c r="AV841" s="12" t="s">
        <v>82</v>
      </c>
      <c r="AW841" s="12" t="s">
        <v>35</v>
      </c>
      <c r="AX841" s="12" t="s">
        <v>72</v>
      </c>
      <c r="AY841" s="227" t="s">
        <v>173</v>
      </c>
    </row>
    <row r="842" spans="2:51" s="11" customFormat="1" ht="13.5">
      <c r="B842" s="205"/>
      <c r="C842" s="206"/>
      <c r="D842" s="207" t="s">
        <v>183</v>
      </c>
      <c r="E842" s="208" t="s">
        <v>21</v>
      </c>
      <c r="F842" s="209" t="s">
        <v>637</v>
      </c>
      <c r="G842" s="206"/>
      <c r="H842" s="210" t="s">
        <v>21</v>
      </c>
      <c r="I842" s="211"/>
      <c r="J842" s="206"/>
      <c r="K842" s="206"/>
      <c r="L842" s="212"/>
      <c r="M842" s="213"/>
      <c r="N842" s="214"/>
      <c r="O842" s="214"/>
      <c r="P842" s="214"/>
      <c r="Q842" s="214"/>
      <c r="R842" s="214"/>
      <c r="S842" s="214"/>
      <c r="T842" s="215"/>
      <c r="AT842" s="216" t="s">
        <v>183</v>
      </c>
      <c r="AU842" s="216" t="s">
        <v>82</v>
      </c>
      <c r="AV842" s="11" t="s">
        <v>80</v>
      </c>
      <c r="AW842" s="11" t="s">
        <v>35</v>
      </c>
      <c r="AX842" s="11" t="s">
        <v>72</v>
      </c>
      <c r="AY842" s="216" t="s">
        <v>173</v>
      </c>
    </row>
    <row r="843" spans="2:51" s="11" customFormat="1" ht="13.5">
      <c r="B843" s="205"/>
      <c r="C843" s="206"/>
      <c r="D843" s="207" t="s">
        <v>183</v>
      </c>
      <c r="E843" s="208" t="s">
        <v>21</v>
      </c>
      <c r="F843" s="209" t="s">
        <v>312</v>
      </c>
      <c r="G843" s="206"/>
      <c r="H843" s="210" t="s">
        <v>21</v>
      </c>
      <c r="I843" s="211"/>
      <c r="J843" s="206"/>
      <c r="K843" s="206"/>
      <c r="L843" s="212"/>
      <c r="M843" s="213"/>
      <c r="N843" s="214"/>
      <c r="O843" s="214"/>
      <c r="P843" s="214"/>
      <c r="Q843" s="214"/>
      <c r="R843" s="214"/>
      <c r="S843" s="214"/>
      <c r="T843" s="215"/>
      <c r="AT843" s="216" t="s">
        <v>183</v>
      </c>
      <c r="AU843" s="216" t="s">
        <v>82</v>
      </c>
      <c r="AV843" s="11" t="s">
        <v>80</v>
      </c>
      <c r="AW843" s="11" t="s">
        <v>35</v>
      </c>
      <c r="AX843" s="11" t="s">
        <v>72</v>
      </c>
      <c r="AY843" s="216" t="s">
        <v>173</v>
      </c>
    </row>
    <row r="844" spans="2:51" s="11" customFormat="1" ht="13.5">
      <c r="B844" s="205"/>
      <c r="C844" s="206"/>
      <c r="D844" s="207" t="s">
        <v>183</v>
      </c>
      <c r="E844" s="208" t="s">
        <v>21</v>
      </c>
      <c r="F844" s="209" t="s">
        <v>633</v>
      </c>
      <c r="G844" s="206"/>
      <c r="H844" s="210" t="s">
        <v>21</v>
      </c>
      <c r="I844" s="211"/>
      <c r="J844" s="206"/>
      <c r="K844" s="206"/>
      <c r="L844" s="212"/>
      <c r="M844" s="213"/>
      <c r="N844" s="214"/>
      <c r="O844" s="214"/>
      <c r="P844" s="214"/>
      <c r="Q844" s="214"/>
      <c r="R844" s="214"/>
      <c r="S844" s="214"/>
      <c r="T844" s="215"/>
      <c r="AT844" s="216" t="s">
        <v>183</v>
      </c>
      <c r="AU844" s="216" t="s">
        <v>82</v>
      </c>
      <c r="AV844" s="11" t="s">
        <v>80</v>
      </c>
      <c r="AW844" s="11" t="s">
        <v>35</v>
      </c>
      <c r="AX844" s="11" t="s">
        <v>72</v>
      </c>
      <c r="AY844" s="216" t="s">
        <v>173</v>
      </c>
    </row>
    <row r="845" spans="2:51" s="11" customFormat="1" ht="13.5">
      <c r="B845" s="205"/>
      <c r="C845" s="206"/>
      <c r="D845" s="207" t="s">
        <v>183</v>
      </c>
      <c r="E845" s="208" t="s">
        <v>21</v>
      </c>
      <c r="F845" s="209" t="s">
        <v>638</v>
      </c>
      <c r="G845" s="206"/>
      <c r="H845" s="210" t="s">
        <v>21</v>
      </c>
      <c r="I845" s="211"/>
      <c r="J845" s="206"/>
      <c r="K845" s="206"/>
      <c r="L845" s="212"/>
      <c r="M845" s="213"/>
      <c r="N845" s="214"/>
      <c r="O845" s="214"/>
      <c r="P845" s="214"/>
      <c r="Q845" s="214"/>
      <c r="R845" s="214"/>
      <c r="S845" s="214"/>
      <c r="T845" s="215"/>
      <c r="AT845" s="216" t="s">
        <v>183</v>
      </c>
      <c r="AU845" s="216" t="s">
        <v>82</v>
      </c>
      <c r="AV845" s="11" t="s">
        <v>80</v>
      </c>
      <c r="AW845" s="11" t="s">
        <v>35</v>
      </c>
      <c r="AX845" s="11" t="s">
        <v>72</v>
      </c>
      <c r="AY845" s="216" t="s">
        <v>173</v>
      </c>
    </row>
    <row r="846" spans="2:51" s="12" customFormat="1" ht="13.5">
      <c r="B846" s="217"/>
      <c r="C846" s="218"/>
      <c r="D846" s="207" t="s">
        <v>183</v>
      </c>
      <c r="E846" s="219" t="s">
        <v>21</v>
      </c>
      <c r="F846" s="220" t="s">
        <v>80</v>
      </c>
      <c r="G846" s="218"/>
      <c r="H846" s="221">
        <v>1</v>
      </c>
      <c r="I846" s="222"/>
      <c r="J846" s="218"/>
      <c r="K846" s="218"/>
      <c r="L846" s="223"/>
      <c r="M846" s="224"/>
      <c r="N846" s="225"/>
      <c r="O846" s="225"/>
      <c r="P846" s="225"/>
      <c r="Q846" s="225"/>
      <c r="R846" s="225"/>
      <c r="S846" s="225"/>
      <c r="T846" s="226"/>
      <c r="AT846" s="227" t="s">
        <v>183</v>
      </c>
      <c r="AU846" s="227" t="s">
        <v>82</v>
      </c>
      <c r="AV846" s="12" t="s">
        <v>82</v>
      </c>
      <c r="AW846" s="12" t="s">
        <v>35</v>
      </c>
      <c r="AX846" s="12" t="s">
        <v>72</v>
      </c>
      <c r="AY846" s="227" t="s">
        <v>173</v>
      </c>
    </row>
    <row r="847" spans="2:51" s="11" customFormat="1" ht="13.5">
      <c r="B847" s="205"/>
      <c r="C847" s="206"/>
      <c r="D847" s="207" t="s">
        <v>183</v>
      </c>
      <c r="E847" s="208" t="s">
        <v>21</v>
      </c>
      <c r="F847" s="209" t="s">
        <v>639</v>
      </c>
      <c r="G847" s="206"/>
      <c r="H847" s="210" t="s">
        <v>21</v>
      </c>
      <c r="I847" s="211"/>
      <c r="J847" s="206"/>
      <c r="K847" s="206"/>
      <c r="L847" s="212"/>
      <c r="M847" s="213"/>
      <c r="N847" s="214"/>
      <c r="O847" s="214"/>
      <c r="P847" s="214"/>
      <c r="Q847" s="214"/>
      <c r="R847" s="214"/>
      <c r="S847" s="214"/>
      <c r="T847" s="215"/>
      <c r="AT847" s="216" t="s">
        <v>183</v>
      </c>
      <c r="AU847" s="216" t="s">
        <v>82</v>
      </c>
      <c r="AV847" s="11" t="s">
        <v>80</v>
      </c>
      <c r="AW847" s="11" t="s">
        <v>35</v>
      </c>
      <c r="AX847" s="11" t="s">
        <v>72</v>
      </c>
      <c r="AY847" s="216" t="s">
        <v>173</v>
      </c>
    </row>
    <row r="848" spans="2:51" s="11" customFormat="1" ht="13.5">
      <c r="B848" s="205"/>
      <c r="C848" s="206"/>
      <c r="D848" s="207" t="s">
        <v>183</v>
      </c>
      <c r="E848" s="208" t="s">
        <v>21</v>
      </c>
      <c r="F848" s="209" t="s">
        <v>219</v>
      </c>
      <c r="G848" s="206"/>
      <c r="H848" s="210" t="s">
        <v>21</v>
      </c>
      <c r="I848" s="211"/>
      <c r="J848" s="206"/>
      <c r="K848" s="206"/>
      <c r="L848" s="212"/>
      <c r="M848" s="213"/>
      <c r="N848" s="214"/>
      <c r="O848" s="214"/>
      <c r="P848" s="214"/>
      <c r="Q848" s="214"/>
      <c r="R848" s="214"/>
      <c r="S848" s="214"/>
      <c r="T848" s="215"/>
      <c r="AT848" s="216" t="s">
        <v>183</v>
      </c>
      <c r="AU848" s="216" t="s">
        <v>82</v>
      </c>
      <c r="AV848" s="11" t="s">
        <v>80</v>
      </c>
      <c r="AW848" s="11" t="s">
        <v>35</v>
      </c>
      <c r="AX848" s="11" t="s">
        <v>72</v>
      </c>
      <c r="AY848" s="216" t="s">
        <v>173</v>
      </c>
    </row>
    <row r="849" spans="2:51" s="11" customFormat="1" ht="13.5">
      <c r="B849" s="205"/>
      <c r="C849" s="206"/>
      <c r="D849" s="207" t="s">
        <v>183</v>
      </c>
      <c r="E849" s="208" t="s">
        <v>21</v>
      </c>
      <c r="F849" s="209" t="s">
        <v>633</v>
      </c>
      <c r="G849" s="206"/>
      <c r="H849" s="210" t="s">
        <v>21</v>
      </c>
      <c r="I849" s="211"/>
      <c r="J849" s="206"/>
      <c r="K849" s="206"/>
      <c r="L849" s="212"/>
      <c r="M849" s="213"/>
      <c r="N849" s="214"/>
      <c r="O849" s="214"/>
      <c r="P849" s="214"/>
      <c r="Q849" s="214"/>
      <c r="R849" s="214"/>
      <c r="S849" s="214"/>
      <c r="T849" s="215"/>
      <c r="AT849" s="216" t="s">
        <v>183</v>
      </c>
      <c r="AU849" s="216" t="s">
        <v>82</v>
      </c>
      <c r="AV849" s="11" t="s">
        <v>80</v>
      </c>
      <c r="AW849" s="11" t="s">
        <v>35</v>
      </c>
      <c r="AX849" s="11" t="s">
        <v>72</v>
      </c>
      <c r="AY849" s="216" t="s">
        <v>173</v>
      </c>
    </row>
    <row r="850" spans="2:51" s="11" customFormat="1" ht="13.5">
      <c r="B850" s="205"/>
      <c r="C850" s="206"/>
      <c r="D850" s="207" t="s">
        <v>183</v>
      </c>
      <c r="E850" s="208" t="s">
        <v>21</v>
      </c>
      <c r="F850" s="209" t="s">
        <v>640</v>
      </c>
      <c r="G850" s="206"/>
      <c r="H850" s="210" t="s">
        <v>21</v>
      </c>
      <c r="I850" s="211"/>
      <c r="J850" s="206"/>
      <c r="K850" s="206"/>
      <c r="L850" s="212"/>
      <c r="M850" s="213"/>
      <c r="N850" s="214"/>
      <c r="O850" s="214"/>
      <c r="P850" s="214"/>
      <c r="Q850" s="214"/>
      <c r="R850" s="214"/>
      <c r="S850" s="214"/>
      <c r="T850" s="215"/>
      <c r="AT850" s="216" t="s">
        <v>183</v>
      </c>
      <c r="AU850" s="216" t="s">
        <v>82</v>
      </c>
      <c r="AV850" s="11" t="s">
        <v>80</v>
      </c>
      <c r="AW850" s="11" t="s">
        <v>35</v>
      </c>
      <c r="AX850" s="11" t="s">
        <v>72</v>
      </c>
      <c r="AY850" s="216" t="s">
        <v>173</v>
      </c>
    </row>
    <row r="851" spans="2:51" s="12" customFormat="1" ht="13.5">
      <c r="B851" s="217"/>
      <c r="C851" s="218"/>
      <c r="D851" s="207" t="s">
        <v>183</v>
      </c>
      <c r="E851" s="219" t="s">
        <v>21</v>
      </c>
      <c r="F851" s="220" t="s">
        <v>80</v>
      </c>
      <c r="G851" s="218"/>
      <c r="H851" s="221">
        <v>1</v>
      </c>
      <c r="I851" s="222"/>
      <c r="J851" s="218"/>
      <c r="K851" s="218"/>
      <c r="L851" s="223"/>
      <c r="M851" s="224"/>
      <c r="N851" s="225"/>
      <c r="O851" s="225"/>
      <c r="P851" s="225"/>
      <c r="Q851" s="225"/>
      <c r="R851" s="225"/>
      <c r="S851" s="225"/>
      <c r="T851" s="226"/>
      <c r="AT851" s="227" t="s">
        <v>183</v>
      </c>
      <c r="AU851" s="227" t="s">
        <v>82</v>
      </c>
      <c r="AV851" s="12" t="s">
        <v>82</v>
      </c>
      <c r="AW851" s="12" t="s">
        <v>35</v>
      </c>
      <c r="AX851" s="12" t="s">
        <v>72</v>
      </c>
      <c r="AY851" s="227" t="s">
        <v>173</v>
      </c>
    </row>
    <row r="852" spans="2:51" s="11" customFormat="1" ht="13.5">
      <c r="B852" s="205"/>
      <c r="C852" s="206"/>
      <c r="D852" s="207" t="s">
        <v>183</v>
      </c>
      <c r="E852" s="208" t="s">
        <v>21</v>
      </c>
      <c r="F852" s="209" t="s">
        <v>641</v>
      </c>
      <c r="G852" s="206"/>
      <c r="H852" s="210" t="s">
        <v>21</v>
      </c>
      <c r="I852" s="211"/>
      <c r="J852" s="206"/>
      <c r="K852" s="206"/>
      <c r="L852" s="212"/>
      <c r="M852" s="213"/>
      <c r="N852" s="214"/>
      <c r="O852" s="214"/>
      <c r="P852" s="214"/>
      <c r="Q852" s="214"/>
      <c r="R852" s="214"/>
      <c r="S852" s="214"/>
      <c r="T852" s="215"/>
      <c r="AT852" s="216" t="s">
        <v>183</v>
      </c>
      <c r="AU852" s="216" t="s">
        <v>82</v>
      </c>
      <c r="AV852" s="11" t="s">
        <v>80</v>
      </c>
      <c r="AW852" s="11" t="s">
        <v>35</v>
      </c>
      <c r="AX852" s="11" t="s">
        <v>72</v>
      </c>
      <c r="AY852" s="216" t="s">
        <v>173</v>
      </c>
    </row>
    <row r="853" spans="2:51" s="11" customFormat="1" ht="13.5">
      <c r="B853" s="205"/>
      <c r="C853" s="206"/>
      <c r="D853" s="207" t="s">
        <v>183</v>
      </c>
      <c r="E853" s="208" t="s">
        <v>21</v>
      </c>
      <c r="F853" s="209" t="s">
        <v>226</v>
      </c>
      <c r="G853" s="206"/>
      <c r="H853" s="210" t="s">
        <v>21</v>
      </c>
      <c r="I853" s="211"/>
      <c r="J853" s="206"/>
      <c r="K853" s="206"/>
      <c r="L853" s="212"/>
      <c r="M853" s="213"/>
      <c r="N853" s="214"/>
      <c r="O853" s="214"/>
      <c r="P853" s="214"/>
      <c r="Q853" s="214"/>
      <c r="R853" s="214"/>
      <c r="S853" s="214"/>
      <c r="T853" s="215"/>
      <c r="AT853" s="216" t="s">
        <v>183</v>
      </c>
      <c r="AU853" s="216" t="s">
        <v>82</v>
      </c>
      <c r="AV853" s="11" t="s">
        <v>80</v>
      </c>
      <c r="AW853" s="11" t="s">
        <v>35</v>
      </c>
      <c r="AX853" s="11" t="s">
        <v>72</v>
      </c>
      <c r="AY853" s="216" t="s">
        <v>173</v>
      </c>
    </row>
    <row r="854" spans="2:51" s="11" customFormat="1" ht="13.5">
      <c r="B854" s="205"/>
      <c r="C854" s="206"/>
      <c r="D854" s="207" t="s">
        <v>183</v>
      </c>
      <c r="E854" s="208" t="s">
        <v>21</v>
      </c>
      <c r="F854" s="209" t="s">
        <v>633</v>
      </c>
      <c r="G854" s="206"/>
      <c r="H854" s="210" t="s">
        <v>21</v>
      </c>
      <c r="I854" s="211"/>
      <c r="J854" s="206"/>
      <c r="K854" s="206"/>
      <c r="L854" s="212"/>
      <c r="M854" s="213"/>
      <c r="N854" s="214"/>
      <c r="O854" s="214"/>
      <c r="P854" s="214"/>
      <c r="Q854" s="214"/>
      <c r="R854" s="214"/>
      <c r="S854" s="214"/>
      <c r="T854" s="215"/>
      <c r="AT854" s="216" t="s">
        <v>183</v>
      </c>
      <c r="AU854" s="216" t="s">
        <v>82</v>
      </c>
      <c r="AV854" s="11" t="s">
        <v>80</v>
      </c>
      <c r="AW854" s="11" t="s">
        <v>35</v>
      </c>
      <c r="AX854" s="11" t="s">
        <v>72</v>
      </c>
      <c r="AY854" s="216" t="s">
        <v>173</v>
      </c>
    </row>
    <row r="855" spans="2:51" s="11" customFormat="1" ht="13.5">
      <c r="B855" s="205"/>
      <c r="C855" s="206"/>
      <c r="D855" s="207" t="s">
        <v>183</v>
      </c>
      <c r="E855" s="208" t="s">
        <v>21</v>
      </c>
      <c r="F855" s="209" t="s">
        <v>642</v>
      </c>
      <c r="G855" s="206"/>
      <c r="H855" s="210" t="s">
        <v>21</v>
      </c>
      <c r="I855" s="211"/>
      <c r="J855" s="206"/>
      <c r="K855" s="206"/>
      <c r="L855" s="212"/>
      <c r="M855" s="213"/>
      <c r="N855" s="214"/>
      <c r="O855" s="214"/>
      <c r="P855" s="214"/>
      <c r="Q855" s="214"/>
      <c r="R855" s="214"/>
      <c r="S855" s="214"/>
      <c r="T855" s="215"/>
      <c r="AT855" s="216" t="s">
        <v>183</v>
      </c>
      <c r="AU855" s="216" t="s">
        <v>82</v>
      </c>
      <c r="AV855" s="11" t="s">
        <v>80</v>
      </c>
      <c r="AW855" s="11" t="s">
        <v>35</v>
      </c>
      <c r="AX855" s="11" t="s">
        <v>72</v>
      </c>
      <c r="AY855" s="216" t="s">
        <v>173</v>
      </c>
    </row>
    <row r="856" spans="2:51" s="12" customFormat="1" ht="13.5">
      <c r="B856" s="217"/>
      <c r="C856" s="218"/>
      <c r="D856" s="207" t="s">
        <v>183</v>
      </c>
      <c r="E856" s="219" t="s">
        <v>21</v>
      </c>
      <c r="F856" s="220" t="s">
        <v>80</v>
      </c>
      <c r="G856" s="218"/>
      <c r="H856" s="221">
        <v>1</v>
      </c>
      <c r="I856" s="222"/>
      <c r="J856" s="218"/>
      <c r="K856" s="218"/>
      <c r="L856" s="223"/>
      <c r="M856" s="224"/>
      <c r="N856" s="225"/>
      <c r="O856" s="225"/>
      <c r="P856" s="225"/>
      <c r="Q856" s="225"/>
      <c r="R856" s="225"/>
      <c r="S856" s="225"/>
      <c r="T856" s="226"/>
      <c r="AT856" s="227" t="s">
        <v>183</v>
      </c>
      <c r="AU856" s="227" t="s">
        <v>82</v>
      </c>
      <c r="AV856" s="12" t="s">
        <v>82</v>
      </c>
      <c r="AW856" s="12" t="s">
        <v>35</v>
      </c>
      <c r="AX856" s="12" t="s">
        <v>72</v>
      </c>
      <c r="AY856" s="227" t="s">
        <v>173</v>
      </c>
    </row>
    <row r="857" spans="2:51" s="11" customFormat="1" ht="13.5">
      <c r="B857" s="205"/>
      <c r="C857" s="206"/>
      <c r="D857" s="207" t="s">
        <v>183</v>
      </c>
      <c r="E857" s="208" t="s">
        <v>21</v>
      </c>
      <c r="F857" s="209" t="s">
        <v>643</v>
      </c>
      <c r="G857" s="206"/>
      <c r="H857" s="210" t="s">
        <v>21</v>
      </c>
      <c r="I857" s="211"/>
      <c r="J857" s="206"/>
      <c r="K857" s="206"/>
      <c r="L857" s="212"/>
      <c r="M857" s="213"/>
      <c r="N857" s="214"/>
      <c r="O857" s="214"/>
      <c r="P857" s="214"/>
      <c r="Q857" s="214"/>
      <c r="R857" s="214"/>
      <c r="S857" s="214"/>
      <c r="T857" s="215"/>
      <c r="AT857" s="216" t="s">
        <v>183</v>
      </c>
      <c r="AU857" s="216" t="s">
        <v>82</v>
      </c>
      <c r="AV857" s="11" t="s">
        <v>80</v>
      </c>
      <c r="AW857" s="11" t="s">
        <v>35</v>
      </c>
      <c r="AX857" s="11" t="s">
        <v>72</v>
      </c>
      <c r="AY857" s="216" t="s">
        <v>173</v>
      </c>
    </row>
    <row r="858" spans="2:51" s="11" customFormat="1" ht="13.5">
      <c r="B858" s="205"/>
      <c r="C858" s="206"/>
      <c r="D858" s="207" t="s">
        <v>183</v>
      </c>
      <c r="E858" s="208" t="s">
        <v>21</v>
      </c>
      <c r="F858" s="209" t="s">
        <v>226</v>
      </c>
      <c r="G858" s="206"/>
      <c r="H858" s="210" t="s">
        <v>21</v>
      </c>
      <c r="I858" s="211"/>
      <c r="J858" s="206"/>
      <c r="K858" s="206"/>
      <c r="L858" s="212"/>
      <c r="M858" s="213"/>
      <c r="N858" s="214"/>
      <c r="O858" s="214"/>
      <c r="P858" s="214"/>
      <c r="Q858" s="214"/>
      <c r="R858" s="214"/>
      <c r="S858" s="214"/>
      <c r="T858" s="215"/>
      <c r="AT858" s="216" t="s">
        <v>183</v>
      </c>
      <c r="AU858" s="216" t="s">
        <v>82</v>
      </c>
      <c r="AV858" s="11" t="s">
        <v>80</v>
      </c>
      <c r="AW858" s="11" t="s">
        <v>35</v>
      </c>
      <c r="AX858" s="11" t="s">
        <v>72</v>
      </c>
      <c r="AY858" s="216" t="s">
        <v>173</v>
      </c>
    </row>
    <row r="859" spans="2:51" s="11" customFormat="1" ht="13.5">
      <c r="B859" s="205"/>
      <c r="C859" s="206"/>
      <c r="D859" s="207" t="s">
        <v>183</v>
      </c>
      <c r="E859" s="208" t="s">
        <v>21</v>
      </c>
      <c r="F859" s="209" t="s">
        <v>633</v>
      </c>
      <c r="G859" s="206"/>
      <c r="H859" s="210" t="s">
        <v>21</v>
      </c>
      <c r="I859" s="211"/>
      <c r="J859" s="206"/>
      <c r="K859" s="206"/>
      <c r="L859" s="212"/>
      <c r="M859" s="213"/>
      <c r="N859" s="214"/>
      <c r="O859" s="214"/>
      <c r="P859" s="214"/>
      <c r="Q859" s="214"/>
      <c r="R859" s="214"/>
      <c r="S859" s="214"/>
      <c r="T859" s="215"/>
      <c r="AT859" s="216" t="s">
        <v>183</v>
      </c>
      <c r="AU859" s="216" t="s">
        <v>82</v>
      </c>
      <c r="AV859" s="11" t="s">
        <v>80</v>
      </c>
      <c r="AW859" s="11" t="s">
        <v>35</v>
      </c>
      <c r="AX859" s="11" t="s">
        <v>72</v>
      </c>
      <c r="AY859" s="216" t="s">
        <v>173</v>
      </c>
    </row>
    <row r="860" spans="2:51" s="11" customFormat="1" ht="13.5">
      <c r="B860" s="205"/>
      <c r="C860" s="206"/>
      <c r="D860" s="207" t="s">
        <v>183</v>
      </c>
      <c r="E860" s="208" t="s">
        <v>21</v>
      </c>
      <c r="F860" s="209" t="s">
        <v>644</v>
      </c>
      <c r="G860" s="206"/>
      <c r="H860" s="210" t="s">
        <v>21</v>
      </c>
      <c r="I860" s="211"/>
      <c r="J860" s="206"/>
      <c r="K860" s="206"/>
      <c r="L860" s="212"/>
      <c r="M860" s="213"/>
      <c r="N860" s="214"/>
      <c r="O860" s="214"/>
      <c r="P860" s="214"/>
      <c r="Q860" s="214"/>
      <c r="R860" s="214"/>
      <c r="S860" s="214"/>
      <c r="T860" s="215"/>
      <c r="AT860" s="216" t="s">
        <v>183</v>
      </c>
      <c r="AU860" s="216" t="s">
        <v>82</v>
      </c>
      <c r="AV860" s="11" t="s">
        <v>80</v>
      </c>
      <c r="AW860" s="11" t="s">
        <v>35</v>
      </c>
      <c r="AX860" s="11" t="s">
        <v>72</v>
      </c>
      <c r="AY860" s="216" t="s">
        <v>173</v>
      </c>
    </row>
    <row r="861" spans="2:51" s="12" customFormat="1" ht="13.5">
      <c r="B861" s="217"/>
      <c r="C861" s="218"/>
      <c r="D861" s="207" t="s">
        <v>183</v>
      </c>
      <c r="E861" s="219" t="s">
        <v>21</v>
      </c>
      <c r="F861" s="220" t="s">
        <v>80</v>
      </c>
      <c r="G861" s="218"/>
      <c r="H861" s="221">
        <v>1</v>
      </c>
      <c r="I861" s="222"/>
      <c r="J861" s="218"/>
      <c r="K861" s="218"/>
      <c r="L861" s="223"/>
      <c r="M861" s="224"/>
      <c r="N861" s="225"/>
      <c r="O861" s="225"/>
      <c r="P861" s="225"/>
      <c r="Q861" s="225"/>
      <c r="R861" s="225"/>
      <c r="S861" s="225"/>
      <c r="T861" s="226"/>
      <c r="AT861" s="227" t="s">
        <v>183</v>
      </c>
      <c r="AU861" s="227" t="s">
        <v>82</v>
      </c>
      <c r="AV861" s="12" t="s">
        <v>82</v>
      </c>
      <c r="AW861" s="12" t="s">
        <v>35</v>
      </c>
      <c r="AX861" s="12" t="s">
        <v>72</v>
      </c>
      <c r="AY861" s="227" t="s">
        <v>173</v>
      </c>
    </row>
    <row r="862" spans="2:51" s="11" customFormat="1" ht="13.5">
      <c r="B862" s="205"/>
      <c r="C862" s="206"/>
      <c r="D862" s="207" t="s">
        <v>183</v>
      </c>
      <c r="E862" s="208" t="s">
        <v>21</v>
      </c>
      <c r="F862" s="209" t="s">
        <v>645</v>
      </c>
      <c r="G862" s="206"/>
      <c r="H862" s="210" t="s">
        <v>21</v>
      </c>
      <c r="I862" s="211"/>
      <c r="J862" s="206"/>
      <c r="K862" s="206"/>
      <c r="L862" s="212"/>
      <c r="M862" s="213"/>
      <c r="N862" s="214"/>
      <c r="O862" s="214"/>
      <c r="P862" s="214"/>
      <c r="Q862" s="214"/>
      <c r="R862" s="214"/>
      <c r="S862" s="214"/>
      <c r="T862" s="215"/>
      <c r="AT862" s="216" t="s">
        <v>183</v>
      </c>
      <c r="AU862" s="216" t="s">
        <v>82</v>
      </c>
      <c r="AV862" s="11" t="s">
        <v>80</v>
      </c>
      <c r="AW862" s="11" t="s">
        <v>35</v>
      </c>
      <c r="AX862" s="11" t="s">
        <v>72</v>
      </c>
      <c r="AY862" s="216" t="s">
        <v>173</v>
      </c>
    </row>
    <row r="863" spans="2:51" s="11" customFormat="1" ht="13.5">
      <c r="B863" s="205"/>
      <c r="C863" s="206"/>
      <c r="D863" s="207" t="s">
        <v>183</v>
      </c>
      <c r="E863" s="208" t="s">
        <v>21</v>
      </c>
      <c r="F863" s="209" t="s">
        <v>229</v>
      </c>
      <c r="G863" s="206"/>
      <c r="H863" s="210" t="s">
        <v>21</v>
      </c>
      <c r="I863" s="211"/>
      <c r="J863" s="206"/>
      <c r="K863" s="206"/>
      <c r="L863" s="212"/>
      <c r="M863" s="213"/>
      <c r="N863" s="214"/>
      <c r="O863" s="214"/>
      <c r="P863" s="214"/>
      <c r="Q863" s="214"/>
      <c r="R863" s="214"/>
      <c r="S863" s="214"/>
      <c r="T863" s="215"/>
      <c r="AT863" s="216" t="s">
        <v>183</v>
      </c>
      <c r="AU863" s="216" t="s">
        <v>82</v>
      </c>
      <c r="AV863" s="11" t="s">
        <v>80</v>
      </c>
      <c r="AW863" s="11" t="s">
        <v>35</v>
      </c>
      <c r="AX863" s="11" t="s">
        <v>72</v>
      </c>
      <c r="AY863" s="216" t="s">
        <v>173</v>
      </c>
    </row>
    <row r="864" spans="2:51" s="11" customFormat="1" ht="13.5">
      <c r="B864" s="205"/>
      <c r="C864" s="206"/>
      <c r="D864" s="207" t="s">
        <v>183</v>
      </c>
      <c r="E864" s="208" t="s">
        <v>21</v>
      </c>
      <c r="F864" s="209" t="s">
        <v>633</v>
      </c>
      <c r="G864" s="206"/>
      <c r="H864" s="210" t="s">
        <v>21</v>
      </c>
      <c r="I864" s="211"/>
      <c r="J864" s="206"/>
      <c r="K864" s="206"/>
      <c r="L864" s="212"/>
      <c r="M864" s="213"/>
      <c r="N864" s="214"/>
      <c r="O864" s="214"/>
      <c r="P864" s="214"/>
      <c r="Q864" s="214"/>
      <c r="R864" s="214"/>
      <c r="S864" s="214"/>
      <c r="T864" s="215"/>
      <c r="AT864" s="216" t="s">
        <v>183</v>
      </c>
      <c r="AU864" s="216" t="s">
        <v>82</v>
      </c>
      <c r="AV864" s="11" t="s">
        <v>80</v>
      </c>
      <c r="AW864" s="11" t="s">
        <v>35</v>
      </c>
      <c r="AX864" s="11" t="s">
        <v>72</v>
      </c>
      <c r="AY864" s="216" t="s">
        <v>173</v>
      </c>
    </row>
    <row r="865" spans="2:51" s="11" customFormat="1" ht="13.5">
      <c r="B865" s="205"/>
      <c r="C865" s="206"/>
      <c r="D865" s="207" t="s">
        <v>183</v>
      </c>
      <c r="E865" s="208" t="s">
        <v>21</v>
      </c>
      <c r="F865" s="209" t="s">
        <v>646</v>
      </c>
      <c r="G865" s="206"/>
      <c r="H865" s="210" t="s">
        <v>21</v>
      </c>
      <c r="I865" s="211"/>
      <c r="J865" s="206"/>
      <c r="K865" s="206"/>
      <c r="L865" s="212"/>
      <c r="M865" s="213"/>
      <c r="N865" s="214"/>
      <c r="O865" s="214"/>
      <c r="P865" s="214"/>
      <c r="Q865" s="214"/>
      <c r="R865" s="214"/>
      <c r="S865" s="214"/>
      <c r="T865" s="215"/>
      <c r="AT865" s="216" t="s">
        <v>183</v>
      </c>
      <c r="AU865" s="216" t="s">
        <v>82</v>
      </c>
      <c r="AV865" s="11" t="s">
        <v>80</v>
      </c>
      <c r="AW865" s="11" t="s">
        <v>35</v>
      </c>
      <c r="AX865" s="11" t="s">
        <v>72</v>
      </c>
      <c r="AY865" s="216" t="s">
        <v>173</v>
      </c>
    </row>
    <row r="866" spans="2:51" s="12" customFormat="1" ht="13.5">
      <c r="B866" s="217"/>
      <c r="C866" s="218"/>
      <c r="D866" s="207" t="s">
        <v>183</v>
      </c>
      <c r="E866" s="219" t="s">
        <v>21</v>
      </c>
      <c r="F866" s="220" t="s">
        <v>80</v>
      </c>
      <c r="G866" s="218"/>
      <c r="H866" s="221">
        <v>1</v>
      </c>
      <c r="I866" s="222"/>
      <c r="J866" s="218"/>
      <c r="K866" s="218"/>
      <c r="L866" s="223"/>
      <c r="M866" s="224"/>
      <c r="N866" s="225"/>
      <c r="O866" s="225"/>
      <c r="P866" s="225"/>
      <c r="Q866" s="225"/>
      <c r="R866" s="225"/>
      <c r="S866" s="225"/>
      <c r="T866" s="226"/>
      <c r="AT866" s="227" t="s">
        <v>183</v>
      </c>
      <c r="AU866" s="227" t="s">
        <v>82</v>
      </c>
      <c r="AV866" s="12" t="s">
        <v>82</v>
      </c>
      <c r="AW866" s="12" t="s">
        <v>35</v>
      </c>
      <c r="AX866" s="12" t="s">
        <v>72</v>
      </c>
      <c r="AY866" s="227" t="s">
        <v>173</v>
      </c>
    </row>
    <row r="867" spans="2:51" s="11" customFormat="1" ht="13.5">
      <c r="B867" s="205"/>
      <c r="C867" s="206"/>
      <c r="D867" s="207" t="s">
        <v>183</v>
      </c>
      <c r="E867" s="208" t="s">
        <v>21</v>
      </c>
      <c r="F867" s="209" t="s">
        <v>647</v>
      </c>
      <c r="G867" s="206"/>
      <c r="H867" s="210" t="s">
        <v>21</v>
      </c>
      <c r="I867" s="211"/>
      <c r="J867" s="206"/>
      <c r="K867" s="206"/>
      <c r="L867" s="212"/>
      <c r="M867" s="213"/>
      <c r="N867" s="214"/>
      <c r="O867" s="214"/>
      <c r="P867" s="214"/>
      <c r="Q867" s="214"/>
      <c r="R867" s="214"/>
      <c r="S867" s="214"/>
      <c r="T867" s="215"/>
      <c r="AT867" s="216" t="s">
        <v>183</v>
      </c>
      <c r="AU867" s="216" t="s">
        <v>82</v>
      </c>
      <c r="AV867" s="11" t="s">
        <v>80</v>
      </c>
      <c r="AW867" s="11" t="s">
        <v>35</v>
      </c>
      <c r="AX867" s="11" t="s">
        <v>72</v>
      </c>
      <c r="AY867" s="216" t="s">
        <v>173</v>
      </c>
    </row>
    <row r="868" spans="2:51" s="11" customFormat="1" ht="13.5">
      <c r="B868" s="205"/>
      <c r="C868" s="206"/>
      <c r="D868" s="207" t="s">
        <v>183</v>
      </c>
      <c r="E868" s="208" t="s">
        <v>21</v>
      </c>
      <c r="F868" s="209" t="s">
        <v>229</v>
      </c>
      <c r="G868" s="206"/>
      <c r="H868" s="210" t="s">
        <v>21</v>
      </c>
      <c r="I868" s="211"/>
      <c r="J868" s="206"/>
      <c r="K868" s="206"/>
      <c r="L868" s="212"/>
      <c r="M868" s="213"/>
      <c r="N868" s="214"/>
      <c r="O868" s="214"/>
      <c r="P868" s="214"/>
      <c r="Q868" s="214"/>
      <c r="R868" s="214"/>
      <c r="S868" s="214"/>
      <c r="T868" s="215"/>
      <c r="AT868" s="216" t="s">
        <v>183</v>
      </c>
      <c r="AU868" s="216" t="s">
        <v>82</v>
      </c>
      <c r="AV868" s="11" t="s">
        <v>80</v>
      </c>
      <c r="AW868" s="11" t="s">
        <v>35</v>
      </c>
      <c r="AX868" s="11" t="s">
        <v>72</v>
      </c>
      <c r="AY868" s="216" t="s">
        <v>173</v>
      </c>
    </row>
    <row r="869" spans="2:51" s="11" customFormat="1" ht="13.5">
      <c r="B869" s="205"/>
      <c r="C869" s="206"/>
      <c r="D869" s="207" t="s">
        <v>183</v>
      </c>
      <c r="E869" s="208" t="s">
        <v>21</v>
      </c>
      <c r="F869" s="209" t="s">
        <v>633</v>
      </c>
      <c r="G869" s="206"/>
      <c r="H869" s="210" t="s">
        <v>21</v>
      </c>
      <c r="I869" s="211"/>
      <c r="J869" s="206"/>
      <c r="K869" s="206"/>
      <c r="L869" s="212"/>
      <c r="M869" s="213"/>
      <c r="N869" s="214"/>
      <c r="O869" s="214"/>
      <c r="P869" s="214"/>
      <c r="Q869" s="214"/>
      <c r="R869" s="214"/>
      <c r="S869" s="214"/>
      <c r="T869" s="215"/>
      <c r="AT869" s="216" t="s">
        <v>183</v>
      </c>
      <c r="AU869" s="216" t="s">
        <v>82</v>
      </c>
      <c r="AV869" s="11" t="s">
        <v>80</v>
      </c>
      <c r="AW869" s="11" t="s">
        <v>35</v>
      </c>
      <c r="AX869" s="11" t="s">
        <v>72</v>
      </c>
      <c r="AY869" s="216" t="s">
        <v>173</v>
      </c>
    </row>
    <row r="870" spans="2:51" s="11" customFormat="1" ht="13.5">
      <c r="B870" s="205"/>
      <c r="C870" s="206"/>
      <c r="D870" s="207" t="s">
        <v>183</v>
      </c>
      <c r="E870" s="208" t="s">
        <v>21</v>
      </c>
      <c r="F870" s="209" t="s">
        <v>648</v>
      </c>
      <c r="G870" s="206"/>
      <c r="H870" s="210" t="s">
        <v>21</v>
      </c>
      <c r="I870" s="211"/>
      <c r="J870" s="206"/>
      <c r="K870" s="206"/>
      <c r="L870" s="212"/>
      <c r="M870" s="213"/>
      <c r="N870" s="214"/>
      <c r="O870" s="214"/>
      <c r="P870" s="214"/>
      <c r="Q870" s="214"/>
      <c r="R870" s="214"/>
      <c r="S870" s="214"/>
      <c r="T870" s="215"/>
      <c r="AT870" s="216" t="s">
        <v>183</v>
      </c>
      <c r="AU870" s="216" t="s">
        <v>82</v>
      </c>
      <c r="AV870" s="11" t="s">
        <v>80</v>
      </c>
      <c r="AW870" s="11" t="s">
        <v>35</v>
      </c>
      <c r="AX870" s="11" t="s">
        <v>72</v>
      </c>
      <c r="AY870" s="216" t="s">
        <v>173</v>
      </c>
    </row>
    <row r="871" spans="2:51" s="12" customFormat="1" ht="13.5">
      <c r="B871" s="217"/>
      <c r="C871" s="218"/>
      <c r="D871" s="207" t="s">
        <v>183</v>
      </c>
      <c r="E871" s="219" t="s">
        <v>21</v>
      </c>
      <c r="F871" s="220" t="s">
        <v>80</v>
      </c>
      <c r="G871" s="218"/>
      <c r="H871" s="221">
        <v>1</v>
      </c>
      <c r="I871" s="222"/>
      <c r="J871" s="218"/>
      <c r="K871" s="218"/>
      <c r="L871" s="223"/>
      <c r="M871" s="224"/>
      <c r="N871" s="225"/>
      <c r="O871" s="225"/>
      <c r="P871" s="225"/>
      <c r="Q871" s="225"/>
      <c r="R871" s="225"/>
      <c r="S871" s="225"/>
      <c r="T871" s="226"/>
      <c r="AT871" s="227" t="s">
        <v>183</v>
      </c>
      <c r="AU871" s="227" t="s">
        <v>82</v>
      </c>
      <c r="AV871" s="12" t="s">
        <v>82</v>
      </c>
      <c r="AW871" s="12" t="s">
        <v>35</v>
      </c>
      <c r="AX871" s="12" t="s">
        <v>72</v>
      </c>
      <c r="AY871" s="227" t="s">
        <v>173</v>
      </c>
    </row>
    <row r="872" spans="2:51" s="11" customFormat="1" ht="13.5">
      <c r="B872" s="205"/>
      <c r="C872" s="206"/>
      <c r="D872" s="207" t="s">
        <v>183</v>
      </c>
      <c r="E872" s="208" t="s">
        <v>21</v>
      </c>
      <c r="F872" s="209" t="s">
        <v>649</v>
      </c>
      <c r="G872" s="206"/>
      <c r="H872" s="210" t="s">
        <v>21</v>
      </c>
      <c r="I872" s="211"/>
      <c r="J872" s="206"/>
      <c r="K872" s="206"/>
      <c r="L872" s="212"/>
      <c r="M872" s="213"/>
      <c r="N872" s="214"/>
      <c r="O872" s="214"/>
      <c r="P872" s="214"/>
      <c r="Q872" s="214"/>
      <c r="R872" s="214"/>
      <c r="S872" s="214"/>
      <c r="T872" s="215"/>
      <c r="AT872" s="216" t="s">
        <v>183</v>
      </c>
      <c r="AU872" s="216" t="s">
        <v>82</v>
      </c>
      <c r="AV872" s="11" t="s">
        <v>80</v>
      </c>
      <c r="AW872" s="11" t="s">
        <v>35</v>
      </c>
      <c r="AX872" s="11" t="s">
        <v>72</v>
      </c>
      <c r="AY872" s="216" t="s">
        <v>173</v>
      </c>
    </row>
    <row r="873" spans="2:51" s="11" customFormat="1" ht="13.5">
      <c r="B873" s="205"/>
      <c r="C873" s="206"/>
      <c r="D873" s="207" t="s">
        <v>183</v>
      </c>
      <c r="E873" s="208" t="s">
        <v>21</v>
      </c>
      <c r="F873" s="209" t="s">
        <v>232</v>
      </c>
      <c r="G873" s="206"/>
      <c r="H873" s="210" t="s">
        <v>21</v>
      </c>
      <c r="I873" s="211"/>
      <c r="J873" s="206"/>
      <c r="K873" s="206"/>
      <c r="L873" s="212"/>
      <c r="M873" s="213"/>
      <c r="N873" s="214"/>
      <c r="O873" s="214"/>
      <c r="P873" s="214"/>
      <c r="Q873" s="214"/>
      <c r="R873" s="214"/>
      <c r="S873" s="214"/>
      <c r="T873" s="215"/>
      <c r="AT873" s="216" t="s">
        <v>183</v>
      </c>
      <c r="AU873" s="216" t="s">
        <v>82</v>
      </c>
      <c r="AV873" s="11" t="s">
        <v>80</v>
      </c>
      <c r="AW873" s="11" t="s">
        <v>35</v>
      </c>
      <c r="AX873" s="11" t="s">
        <v>72</v>
      </c>
      <c r="AY873" s="216" t="s">
        <v>173</v>
      </c>
    </row>
    <row r="874" spans="2:51" s="11" customFormat="1" ht="13.5">
      <c r="B874" s="205"/>
      <c r="C874" s="206"/>
      <c r="D874" s="207" t="s">
        <v>183</v>
      </c>
      <c r="E874" s="208" t="s">
        <v>21</v>
      </c>
      <c r="F874" s="209" t="s">
        <v>633</v>
      </c>
      <c r="G874" s="206"/>
      <c r="H874" s="210" t="s">
        <v>21</v>
      </c>
      <c r="I874" s="211"/>
      <c r="J874" s="206"/>
      <c r="K874" s="206"/>
      <c r="L874" s="212"/>
      <c r="M874" s="213"/>
      <c r="N874" s="214"/>
      <c r="O874" s="214"/>
      <c r="P874" s="214"/>
      <c r="Q874" s="214"/>
      <c r="R874" s="214"/>
      <c r="S874" s="214"/>
      <c r="T874" s="215"/>
      <c r="AT874" s="216" t="s">
        <v>183</v>
      </c>
      <c r="AU874" s="216" t="s">
        <v>82</v>
      </c>
      <c r="AV874" s="11" t="s">
        <v>80</v>
      </c>
      <c r="AW874" s="11" t="s">
        <v>35</v>
      </c>
      <c r="AX874" s="11" t="s">
        <v>72</v>
      </c>
      <c r="AY874" s="216" t="s">
        <v>173</v>
      </c>
    </row>
    <row r="875" spans="2:51" s="11" customFormat="1" ht="13.5">
      <c r="B875" s="205"/>
      <c r="C875" s="206"/>
      <c r="D875" s="207" t="s">
        <v>183</v>
      </c>
      <c r="E875" s="208" t="s">
        <v>21</v>
      </c>
      <c r="F875" s="209" t="s">
        <v>650</v>
      </c>
      <c r="G875" s="206"/>
      <c r="H875" s="210" t="s">
        <v>21</v>
      </c>
      <c r="I875" s="211"/>
      <c r="J875" s="206"/>
      <c r="K875" s="206"/>
      <c r="L875" s="212"/>
      <c r="M875" s="213"/>
      <c r="N875" s="214"/>
      <c r="O875" s="214"/>
      <c r="P875" s="214"/>
      <c r="Q875" s="214"/>
      <c r="R875" s="214"/>
      <c r="S875" s="214"/>
      <c r="T875" s="215"/>
      <c r="AT875" s="216" t="s">
        <v>183</v>
      </c>
      <c r="AU875" s="216" t="s">
        <v>82</v>
      </c>
      <c r="AV875" s="11" t="s">
        <v>80</v>
      </c>
      <c r="AW875" s="11" t="s">
        <v>35</v>
      </c>
      <c r="AX875" s="11" t="s">
        <v>72</v>
      </c>
      <c r="AY875" s="216" t="s">
        <v>173</v>
      </c>
    </row>
    <row r="876" spans="2:51" s="12" customFormat="1" ht="13.5">
      <c r="B876" s="217"/>
      <c r="C876" s="218"/>
      <c r="D876" s="207" t="s">
        <v>183</v>
      </c>
      <c r="E876" s="219" t="s">
        <v>21</v>
      </c>
      <c r="F876" s="220" t="s">
        <v>80</v>
      </c>
      <c r="G876" s="218"/>
      <c r="H876" s="221">
        <v>1</v>
      </c>
      <c r="I876" s="222"/>
      <c r="J876" s="218"/>
      <c r="K876" s="218"/>
      <c r="L876" s="223"/>
      <c r="M876" s="224"/>
      <c r="N876" s="225"/>
      <c r="O876" s="225"/>
      <c r="P876" s="225"/>
      <c r="Q876" s="225"/>
      <c r="R876" s="225"/>
      <c r="S876" s="225"/>
      <c r="T876" s="226"/>
      <c r="AT876" s="227" t="s">
        <v>183</v>
      </c>
      <c r="AU876" s="227" t="s">
        <v>82</v>
      </c>
      <c r="AV876" s="12" t="s">
        <v>82</v>
      </c>
      <c r="AW876" s="12" t="s">
        <v>35</v>
      </c>
      <c r="AX876" s="12" t="s">
        <v>72</v>
      </c>
      <c r="AY876" s="227" t="s">
        <v>173</v>
      </c>
    </row>
    <row r="877" spans="2:51" s="11" customFormat="1" ht="13.5">
      <c r="B877" s="205"/>
      <c r="C877" s="206"/>
      <c r="D877" s="207" t="s">
        <v>183</v>
      </c>
      <c r="E877" s="208" t="s">
        <v>21</v>
      </c>
      <c r="F877" s="209" t="s">
        <v>651</v>
      </c>
      <c r="G877" s="206"/>
      <c r="H877" s="210" t="s">
        <v>21</v>
      </c>
      <c r="I877" s="211"/>
      <c r="J877" s="206"/>
      <c r="K877" s="206"/>
      <c r="L877" s="212"/>
      <c r="M877" s="213"/>
      <c r="N877" s="214"/>
      <c r="O877" s="214"/>
      <c r="P877" s="214"/>
      <c r="Q877" s="214"/>
      <c r="R877" s="214"/>
      <c r="S877" s="214"/>
      <c r="T877" s="215"/>
      <c r="AT877" s="216" t="s">
        <v>183</v>
      </c>
      <c r="AU877" s="216" t="s">
        <v>82</v>
      </c>
      <c r="AV877" s="11" t="s">
        <v>80</v>
      </c>
      <c r="AW877" s="11" t="s">
        <v>35</v>
      </c>
      <c r="AX877" s="11" t="s">
        <v>72</v>
      </c>
      <c r="AY877" s="216" t="s">
        <v>173</v>
      </c>
    </row>
    <row r="878" spans="2:51" s="11" customFormat="1" ht="13.5">
      <c r="B878" s="205"/>
      <c r="C878" s="206"/>
      <c r="D878" s="207" t="s">
        <v>183</v>
      </c>
      <c r="E878" s="208" t="s">
        <v>21</v>
      </c>
      <c r="F878" s="209" t="s">
        <v>232</v>
      </c>
      <c r="G878" s="206"/>
      <c r="H878" s="210" t="s">
        <v>21</v>
      </c>
      <c r="I878" s="211"/>
      <c r="J878" s="206"/>
      <c r="K878" s="206"/>
      <c r="L878" s="212"/>
      <c r="M878" s="213"/>
      <c r="N878" s="214"/>
      <c r="O878" s="214"/>
      <c r="P878" s="214"/>
      <c r="Q878" s="214"/>
      <c r="R878" s="214"/>
      <c r="S878" s="214"/>
      <c r="T878" s="215"/>
      <c r="AT878" s="216" t="s">
        <v>183</v>
      </c>
      <c r="AU878" s="216" t="s">
        <v>82</v>
      </c>
      <c r="AV878" s="11" t="s">
        <v>80</v>
      </c>
      <c r="AW878" s="11" t="s">
        <v>35</v>
      </c>
      <c r="AX878" s="11" t="s">
        <v>72</v>
      </c>
      <c r="AY878" s="216" t="s">
        <v>173</v>
      </c>
    </row>
    <row r="879" spans="2:51" s="11" customFormat="1" ht="13.5">
      <c r="B879" s="205"/>
      <c r="C879" s="206"/>
      <c r="D879" s="207" t="s">
        <v>183</v>
      </c>
      <c r="E879" s="208" t="s">
        <v>21</v>
      </c>
      <c r="F879" s="209" t="s">
        <v>633</v>
      </c>
      <c r="G879" s="206"/>
      <c r="H879" s="210" t="s">
        <v>21</v>
      </c>
      <c r="I879" s="211"/>
      <c r="J879" s="206"/>
      <c r="K879" s="206"/>
      <c r="L879" s="212"/>
      <c r="M879" s="213"/>
      <c r="N879" s="214"/>
      <c r="O879" s="214"/>
      <c r="P879" s="214"/>
      <c r="Q879" s="214"/>
      <c r="R879" s="214"/>
      <c r="S879" s="214"/>
      <c r="T879" s="215"/>
      <c r="AT879" s="216" t="s">
        <v>183</v>
      </c>
      <c r="AU879" s="216" t="s">
        <v>82</v>
      </c>
      <c r="AV879" s="11" t="s">
        <v>80</v>
      </c>
      <c r="AW879" s="11" t="s">
        <v>35</v>
      </c>
      <c r="AX879" s="11" t="s">
        <v>72</v>
      </c>
      <c r="AY879" s="216" t="s">
        <v>173</v>
      </c>
    </row>
    <row r="880" spans="2:51" s="11" customFormat="1" ht="13.5">
      <c r="B880" s="205"/>
      <c r="C880" s="206"/>
      <c r="D880" s="207" t="s">
        <v>183</v>
      </c>
      <c r="E880" s="208" t="s">
        <v>21</v>
      </c>
      <c r="F880" s="209" t="s">
        <v>652</v>
      </c>
      <c r="G880" s="206"/>
      <c r="H880" s="210" t="s">
        <v>21</v>
      </c>
      <c r="I880" s="211"/>
      <c r="J880" s="206"/>
      <c r="K880" s="206"/>
      <c r="L880" s="212"/>
      <c r="M880" s="213"/>
      <c r="N880" s="214"/>
      <c r="O880" s="214"/>
      <c r="P880" s="214"/>
      <c r="Q880" s="214"/>
      <c r="R880" s="214"/>
      <c r="S880" s="214"/>
      <c r="T880" s="215"/>
      <c r="AT880" s="216" t="s">
        <v>183</v>
      </c>
      <c r="AU880" s="216" t="s">
        <v>82</v>
      </c>
      <c r="AV880" s="11" t="s">
        <v>80</v>
      </c>
      <c r="AW880" s="11" t="s">
        <v>35</v>
      </c>
      <c r="AX880" s="11" t="s">
        <v>72</v>
      </c>
      <c r="AY880" s="216" t="s">
        <v>173</v>
      </c>
    </row>
    <row r="881" spans="2:51" s="12" customFormat="1" ht="13.5">
      <c r="B881" s="217"/>
      <c r="C881" s="218"/>
      <c r="D881" s="207" t="s">
        <v>183</v>
      </c>
      <c r="E881" s="219" t="s">
        <v>21</v>
      </c>
      <c r="F881" s="220" t="s">
        <v>80</v>
      </c>
      <c r="G881" s="218"/>
      <c r="H881" s="221">
        <v>1</v>
      </c>
      <c r="I881" s="222"/>
      <c r="J881" s="218"/>
      <c r="K881" s="218"/>
      <c r="L881" s="223"/>
      <c r="M881" s="224"/>
      <c r="N881" s="225"/>
      <c r="O881" s="225"/>
      <c r="P881" s="225"/>
      <c r="Q881" s="225"/>
      <c r="R881" s="225"/>
      <c r="S881" s="225"/>
      <c r="T881" s="226"/>
      <c r="AT881" s="227" t="s">
        <v>183</v>
      </c>
      <c r="AU881" s="227" t="s">
        <v>82</v>
      </c>
      <c r="AV881" s="12" t="s">
        <v>82</v>
      </c>
      <c r="AW881" s="12" t="s">
        <v>35</v>
      </c>
      <c r="AX881" s="12" t="s">
        <v>72</v>
      </c>
      <c r="AY881" s="227" t="s">
        <v>173</v>
      </c>
    </row>
    <row r="882" spans="2:51" s="11" customFormat="1" ht="13.5">
      <c r="B882" s="205"/>
      <c r="C882" s="206"/>
      <c r="D882" s="207" t="s">
        <v>183</v>
      </c>
      <c r="E882" s="208" t="s">
        <v>21</v>
      </c>
      <c r="F882" s="209" t="s">
        <v>653</v>
      </c>
      <c r="G882" s="206"/>
      <c r="H882" s="210" t="s">
        <v>21</v>
      </c>
      <c r="I882" s="211"/>
      <c r="J882" s="206"/>
      <c r="K882" s="206"/>
      <c r="L882" s="212"/>
      <c r="M882" s="213"/>
      <c r="N882" s="214"/>
      <c r="O882" s="214"/>
      <c r="P882" s="214"/>
      <c r="Q882" s="214"/>
      <c r="R882" s="214"/>
      <c r="S882" s="214"/>
      <c r="T882" s="215"/>
      <c r="AT882" s="216" t="s">
        <v>183</v>
      </c>
      <c r="AU882" s="216" t="s">
        <v>82</v>
      </c>
      <c r="AV882" s="11" t="s">
        <v>80</v>
      </c>
      <c r="AW882" s="11" t="s">
        <v>35</v>
      </c>
      <c r="AX882" s="11" t="s">
        <v>72</v>
      </c>
      <c r="AY882" s="216" t="s">
        <v>173</v>
      </c>
    </row>
    <row r="883" spans="2:51" s="11" customFormat="1" ht="13.5">
      <c r="B883" s="205"/>
      <c r="C883" s="206"/>
      <c r="D883" s="207" t="s">
        <v>183</v>
      </c>
      <c r="E883" s="208" t="s">
        <v>21</v>
      </c>
      <c r="F883" s="209" t="s">
        <v>276</v>
      </c>
      <c r="G883" s="206"/>
      <c r="H883" s="210" t="s">
        <v>21</v>
      </c>
      <c r="I883" s="211"/>
      <c r="J883" s="206"/>
      <c r="K883" s="206"/>
      <c r="L883" s="212"/>
      <c r="M883" s="213"/>
      <c r="N883" s="214"/>
      <c r="O883" s="214"/>
      <c r="P883" s="214"/>
      <c r="Q883" s="214"/>
      <c r="R883" s="214"/>
      <c r="S883" s="214"/>
      <c r="T883" s="215"/>
      <c r="AT883" s="216" t="s">
        <v>183</v>
      </c>
      <c r="AU883" s="216" t="s">
        <v>82</v>
      </c>
      <c r="AV883" s="11" t="s">
        <v>80</v>
      </c>
      <c r="AW883" s="11" t="s">
        <v>35</v>
      </c>
      <c r="AX883" s="11" t="s">
        <v>72</v>
      </c>
      <c r="AY883" s="216" t="s">
        <v>173</v>
      </c>
    </row>
    <row r="884" spans="2:51" s="11" customFormat="1" ht="13.5">
      <c r="B884" s="205"/>
      <c r="C884" s="206"/>
      <c r="D884" s="207" t="s">
        <v>183</v>
      </c>
      <c r="E884" s="208" t="s">
        <v>21</v>
      </c>
      <c r="F884" s="209" t="s">
        <v>633</v>
      </c>
      <c r="G884" s="206"/>
      <c r="H884" s="210" t="s">
        <v>21</v>
      </c>
      <c r="I884" s="211"/>
      <c r="J884" s="206"/>
      <c r="K884" s="206"/>
      <c r="L884" s="212"/>
      <c r="M884" s="213"/>
      <c r="N884" s="214"/>
      <c r="O884" s="214"/>
      <c r="P884" s="214"/>
      <c r="Q884" s="214"/>
      <c r="R884" s="214"/>
      <c r="S884" s="214"/>
      <c r="T884" s="215"/>
      <c r="AT884" s="216" t="s">
        <v>183</v>
      </c>
      <c r="AU884" s="216" t="s">
        <v>82</v>
      </c>
      <c r="AV884" s="11" t="s">
        <v>80</v>
      </c>
      <c r="AW884" s="11" t="s">
        <v>35</v>
      </c>
      <c r="AX884" s="11" t="s">
        <v>72</v>
      </c>
      <c r="AY884" s="216" t="s">
        <v>173</v>
      </c>
    </row>
    <row r="885" spans="2:51" s="11" customFormat="1" ht="13.5">
      <c r="B885" s="205"/>
      <c r="C885" s="206"/>
      <c r="D885" s="207" t="s">
        <v>183</v>
      </c>
      <c r="E885" s="208" t="s">
        <v>21</v>
      </c>
      <c r="F885" s="209" t="s">
        <v>652</v>
      </c>
      <c r="G885" s="206"/>
      <c r="H885" s="210" t="s">
        <v>21</v>
      </c>
      <c r="I885" s="211"/>
      <c r="J885" s="206"/>
      <c r="K885" s="206"/>
      <c r="L885" s="212"/>
      <c r="M885" s="213"/>
      <c r="N885" s="214"/>
      <c r="O885" s="214"/>
      <c r="P885" s="214"/>
      <c r="Q885" s="214"/>
      <c r="R885" s="214"/>
      <c r="S885" s="214"/>
      <c r="T885" s="215"/>
      <c r="AT885" s="216" t="s">
        <v>183</v>
      </c>
      <c r="AU885" s="216" t="s">
        <v>82</v>
      </c>
      <c r="AV885" s="11" t="s">
        <v>80</v>
      </c>
      <c r="AW885" s="11" t="s">
        <v>35</v>
      </c>
      <c r="AX885" s="11" t="s">
        <v>72</v>
      </c>
      <c r="AY885" s="216" t="s">
        <v>173</v>
      </c>
    </row>
    <row r="886" spans="2:51" s="12" customFormat="1" ht="13.5">
      <c r="B886" s="217"/>
      <c r="C886" s="218"/>
      <c r="D886" s="207" t="s">
        <v>183</v>
      </c>
      <c r="E886" s="219" t="s">
        <v>21</v>
      </c>
      <c r="F886" s="220" t="s">
        <v>80</v>
      </c>
      <c r="G886" s="218"/>
      <c r="H886" s="221">
        <v>1</v>
      </c>
      <c r="I886" s="222"/>
      <c r="J886" s="218"/>
      <c r="K886" s="218"/>
      <c r="L886" s="223"/>
      <c r="M886" s="224"/>
      <c r="N886" s="225"/>
      <c r="O886" s="225"/>
      <c r="P886" s="225"/>
      <c r="Q886" s="225"/>
      <c r="R886" s="225"/>
      <c r="S886" s="225"/>
      <c r="T886" s="226"/>
      <c r="AT886" s="227" t="s">
        <v>183</v>
      </c>
      <c r="AU886" s="227" t="s">
        <v>82</v>
      </c>
      <c r="AV886" s="12" t="s">
        <v>82</v>
      </c>
      <c r="AW886" s="12" t="s">
        <v>35</v>
      </c>
      <c r="AX886" s="12" t="s">
        <v>72</v>
      </c>
      <c r="AY886" s="227" t="s">
        <v>173</v>
      </c>
    </row>
    <row r="887" spans="2:51" s="11" customFormat="1" ht="13.5">
      <c r="B887" s="205"/>
      <c r="C887" s="206"/>
      <c r="D887" s="207" t="s">
        <v>183</v>
      </c>
      <c r="E887" s="208" t="s">
        <v>21</v>
      </c>
      <c r="F887" s="209" t="s">
        <v>654</v>
      </c>
      <c r="G887" s="206"/>
      <c r="H887" s="210" t="s">
        <v>21</v>
      </c>
      <c r="I887" s="211"/>
      <c r="J887" s="206"/>
      <c r="K887" s="206"/>
      <c r="L887" s="212"/>
      <c r="M887" s="213"/>
      <c r="N887" s="214"/>
      <c r="O887" s="214"/>
      <c r="P887" s="214"/>
      <c r="Q887" s="214"/>
      <c r="R887" s="214"/>
      <c r="S887" s="214"/>
      <c r="T887" s="215"/>
      <c r="AT887" s="216" t="s">
        <v>183</v>
      </c>
      <c r="AU887" s="216" t="s">
        <v>82</v>
      </c>
      <c r="AV887" s="11" t="s">
        <v>80</v>
      </c>
      <c r="AW887" s="11" t="s">
        <v>35</v>
      </c>
      <c r="AX887" s="11" t="s">
        <v>72</v>
      </c>
      <c r="AY887" s="216" t="s">
        <v>173</v>
      </c>
    </row>
    <row r="888" spans="2:51" s="11" customFormat="1" ht="13.5">
      <c r="B888" s="205"/>
      <c r="C888" s="206"/>
      <c r="D888" s="207" t="s">
        <v>183</v>
      </c>
      <c r="E888" s="208" t="s">
        <v>21</v>
      </c>
      <c r="F888" s="209" t="s">
        <v>413</v>
      </c>
      <c r="G888" s="206"/>
      <c r="H888" s="210" t="s">
        <v>21</v>
      </c>
      <c r="I888" s="211"/>
      <c r="J888" s="206"/>
      <c r="K888" s="206"/>
      <c r="L888" s="212"/>
      <c r="M888" s="213"/>
      <c r="N888" s="214"/>
      <c r="O888" s="214"/>
      <c r="P888" s="214"/>
      <c r="Q888" s="214"/>
      <c r="R888" s="214"/>
      <c r="S888" s="214"/>
      <c r="T888" s="215"/>
      <c r="AT888" s="216" t="s">
        <v>183</v>
      </c>
      <c r="AU888" s="216" t="s">
        <v>82</v>
      </c>
      <c r="AV888" s="11" t="s">
        <v>80</v>
      </c>
      <c r="AW888" s="11" t="s">
        <v>35</v>
      </c>
      <c r="AX888" s="11" t="s">
        <v>72</v>
      </c>
      <c r="AY888" s="216" t="s">
        <v>173</v>
      </c>
    </row>
    <row r="889" spans="2:51" s="11" customFormat="1" ht="13.5">
      <c r="B889" s="205"/>
      <c r="C889" s="206"/>
      <c r="D889" s="207" t="s">
        <v>183</v>
      </c>
      <c r="E889" s="208" t="s">
        <v>21</v>
      </c>
      <c r="F889" s="209" t="s">
        <v>633</v>
      </c>
      <c r="G889" s="206"/>
      <c r="H889" s="210" t="s">
        <v>21</v>
      </c>
      <c r="I889" s="211"/>
      <c r="J889" s="206"/>
      <c r="K889" s="206"/>
      <c r="L889" s="212"/>
      <c r="M889" s="213"/>
      <c r="N889" s="214"/>
      <c r="O889" s="214"/>
      <c r="P889" s="214"/>
      <c r="Q889" s="214"/>
      <c r="R889" s="214"/>
      <c r="S889" s="214"/>
      <c r="T889" s="215"/>
      <c r="AT889" s="216" t="s">
        <v>183</v>
      </c>
      <c r="AU889" s="216" t="s">
        <v>82</v>
      </c>
      <c r="AV889" s="11" t="s">
        <v>80</v>
      </c>
      <c r="AW889" s="11" t="s">
        <v>35</v>
      </c>
      <c r="AX889" s="11" t="s">
        <v>72</v>
      </c>
      <c r="AY889" s="216" t="s">
        <v>173</v>
      </c>
    </row>
    <row r="890" spans="2:51" s="11" customFormat="1" ht="13.5">
      <c r="B890" s="205"/>
      <c r="C890" s="206"/>
      <c r="D890" s="207" t="s">
        <v>183</v>
      </c>
      <c r="E890" s="208" t="s">
        <v>21</v>
      </c>
      <c r="F890" s="209" t="s">
        <v>655</v>
      </c>
      <c r="G890" s="206"/>
      <c r="H890" s="210" t="s">
        <v>21</v>
      </c>
      <c r="I890" s="211"/>
      <c r="J890" s="206"/>
      <c r="K890" s="206"/>
      <c r="L890" s="212"/>
      <c r="M890" s="213"/>
      <c r="N890" s="214"/>
      <c r="O890" s="214"/>
      <c r="P890" s="214"/>
      <c r="Q890" s="214"/>
      <c r="R890" s="214"/>
      <c r="S890" s="214"/>
      <c r="T890" s="215"/>
      <c r="AT890" s="216" t="s">
        <v>183</v>
      </c>
      <c r="AU890" s="216" t="s">
        <v>82</v>
      </c>
      <c r="AV890" s="11" t="s">
        <v>80</v>
      </c>
      <c r="AW890" s="11" t="s">
        <v>35</v>
      </c>
      <c r="AX890" s="11" t="s">
        <v>72</v>
      </c>
      <c r="AY890" s="216" t="s">
        <v>173</v>
      </c>
    </row>
    <row r="891" spans="2:51" s="12" customFormat="1" ht="13.5">
      <c r="B891" s="217"/>
      <c r="C891" s="218"/>
      <c r="D891" s="207" t="s">
        <v>183</v>
      </c>
      <c r="E891" s="219" t="s">
        <v>21</v>
      </c>
      <c r="F891" s="220" t="s">
        <v>80</v>
      </c>
      <c r="G891" s="218"/>
      <c r="H891" s="221">
        <v>1</v>
      </c>
      <c r="I891" s="222"/>
      <c r="J891" s="218"/>
      <c r="K891" s="218"/>
      <c r="L891" s="223"/>
      <c r="M891" s="224"/>
      <c r="N891" s="225"/>
      <c r="O891" s="225"/>
      <c r="P891" s="225"/>
      <c r="Q891" s="225"/>
      <c r="R891" s="225"/>
      <c r="S891" s="225"/>
      <c r="T891" s="226"/>
      <c r="AT891" s="227" t="s">
        <v>183</v>
      </c>
      <c r="AU891" s="227" t="s">
        <v>82</v>
      </c>
      <c r="AV891" s="12" t="s">
        <v>82</v>
      </c>
      <c r="AW891" s="12" t="s">
        <v>35</v>
      </c>
      <c r="AX891" s="12" t="s">
        <v>72</v>
      </c>
      <c r="AY891" s="227" t="s">
        <v>173</v>
      </c>
    </row>
    <row r="892" spans="2:51" s="11" customFormat="1" ht="13.5">
      <c r="B892" s="205"/>
      <c r="C892" s="206"/>
      <c r="D892" s="207" t="s">
        <v>183</v>
      </c>
      <c r="E892" s="208" t="s">
        <v>21</v>
      </c>
      <c r="F892" s="209" t="s">
        <v>656</v>
      </c>
      <c r="G892" s="206"/>
      <c r="H892" s="210" t="s">
        <v>21</v>
      </c>
      <c r="I892" s="211"/>
      <c r="J892" s="206"/>
      <c r="K892" s="206"/>
      <c r="L892" s="212"/>
      <c r="M892" s="213"/>
      <c r="N892" s="214"/>
      <c r="O892" s="214"/>
      <c r="P892" s="214"/>
      <c r="Q892" s="214"/>
      <c r="R892" s="214"/>
      <c r="S892" s="214"/>
      <c r="T892" s="215"/>
      <c r="AT892" s="216" t="s">
        <v>183</v>
      </c>
      <c r="AU892" s="216" t="s">
        <v>82</v>
      </c>
      <c r="AV892" s="11" t="s">
        <v>80</v>
      </c>
      <c r="AW892" s="11" t="s">
        <v>35</v>
      </c>
      <c r="AX892" s="11" t="s">
        <v>72</v>
      </c>
      <c r="AY892" s="216" t="s">
        <v>173</v>
      </c>
    </row>
    <row r="893" spans="2:51" s="11" customFormat="1" ht="13.5">
      <c r="B893" s="205"/>
      <c r="C893" s="206"/>
      <c r="D893" s="207" t="s">
        <v>183</v>
      </c>
      <c r="E893" s="208" t="s">
        <v>21</v>
      </c>
      <c r="F893" s="209" t="s">
        <v>235</v>
      </c>
      <c r="G893" s="206"/>
      <c r="H893" s="210" t="s">
        <v>21</v>
      </c>
      <c r="I893" s="211"/>
      <c r="J893" s="206"/>
      <c r="K893" s="206"/>
      <c r="L893" s="212"/>
      <c r="M893" s="213"/>
      <c r="N893" s="214"/>
      <c r="O893" s="214"/>
      <c r="P893" s="214"/>
      <c r="Q893" s="214"/>
      <c r="R893" s="214"/>
      <c r="S893" s="214"/>
      <c r="T893" s="215"/>
      <c r="AT893" s="216" t="s">
        <v>183</v>
      </c>
      <c r="AU893" s="216" t="s">
        <v>82</v>
      </c>
      <c r="AV893" s="11" t="s">
        <v>80</v>
      </c>
      <c r="AW893" s="11" t="s">
        <v>35</v>
      </c>
      <c r="AX893" s="11" t="s">
        <v>72</v>
      </c>
      <c r="AY893" s="216" t="s">
        <v>173</v>
      </c>
    </row>
    <row r="894" spans="2:51" s="11" customFormat="1" ht="13.5">
      <c r="B894" s="205"/>
      <c r="C894" s="206"/>
      <c r="D894" s="207" t="s">
        <v>183</v>
      </c>
      <c r="E894" s="208" t="s">
        <v>21</v>
      </c>
      <c r="F894" s="209" t="s">
        <v>633</v>
      </c>
      <c r="G894" s="206"/>
      <c r="H894" s="210" t="s">
        <v>21</v>
      </c>
      <c r="I894" s="211"/>
      <c r="J894" s="206"/>
      <c r="K894" s="206"/>
      <c r="L894" s="212"/>
      <c r="M894" s="213"/>
      <c r="N894" s="214"/>
      <c r="O894" s="214"/>
      <c r="P894" s="214"/>
      <c r="Q894" s="214"/>
      <c r="R894" s="214"/>
      <c r="S894" s="214"/>
      <c r="T894" s="215"/>
      <c r="AT894" s="216" t="s">
        <v>183</v>
      </c>
      <c r="AU894" s="216" t="s">
        <v>82</v>
      </c>
      <c r="AV894" s="11" t="s">
        <v>80</v>
      </c>
      <c r="AW894" s="11" t="s">
        <v>35</v>
      </c>
      <c r="AX894" s="11" t="s">
        <v>72</v>
      </c>
      <c r="AY894" s="216" t="s">
        <v>173</v>
      </c>
    </row>
    <row r="895" spans="2:51" s="11" customFormat="1" ht="13.5">
      <c r="B895" s="205"/>
      <c r="C895" s="206"/>
      <c r="D895" s="207" t="s">
        <v>183</v>
      </c>
      <c r="E895" s="208" t="s">
        <v>21</v>
      </c>
      <c r="F895" s="209" t="s">
        <v>655</v>
      </c>
      <c r="G895" s="206"/>
      <c r="H895" s="210" t="s">
        <v>21</v>
      </c>
      <c r="I895" s="211"/>
      <c r="J895" s="206"/>
      <c r="K895" s="206"/>
      <c r="L895" s="212"/>
      <c r="M895" s="213"/>
      <c r="N895" s="214"/>
      <c r="O895" s="214"/>
      <c r="P895" s="214"/>
      <c r="Q895" s="214"/>
      <c r="R895" s="214"/>
      <c r="S895" s="214"/>
      <c r="T895" s="215"/>
      <c r="AT895" s="216" t="s">
        <v>183</v>
      </c>
      <c r="AU895" s="216" t="s">
        <v>82</v>
      </c>
      <c r="AV895" s="11" t="s">
        <v>80</v>
      </c>
      <c r="AW895" s="11" t="s">
        <v>35</v>
      </c>
      <c r="AX895" s="11" t="s">
        <v>72</v>
      </c>
      <c r="AY895" s="216" t="s">
        <v>173</v>
      </c>
    </row>
    <row r="896" spans="2:51" s="12" customFormat="1" ht="13.5">
      <c r="B896" s="217"/>
      <c r="C896" s="218"/>
      <c r="D896" s="207" t="s">
        <v>183</v>
      </c>
      <c r="E896" s="219" t="s">
        <v>21</v>
      </c>
      <c r="F896" s="220" t="s">
        <v>80</v>
      </c>
      <c r="G896" s="218"/>
      <c r="H896" s="221">
        <v>1</v>
      </c>
      <c r="I896" s="222"/>
      <c r="J896" s="218"/>
      <c r="K896" s="218"/>
      <c r="L896" s="223"/>
      <c r="M896" s="224"/>
      <c r="N896" s="225"/>
      <c r="O896" s="225"/>
      <c r="P896" s="225"/>
      <c r="Q896" s="225"/>
      <c r="R896" s="225"/>
      <c r="S896" s="225"/>
      <c r="T896" s="226"/>
      <c r="AT896" s="227" t="s">
        <v>183</v>
      </c>
      <c r="AU896" s="227" t="s">
        <v>82</v>
      </c>
      <c r="AV896" s="12" t="s">
        <v>82</v>
      </c>
      <c r="AW896" s="12" t="s">
        <v>35</v>
      </c>
      <c r="AX896" s="12" t="s">
        <v>72</v>
      </c>
      <c r="AY896" s="227" t="s">
        <v>173</v>
      </c>
    </row>
    <row r="897" spans="2:51" s="11" customFormat="1" ht="13.5">
      <c r="B897" s="205"/>
      <c r="C897" s="206"/>
      <c r="D897" s="207" t="s">
        <v>183</v>
      </c>
      <c r="E897" s="208" t="s">
        <v>21</v>
      </c>
      <c r="F897" s="209" t="s">
        <v>657</v>
      </c>
      <c r="G897" s="206"/>
      <c r="H897" s="210" t="s">
        <v>21</v>
      </c>
      <c r="I897" s="211"/>
      <c r="J897" s="206"/>
      <c r="K897" s="206"/>
      <c r="L897" s="212"/>
      <c r="M897" s="213"/>
      <c r="N897" s="214"/>
      <c r="O897" s="214"/>
      <c r="P897" s="214"/>
      <c r="Q897" s="214"/>
      <c r="R897" s="214"/>
      <c r="S897" s="214"/>
      <c r="T897" s="215"/>
      <c r="AT897" s="216" t="s">
        <v>183</v>
      </c>
      <c r="AU897" s="216" t="s">
        <v>82</v>
      </c>
      <c r="AV897" s="11" t="s">
        <v>80</v>
      </c>
      <c r="AW897" s="11" t="s">
        <v>35</v>
      </c>
      <c r="AX897" s="11" t="s">
        <v>72</v>
      </c>
      <c r="AY897" s="216" t="s">
        <v>173</v>
      </c>
    </row>
    <row r="898" spans="2:51" s="11" customFormat="1" ht="13.5">
      <c r="B898" s="205"/>
      <c r="C898" s="206"/>
      <c r="D898" s="207" t="s">
        <v>183</v>
      </c>
      <c r="E898" s="208" t="s">
        <v>21</v>
      </c>
      <c r="F898" s="209" t="s">
        <v>418</v>
      </c>
      <c r="G898" s="206"/>
      <c r="H898" s="210" t="s">
        <v>21</v>
      </c>
      <c r="I898" s="211"/>
      <c r="J898" s="206"/>
      <c r="K898" s="206"/>
      <c r="L898" s="212"/>
      <c r="M898" s="213"/>
      <c r="N898" s="214"/>
      <c r="O898" s="214"/>
      <c r="P898" s="214"/>
      <c r="Q898" s="214"/>
      <c r="R898" s="214"/>
      <c r="S898" s="214"/>
      <c r="T898" s="215"/>
      <c r="AT898" s="216" t="s">
        <v>183</v>
      </c>
      <c r="AU898" s="216" t="s">
        <v>82</v>
      </c>
      <c r="AV898" s="11" t="s">
        <v>80</v>
      </c>
      <c r="AW898" s="11" t="s">
        <v>35</v>
      </c>
      <c r="AX898" s="11" t="s">
        <v>72</v>
      </c>
      <c r="AY898" s="216" t="s">
        <v>173</v>
      </c>
    </row>
    <row r="899" spans="2:51" s="11" customFormat="1" ht="13.5">
      <c r="B899" s="205"/>
      <c r="C899" s="206"/>
      <c r="D899" s="207" t="s">
        <v>183</v>
      </c>
      <c r="E899" s="208" t="s">
        <v>21</v>
      </c>
      <c r="F899" s="209" t="s">
        <v>633</v>
      </c>
      <c r="G899" s="206"/>
      <c r="H899" s="210" t="s">
        <v>21</v>
      </c>
      <c r="I899" s="211"/>
      <c r="J899" s="206"/>
      <c r="K899" s="206"/>
      <c r="L899" s="212"/>
      <c r="M899" s="213"/>
      <c r="N899" s="214"/>
      <c r="O899" s="214"/>
      <c r="P899" s="214"/>
      <c r="Q899" s="214"/>
      <c r="R899" s="214"/>
      <c r="S899" s="214"/>
      <c r="T899" s="215"/>
      <c r="AT899" s="216" t="s">
        <v>183</v>
      </c>
      <c r="AU899" s="216" t="s">
        <v>82</v>
      </c>
      <c r="AV899" s="11" t="s">
        <v>80</v>
      </c>
      <c r="AW899" s="11" t="s">
        <v>35</v>
      </c>
      <c r="AX899" s="11" t="s">
        <v>72</v>
      </c>
      <c r="AY899" s="216" t="s">
        <v>173</v>
      </c>
    </row>
    <row r="900" spans="2:51" s="11" customFormat="1" ht="13.5">
      <c r="B900" s="205"/>
      <c r="C900" s="206"/>
      <c r="D900" s="207" t="s">
        <v>183</v>
      </c>
      <c r="E900" s="208" t="s">
        <v>21</v>
      </c>
      <c r="F900" s="209" t="s">
        <v>655</v>
      </c>
      <c r="G900" s="206"/>
      <c r="H900" s="210" t="s">
        <v>21</v>
      </c>
      <c r="I900" s="211"/>
      <c r="J900" s="206"/>
      <c r="K900" s="206"/>
      <c r="L900" s="212"/>
      <c r="M900" s="213"/>
      <c r="N900" s="214"/>
      <c r="O900" s="214"/>
      <c r="P900" s="214"/>
      <c r="Q900" s="214"/>
      <c r="R900" s="214"/>
      <c r="S900" s="214"/>
      <c r="T900" s="215"/>
      <c r="AT900" s="216" t="s">
        <v>183</v>
      </c>
      <c r="AU900" s="216" t="s">
        <v>82</v>
      </c>
      <c r="AV900" s="11" t="s">
        <v>80</v>
      </c>
      <c r="AW900" s="11" t="s">
        <v>35</v>
      </c>
      <c r="AX900" s="11" t="s">
        <v>72</v>
      </c>
      <c r="AY900" s="216" t="s">
        <v>173</v>
      </c>
    </row>
    <row r="901" spans="2:51" s="12" customFormat="1" ht="13.5">
      <c r="B901" s="217"/>
      <c r="C901" s="218"/>
      <c r="D901" s="207" t="s">
        <v>183</v>
      </c>
      <c r="E901" s="219" t="s">
        <v>21</v>
      </c>
      <c r="F901" s="220" t="s">
        <v>80</v>
      </c>
      <c r="G901" s="218"/>
      <c r="H901" s="221">
        <v>1</v>
      </c>
      <c r="I901" s="222"/>
      <c r="J901" s="218"/>
      <c r="K901" s="218"/>
      <c r="L901" s="223"/>
      <c r="M901" s="224"/>
      <c r="N901" s="225"/>
      <c r="O901" s="225"/>
      <c r="P901" s="225"/>
      <c r="Q901" s="225"/>
      <c r="R901" s="225"/>
      <c r="S901" s="225"/>
      <c r="T901" s="226"/>
      <c r="AT901" s="227" t="s">
        <v>183</v>
      </c>
      <c r="AU901" s="227" t="s">
        <v>82</v>
      </c>
      <c r="AV901" s="12" t="s">
        <v>82</v>
      </c>
      <c r="AW901" s="12" t="s">
        <v>35</v>
      </c>
      <c r="AX901" s="12" t="s">
        <v>72</v>
      </c>
      <c r="AY901" s="227" t="s">
        <v>173</v>
      </c>
    </row>
    <row r="902" spans="2:51" s="11" customFormat="1" ht="13.5">
      <c r="B902" s="205"/>
      <c r="C902" s="206"/>
      <c r="D902" s="207" t="s">
        <v>183</v>
      </c>
      <c r="E902" s="208" t="s">
        <v>21</v>
      </c>
      <c r="F902" s="209" t="s">
        <v>658</v>
      </c>
      <c r="G902" s="206"/>
      <c r="H902" s="210" t="s">
        <v>21</v>
      </c>
      <c r="I902" s="211"/>
      <c r="J902" s="206"/>
      <c r="K902" s="206"/>
      <c r="L902" s="212"/>
      <c r="M902" s="213"/>
      <c r="N902" s="214"/>
      <c r="O902" s="214"/>
      <c r="P902" s="214"/>
      <c r="Q902" s="214"/>
      <c r="R902" s="214"/>
      <c r="S902" s="214"/>
      <c r="T902" s="215"/>
      <c r="AT902" s="216" t="s">
        <v>183</v>
      </c>
      <c r="AU902" s="216" t="s">
        <v>82</v>
      </c>
      <c r="AV902" s="11" t="s">
        <v>80</v>
      </c>
      <c r="AW902" s="11" t="s">
        <v>35</v>
      </c>
      <c r="AX902" s="11" t="s">
        <v>72</v>
      </c>
      <c r="AY902" s="216" t="s">
        <v>173</v>
      </c>
    </row>
    <row r="903" spans="2:51" s="11" customFormat="1" ht="13.5">
      <c r="B903" s="205"/>
      <c r="C903" s="206"/>
      <c r="D903" s="207" t="s">
        <v>183</v>
      </c>
      <c r="E903" s="208" t="s">
        <v>21</v>
      </c>
      <c r="F903" s="209" t="s">
        <v>420</v>
      </c>
      <c r="G903" s="206"/>
      <c r="H903" s="210" t="s">
        <v>21</v>
      </c>
      <c r="I903" s="211"/>
      <c r="J903" s="206"/>
      <c r="K903" s="206"/>
      <c r="L903" s="212"/>
      <c r="M903" s="213"/>
      <c r="N903" s="214"/>
      <c r="O903" s="214"/>
      <c r="P903" s="214"/>
      <c r="Q903" s="214"/>
      <c r="R903" s="214"/>
      <c r="S903" s="214"/>
      <c r="T903" s="215"/>
      <c r="AT903" s="216" t="s">
        <v>183</v>
      </c>
      <c r="AU903" s="216" t="s">
        <v>82</v>
      </c>
      <c r="AV903" s="11" t="s">
        <v>80</v>
      </c>
      <c r="AW903" s="11" t="s">
        <v>35</v>
      </c>
      <c r="AX903" s="11" t="s">
        <v>72</v>
      </c>
      <c r="AY903" s="216" t="s">
        <v>173</v>
      </c>
    </row>
    <row r="904" spans="2:51" s="11" customFormat="1" ht="13.5">
      <c r="B904" s="205"/>
      <c r="C904" s="206"/>
      <c r="D904" s="207" t="s">
        <v>183</v>
      </c>
      <c r="E904" s="208" t="s">
        <v>21</v>
      </c>
      <c r="F904" s="209" t="s">
        <v>633</v>
      </c>
      <c r="G904" s="206"/>
      <c r="H904" s="210" t="s">
        <v>21</v>
      </c>
      <c r="I904" s="211"/>
      <c r="J904" s="206"/>
      <c r="K904" s="206"/>
      <c r="L904" s="212"/>
      <c r="M904" s="213"/>
      <c r="N904" s="214"/>
      <c r="O904" s="214"/>
      <c r="P904" s="214"/>
      <c r="Q904" s="214"/>
      <c r="R904" s="214"/>
      <c r="S904" s="214"/>
      <c r="T904" s="215"/>
      <c r="AT904" s="216" t="s">
        <v>183</v>
      </c>
      <c r="AU904" s="216" t="s">
        <v>82</v>
      </c>
      <c r="AV904" s="11" t="s">
        <v>80</v>
      </c>
      <c r="AW904" s="11" t="s">
        <v>35</v>
      </c>
      <c r="AX904" s="11" t="s">
        <v>72</v>
      </c>
      <c r="AY904" s="216" t="s">
        <v>173</v>
      </c>
    </row>
    <row r="905" spans="2:51" s="11" customFormat="1" ht="13.5">
      <c r="B905" s="205"/>
      <c r="C905" s="206"/>
      <c r="D905" s="207" t="s">
        <v>183</v>
      </c>
      <c r="E905" s="208" t="s">
        <v>21</v>
      </c>
      <c r="F905" s="209" t="s">
        <v>659</v>
      </c>
      <c r="G905" s="206"/>
      <c r="H905" s="210" t="s">
        <v>21</v>
      </c>
      <c r="I905" s="211"/>
      <c r="J905" s="206"/>
      <c r="K905" s="206"/>
      <c r="L905" s="212"/>
      <c r="M905" s="213"/>
      <c r="N905" s="214"/>
      <c r="O905" s="214"/>
      <c r="P905" s="214"/>
      <c r="Q905" s="214"/>
      <c r="R905" s="214"/>
      <c r="S905" s="214"/>
      <c r="T905" s="215"/>
      <c r="AT905" s="216" t="s">
        <v>183</v>
      </c>
      <c r="AU905" s="216" t="s">
        <v>82</v>
      </c>
      <c r="AV905" s="11" t="s">
        <v>80</v>
      </c>
      <c r="AW905" s="11" t="s">
        <v>35</v>
      </c>
      <c r="AX905" s="11" t="s">
        <v>72</v>
      </c>
      <c r="AY905" s="216" t="s">
        <v>173</v>
      </c>
    </row>
    <row r="906" spans="2:51" s="12" customFormat="1" ht="13.5">
      <c r="B906" s="217"/>
      <c r="C906" s="218"/>
      <c r="D906" s="207" t="s">
        <v>183</v>
      </c>
      <c r="E906" s="219" t="s">
        <v>21</v>
      </c>
      <c r="F906" s="220" t="s">
        <v>80</v>
      </c>
      <c r="G906" s="218"/>
      <c r="H906" s="221">
        <v>1</v>
      </c>
      <c r="I906" s="222"/>
      <c r="J906" s="218"/>
      <c r="K906" s="218"/>
      <c r="L906" s="223"/>
      <c r="M906" s="224"/>
      <c r="N906" s="225"/>
      <c r="O906" s="225"/>
      <c r="P906" s="225"/>
      <c r="Q906" s="225"/>
      <c r="R906" s="225"/>
      <c r="S906" s="225"/>
      <c r="T906" s="226"/>
      <c r="AT906" s="227" t="s">
        <v>183</v>
      </c>
      <c r="AU906" s="227" t="s">
        <v>82</v>
      </c>
      <c r="AV906" s="12" t="s">
        <v>82</v>
      </c>
      <c r="AW906" s="12" t="s">
        <v>35</v>
      </c>
      <c r="AX906" s="12" t="s">
        <v>72</v>
      </c>
      <c r="AY906" s="227" t="s">
        <v>173</v>
      </c>
    </row>
    <row r="907" spans="2:51" s="11" customFormat="1" ht="13.5">
      <c r="B907" s="205"/>
      <c r="C907" s="206"/>
      <c r="D907" s="207" t="s">
        <v>183</v>
      </c>
      <c r="E907" s="208" t="s">
        <v>21</v>
      </c>
      <c r="F907" s="209" t="s">
        <v>660</v>
      </c>
      <c r="G907" s="206"/>
      <c r="H907" s="210" t="s">
        <v>21</v>
      </c>
      <c r="I907" s="211"/>
      <c r="J907" s="206"/>
      <c r="K907" s="206"/>
      <c r="L907" s="212"/>
      <c r="M907" s="213"/>
      <c r="N907" s="214"/>
      <c r="O907" s="214"/>
      <c r="P907" s="214"/>
      <c r="Q907" s="214"/>
      <c r="R907" s="214"/>
      <c r="S907" s="214"/>
      <c r="T907" s="215"/>
      <c r="AT907" s="216" t="s">
        <v>183</v>
      </c>
      <c r="AU907" s="216" t="s">
        <v>82</v>
      </c>
      <c r="AV907" s="11" t="s">
        <v>80</v>
      </c>
      <c r="AW907" s="11" t="s">
        <v>35</v>
      </c>
      <c r="AX907" s="11" t="s">
        <v>72</v>
      </c>
      <c r="AY907" s="216" t="s">
        <v>173</v>
      </c>
    </row>
    <row r="908" spans="2:51" s="11" customFormat="1" ht="13.5">
      <c r="B908" s="205"/>
      <c r="C908" s="206"/>
      <c r="D908" s="207" t="s">
        <v>183</v>
      </c>
      <c r="E908" s="208" t="s">
        <v>21</v>
      </c>
      <c r="F908" s="209" t="s">
        <v>309</v>
      </c>
      <c r="G908" s="206"/>
      <c r="H908" s="210" t="s">
        <v>21</v>
      </c>
      <c r="I908" s="211"/>
      <c r="J908" s="206"/>
      <c r="K908" s="206"/>
      <c r="L908" s="212"/>
      <c r="M908" s="213"/>
      <c r="N908" s="214"/>
      <c r="O908" s="214"/>
      <c r="P908" s="214"/>
      <c r="Q908" s="214"/>
      <c r="R908" s="214"/>
      <c r="S908" s="214"/>
      <c r="T908" s="215"/>
      <c r="AT908" s="216" t="s">
        <v>183</v>
      </c>
      <c r="AU908" s="216" t="s">
        <v>82</v>
      </c>
      <c r="AV908" s="11" t="s">
        <v>80</v>
      </c>
      <c r="AW908" s="11" t="s">
        <v>35</v>
      </c>
      <c r="AX908" s="11" t="s">
        <v>72</v>
      </c>
      <c r="AY908" s="216" t="s">
        <v>173</v>
      </c>
    </row>
    <row r="909" spans="2:51" s="11" customFormat="1" ht="13.5">
      <c r="B909" s="205"/>
      <c r="C909" s="206"/>
      <c r="D909" s="207" t="s">
        <v>183</v>
      </c>
      <c r="E909" s="208" t="s">
        <v>21</v>
      </c>
      <c r="F909" s="209" t="s">
        <v>633</v>
      </c>
      <c r="G909" s="206"/>
      <c r="H909" s="210" t="s">
        <v>21</v>
      </c>
      <c r="I909" s="211"/>
      <c r="J909" s="206"/>
      <c r="K909" s="206"/>
      <c r="L909" s="212"/>
      <c r="M909" s="213"/>
      <c r="N909" s="214"/>
      <c r="O909" s="214"/>
      <c r="P909" s="214"/>
      <c r="Q909" s="214"/>
      <c r="R909" s="214"/>
      <c r="S909" s="214"/>
      <c r="T909" s="215"/>
      <c r="AT909" s="216" t="s">
        <v>183</v>
      </c>
      <c r="AU909" s="216" t="s">
        <v>82</v>
      </c>
      <c r="AV909" s="11" t="s">
        <v>80</v>
      </c>
      <c r="AW909" s="11" t="s">
        <v>35</v>
      </c>
      <c r="AX909" s="11" t="s">
        <v>72</v>
      </c>
      <c r="AY909" s="216" t="s">
        <v>173</v>
      </c>
    </row>
    <row r="910" spans="2:51" s="11" customFormat="1" ht="13.5">
      <c r="B910" s="205"/>
      <c r="C910" s="206"/>
      <c r="D910" s="207" t="s">
        <v>183</v>
      </c>
      <c r="E910" s="208" t="s">
        <v>21</v>
      </c>
      <c r="F910" s="209" t="s">
        <v>661</v>
      </c>
      <c r="G910" s="206"/>
      <c r="H910" s="210" t="s">
        <v>21</v>
      </c>
      <c r="I910" s="211"/>
      <c r="J910" s="206"/>
      <c r="K910" s="206"/>
      <c r="L910" s="212"/>
      <c r="M910" s="213"/>
      <c r="N910" s="214"/>
      <c r="O910" s="214"/>
      <c r="P910" s="214"/>
      <c r="Q910" s="214"/>
      <c r="R910" s="214"/>
      <c r="S910" s="214"/>
      <c r="T910" s="215"/>
      <c r="AT910" s="216" t="s">
        <v>183</v>
      </c>
      <c r="AU910" s="216" t="s">
        <v>82</v>
      </c>
      <c r="AV910" s="11" t="s">
        <v>80</v>
      </c>
      <c r="AW910" s="11" t="s">
        <v>35</v>
      </c>
      <c r="AX910" s="11" t="s">
        <v>72</v>
      </c>
      <c r="AY910" s="216" t="s">
        <v>173</v>
      </c>
    </row>
    <row r="911" spans="2:51" s="12" customFormat="1" ht="13.5">
      <c r="B911" s="217"/>
      <c r="C911" s="218"/>
      <c r="D911" s="207" t="s">
        <v>183</v>
      </c>
      <c r="E911" s="219" t="s">
        <v>21</v>
      </c>
      <c r="F911" s="220" t="s">
        <v>80</v>
      </c>
      <c r="G911" s="218"/>
      <c r="H911" s="221">
        <v>1</v>
      </c>
      <c r="I911" s="222"/>
      <c r="J911" s="218"/>
      <c r="K911" s="218"/>
      <c r="L911" s="223"/>
      <c r="M911" s="224"/>
      <c r="N911" s="225"/>
      <c r="O911" s="225"/>
      <c r="P911" s="225"/>
      <c r="Q911" s="225"/>
      <c r="R911" s="225"/>
      <c r="S911" s="225"/>
      <c r="T911" s="226"/>
      <c r="AT911" s="227" t="s">
        <v>183</v>
      </c>
      <c r="AU911" s="227" t="s">
        <v>82</v>
      </c>
      <c r="AV911" s="12" t="s">
        <v>82</v>
      </c>
      <c r="AW911" s="12" t="s">
        <v>35</v>
      </c>
      <c r="AX911" s="12" t="s">
        <v>72</v>
      </c>
      <c r="AY911" s="227" t="s">
        <v>173</v>
      </c>
    </row>
    <row r="912" spans="2:51" s="11" customFormat="1" ht="13.5">
      <c r="B912" s="205"/>
      <c r="C912" s="206"/>
      <c r="D912" s="207" t="s">
        <v>183</v>
      </c>
      <c r="E912" s="208" t="s">
        <v>21</v>
      </c>
      <c r="F912" s="209" t="s">
        <v>662</v>
      </c>
      <c r="G912" s="206"/>
      <c r="H912" s="210" t="s">
        <v>21</v>
      </c>
      <c r="I912" s="211"/>
      <c r="J912" s="206"/>
      <c r="K912" s="206"/>
      <c r="L912" s="212"/>
      <c r="M912" s="213"/>
      <c r="N912" s="214"/>
      <c r="O912" s="214"/>
      <c r="P912" s="214"/>
      <c r="Q912" s="214"/>
      <c r="R912" s="214"/>
      <c r="S912" s="214"/>
      <c r="T912" s="215"/>
      <c r="AT912" s="216" t="s">
        <v>183</v>
      </c>
      <c r="AU912" s="216" t="s">
        <v>82</v>
      </c>
      <c r="AV912" s="11" t="s">
        <v>80</v>
      </c>
      <c r="AW912" s="11" t="s">
        <v>35</v>
      </c>
      <c r="AX912" s="11" t="s">
        <v>72</v>
      </c>
      <c r="AY912" s="216" t="s">
        <v>173</v>
      </c>
    </row>
    <row r="913" spans="2:51" s="11" customFormat="1" ht="13.5">
      <c r="B913" s="205"/>
      <c r="C913" s="206"/>
      <c r="D913" s="207" t="s">
        <v>183</v>
      </c>
      <c r="E913" s="208" t="s">
        <v>21</v>
      </c>
      <c r="F913" s="209" t="s">
        <v>663</v>
      </c>
      <c r="G913" s="206"/>
      <c r="H913" s="210" t="s">
        <v>21</v>
      </c>
      <c r="I913" s="211"/>
      <c r="J913" s="206"/>
      <c r="K913" s="206"/>
      <c r="L913" s="212"/>
      <c r="M913" s="213"/>
      <c r="N913" s="214"/>
      <c r="O913" s="214"/>
      <c r="P913" s="214"/>
      <c r="Q913" s="214"/>
      <c r="R913" s="214"/>
      <c r="S913" s="214"/>
      <c r="T913" s="215"/>
      <c r="AT913" s="216" t="s">
        <v>183</v>
      </c>
      <c r="AU913" s="216" t="s">
        <v>82</v>
      </c>
      <c r="AV913" s="11" t="s">
        <v>80</v>
      </c>
      <c r="AW913" s="11" t="s">
        <v>35</v>
      </c>
      <c r="AX913" s="11" t="s">
        <v>72</v>
      </c>
      <c r="AY913" s="216" t="s">
        <v>173</v>
      </c>
    </row>
    <row r="914" spans="2:51" s="11" customFormat="1" ht="13.5">
      <c r="B914" s="205"/>
      <c r="C914" s="206"/>
      <c r="D914" s="207" t="s">
        <v>183</v>
      </c>
      <c r="E914" s="208" t="s">
        <v>21</v>
      </c>
      <c r="F914" s="209" t="s">
        <v>633</v>
      </c>
      <c r="G914" s="206"/>
      <c r="H914" s="210" t="s">
        <v>21</v>
      </c>
      <c r="I914" s="211"/>
      <c r="J914" s="206"/>
      <c r="K914" s="206"/>
      <c r="L914" s="212"/>
      <c r="M914" s="213"/>
      <c r="N914" s="214"/>
      <c r="O914" s="214"/>
      <c r="P914" s="214"/>
      <c r="Q914" s="214"/>
      <c r="R914" s="214"/>
      <c r="S914" s="214"/>
      <c r="T914" s="215"/>
      <c r="AT914" s="216" t="s">
        <v>183</v>
      </c>
      <c r="AU914" s="216" t="s">
        <v>82</v>
      </c>
      <c r="AV914" s="11" t="s">
        <v>80</v>
      </c>
      <c r="AW914" s="11" t="s">
        <v>35</v>
      </c>
      <c r="AX914" s="11" t="s">
        <v>72</v>
      </c>
      <c r="AY914" s="216" t="s">
        <v>173</v>
      </c>
    </row>
    <row r="915" spans="2:51" s="11" customFormat="1" ht="13.5">
      <c r="B915" s="205"/>
      <c r="C915" s="206"/>
      <c r="D915" s="207" t="s">
        <v>183</v>
      </c>
      <c r="E915" s="208" t="s">
        <v>21</v>
      </c>
      <c r="F915" s="209" t="s">
        <v>664</v>
      </c>
      <c r="G915" s="206"/>
      <c r="H915" s="210" t="s">
        <v>21</v>
      </c>
      <c r="I915" s="211"/>
      <c r="J915" s="206"/>
      <c r="K915" s="206"/>
      <c r="L915" s="212"/>
      <c r="M915" s="213"/>
      <c r="N915" s="214"/>
      <c r="O915" s="214"/>
      <c r="P915" s="214"/>
      <c r="Q915" s="214"/>
      <c r="R915" s="214"/>
      <c r="S915" s="214"/>
      <c r="T915" s="215"/>
      <c r="AT915" s="216" t="s">
        <v>183</v>
      </c>
      <c r="AU915" s="216" t="s">
        <v>82</v>
      </c>
      <c r="AV915" s="11" t="s">
        <v>80</v>
      </c>
      <c r="AW915" s="11" t="s">
        <v>35</v>
      </c>
      <c r="AX915" s="11" t="s">
        <v>72</v>
      </c>
      <c r="AY915" s="216" t="s">
        <v>173</v>
      </c>
    </row>
    <row r="916" spans="2:51" s="12" customFormat="1" ht="13.5">
      <c r="B916" s="217"/>
      <c r="C916" s="218"/>
      <c r="D916" s="207" t="s">
        <v>183</v>
      </c>
      <c r="E916" s="219" t="s">
        <v>21</v>
      </c>
      <c r="F916" s="220" t="s">
        <v>80</v>
      </c>
      <c r="G916" s="218"/>
      <c r="H916" s="221">
        <v>1</v>
      </c>
      <c r="I916" s="222"/>
      <c r="J916" s="218"/>
      <c r="K916" s="218"/>
      <c r="L916" s="223"/>
      <c r="M916" s="224"/>
      <c r="N916" s="225"/>
      <c r="O916" s="225"/>
      <c r="P916" s="225"/>
      <c r="Q916" s="225"/>
      <c r="R916" s="225"/>
      <c r="S916" s="225"/>
      <c r="T916" s="226"/>
      <c r="AT916" s="227" t="s">
        <v>183</v>
      </c>
      <c r="AU916" s="227" t="s">
        <v>82</v>
      </c>
      <c r="AV916" s="12" t="s">
        <v>82</v>
      </c>
      <c r="AW916" s="12" t="s">
        <v>35</v>
      </c>
      <c r="AX916" s="12" t="s">
        <v>72</v>
      </c>
      <c r="AY916" s="227" t="s">
        <v>173</v>
      </c>
    </row>
    <row r="917" spans="2:51" s="14" customFormat="1" ht="13.5">
      <c r="B917" s="243"/>
      <c r="C917" s="244"/>
      <c r="D917" s="239" t="s">
        <v>183</v>
      </c>
      <c r="E917" s="254" t="s">
        <v>21</v>
      </c>
      <c r="F917" s="255" t="s">
        <v>204</v>
      </c>
      <c r="G917" s="244"/>
      <c r="H917" s="256">
        <v>17</v>
      </c>
      <c r="I917" s="248"/>
      <c r="J917" s="244"/>
      <c r="K917" s="244"/>
      <c r="L917" s="249"/>
      <c r="M917" s="250"/>
      <c r="N917" s="251"/>
      <c r="O917" s="251"/>
      <c r="P917" s="251"/>
      <c r="Q917" s="251"/>
      <c r="R917" s="251"/>
      <c r="S917" s="251"/>
      <c r="T917" s="252"/>
      <c r="AT917" s="253" t="s">
        <v>183</v>
      </c>
      <c r="AU917" s="253" t="s">
        <v>82</v>
      </c>
      <c r="AV917" s="14" t="s">
        <v>181</v>
      </c>
      <c r="AW917" s="14" t="s">
        <v>35</v>
      </c>
      <c r="AX917" s="14" t="s">
        <v>80</v>
      </c>
      <c r="AY917" s="253" t="s">
        <v>173</v>
      </c>
    </row>
    <row r="918" spans="2:65" s="1" customFormat="1" ht="31.5" customHeight="1">
      <c r="B918" s="41"/>
      <c r="C918" s="193" t="s">
        <v>665</v>
      </c>
      <c r="D918" s="193" t="s">
        <v>176</v>
      </c>
      <c r="E918" s="194" t="s">
        <v>666</v>
      </c>
      <c r="F918" s="195" t="s">
        <v>667</v>
      </c>
      <c r="G918" s="196" t="s">
        <v>199</v>
      </c>
      <c r="H918" s="197">
        <v>2</v>
      </c>
      <c r="I918" s="198"/>
      <c r="J918" s="199">
        <f>ROUND(I918*H918,2)</f>
        <v>0</v>
      </c>
      <c r="K918" s="195" t="s">
        <v>180</v>
      </c>
      <c r="L918" s="61"/>
      <c r="M918" s="200" t="s">
        <v>21</v>
      </c>
      <c r="N918" s="201" t="s">
        <v>43</v>
      </c>
      <c r="O918" s="42"/>
      <c r="P918" s="202">
        <f>O918*H918</f>
        <v>0</v>
      </c>
      <c r="Q918" s="202">
        <v>0</v>
      </c>
      <c r="R918" s="202">
        <f>Q918*H918</f>
        <v>0</v>
      </c>
      <c r="S918" s="202">
        <v>0.028</v>
      </c>
      <c r="T918" s="203">
        <f>S918*H918</f>
        <v>0.056</v>
      </c>
      <c r="AR918" s="24" t="s">
        <v>465</v>
      </c>
      <c r="AT918" s="24" t="s">
        <v>176</v>
      </c>
      <c r="AU918" s="24" t="s">
        <v>82</v>
      </c>
      <c r="AY918" s="24" t="s">
        <v>173</v>
      </c>
      <c r="BE918" s="204">
        <f>IF(N918="základní",J918,0)</f>
        <v>0</v>
      </c>
      <c r="BF918" s="204">
        <f>IF(N918="snížená",J918,0)</f>
        <v>0</v>
      </c>
      <c r="BG918" s="204">
        <f>IF(N918="zákl. přenesená",J918,0)</f>
        <v>0</v>
      </c>
      <c r="BH918" s="204">
        <f>IF(N918="sníž. přenesená",J918,0)</f>
        <v>0</v>
      </c>
      <c r="BI918" s="204">
        <f>IF(N918="nulová",J918,0)</f>
        <v>0</v>
      </c>
      <c r="BJ918" s="24" t="s">
        <v>80</v>
      </c>
      <c r="BK918" s="204">
        <f>ROUND(I918*H918,2)</f>
        <v>0</v>
      </c>
      <c r="BL918" s="24" t="s">
        <v>465</v>
      </c>
      <c r="BM918" s="24" t="s">
        <v>668</v>
      </c>
    </row>
    <row r="919" spans="2:51" s="11" customFormat="1" ht="13.5">
      <c r="B919" s="205"/>
      <c r="C919" s="206"/>
      <c r="D919" s="207" t="s">
        <v>183</v>
      </c>
      <c r="E919" s="208" t="s">
        <v>21</v>
      </c>
      <c r="F919" s="209" t="s">
        <v>669</v>
      </c>
      <c r="G919" s="206"/>
      <c r="H919" s="210" t="s">
        <v>21</v>
      </c>
      <c r="I919" s="211"/>
      <c r="J919" s="206"/>
      <c r="K919" s="206"/>
      <c r="L919" s="212"/>
      <c r="M919" s="213"/>
      <c r="N919" s="214"/>
      <c r="O919" s="214"/>
      <c r="P919" s="214"/>
      <c r="Q919" s="214"/>
      <c r="R919" s="214"/>
      <c r="S919" s="214"/>
      <c r="T919" s="215"/>
      <c r="AT919" s="216" t="s">
        <v>183</v>
      </c>
      <c r="AU919" s="216" t="s">
        <v>82</v>
      </c>
      <c r="AV919" s="11" t="s">
        <v>80</v>
      </c>
      <c r="AW919" s="11" t="s">
        <v>35</v>
      </c>
      <c r="AX919" s="11" t="s">
        <v>72</v>
      </c>
      <c r="AY919" s="216" t="s">
        <v>173</v>
      </c>
    </row>
    <row r="920" spans="2:51" s="11" customFormat="1" ht="13.5">
      <c r="B920" s="205"/>
      <c r="C920" s="206"/>
      <c r="D920" s="207" t="s">
        <v>183</v>
      </c>
      <c r="E920" s="208" t="s">
        <v>21</v>
      </c>
      <c r="F920" s="209" t="s">
        <v>420</v>
      </c>
      <c r="G920" s="206"/>
      <c r="H920" s="210" t="s">
        <v>21</v>
      </c>
      <c r="I920" s="211"/>
      <c r="J920" s="206"/>
      <c r="K920" s="206"/>
      <c r="L920" s="212"/>
      <c r="M920" s="213"/>
      <c r="N920" s="214"/>
      <c r="O920" s="214"/>
      <c r="P920" s="214"/>
      <c r="Q920" s="214"/>
      <c r="R920" s="214"/>
      <c r="S920" s="214"/>
      <c r="T920" s="215"/>
      <c r="AT920" s="216" t="s">
        <v>183</v>
      </c>
      <c r="AU920" s="216" t="s">
        <v>82</v>
      </c>
      <c r="AV920" s="11" t="s">
        <v>80</v>
      </c>
      <c r="AW920" s="11" t="s">
        <v>35</v>
      </c>
      <c r="AX920" s="11" t="s">
        <v>72</v>
      </c>
      <c r="AY920" s="216" t="s">
        <v>173</v>
      </c>
    </row>
    <row r="921" spans="2:51" s="11" customFormat="1" ht="13.5">
      <c r="B921" s="205"/>
      <c r="C921" s="206"/>
      <c r="D921" s="207" t="s">
        <v>183</v>
      </c>
      <c r="E921" s="208" t="s">
        <v>21</v>
      </c>
      <c r="F921" s="209" t="s">
        <v>633</v>
      </c>
      <c r="G921" s="206"/>
      <c r="H921" s="210" t="s">
        <v>21</v>
      </c>
      <c r="I921" s="211"/>
      <c r="J921" s="206"/>
      <c r="K921" s="206"/>
      <c r="L921" s="212"/>
      <c r="M921" s="213"/>
      <c r="N921" s="214"/>
      <c r="O921" s="214"/>
      <c r="P921" s="214"/>
      <c r="Q921" s="214"/>
      <c r="R921" s="214"/>
      <c r="S921" s="214"/>
      <c r="T921" s="215"/>
      <c r="AT921" s="216" t="s">
        <v>183</v>
      </c>
      <c r="AU921" s="216" t="s">
        <v>82</v>
      </c>
      <c r="AV921" s="11" t="s">
        <v>80</v>
      </c>
      <c r="AW921" s="11" t="s">
        <v>35</v>
      </c>
      <c r="AX921" s="11" t="s">
        <v>72</v>
      </c>
      <c r="AY921" s="216" t="s">
        <v>173</v>
      </c>
    </row>
    <row r="922" spans="2:51" s="11" customFormat="1" ht="13.5">
      <c r="B922" s="205"/>
      <c r="C922" s="206"/>
      <c r="D922" s="207" t="s">
        <v>183</v>
      </c>
      <c r="E922" s="208" t="s">
        <v>21</v>
      </c>
      <c r="F922" s="209" t="s">
        <v>670</v>
      </c>
      <c r="G922" s="206"/>
      <c r="H922" s="210" t="s">
        <v>21</v>
      </c>
      <c r="I922" s="211"/>
      <c r="J922" s="206"/>
      <c r="K922" s="206"/>
      <c r="L922" s="212"/>
      <c r="M922" s="213"/>
      <c r="N922" s="214"/>
      <c r="O922" s="214"/>
      <c r="P922" s="214"/>
      <c r="Q922" s="214"/>
      <c r="R922" s="214"/>
      <c r="S922" s="214"/>
      <c r="T922" s="215"/>
      <c r="AT922" s="216" t="s">
        <v>183</v>
      </c>
      <c r="AU922" s="216" t="s">
        <v>82</v>
      </c>
      <c r="AV922" s="11" t="s">
        <v>80</v>
      </c>
      <c r="AW922" s="11" t="s">
        <v>35</v>
      </c>
      <c r="AX922" s="11" t="s">
        <v>72</v>
      </c>
      <c r="AY922" s="216" t="s">
        <v>173</v>
      </c>
    </row>
    <row r="923" spans="2:51" s="12" customFormat="1" ht="13.5">
      <c r="B923" s="217"/>
      <c r="C923" s="218"/>
      <c r="D923" s="207" t="s">
        <v>183</v>
      </c>
      <c r="E923" s="219" t="s">
        <v>21</v>
      </c>
      <c r="F923" s="220" t="s">
        <v>80</v>
      </c>
      <c r="G923" s="218"/>
      <c r="H923" s="221">
        <v>1</v>
      </c>
      <c r="I923" s="222"/>
      <c r="J923" s="218"/>
      <c r="K923" s="218"/>
      <c r="L923" s="223"/>
      <c r="M923" s="224"/>
      <c r="N923" s="225"/>
      <c r="O923" s="225"/>
      <c r="P923" s="225"/>
      <c r="Q923" s="225"/>
      <c r="R923" s="225"/>
      <c r="S923" s="225"/>
      <c r="T923" s="226"/>
      <c r="AT923" s="227" t="s">
        <v>183</v>
      </c>
      <c r="AU923" s="227" t="s">
        <v>82</v>
      </c>
      <c r="AV923" s="12" t="s">
        <v>82</v>
      </c>
      <c r="AW923" s="12" t="s">
        <v>35</v>
      </c>
      <c r="AX923" s="12" t="s">
        <v>72</v>
      </c>
      <c r="AY923" s="227" t="s">
        <v>173</v>
      </c>
    </row>
    <row r="924" spans="2:51" s="11" customFormat="1" ht="13.5">
      <c r="B924" s="205"/>
      <c r="C924" s="206"/>
      <c r="D924" s="207" t="s">
        <v>183</v>
      </c>
      <c r="E924" s="208" t="s">
        <v>21</v>
      </c>
      <c r="F924" s="209" t="s">
        <v>671</v>
      </c>
      <c r="G924" s="206"/>
      <c r="H924" s="210" t="s">
        <v>21</v>
      </c>
      <c r="I924" s="211"/>
      <c r="J924" s="206"/>
      <c r="K924" s="206"/>
      <c r="L924" s="212"/>
      <c r="M924" s="213"/>
      <c r="N924" s="214"/>
      <c r="O924" s="214"/>
      <c r="P924" s="214"/>
      <c r="Q924" s="214"/>
      <c r="R924" s="214"/>
      <c r="S924" s="214"/>
      <c r="T924" s="215"/>
      <c r="AT924" s="216" t="s">
        <v>183</v>
      </c>
      <c r="AU924" s="216" t="s">
        <v>82</v>
      </c>
      <c r="AV924" s="11" t="s">
        <v>80</v>
      </c>
      <c r="AW924" s="11" t="s">
        <v>35</v>
      </c>
      <c r="AX924" s="11" t="s">
        <v>72</v>
      </c>
      <c r="AY924" s="216" t="s">
        <v>173</v>
      </c>
    </row>
    <row r="925" spans="2:51" s="11" customFormat="1" ht="13.5">
      <c r="B925" s="205"/>
      <c r="C925" s="206"/>
      <c r="D925" s="207" t="s">
        <v>183</v>
      </c>
      <c r="E925" s="208" t="s">
        <v>21</v>
      </c>
      <c r="F925" s="209" t="s">
        <v>352</v>
      </c>
      <c r="G925" s="206"/>
      <c r="H925" s="210" t="s">
        <v>21</v>
      </c>
      <c r="I925" s="211"/>
      <c r="J925" s="206"/>
      <c r="K925" s="206"/>
      <c r="L925" s="212"/>
      <c r="M925" s="213"/>
      <c r="N925" s="214"/>
      <c r="O925" s="214"/>
      <c r="P925" s="214"/>
      <c r="Q925" s="214"/>
      <c r="R925" s="214"/>
      <c r="S925" s="214"/>
      <c r="T925" s="215"/>
      <c r="AT925" s="216" t="s">
        <v>183</v>
      </c>
      <c r="AU925" s="216" t="s">
        <v>82</v>
      </c>
      <c r="AV925" s="11" t="s">
        <v>80</v>
      </c>
      <c r="AW925" s="11" t="s">
        <v>35</v>
      </c>
      <c r="AX925" s="11" t="s">
        <v>72</v>
      </c>
      <c r="AY925" s="216" t="s">
        <v>173</v>
      </c>
    </row>
    <row r="926" spans="2:51" s="11" customFormat="1" ht="13.5">
      <c r="B926" s="205"/>
      <c r="C926" s="206"/>
      <c r="D926" s="207" t="s">
        <v>183</v>
      </c>
      <c r="E926" s="208" t="s">
        <v>21</v>
      </c>
      <c r="F926" s="209" t="s">
        <v>633</v>
      </c>
      <c r="G926" s="206"/>
      <c r="H926" s="210" t="s">
        <v>21</v>
      </c>
      <c r="I926" s="211"/>
      <c r="J926" s="206"/>
      <c r="K926" s="206"/>
      <c r="L926" s="212"/>
      <c r="M926" s="213"/>
      <c r="N926" s="214"/>
      <c r="O926" s="214"/>
      <c r="P926" s="214"/>
      <c r="Q926" s="214"/>
      <c r="R926" s="214"/>
      <c r="S926" s="214"/>
      <c r="T926" s="215"/>
      <c r="AT926" s="216" t="s">
        <v>183</v>
      </c>
      <c r="AU926" s="216" t="s">
        <v>82</v>
      </c>
      <c r="AV926" s="11" t="s">
        <v>80</v>
      </c>
      <c r="AW926" s="11" t="s">
        <v>35</v>
      </c>
      <c r="AX926" s="11" t="s">
        <v>72</v>
      </c>
      <c r="AY926" s="216" t="s">
        <v>173</v>
      </c>
    </row>
    <row r="927" spans="2:51" s="11" customFormat="1" ht="13.5">
      <c r="B927" s="205"/>
      <c r="C927" s="206"/>
      <c r="D927" s="207" t="s">
        <v>183</v>
      </c>
      <c r="E927" s="208" t="s">
        <v>21</v>
      </c>
      <c r="F927" s="209" t="s">
        <v>672</v>
      </c>
      <c r="G927" s="206"/>
      <c r="H927" s="210" t="s">
        <v>21</v>
      </c>
      <c r="I927" s="211"/>
      <c r="J927" s="206"/>
      <c r="K927" s="206"/>
      <c r="L927" s="212"/>
      <c r="M927" s="213"/>
      <c r="N927" s="214"/>
      <c r="O927" s="214"/>
      <c r="P927" s="214"/>
      <c r="Q927" s="214"/>
      <c r="R927" s="214"/>
      <c r="S927" s="214"/>
      <c r="T927" s="215"/>
      <c r="AT927" s="216" t="s">
        <v>183</v>
      </c>
      <c r="AU927" s="216" t="s">
        <v>82</v>
      </c>
      <c r="AV927" s="11" t="s">
        <v>80</v>
      </c>
      <c r="AW927" s="11" t="s">
        <v>35</v>
      </c>
      <c r="AX927" s="11" t="s">
        <v>72</v>
      </c>
      <c r="AY927" s="216" t="s">
        <v>173</v>
      </c>
    </row>
    <row r="928" spans="2:51" s="12" customFormat="1" ht="13.5">
      <c r="B928" s="217"/>
      <c r="C928" s="218"/>
      <c r="D928" s="207" t="s">
        <v>183</v>
      </c>
      <c r="E928" s="219" t="s">
        <v>21</v>
      </c>
      <c r="F928" s="220" t="s">
        <v>80</v>
      </c>
      <c r="G928" s="218"/>
      <c r="H928" s="221">
        <v>1</v>
      </c>
      <c r="I928" s="222"/>
      <c r="J928" s="218"/>
      <c r="K928" s="218"/>
      <c r="L928" s="223"/>
      <c r="M928" s="224"/>
      <c r="N928" s="225"/>
      <c r="O928" s="225"/>
      <c r="P928" s="225"/>
      <c r="Q928" s="225"/>
      <c r="R928" s="225"/>
      <c r="S928" s="225"/>
      <c r="T928" s="226"/>
      <c r="AT928" s="227" t="s">
        <v>183</v>
      </c>
      <c r="AU928" s="227" t="s">
        <v>82</v>
      </c>
      <c r="AV928" s="12" t="s">
        <v>82</v>
      </c>
      <c r="AW928" s="12" t="s">
        <v>35</v>
      </c>
      <c r="AX928" s="12" t="s">
        <v>72</v>
      </c>
      <c r="AY928" s="227" t="s">
        <v>173</v>
      </c>
    </row>
    <row r="929" spans="2:51" s="14" customFormat="1" ht="13.5">
      <c r="B929" s="243"/>
      <c r="C929" s="244"/>
      <c r="D929" s="207" t="s">
        <v>183</v>
      </c>
      <c r="E929" s="245" t="s">
        <v>21</v>
      </c>
      <c r="F929" s="246" t="s">
        <v>204</v>
      </c>
      <c r="G929" s="244"/>
      <c r="H929" s="247">
        <v>2</v>
      </c>
      <c r="I929" s="248"/>
      <c r="J929" s="244"/>
      <c r="K929" s="244"/>
      <c r="L929" s="249"/>
      <c r="M929" s="250"/>
      <c r="N929" s="251"/>
      <c r="O929" s="251"/>
      <c r="P929" s="251"/>
      <c r="Q929" s="251"/>
      <c r="R929" s="251"/>
      <c r="S929" s="251"/>
      <c r="T929" s="252"/>
      <c r="AT929" s="253" t="s">
        <v>183</v>
      </c>
      <c r="AU929" s="253" t="s">
        <v>82</v>
      </c>
      <c r="AV929" s="14" t="s">
        <v>181</v>
      </c>
      <c r="AW929" s="14" t="s">
        <v>35</v>
      </c>
      <c r="AX929" s="14" t="s">
        <v>80</v>
      </c>
      <c r="AY929" s="253" t="s">
        <v>173</v>
      </c>
    </row>
    <row r="930" spans="2:63" s="10" customFormat="1" ht="29.85" customHeight="1">
      <c r="B930" s="176"/>
      <c r="C930" s="177"/>
      <c r="D930" s="190" t="s">
        <v>71</v>
      </c>
      <c r="E930" s="191" t="s">
        <v>673</v>
      </c>
      <c r="F930" s="191" t="s">
        <v>674</v>
      </c>
      <c r="G930" s="177"/>
      <c r="H930" s="177"/>
      <c r="I930" s="180"/>
      <c r="J930" s="192">
        <f>BK930</f>
        <v>0</v>
      </c>
      <c r="K930" s="177"/>
      <c r="L930" s="182"/>
      <c r="M930" s="183"/>
      <c r="N930" s="184"/>
      <c r="O930" s="184"/>
      <c r="P930" s="185">
        <f>SUM(P931:P958)</f>
        <v>0</v>
      </c>
      <c r="Q930" s="184"/>
      <c r="R930" s="185">
        <f>SUM(R931:R958)</f>
        <v>0</v>
      </c>
      <c r="S930" s="184"/>
      <c r="T930" s="186">
        <f>SUM(T931:T958)</f>
        <v>0.40754999999999997</v>
      </c>
      <c r="AR930" s="187" t="s">
        <v>82</v>
      </c>
      <c r="AT930" s="188" t="s">
        <v>71</v>
      </c>
      <c r="AU930" s="188" t="s">
        <v>80</v>
      </c>
      <c r="AY930" s="187" t="s">
        <v>173</v>
      </c>
      <c r="BK930" s="189">
        <f>SUM(BK931:BK958)</f>
        <v>0</v>
      </c>
    </row>
    <row r="931" spans="2:65" s="1" customFormat="1" ht="22.5" customHeight="1">
      <c r="B931" s="41"/>
      <c r="C931" s="193" t="s">
        <v>675</v>
      </c>
      <c r="D931" s="193" t="s">
        <v>176</v>
      </c>
      <c r="E931" s="194" t="s">
        <v>676</v>
      </c>
      <c r="F931" s="195" t="s">
        <v>514</v>
      </c>
      <c r="G931" s="196" t="s">
        <v>179</v>
      </c>
      <c r="H931" s="197">
        <v>123.24</v>
      </c>
      <c r="I931" s="198"/>
      <c r="J931" s="199">
        <f>ROUND(I931*H931,2)</f>
        <v>0</v>
      </c>
      <c r="K931" s="195" t="s">
        <v>180</v>
      </c>
      <c r="L931" s="61"/>
      <c r="M931" s="200" t="s">
        <v>21</v>
      </c>
      <c r="N931" s="201" t="s">
        <v>43</v>
      </c>
      <c r="O931" s="42"/>
      <c r="P931" s="202">
        <f>O931*H931</f>
        <v>0</v>
      </c>
      <c r="Q931" s="202">
        <v>0</v>
      </c>
      <c r="R931" s="202">
        <f>Q931*H931</f>
        <v>0</v>
      </c>
      <c r="S931" s="202">
        <v>0.003</v>
      </c>
      <c r="T931" s="203">
        <f>S931*H931</f>
        <v>0.36972</v>
      </c>
      <c r="AR931" s="24" t="s">
        <v>465</v>
      </c>
      <c r="AT931" s="24" t="s">
        <v>176</v>
      </c>
      <c r="AU931" s="24" t="s">
        <v>82</v>
      </c>
      <c r="AY931" s="24" t="s">
        <v>173</v>
      </c>
      <c r="BE931" s="204">
        <f>IF(N931="základní",J931,0)</f>
        <v>0</v>
      </c>
      <c r="BF931" s="204">
        <f>IF(N931="snížená",J931,0)</f>
        <v>0</v>
      </c>
      <c r="BG931" s="204">
        <f>IF(N931="zákl. přenesená",J931,0)</f>
        <v>0</v>
      </c>
      <c r="BH931" s="204">
        <f>IF(N931="sníž. přenesená",J931,0)</f>
        <v>0</v>
      </c>
      <c r="BI931" s="204">
        <f>IF(N931="nulová",J931,0)</f>
        <v>0</v>
      </c>
      <c r="BJ931" s="24" t="s">
        <v>80</v>
      </c>
      <c r="BK931" s="204">
        <f>ROUND(I931*H931,2)</f>
        <v>0</v>
      </c>
      <c r="BL931" s="24" t="s">
        <v>465</v>
      </c>
      <c r="BM931" s="24" t="s">
        <v>677</v>
      </c>
    </row>
    <row r="932" spans="2:51" s="11" customFormat="1" ht="13.5">
      <c r="B932" s="205"/>
      <c r="C932" s="206"/>
      <c r="D932" s="207" t="s">
        <v>183</v>
      </c>
      <c r="E932" s="208" t="s">
        <v>21</v>
      </c>
      <c r="F932" s="209" t="s">
        <v>235</v>
      </c>
      <c r="G932" s="206"/>
      <c r="H932" s="210" t="s">
        <v>21</v>
      </c>
      <c r="I932" s="211"/>
      <c r="J932" s="206"/>
      <c r="K932" s="206"/>
      <c r="L932" s="212"/>
      <c r="M932" s="213"/>
      <c r="N932" s="214"/>
      <c r="O932" s="214"/>
      <c r="P932" s="214"/>
      <c r="Q932" s="214"/>
      <c r="R932" s="214"/>
      <c r="S932" s="214"/>
      <c r="T932" s="215"/>
      <c r="AT932" s="216" t="s">
        <v>183</v>
      </c>
      <c r="AU932" s="216" t="s">
        <v>82</v>
      </c>
      <c r="AV932" s="11" t="s">
        <v>80</v>
      </c>
      <c r="AW932" s="11" t="s">
        <v>35</v>
      </c>
      <c r="AX932" s="11" t="s">
        <v>72</v>
      </c>
      <c r="AY932" s="216" t="s">
        <v>173</v>
      </c>
    </row>
    <row r="933" spans="2:51" s="11" customFormat="1" ht="13.5">
      <c r="B933" s="205"/>
      <c r="C933" s="206"/>
      <c r="D933" s="207" t="s">
        <v>183</v>
      </c>
      <c r="E933" s="208" t="s">
        <v>21</v>
      </c>
      <c r="F933" s="209" t="s">
        <v>678</v>
      </c>
      <c r="G933" s="206"/>
      <c r="H933" s="210" t="s">
        <v>21</v>
      </c>
      <c r="I933" s="211"/>
      <c r="J933" s="206"/>
      <c r="K933" s="206"/>
      <c r="L933" s="212"/>
      <c r="M933" s="213"/>
      <c r="N933" s="214"/>
      <c r="O933" s="214"/>
      <c r="P933" s="214"/>
      <c r="Q933" s="214"/>
      <c r="R933" s="214"/>
      <c r="S933" s="214"/>
      <c r="T933" s="215"/>
      <c r="AT933" s="216" t="s">
        <v>183</v>
      </c>
      <c r="AU933" s="216" t="s">
        <v>82</v>
      </c>
      <c r="AV933" s="11" t="s">
        <v>80</v>
      </c>
      <c r="AW933" s="11" t="s">
        <v>35</v>
      </c>
      <c r="AX933" s="11" t="s">
        <v>72</v>
      </c>
      <c r="AY933" s="216" t="s">
        <v>173</v>
      </c>
    </row>
    <row r="934" spans="2:51" s="11" customFormat="1" ht="13.5">
      <c r="B934" s="205"/>
      <c r="C934" s="206"/>
      <c r="D934" s="207" t="s">
        <v>183</v>
      </c>
      <c r="E934" s="208" t="s">
        <v>21</v>
      </c>
      <c r="F934" s="209" t="s">
        <v>679</v>
      </c>
      <c r="G934" s="206"/>
      <c r="H934" s="210" t="s">
        <v>21</v>
      </c>
      <c r="I934" s="211"/>
      <c r="J934" s="206"/>
      <c r="K934" s="206"/>
      <c r="L934" s="212"/>
      <c r="M934" s="213"/>
      <c r="N934" s="214"/>
      <c r="O934" s="214"/>
      <c r="P934" s="214"/>
      <c r="Q934" s="214"/>
      <c r="R934" s="214"/>
      <c r="S934" s="214"/>
      <c r="T934" s="215"/>
      <c r="AT934" s="216" t="s">
        <v>183</v>
      </c>
      <c r="AU934" s="216" t="s">
        <v>82</v>
      </c>
      <c r="AV934" s="11" t="s">
        <v>80</v>
      </c>
      <c r="AW934" s="11" t="s">
        <v>35</v>
      </c>
      <c r="AX934" s="11" t="s">
        <v>72</v>
      </c>
      <c r="AY934" s="216" t="s">
        <v>173</v>
      </c>
    </row>
    <row r="935" spans="2:51" s="12" customFormat="1" ht="13.5">
      <c r="B935" s="217"/>
      <c r="C935" s="218"/>
      <c r="D935" s="207" t="s">
        <v>183</v>
      </c>
      <c r="E935" s="219" t="s">
        <v>21</v>
      </c>
      <c r="F935" s="220" t="s">
        <v>605</v>
      </c>
      <c r="G935" s="218"/>
      <c r="H935" s="221">
        <v>50.19</v>
      </c>
      <c r="I935" s="222"/>
      <c r="J935" s="218"/>
      <c r="K935" s="218"/>
      <c r="L935" s="223"/>
      <c r="M935" s="224"/>
      <c r="N935" s="225"/>
      <c r="O935" s="225"/>
      <c r="P935" s="225"/>
      <c r="Q935" s="225"/>
      <c r="R935" s="225"/>
      <c r="S935" s="225"/>
      <c r="T935" s="226"/>
      <c r="AT935" s="227" t="s">
        <v>183</v>
      </c>
      <c r="AU935" s="227" t="s">
        <v>82</v>
      </c>
      <c r="AV935" s="12" t="s">
        <v>82</v>
      </c>
      <c r="AW935" s="12" t="s">
        <v>35</v>
      </c>
      <c r="AX935" s="12" t="s">
        <v>72</v>
      </c>
      <c r="AY935" s="227" t="s">
        <v>173</v>
      </c>
    </row>
    <row r="936" spans="2:51" s="11" customFormat="1" ht="13.5">
      <c r="B936" s="205"/>
      <c r="C936" s="206"/>
      <c r="D936" s="207" t="s">
        <v>183</v>
      </c>
      <c r="E936" s="208" t="s">
        <v>21</v>
      </c>
      <c r="F936" s="209" t="s">
        <v>413</v>
      </c>
      <c r="G936" s="206"/>
      <c r="H936" s="210" t="s">
        <v>21</v>
      </c>
      <c r="I936" s="211"/>
      <c r="J936" s="206"/>
      <c r="K936" s="206"/>
      <c r="L936" s="212"/>
      <c r="M936" s="213"/>
      <c r="N936" s="214"/>
      <c r="O936" s="214"/>
      <c r="P936" s="214"/>
      <c r="Q936" s="214"/>
      <c r="R936" s="214"/>
      <c r="S936" s="214"/>
      <c r="T936" s="215"/>
      <c r="AT936" s="216" t="s">
        <v>183</v>
      </c>
      <c r="AU936" s="216" t="s">
        <v>82</v>
      </c>
      <c r="AV936" s="11" t="s">
        <v>80</v>
      </c>
      <c r="AW936" s="11" t="s">
        <v>35</v>
      </c>
      <c r="AX936" s="11" t="s">
        <v>72</v>
      </c>
      <c r="AY936" s="216" t="s">
        <v>173</v>
      </c>
    </row>
    <row r="937" spans="2:51" s="11" customFormat="1" ht="13.5">
      <c r="B937" s="205"/>
      <c r="C937" s="206"/>
      <c r="D937" s="207" t="s">
        <v>183</v>
      </c>
      <c r="E937" s="208" t="s">
        <v>21</v>
      </c>
      <c r="F937" s="209" t="s">
        <v>678</v>
      </c>
      <c r="G937" s="206"/>
      <c r="H937" s="210" t="s">
        <v>21</v>
      </c>
      <c r="I937" s="211"/>
      <c r="J937" s="206"/>
      <c r="K937" s="206"/>
      <c r="L937" s="212"/>
      <c r="M937" s="213"/>
      <c r="N937" s="214"/>
      <c r="O937" s="214"/>
      <c r="P937" s="214"/>
      <c r="Q937" s="214"/>
      <c r="R937" s="214"/>
      <c r="S937" s="214"/>
      <c r="T937" s="215"/>
      <c r="AT937" s="216" t="s">
        <v>183</v>
      </c>
      <c r="AU937" s="216" t="s">
        <v>82</v>
      </c>
      <c r="AV937" s="11" t="s">
        <v>80</v>
      </c>
      <c r="AW937" s="11" t="s">
        <v>35</v>
      </c>
      <c r="AX937" s="11" t="s">
        <v>72</v>
      </c>
      <c r="AY937" s="216" t="s">
        <v>173</v>
      </c>
    </row>
    <row r="938" spans="2:51" s="11" customFormat="1" ht="13.5">
      <c r="B938" s="205"/>
      <c r="C938" s="206"/>
      <c r="D938" s="207" t="s">
        <v>183</v>
      </c>
      <c r="E938" s="208" t="s">
        <v>21</v>
      </c>
      <c r="F938" s="209" t="s">
        <v>679</v>
      </c>
      <c r="G938" s="206"/>
      <c r="H938" s="210" t="s">
        <v>21</v>
      </c>
      <c r="I938" s="211"/>
      <c r="J938" s="206"/>
      <c r="K938" s="206"/>
      <c r="L938" s="212"/>
      <c r="M938" s="213"/>
      <c r="N938" s="214"/>
      <c r="O938" s="214"/>
      <c r="P938" s="214"/>
      <c r="Q938" s="214"/>
      <c r="R938" s="214"/>
      <c r="S938" s="214"/>
      <c r="T938" s="215"/>
      <c r="AT938" s="216" t="s">
        <v>183</v>
      </c>
      <c r="AU938" s="216" t="s">
        <v>82</v>
      </c>
      <c r="AV938" s="11" t="s">
        <v>80</v>
      </c>
      <c r="AW938" s="11" t="s">
        <v>35</v>
      </c>
      <c r="AX938" s="11" t="s">
        <v>72</v>
      </c>
      <c r="AY938" s="216" t="s">
        <v>173</v>
      </c>
    </row>
    <row r="939" spans="2:51" s="12" customFormat="1" ht="13.5">
      <c r="B939" s="217"/>
      <c r="C939" s="218"/>
      <c r="D939" s="207" t="s">
        <v>183</v>
      </c>
      <c r="E939" s="219" t="s">
        <v>21</v>
      </c>
      <c r="F939" s="220" t="s">
        <v>606</v>
      </c>
      <c r="G939" s="218"/>
      <c r="H939" s="221">
        <v>49.64</v>
      </c>
      <c r="I939" s="222"/>
      <c r="J939" s="218"/>
      <c r="K939" s="218"/>
      <c r="L939" s="223"/>
      <c r="M939" s="224"/>
      <c r="N939" s="225"/>
      <c r="O939" s="225"/>
      <c r="P939" s="225"/>
      <c r="Q939" s="225"/>
      <c r="R939" s="225"/>
      <c r="S939" s="225"/>
      <c r="T939" s="226"/>
      <c r="AT939" s="227" t="s">
        <v>183</v>
      </c>
      <c r="AU939" s="227" t="s">
        <v>82</v>
      </c>
      <c r="AV939" s="12" t="s">
        <v>82</v>
      </c>
      <c r="AW939" s="12" t="s">
        <v>35</v>
      </c>
      <c r="AX939" s="12" t="s">
        <v>72</v>
      </c>
      <c r="AY939" s="227" t="s">
        <v>173</v>
      </c>
    </row>
    <row r="940" spans="2:51" s="11" customFormat="1" ht="13.5">
      <c r="B940" s="205"/>
      <c r="C940" s="206"/>
      <c r="D940" s="207" t="s">
        <v>183</v>
      </c>
      <c r="E940" s="208" t="s">
        <v>21</v>
      </c>
      <c r="F940" s="209" t="s">
        <v>226</v>
      </c>
      <c r="G940" s="206"/>
      <c r="H940" s="210" t="s">
        <v>21</v>
      </c>
      <c r="I940" s="211"/>
      <c r="J940" s="206"/>
      <c r="K940" s="206"/>
      <c r="L940" s="212"/>
      <c r="M940" s="213"/>
      <c r="N940" s="214"/>
      <c r="O940" s="214"/>
      <c r="P940" s="214"/>
      <c r="Q940" s="214"/>
      <c r="R940" s="214"/>
      <c r="S940" s="214"/>
      <c r="T940" s="215"/>
      <c r="AT940" s="216" t="s">
        <v>183</v>
      </c>
      <c r="AU940" s="216" t="s">
        <v>82</v>
      </c>
      <c r="AV940" s="11" t="s">
        <v>80</v>
      </c>
      <c r="AW940" s="11" t="s">
        <v>35</v>
      </c>
      <c r="AX940" s="11" t="s">
        <v>72</v>
      </c>
      <c r="AY940" s="216" t="s">
        <v>173</v>
      </c>
    </row>
    <row r="941" spans="2:51" s="11" customFormat="1" ht="13.5">
      <c r="B941" s="205"/>
      <c r="C941" s="206"/>
      <c r="D941" s="207" t="s">
        <v>183</v>
      </c>
      <c r="E941" s="208" t="s">
        <v>21</v>
      </c>
      <c r="F941" s="209" t="s">
        <v>678</v>
      </c>
      <c r="G941" s="206"/>
      <c r="H941" s="210" t="s">
        <v>21</v>
      </c>
      <c r="I941" s="211"/>
      <c r="J941" s="206"/>
      <c r="K941" s="206"/>
      <c r="L941" s="212"/>
      <c r="M941" s="213"/>
      <c r="N941" s="214"/>
      <c r="O941" s="214"/>
      <c r="P941" s="214"/>
      <c r="Q941" s="214"/>
      <c r="R941" s="214"/>
      <c r="S941" s="214"/>
      <c r="T941" s="215"/>
      <c r="AT941" s="216" t="s">
        <v>183</v>
      </c>
      <c r="AU941" s="216" t="s">
        <v>82</v>
      </c>
      <c r="AV941" s="11" t="s">
        <v>80</v>
      </c>
      <c r="AW941" s="11" t="s">
        <v>35</v>
      </c>
      <c r="AX941" s="11" t="s">
        <v>72</v>
      </c>
      <c r="AY941" s="216" t="s">
        <v>173</v>
      </c>
    </row>
    <row r="942" spans="2:51" s="11" customFormat="1" ht="13.5">
      <c r="B942" s="205"/>
      <c r="C942" s="206"/>
      <c r="D942" s="207" t="s">
        <v>183</v>
      </c>
      <c r="E942" s="208" t="s">
        <v>21</v>
      </c>
      <c r="F942" s="209" t="s">
        <v>679</v>
      </c>
      <c r="G942" s="206"/>
      <c r="H942" s="210" t="s">
        <v>21</v>
      </c>
      <c r="I942" s="211"/>
      <c r="J942" s="206"/>
      <c r="K942" s="206"/>
      <c r="L942" s="212"/>
      <c r="M942" s="213"/>
      <c r="N942" s="214"/>
      <c r="O942" s="214"/>
      <c r="P942" s="214"/>
      <c r="Q942" s="214"/>
      <c r="R942" s="214"/>
      <c r="S942" s="214"/>
      <c r="T942" s="215"/>
      <c r="AT942" s="216" t="s">
        <v>183</v>
      </c>
      <c r="AU942" s="216" t="s">
        <v>82</v>
      </c>
      <c r="AV942" s="11" t="s">
        <v>80</v>
      </c>
      <c r="AW942" s="11" t="s">
        <v>35</v>
      </c>
      <c r="AX942" s="11" t="s">
        <v>72</v>
      </c>
      <c r="AY942" s="216" t="s">
        <v>173</v>
      </c>
    </row>
    <row r="943" spans="2:51" s="12" customFormat="1" ht="13.5">
      <c r="B943" s="217"/>
      <c r="C943" s="218"/>
      <c r="D943" s="207" t="s">
        <v>183</v>
      </c>
      <c r="E943" s="219" t="s">
        <v>21</v>
      </c>
      <c r="F943" s="220" t="s">
        <v>680</v>
      </c>
      <c r="G943" s="218"/>
      <c r="H943" s="221">
        <v>7.05</v>
      </c>
      <c r="I943" s="222"/>
      <c r="J943" s="218"/>
      <c r="K943" s="218"/>
      <c r="L943" s="223"/>
      <c r="M943" s="224"/>
      <c r="N943" s="225"/>
      <c r="O943" s="225"/>
      <c r="P943" s="225"/>
      <c r="Q943" s="225"/>
      <c r="R943" s="225"/>
      <c r="S943" s="225"/>
      <c r="T943" s="226"/>
      <c r="AT943" s="227" t="s">
        <v>183</v>
      </c>
      <c r="AU943" s="227" t="s">
        <v>82</v>
      </c>
      <c r="AV943" s="12" t="s">
        <v>82</v>
      </c>
      <c r="AW943" s="12" t="s">
        <v>35</v>
      </c>
      <c r="AX943" s="12" t="s">
        <v>72</v>
      </c>
      <c r="AY943" s="227" t="s">
        <v>173</v>
      </c>
    </row>
    <row r="944" spans="2:51" s="11" customFormat="1" ht="13.5">
      <c r="B944" s="205"/>
      <c r="C944" s="206"/>
      <c r="D944" s="207" t="s">
        <v>183</v>
      </c>
      <c r="E944" s="208" t="s">
        <v>21</v>
      </c>
      <c r="F944" s="209" t="s">
        <v>212</v>
      </c>
      <c r="G944" s="206"/>
      <c r="H944" s="210" t="s">
        <v>21</v>
      </c>
      <c r="I944" s="211"/>
      <c r="J944" s="206"/>
      <c r="K944" s="206"/>
      <c r="L944" s="212"/>
      <c r="M944" s="213"/>
      <c r="N944" s="214"/>
      <c r="O944" s="214"/>
      <c r="P944" s="214"/>
      <c r="Q944" s="214"/>
      <c r="R944" s="214"/>
      <c r="S944" s="214"/>
      <c r="T944" s="215"/>
      <c r="AT944" s="216" t="s">
        <v>183</v>
      </c>
      <c r="AU944" s="216" t="s">
        <v>82</v>
      </c>
      <c r="AV944" s="11" t="s">
        <v>80</v>
      </c>
      <c r="AW944" s="11" t="s">
        <v>35</v>
      </c>
      <c r="AX944" s="11" t="s">
        <v>72</v>
      </c>
      <c r="AY944" s="216" t="s">
        <v>173</v>
      </c>
    </row>
    <row r="945" spans="2:51" s="11" customFormat="1" ht="13.5">
      <c r="B945" s="205"/>
      <c r="C945" s="206"/>
      <c r="D945" s="207" t="s">
        <v>183</v>
      </c>
      <c r="E945" s="208" t="s">
        <v>21</v>
      </c>
      <c r="F945" s="209" t="s">
        <v>678</v>
      </c>
      <c r="G945" s="206"/>
      <c r="H945" s="210" t="s">
        <v>21</v>
      </c>
      <c r="I945" s="211"/>
      <c r="J945" s="206"/>
      <c r="K945" s="206"/>
      <c r="L945" s="212"/>
      <c r="M945" s="213"/>
      <c r="N945" s="214"/>
      <c r="O945" s="214"/>
      <c r="P945" s="214"/>
      <c r="Q945" s="214"/>
      <c r="R945" s="214"/>
      <c r="S945" s="214"/>
      <c r="T945" s="215"/>
      <c r="AT945" s="216" t="s">
        <v>183</v>
      </c>
      <c r="AU945" s="216" t="s">
        <v>82</v>
      </c>
      <c r="AV945" s="11" t="s">
        <v>80</v>
      </c>
      <c r="AW945" s="11" t="s">
        <v>35</v>
      </c>
      <c r="AX945" s="11" t="s">
        <v>72</v>
      </c>
      <c r="AY945" s="216" t="s">
        <v>173</v>
      </c>
    </row>
    <row r="946" spans="2:51" s="11" customFormat="1" ht="13.5">
      <c r="B946" s="205"/>
      <c r="C946" s="206"/>
      <c r="D946" s="207" t="s">
        <v>183</v>
      </c>
      <c r="E946" s="208" t="s">
        <v>21</v>
      </c>
      <c r="F946" s="209" t="s">
        <v>679</v>
      </c>
      <c r="G946" s="206"/>
      <c r="H946" s="210" t="s">
        <v>21</v>
      </c>
      <c r="I946" s="211"/>
      <c r="J946" s="206"/>
      <c r="K946" s="206"/>
      <c r="L946" s="212"/>
      <c r="M946" s="213"/>
      <c r="N946" s="214"/>
      <c r="O946" s="214"/>
      <c r="P946" s="214"/>
      <c r="Q946" s="214"/>
      <c r="R946" s="214"/>
      <c r="S946" s="214"/>
      <c r="T946" s="215"/>
      <c r="AT946" s="216" t="s">
        <v>183</v>
      </c>
      <c r="AU946" s="216" t="s">
        <v>82</v>
      </c>
      <c r="AV946" s="11" t="s">
        <v>80</v>
      </c>
      <c r="AW946" s="11" t="s">
        <v>35</v>
      </c>
      <c r="AX946" s="11" t="s">
        <v>72</v>
      </c>
      <c r="AY946" s="216" t="s">
        <v>173</v>
      </c>
    </row>
    <row r="947" spans="2:51" s="12" customFormat="1" ht="13.5">
      <c r="B947" s="217"/>
      <c r="C947" s="218"/>
      <c r="D947" s="207" t="s">
        <v>183</v>
      </c>
      <c r="E947" s="219" t="s">
        <v>21</v>
      </c>
      <c r="F947" s="220" t="s">
        <v>554</v>
      </c>
      <c r="G947" s="218"/>
      <c r="H947" s="221">
        <v>4.92</v>
      </c>
      <c r="I947" s="222"/>
      <c r="J947" s="218"/>
      <c r="K947" s="218"/>
      <c r="L947" s="223"/>
      <c r="M947" s="224"/>
      <c r="N947" s="225"/>
      <c r="O947" s="225"/>
      <c r="P947" s="225"/>
      <c r="Q947" s="225"/>
      <c r="R947" s="225"/>
      <c r="S947" s="225"/>
      <c r="T947" s="226"/>
      <c r="AT947" s="227" t="s">
        <v>183</v>
      </c>
      <c r="AU947" s="227" t="s">
        <v>82</v>
      </c>
      <c r="AV947" s="12" t="s">
        <v>82</v>
      </c>
      <c r="AW947" s="12" t="s">
        <v>35</v>
      </c>
      <c r="AX947" s="12" t="s">
        <v>72</v>
      </c>
      <c r="AY947" s="227" t="s">
        <v>173</v>
      </c>
    </row>
    <row r="948" spans="2:51" s="11" customFormat="1" ht="13.5">
      <c r="B948" s="205"/>
      <c r="C948" s="206"/>
      <c r="D948" s="207" t="s">
        <v>183</v>
      </c>
      <c r="E948" s="208" t="s">
        <v>21</v>
      </c>
      <c r="F948" s="209" t="s">
        <v>222</v>
      </c>
      <c r="G948" s="206"/>
      <c r="H948" s="210" t="s">
        <v>21</v>
      </c>
      <c r="I948" s="211"/>
      <c r="J948" s="206"/>
      <c r="K948" s="206"/>
      <c r="L948" s="212"/>
      <c r="M948" s="213"/>
      <c r="N948" s="214"/>
      <c r="O948" s="214"/>
      <c r="P948" s="214"/>
      <c r="Q948" s="214"/>
      <c r="R948" s="214"/>
      <c r="S948" s="214"/>
      <c r="T948" s="215"/>
      <c r="AT948" s="216" t="s">
        <v>183</v>
      </c>
      <c r="AU948" s="216" t="s">
        <v>82</v>
      </c>
      <c r="AV948" s="11" t="s">
        <v>80</v>
      </c>
      <c r="AW948" s="11" t="s">
        <v>35</v>
      </c>
      <c r="AX948" s="11" t="s">
        <v>72</v>
      </c>
      <c r="AY948" s="216" t="s">
        <v>173</v>
      </c>
    </row>
    <row r="949" spans="2:51" s="11" customFormat="1" ht="13.5">
      <c r="B949" s="205"/>
      <c r="C949" s="206"/>
      <c r="D949" s="207" t="s">
        <v>183</v>
      </c>
      <c r="E949" s="208" t="s">
        <v>21</v>
      </c>
      <c r="F949" s="209" t="s">
        <v>678</v>
      </c>
      <c r="G949" s="206"/>
      <c r="H949" s="210" t="s">
        <v>21</v>
      </c>
      <c r="I949" s="211"/>
      <c r="J949" s="206"/>
      <c r="K949" s="206"/>
      <c r="L949" s="212"/>
      <c r="M949" s="213"/>
      <c r="N949" s="214"/>
      <c r="O949" s="214"/>
      <c r="P949" s="214"/>
      <c r="Q949" s="214"/>
      <c r="R949" s="214"/>
      <c r="S949" s="214"/>
      <c r="T949" s="215"/>
      <c r="AT949" s="216" t="s">
        <v>183</v>
      </c>
      <c r="AU949" s="216" t="s">
        <v>82</v>
      </c>
      <c r="AV949" s="11" t="s">
        <v>80</v>
      </c>
      <c r="AW949" s="11" t="s">
        <v>35</v>
      </c>
      <c r="AX949" s="11" t="s">
        <v>72</v>
      </c>
      <c r="AY949" s="216" t="s">
        <v>173</v>
      </c>
    </row>
    <row r="950" spans="2:51" s="11" customFormat="1" ht="13.5">
      <c r="B950" s="205"/>
      <c r="C950" s="206"/>
      <c r="D950" s="207" t="s">
        <v>183</v>
      </c>
      <c r="E950" s="208" t="s">
        <v>21</v>
      </c>
      <c r="F950" s="209" t="s">
        <v>679</v>
      </c>
      <c r="G950" s="206"/>
      <c r="H950" s="210" t="s">
        <v>21</v>
      </c>
      <c r="I950" s="211"/>
      <c r="J950" s="206"/>
      <c r="K950" s="206"/>
      <c r="L950" s="212"/>
      <c r="M950" s="213"/>
      <c r="N950" s="214"/>
      <c r="O950" s="214"/>
      <c r="P950" s="214"/>
      <c r="Q950" s="214"/>
      <c r="R950" s="214"/>
      <c r="S950" s="214"/>
      <c r="T950" s="215"/>
      <c r="AT950" s="216" t="s">
        <v>183</v>
      </c>
      <c r="AU950" s="216" t="s">
        <v>82</v>
      </c>
      <c r="AV950" s="11" t="s">
        <v>80</v>
      </c>
      <c r="AW950" s="11" t="s">
        <v>35</v>
      </c>
      <c r="AX950" s="11" t="s">
        <v>72</v>
      </c>
      <c r="AY950" s="216" t="s">
        <v>173</v>
      </c>
    </row>
    <row r="951" spans="2:51" s="12" customFormat="1" ht="13.5">
      <c r="B951" s="217"/>
      <c r="C951" s="218"/>
      <c r="D951" s="207" t="s">
        <v>183</v>
      </c>
      <c r="E951" s="219" t="s">
        <v>21</v>
      </c>
      <c r="F951" s="220" t="s">
        <v>681</v>
      </c>
      <c r="G951" s="218"/>
      <c r="H951" s="221">
        <v>11.44</v>
      </c>
      <c r="I951" s="222"/>
      <c r="J951" s="218"/>
      <c r="K951" s="218"/>
      <c r="L951" s="223"/>
      <c r="M951" s="224"/>
      <c r="N951" s="225"/>
      <c r="O951" s="225"/>
      <c r="P951" s="225"/>
      <c r="Q951" s="225"/>
      <c r="R951" s="225"/>
      <c r="S951" s="225"/>
      <c r="T951" s="226"/>
      <c r="AT951" s="227" t="s">
        <v>183</v>
      </c>
      <c r="AU951" s="227" t="s">
        <v>82</v>
      </c>
      <c r="AV951" s="12" t="s">
        <v>82</v>
      </c>
      <c r="AW951" s="12" t="s">
        <v>35</v>
      </c>
      <c r="AX951" s="12" t="s">
        <v>72</v>
      </c>
      <c r="AY951" s="227" t="s">
        <v>173</v>
      </c>
    </row>
    <row r="952" spans="2:51" s="14" customFormat="1" ht="13.5">
      <c r="B952" s="243"/>
      <c r="C952" s="244"/>
      <c r="D952" s="239" t="s">
        <v>183</v>
      </c>
      <c r="E952" s="254" t="s">
        <v>21</v>
      </c>
      <c r="F952" s="255" t="s">
        <v>204</v>
      </c>
      <c r="G952" s="244"/>
      <c r="H952" s="256">
        <v>123.24</v>
      </c>
      <c r="I952" s="248"/>
      <c r="J952" s="244"/>
      <c r="K952" s="244"/>
      <c r="L952" s="249"/>
      <c r="M952" s="250"/>
      <c r="N952" s="251"/>
      <c r="O952" s="251"/>
      <c r="P952" s="251"/>
      <c r="Q952" s="251"/>
      <c r="R952" s="251"/>
      <c r="S952" s="251"/>
      <c r="T952" s="252"/>
      <c r="AT952" s="253" t="s">
        <v>183</v>
      </c>
      <c r="AU952" s="253" t="s">
        <v>82</v>
      </c>
      <c r="AV952" s="14" t="s">
        <v>181</v>
      </c>
      <c r="AW952" s="14" t="s">
        <v>35</v>
      </c>
      <c r="AX952" s="14" t="s">
        <v>80</v>
      </c>
      <c r="AY952" s="253" t="s">
        <v>173</v>
      </c>
    </row>
    <row r="953" spans="2:65" s="1" customFormat="1" ht="22.5" customHeight="1">
      <c r="B953" s="41"/>
      <c r="C953" s="193" t="s">
        <v>682</v>
      </c>
      <c r="D953" s="193" t="s">
        <v>176</v>
      </c>
      <c r="E953" s="194" t="s">
        <v>683</v>
      </c>
      <c r="F953" s="195" t="s">
        <v>542</v>
      </c>
      <c r="G953" s="196" t="s">
        <v>179</v>
      </c>
      <c r="H953" s="197">
        <v>12.61</v>
      </c>
      <c r="I953" s="198"/>
      <c r="J953" s="199">
        <f>ROUND(I953*H953,2)</f>
        <v>0</v>
      </c>
      <c r="K953" s="195" t="s">
        <v>21</v>
      </c>
      <c r="L953" s="61"/>
      <c r="M953" s="200" t="s">
        <v>21</v>
      </c>
      <c r="N953" s="201" t="s">
        <v>43</v>
      </c>
      <c r="O953" s="42"/>
      <c r="P953" s="202">
        <f>O953*H953</f>
        <v>0</v>
      </c>
      <c r="Q953" s="202">
        <v>0</v>
      </c>
      <c r="R953" s="202">
        <f>Q953*H953</f>
        <v>0</v>
      </c>
      <c r="S953" s="202">
        <v>0.003</v>
      </c>
      <c r="T953" s="203">
        <f>S953*H953</f>
        <v>0.03783</v>
      </c>
      <c r="AR953" s="24" t="s">
        <v>465</v>
      </c>
      <c r="AT953" s="24" t="s">
        <v>176</v>
      </c>
      <c r="AU953" s="24" t="s">
        <v>82</v>
      </c>
      <c r="AY953" s="24" t="s">
        <v>173</v>
      </c>
      <c r="BE953" s="204">
        <f>IF(N953="základní",J953,0)</f>
        <v>0</v>
      </c>
      <c r="BF953" s="204">
        <f>IF(N953="snížená",J953,0)</f>
        <v>0</v>
      </c>
      <c r="BG953" s="204">
        <f>IF(N953="zákl. přenesená",J953,0)</f>
        <v>0</v>
      </c>
      <c r="BH953" s="204">
        <f>IF(N953="sníž. přenesená",J953,0)</f>
        <v>0</v>
      </c>
      <c r="BI953" s="204">
        <f>IF(N953="nulová",J953,0)</f>
        <v>0</v>
      </c>
      <c r="BJ953" s="24" t="s">
        <v>80</v>
      </c>
      <c r="BK953" s="204">
        <f>ROUND(I953*H953,2)</f>
        <v>0</v>
      </c>
      <c r="BL953" s="24" t="s">
        <v>465</v>
      </c>
      <c r="BM953" s="24" t="s">
        <v>684</v>
      </c>
    </row>
    <row r="954" spans="2:51" s="11" customFormat="1" ht="13.5">
      <c r="B954" s="205"/>
      <c r="C954" s="206"/>
      <c r="D954" s="207" t="s">
        <v>183</v>
      </c>
      <c r="E954" s="208" t="s">
        <v>21</v>
      </c>
      <c r="F954" s="209" t="s">
        <v>342</v>
      </c>
      <c r="G954" s="206"/>
      <c r="H954" s="210" t="s">
        <v>21</v>
      </c>
      <c r="I954" s="211"/>
      <c r="J954" s="206"/>
      <c r="K954" s="206"/>
      <c r="L954" s="212"/>
      <c r="M954" s="213"/>
      <c r="N954" s="214"/>
      <c r="O954" s="214"/>
      <c r="P954" s="214"/>
      <c r="Q954" s="214"/>
      <c r="R954" s="214"/>
      <c r="S954" s="214"/>
      <c r="T954" s="215"/>
      <c r="AT954" s="216" t="s">
        <v>183</v>
      </c>
      <c r="AU954" s="216" t="s">
        <v>82</v>
      </c>
      <c r="AV954" s="11" t="s">
        <v>80</v>
      </c>
      <c r="AW954" s="11" t="s">
        <v>35</v>
      </c>
      <c r="AX954" s="11" t="s">
        <v>72</v>
      </c>
      <c r="AY954" s="216" t="s">
        <v>173</v>
      </c>
    </row>
    <row r="955" spans="2:51" s="11" customFormat="1" ht="13.5">
      <c r="B955" s="205"/>
      <c r="C955" s="206"/>
      <c r="D955" s="207" t="s">
        <v>183</v>
      </c>
      <c r="E955" s="208" t="s">
        <v>21</v>
      </c>
      <c r="F955" s="209" t="s">
        <v>685</v>
      </c>
      <c r="G955" s="206"/>
      <c r="H955" s="210" t="s">
        <v>21</v>
      </c>
      <c r="I955" s="211"/>
      <c r="J955" s="206"/>
      <c r="K955" s="206"/>
      <c r="L955" s="212"/>
      <c r="M955" s="213"/>
      <c r="N955" s="214"/>
      <c r="O955" s="214"/>
      <c r="P955" s="214"/>
      <c r="Q955" s="214"/>
      <c r="R955" s="214"/>
      <c r="S955" s="214"/>
      <c r="T955" s="215"/>
      <c r="AT955" s="216" t="s">
        <v>183</v>
      </c>
      <c r="AU955" s="216" t="s">
        <v>82</v>
      </c>
      <c r="AV955" s="11" t="s">
        <v>80</v>
      </c>
      <c r="AW955" s="11" t="s">
        <v>35</v>
      </c>
      <c r="AX955" s="11" t="s">
        <v>72</v>
      </c>
      <c r="AY955" s="216" t="s">
        <v>173</v>
      </c>
    </row>
    <row r="956" spans="2:51" s="11" customFormat="1" ht="13.5">
      <c r="B956" s="205"/>
      <c r="C956" s="206"/>
      <c r="D956" s="207" t="s">
        <v>183</v>
      </c>
      <c r="E956" s="208" t="s">
        <v>21</v>
      </c>
      <c r="F956" s="209" t="s">
        <v>686</v>
      </c>
      <c r="G956" s="206"/>
      <c r="H956" s="210" t="s">
        <v>21</v>
      </c>
      <c r="I956" s="211"/>
      <c r="J956" s="206"/>
      <c r="K956" s="206"/>
      <c r="L956" s="212"/>
      <c r="M956" s="213"/>
      <c r="N956" s="214"/>
      <c r="O956" s="214"/>
      <c r="P956" s="214"/>
      <c r="Q956" s="214"/>
      <c r="R956" s="214"/>
      <c r="S956" s="214"/>
      <c r="T956" s="215"/>
      <c r="AT956" s="216" t="s">
        <v>183</v>
      </c>
      <c r="AU956" s="216" t="s">
        <v>82</v>
      </c>
      <c r="AV956" s="11" t="s">
        <v>80</v>
      </c>
      <c r="AW956" s="11" t="s">
        <v>35</v>
      </c>
      <c r="AX956" s="11" t="s">
        <v>72</v>
      </c>
      <c r="AY956" s="216" t="s">
        <v>173</v>
      </c>
    </row>
    <row r="957" spans="2:51" s="12" customFormat="1" ht="13.5">
      <c r="B957" s="217"/>
      <c r="C957" s="218"/>
      <c r="D957" s="207" t="s">
        <v>183</v>
      </c>
      <c r="E957" s="219" t="s">
        <v>21</v>
      </c>
      <c r="F957" s="220" t="s">
        <v>555</v>
      </c>
      <c r="G957" s="218"/>
      <c r="H957" s="221">
        <v>12.61</v>
      </c>
      <c r="I957" s="222"/>
      <c r="J957" s="218"/>
      <c r="K957" s="218"/>
      <c r="L957" s="223"/>
      <c r="M957" s="224"/>
      <c r="N957" s="225"/>
      <c r="O957" s="225"/>
      <c r="P957" s="225"/>
      <c r="Q957" s="225"/>
      <c r="R957" s="225"/>
      <c r="S957" s="225"/>
      <c r="T957" s="226"/>
      <c r="AT957" s="227" t="s">
        <v>183</v>
      </c>
      <c r="AU957" s="227" t="s">
        <v>82</v>
      </c>
      <c r="AV957" s="12" t="s">
        <v>82</v>
      </c>
      <c r="AW957" s="12" t="s">
        <v>35</v>
      </c>
      <c r="AX957" s="12" t="s">
        <v>72</v>
      </c>
      <c r="AY957" s="227" t="s">
        <v>173</v>
      </c>
    </row>
    <row r="958" spans="2:51" s="14" customFormat="1" ht="13.5">
      <c r="B958" s="243"/>
      <c r="C958" s="244"/>
      <c r="D958" s="207" t="s">
        <v>183</v>
      </c>
      <c r="E958" s="245" t="s">
        <v>21</v>
      </c>
      <c r="F958" s="246" t="s">
        <v>204</v>
      </c>
      <c r="G958" s="244"/>
      <c r="H958" s="247">
        <v>12.61</v>
      </c>
      <c r="I958" s="248"/>
      <c r="J958" s="244"/>
      <c r="K958" s="244"/>
      <c r="L958" s="249"/>
      <c r="M958" s="259"/>
      <c r="N958" s="260"/>
      <c r="O958" s="260"/>
      <c r="P958" s="260"/>
      <c r="Q958" s="260"/>
      <c r="R958" s="260"/>
      <c r="S958" s="260"/>
      <c r="T958" s="261"/>
      <c r="AT958" s="253" t="s">
        <v>183</v>
      </c>
      <c r="AU958" s="253" t="s">
        <v>82</v>
      </c>
      <c r="AV958" s="14" t="s">
        <v>181</v>
      </c>
      <c r="AW958" s="14" t="s">
        <v>35</v>
      </c>
      <c r="AX958" s="14" t="s">
        <v>80</v>
      </c>
      <c r="AY958" s="253" t="s">
        <v>173</v>
      </c>
    </row>
    <row r="959" spans="2:12" s="1" customFormat="1" ht="6.95" customHeight="1">
      <c r="B959" s="56"/>
      <c r="C959" s="57"/>
      <c r="D959" s="57"/>
      <c r="E959" s="57"/>
      <c r="F959" s="57"/>
      <c r="G959" s="57"/>
      <c r="H959" s="57"/>
      <c r="I959" s="139"/>
      <c r="J959" s="57"/>
      <c r="K959" s="57"/>
      <c r="L959" s="61"/>
    </row>
  </sheetData>
  <sheetProtection algorithmName="SHA-512" hashValue="K1i50UJr25J4hFSYEd7d2vj5hSgE/taX4TZ6Bwn+Q4jbo4fGAcbvVPMXvCdg1mfJRUNMOV5pcOffSpfda7pZ7Q==" saltValue="ndgY5iDxm+cEcEKGF41Xhg==" spinCount="100000" sheet="1" objects="1" scenarios="1" formatCells="0" formatColumns="0" formatRows="0" sort="0" autoFilter="0"/>
  <autoFilter ref="C87:K958"/>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62"/>
  <sheetViews>
    <sheetView showGridLines="0" workbookViewId="0" topLeftCell="A1">
      <pane ySplit="1" topLeftCell="A2" activePane="bottomLeft" state="frozen"/>
      <selection pane="bottomLeft" activeCell="F229" sqref="F22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85</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687</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ROUND(SUM(BE81:BE261),2)</f>
        <v>0</v>
      </c>
      <c r="G30" s="42"/>
      <c r="H30" s="42"/>
      <c r="I30" s="131">
        <v>0.21</v>
      </c>
      <c r="J30" s="130">
        <f>ROUND(ROUND((SUM(BE81:BE261)),2)*I30,2)</f>
        <v>0</v>
      </c>
      <c r="K30" s="45"/>
    </row>
    <row r="31" spans="2:11" s="1" customFormat="1" ht="14.45" customHeight="1">
      <c r="B31" s="41"/>
      <c r="C31" s="42"/>
      <c r="D31" s="42"/>
      <c r="E31" s="49" t="s">
        <v>44</v>
      </c>
      <c r="F31" s="130">
        <f>ROUND(SUM(BF81:BF261),2)</f>
        <v>0</v>
      </c>
      <c r="G31" s="42"/>
      <c r="H31" s="42"/>
      <c r="I31" s="131">
        <v>0.15</v>
      </c>
      <c r="J31" s="130">
        <f>ROUND(ROUND((SUM(BF81:BF261)),2)*I31,2)</f>
        <v>0</v>
      </c>
      <c r="K31" s="45"/>
    </row>
    <row r="32" spans="2:11" s="1" customFormat="1" ht="14.45" customHeight="1" hidden="1">
      <c r="B32" s="41"/>
      <c r="C32" s="42"/>
      <c r="D32" s="42"/>
      <c r="E32" s="49" t="s">
        <v>45</v>
      </c>
      <c r="F32" s="130">
        <f>ROUND(SUM(BG81:BG261),2)</f>
        <v>0</v>
      </c>
      <c r="G32" s="42"/>
      <c r="H32" s="42"/>
      <c r="I32" s="131">
        <v>0.21</v>
      </c>
      <c r="J32" s="130">
        <v>0</v>
      </c>
      <c r="K32" s="45"/>
    </row>
    <row r="33" spans="2:11" s="1" customFormat="1" ht="14.45" customHeight="1" hidden="1">
      <c r="B33" s="41"/>
      <c r="C33" s="42"/>
      <c r="D33" s="42"/>
      <c r="E33" s="49" t="s">
        <v>46</v>
      </c>
      <c r="F33" s="130">
        <f>ROUND(SUM(BH81:BH261),2)</f>
        <v>0</v>
      </c>
      <c r="G33" s="42"/>
      <c r="H33" s="42"/>
      <c r="I33" s="131">
        <v>0.15</v>
      </c>
      <c r="J33" s="130">
        <v>0</v>
      </c>
      <c r="K33" s="45"/>
    </row>
    <row r="34" spans="2:11" s="1" customFormat="1" ht="14.45" customHeight="1" hidden="1">
      <c r="B34" s="41"/>
      <c r="C34" s="42"/>
      <c r="D34" s="42"/>
      <c r="E34" s="49" t="s">
        <v>47</v>
      </c>
      <c r="F34" s="130">
        <f>ROUND(SUM(BI81:BI261),2)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2017-087-02 - Svislé kce</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J81</f>
        <v>0</v>
      </c>
      <c r="K56" s="45"/>
      <c r="AU56" s="24" t="s">
        <v>144</v>
      </c>
    </row>
    <row r="57" spans="2:11" s="7" customFormat="1" ht="24.95" customHeight="1">
      <c r="B57" s="149"/>
      <c r="C57" s="150"/>
      <c r="D57" s="151" t="s">
        <v>145</v>
      </c>
      <c r="E57" s="152"/>
      <c r="F57" s="152"/>
      <c r="G57" s="152"/>
      <c r="H57" s="152"/>
      <c r="I57" s="153"/>
      <c r="J57" s="154">
        <f>J82</f>
        <v>0</v>
      </c>
      <c r="K57" s="155"/>
    </row>
    <row r="58" spans="2:11" s="8" customFormat="1" ht="19.9" customHeight="1">
      <c r="B58" s="156"/>
      <c r="C58" s="157"/>
      <c r="D58" s="158" t="s">
        <v>688</v>
      </c>
      <c r="E58" s="159"/>
      <c r="F58" s="159"/>
      <c r="G58" s="159"/>
      <c r="H58" s="159"/>
      <c r="I58" s="160"/>
      <c r="J58" s="161">
        <f>J83</f>
        <v>0</v>
      </c>
      <c r="K58" s="162"/>
    </row>
    <row r="59" spans="2:11" s="8" customFormat="1" ht="19.9" customHeight="1">
      <c r="B59" s="156"/>
      <c r="C59" s="157"/>
      <c r="D59" s="158" t="s">
        <v>689</v>
      </c>
      <c r="E59" s="159"/>
      <c r="F59" s="159"/>
      <c r="G59" s="159"/>
      <c r="H59" s="159"/>
      <c r="I59" s="160"/>
      <c r="J59" s="161">
        <f>J229</f>
        <v>0</v>
      </c>
      <c r="K59" s="162"/>
    </row>
    <row r="60" spans="2:11" s="7" customFormat="1" ht="24.95" customHeight="1">
      <c r="B60" s="149"/>
      <c r="C60" s="150"/>
      <c r="D60" s="151" t="s">
        <v>150</v>
      </c>
      <c r="E60" s="152"/>
      <c r="F60" s="152"/>
      <c r="G60" s="152"/>
      <c r="H60" s="152"/>
      <c r="I60" s="153"/>
      <c r="J60" s="154">
        <f>J231</f>
        <v>0</v>
      </c>
      <c r="K60" s="155"/>
    </row>
    <row r="61" spans="2:11" s="8" customFormat="1" ht="19.9" customHeight="1">
      <c r="B61" s="156"/>
      <c r="C61" s="157"/>
      <c r="D61" s="158" t="s">
        <v>153</v>
      </c>
      <c r="E61" s="159"/>
      <c r="F61" s="159"/>
      <c r="G61" s="159"/>
      <c r="H61" s="159"/>
      <c r="I61" s="160"/>
      <c r="J61" s="161">
        <f>J232</f>
        <v>0</v>
      </c>
      <c r="K61" s="162"/>
    </row>
    <row r="62" spans="2:11" s="1" customFormat="1" ht="21.75" customHeight="1">
      <c r="B62" s="41"/>
      <c r="C62" s="42"/>
      <c r="D62" s="42"/>
      <c r="E62" s="42"/>
      <c r="F62" s="42"/>
      <c r="G62" s="42"/>
      <c r="H62" s="42"/>
      <c r="I62" s="118"/>
      <c r="J62" s="42"/>
      <c r="K62" s="45"/>
    </row>
    <row r="63" spans="2:11" s="1" customFormat="1" ht="6.95" customHeight="1">
      <c r="B63" s="56"/>
      <c r="C63" s="57"/>
      <c r="D63" s="57"/>
      <c r="E63" s="57"/>
      <c r="F63" s="57"/>
      <c r="G63" s="57"/>
      <c r="H63" s="57"/>
      <c r="I63" s="139"/>
      <c r="J63" s="57"/>
      <c r="K63" s="58"/>
    </row>
    <row r="67" spans="2:12" s="1" customFormat="1" ht="6.95" customHeight="1">
      <c r="B67" s="59"/>
      <c r="C67" s="60"/>
      <c r="D67" s="60"/>
      <c r="E67" s="60"/>
      <c r="F67" s="60"/>
      <c r="G67" s="60"/>
      <c r="H67" s="60"/>
      <c r="I67" s="142"/>
      <c r="J67" s="60"/>
      <c r="K67" s="60"/>
      <c r="L67" s="61"/>
    </row>
    <row r="68" spans="2:12" s="1" customFormat="1" ht="36.95" customHeight="1">
      <c r="B68" s="41"/>
      <c r="C68" s="62" t="s">
        <v>157</v>
      </c>
      <c r="D68" s="63"/>
      <c r="E68" s="63"/>
      <c r="F68" s="63"/>
      <c r="G68" s="63"/>
      <c r="H68" s="63"/>
      <c r="I68" s="163"/>
      <c r="J68" s="63"/>
      <c r="K68" s="63"/>
      <c r="L68" s="61"/>
    </row>
    <row r="69" spans="2:12" s="1" customFormat="1" ht="6.95" customHeight="1">
      <c r="B69" s="41"/>
      <c r="C69" s="63"/>
      <c r="D69" s="63"/>
      <c r="E69" s="63"/>
      <c r="F69" s="63"/>
      <c r="G69" s="63"/>
      <c r="H69" s="63"/>
      <c r="I69" s="163"/>
      <c r="J69" s="63"/>
      <c r="K69" s="63"/>
      <c r="L69" s="61"/>
    </row>
    <row r="70" spans="2:12" s="1" customFormat="1" ht="14.45" customHeight="1">
      <c r="B70" s="41"/>
      <c r="C70" s="65" t="s">
        <v>18</v>
      </c>
      <c r="D70" s="63"/>
      <c r="E70" s="63"/>
      <c r="F70" s="63"/>
      <c r="G70" s="63"/>
      <c r="H70" s="63"/>
      <c r="I70" s="163"/>
      <c r="J70" s="63"/>
      <c r="K70" s="63"/>
      <c r="L70" s="61"/>
    </row>
    <row r="71" spans="2:12" s="1" customFormat="1" ht="22.5" customHeight="1">
      <c r="B71" s="41"/>
      <c r="C71" s="63"/>
      <c r="D71" s="63"/>
      <c r="E71" s="399" t="str">
        <f>E7</f>
        <v>Suterén I. stavba</v>
      </c>
      <c r="F71" s="400"/>
      <c r="G71" s="400"/>
      <c r="H71" s="400"/>
      <c r="I71" s="163"/>
      <c r="J71" s="63"/>
      <c r="K71" s="63"/>
      <c r="L71" s="61"/>
    </row>
    <row r="72" spans="2:12" s="1" customFormat="1" ht="14.45" customHeight="1">
      <c r="B72" s="41"/>
      <c r="C72" s="65" t="s">
        <v>137</v>
      </c>
      <c r="D72" s="63"/>
      <c r="E72" s="63"/>
      <c r="F72" s="63"/>
      <c r="G72" s="63"/>
      <c r="H72" s="63"/>
      <c r="I72" s="163"/>
      <c r="J72" s="63"/>
      <c r="K72" s="63"/>
      <c r="L72" s="61"/>
    </row>
    <row r="73" spans="2:12" s="1" customFormat="1" ht="23.25" customHeight="1">
      <c r="B73" s="41"/>
      <c r="C73" s="63"/>
      <c r="D73" s="63"/>
      <c r="E73" s="379" t="str">
        <f>E9</f>
        <v>2017-087-02 - Svislé kce</v>
      </c>
      <c r="F73" s="401"/>
      <c r="G73" s="401"/>
      <c r="H73" s="401"/>
      <c r="I73" s="163"/>
      <c r="J73" s="63"/>
      <c r="K73" s="63"/>
      <c r="L73" s="61"/>
    </row>
    <row r="74" spans="2:12" s="1" customFormat="1" ht="6.95" customHeight="1">
      <c r="B74" s="41"/>
      <c r="C74" s="63"/>
      <c r="D74" s="63"/>
      <c r="E74" s="63"/>
      <c r="F74" s="63"/>
      <c r="G74" s="63"/>
      <c r="H74" s="63"/>
      <c r="I74" s="163"/>
      <c r="J74" s="63"/>
      <c r="K74" s="63"/>
      <c r="L74" s="61"/>
    </row>
    <row r="75" spans="2:12" s="1" customFormat="1" ht="18" customHeight="1">
      <c r="B75" s="41"/>
      <c r="C75" s="65" t="s">
        <v>23</v>
      </c>
      <c r="D75" s="63"/>
      <c r="E75" s="63"/>
      <c r="F75" s="164" t="str">
        <f>F12</f>
        <v>Kamýcká 1176, Praha 6</v>
      </c>
      <c r="G75" s="63"/>
      <c r="H75" s="63"/>
      <c r="I75" s="165" t="s">
        <v>25</v>
      </c>
      <c r="J75" s="73" t="str">
        <f>IF(J12="","",J12)</f>
        <v>28. 4. 2017</v>
      </c>
      <c r="K75" s="63"/>
      <c r="L75" s="61"/>
    </row>
    <row r="76" spans="2:12" s="1" customFormat="1" ht="6.95" customHeight="1">
      <c r="B76" s="41"/>
      <c r="C76" s="63"/>
      <c r="D76" s="63"/>
      <c r="E76" s="63"/>
      <c r="F76" s="63"/>
      <c r="G76" s="63"/>
      <c r="H76" s="63"/>
      <c r="I76" s="163"/>
      <c r="J76" s="63"/>
      <c r="K76" s="63"/>
      <c r="L76" s="61"/>
    </row>
    <row r="77" spans="2:12" s="1" customFormat="1" ht="15">
      <c r="B77" s="41"/>
      <c r="C77" s="65" t="s">
        <v>27</v>
      </c>
      <c r="D77" s="63"/>
      <c r="E77" s="63"/>
      <c r="F77" s="164" t="str">
        <f>E15</f>
        <v>ČZU v Praze Kamýcká 129, Praha 6</v>
      </c>
      <c r="G77" s="63"/>
      <c r="H77" s="63"/>
      <c r="I77" s="165" t="s">
        <v>33</v>
      </c>
      <c r="J77" s="164" t="str">
        <f>E21</f>
        <v>Ing. Vladimír Čapka Gestnerova 5/658, Praha 7</v>
      </c>
      <c r="K77" s="63"/>
      <c r="L77" s="61"/>
    </row>
    <row r="78" spans="2:12" s="1" customFormat="1" ht="14.45" customHeight="1">
      <c r="B78" s="41"/>
      <c r="C78" s="65" t="s">
        <v>31</v>
      </c>
      <c r="D78" s="63"/>
      <c r="E78" s="63"/>
      <c r="F78" s="164" t="str">
        <f>IF(E18="","",E18)</f>
        <v/>
      </c>
      <c r="G78" s="63"/>
      <c r="H78" s="63"/>
      <c r="I78" s="163"/>
      <c r="J78" s="63"/>
      <c r="K78" s="63"/>
      <c r="L78" s="61"/>
    </row>
    <row r="79" spans="2:12" s="1" customFormat="1" ht="10.35" customHeight="1">
      <c r="B79" s="41"/>
      <c r="C79" s="63"/>
      <c r="D79" s="63"/>
      <c r="E79" s="63"/>
      <c r="F79" s="63"/>
      <c r="G79" s="63"/>
      <c r="H79" s="63"/>
      <c r="I79" s="163"/>
      <c r="J79" s="63"/>
      <c r="K79" s="63"/>
      <c r="L79" s="61"/>
    </row>
    <row r="80" spans="2:20" s="9" customFormat="1" ht="29.25" customHeight="1">
      <c r="B80" s="166"/>
      <c r="C80" s="167" t="s">
        <v>158</v>
      </c>
      <c r="D80" s="168" t="s">
        <v>57</v>
      </c>
      <c r="E80" s="168" t="s">
        <v>53</v>
      </c>
      <c r="F80" s="168" t="s">
        <v>159</v>
      </c>
      <c r="G80" s="168" t="s">
        <v>160</v>
      </c>
      <c r="H80" s="168" t="s">
        <v>161</v>
      </c>
      <c r="I80" s="169" t="s">
        <v>162</v>
      </c>
      <c r="J80" s="168" t="s">
        <v>142</v>
      </c>
      <c r="K80" s="170" t="s">
        <v>163</v>
      </c>
      <c r="L80" s="171"/>
      <c r="M80" s="81" t="s">
        <v>164</v>
      </c>
      <c r="N80" s="82" t="s">
        <v>42</v>
      </c>
      <c r="O80" s="82" t="s">
        <v>165</v>
      </c>
      <c r="P80" s="82" t="s">
        <v>166</v>
      </c>
      <c r="Q80" s="82" t="s">
        <v>167</v>
      </c>
      <c r="R80" s="82" t="s">
        <v>168</v>
      </c>
      <c r="S80" s="82" t="s">
        <v>169</v>
      </c>
      <c r="T80" s="83" t="s">
        <v>170</v>
      </c>
    </row>
    <row r="81" spans="2:63" s="1" customFormat="1" ht="29.25" customHeight="1">
      <c r="B81" s="41"/>
      <c r="C81" s="87" t="s">
        <v>143</v>
      </c>
      <c r="D81" s="63"/>
      <c r="E81" s="63"/>
      <c r="F81" s="63"/>
      <c r="G81" s="63"/>
      <c r="H81" s="63"/>
      <c r="I81" s="163"/>
      <c r="J81" s="172">
        <f>BK81</f>
        <v>0</v>
      </c>
      <c r="K81" s="63"/>
      <c r="L81" s="61"/>
      <c r="M81" s="84"/>
      <c r="N81" s="85"/>
      <c r="O81" s="85"/>
      <c r="P81" s="173">
        <f>P82+P231</f>
        <v>0</v>
      </c>
      <c r="Q81" s="85"/>
      <c r="R81" s="173">
        <f>R82+R231</f>
        <v>8.440733009999999</v>
      </c>
      <c r="S81" s="85"/>
      <c r="T81" s="174">
        <f>T82+T231</f>
        <v>0</v>
      </c>
      <c r="AT81" s="24" t="s">
        <v>71</v>
      </c>
      <c r="AU81" s="24" t="s">
        <v>144</v>
      </c>
      <c r="BK81" s="175">
        <f>BK82+BK231</f>
        <v>0</v>
      </c>
    </row>
    <row r="82" spans="2:63" s="10" customFormat="1" ht="37.35" customHeight="1">
      <c r="B82" s="176"/>
      <c r="C82" s="177"/>
      <c r="D82" s="178" t="s">
        <v>71</v>
      </c>
      <c r="E82" s="179" t="s">
        <v>171</v>
      </c>
      <c r="F82" s="179" t="s">
        <v>172</v>
      </c>
      <c r="G82" s="177"/>
      <c r="H82" s="177"/>
      <c r="I82" s="180"/>
      <c r="J82" s="181">
        <f>BK82</f>
        <v>0</v>
      </c>
      <c r="K82" s="177"/>
      <c r="L82" s="182"/>
      <c r="M82" s="183"/>
      <c r="N82" s="184"/>
      <c r="O82" s="184"/>
      <c r="P82" s="185">
        <f>P83+P229</f>
        <v>0</v>
      </c>
      <c r="Q82" s="184"/>
      <c r="R82" s="185">
        <f>R83+R229</f>
        <v>8.10787293</v>
      </c>
      <c r="S82" s="184"/>
      <c r="T82" s="186">
        <f>T83+T229</f>
        <v>0</v>
      </c>
      <c r="AR82" s="187" t="s">
        <v>80</v>
      </c>
      <c r="AT82" s="188" t="s">
        <v>71</v>
      </c>
      <c r="AU82" s="188" t="s">
        <v>72</v>
      </c>
      <c r="AY82" s="187" t="s">
        <v>173</v>
      </c>
      <c r="BK82" s="189">
        <f>BK83+BK229</f>
        <v>0</v>
      </c>
    </row>
    <row r="83" spans="2:63" s="10" customFormat="1" ht="19.9" customHeight="1">
      <c r="B83" s="176"/>
      <c r="C83" s="177"/>
      <c r="D83" s="190" t="s">
        <v>71</v>
      </c>
      <c r="E83" s="191" t="s">
        <v>189</v>
      </c>
      <c r="F83" s="191" t="s">
        <v>690</v>
      </c>
      <c r="G83" s="177"/>
      <c r="H83" s="177"/>
      <c r="I83" s="180"/>
      <c r="J83" s="192">
        <f>BK83</f>
        <v>0</v>
      </c>
      <c r="K83" s="177"/>
      <c r="L83" s="182"/>
      <c r="M83" s="183"/>
      <c r="N83" s="184"/>
      <c r="O83" s="184"/>
      <c r="P83" s="185">
        <f>SUM(P84:P228)</f>
        <v>0</v>
      </c>
      <c r="Q83" s="184"/>
      <c r="R83" s="185">
        <f>SUM(R84:R228)</f>
        <v>8.10787293</v>
      </c>
      <c r="S83" s="184"/>
      <c r="T83" s="186">
        <f>SUM(T84:T228)</f>
        <v>0</v>
      </c>
      <c r="AR83" s="187" t="s">
        <v>80</v>
      </c>
      <c r="AT83" s="188" t="s">
        <v>71</v>
      </c>
      <c r="AU83" s="188" t="s">
        <v>80</v>
      </c>
      <c r="AY83" s="187" t="s">
        <v>173</v>
      </c>
      <c r="BK83" s="189">
        <f>SUM(BK84:BK228)</f>
        <v>0</v>
      </c>
    </row>
    <row r="84" spans="2:65" s="1" customFormat="1" ht="31.5" customHeight="1">
      <c r="B84" s="41"/>
      <c r="C84" s="193" t="s">
        <v>80</v>
      </c>
      <c r="D84" s="193" t="s">
        <v>176</v>
      </c>
      <c r="E84" s="194" t="s">
        <v>691</v>
      </c>
      <c r="F84" s="195" t="s">
        <v>692</v>
      </c>
      <c r="G84" s="196" t="s">
        <v>240</v>
      </c>
      <c r="H84" s="197">
        <v>1.513</v>
      </c>
      <c r="I84" s="198"/>
      <c r="J84" s="199">
        <f>ROUND(I84*H84,2)</f>
        <v>0</v>
      </c>
      <c r="K84" s="195" t="s">
        <v>180</v>
      </c>
      <c r="L84" s="61"/>
      <c r="M84" s="200" t="s">
        <v>21</v>
      </c>
      <c r="N84" s="201" t="s">
        <v>43</v>
      </c>
      <c r="O84" s="42"/>
      <c r="P84" s="202">
        <f>O84*H84</f>
        <v>0</v>
      </c>
      <c r="Q84" s="202">
        <v>0.56425</v>
      </c>
      <c r="R84" s="202">
        <f>Q84*H84</f>
        <v>0.85371025</v>
      </c>
      <c r="S84" s="202">
        <v>0</v>
      </c>
      <c r="T84" s="203">
        <f>S84*H84</f>
        <v>0</v>
      </c>
      <c r="AR84" s="24" t="s">
        <v>181</v>
      </c>
      <c r="AT84" s="24" t="s">
        <v>176</v>
      </c>
      <c r="AU84" s="24" t="s">
        <v>82</v>
      </c>
      <c r="AY84" s="24" t="s">
        <v>173</v>
      </c>
      <c r="BE84" s="204">
        <f>IF(N84="základní",J84,0)</f>
        <v>0</v>
      </c>
      <c r="BF84" s="204">
        <f>IF(N84="snížená",J84,0)</f>
        <v>0</v>
      </c>
      <c r="BG84" s="204">
        <f>IF(N84="zákl. přenesená",J84,0)</f>
        <v>0</v>
      </c>
      <c r="BH84" s="204">
        <f>IF(N84="sníž. přenesená",J84,0)</f>
        <v>0</v>
      </c>
      <c r="BI84" s="204">
        <f>IF(N84="nulová",J84,0)</f>
        <v>0</v>
      </c>
      <c r="BJ84" s="24" t="s">
        <v>80</v>
      </c>
      <c r="BK84" s="204">
        <f>ROUND(I84*H84,2)</f>
        <v>0</v>
      </c>
      <c r="BL84" s="24" t="s">
        <v>181</v>
      </c>
      <c r="BM84" s="24" t="s">
        <v>693</v>
      </c>
    </row>
    <row r="85" spans="2:51" s="12" customFormat="1" ht="13.5">
      <c r="B85" s="217"/>
      <c r="C85" s="218"/>
      <c r="D85" s="207" t="s">
        <v>183</v>
      </c>
      <c r="E85" s="219" t="s">
        <v>21</v>
      </c>
      <c r="F85" s="220" t="s">
        <v>21</v>
      </c>
      <c r="G85" s="218"/>
      <c r="H85" s="221">
        <v>0</v>
      </c>
      <c r="I85" s="222"/>
      <c r="J85" s="218"/>
      <c r="K85" s="218"/>
      <c r="L85" s="223"/>
      <c r="M85" s="224"/>
      <c r="N85" s="225"/>
      <c r="O85" s="225"/>
      <c r="P85" s="225"/>
      <c r="Q85" s="225"/>
      <c r="R85" s="225"/>
      <c r="S85" s="225"/>
      <c r="T85" s="226"/>
      <c r="AT85" s="227" t="s">
        <v>183</v>
      </c>
      <c r="AU85" s="227" t="s">
        <v>82</v>
      </c>
      <c r="AV85" s="12" t="s">
        <v>82</v>
      </c>
      <c r="AW85" s="12" t="s">
        <v>35</v>
      </c>
      <c r="AX85" s="12" t="s">
        <v>72</v>
      </c>
      <c r="AY85" s="227" t="s">
        <v>173</v>
      </c>
    </row>
    <row r="86" spans="2:51" s="11" customFormat="1" ht="13.5">
      <c r="B86" s="205"/>
      <c r="C86" s="206"/>
      <c r="D86" s="207" t="s">
        <v>183</v>
      </c>
      <c r="E86" s="208" t="s">
        <v>21</v>
      </c>
      <c r="F86" s="360" t="s">
        <v>3833</v>
      </c>
      <c r="G86" s="206"/>
      <c r="H86" s="210" t="s">
        <v>21</v>
      </c>
      <c r="I86" s="211"/>
      <c r="J86" s="206"/>
      <c r="K86" s="206"/>
      <c r="L86" s="212"/>
      <c r="M86" s="213"/>
      <c r="N86" s="214"/>
      <c r="O86" s="214"/>
      <c r="P86" s="214"/>
      <c r="Q86" s="214"/>
      <c r="R86" s="214"/>
      <c r="S86" s="214"/>
      <c r="T86" s="215"/>
      <c r="AT86" s="216" t="s">
        <v>183</v>
      </c>
      <c r="AU86" s="216" t="s">
        <v>82</v>
      </c>
      <c r="AV86" s="11" t="s">
        <v>80</v>
      </c>
      <c r="AW86" s="11" t="s">
        <v>35</v>
      </c>
      <c r="AX86" s="11" t="s">
        <v>72</v>
      </c>
      <c r="AY86" s="216" t="s">
        <v>173</v>
      </c>
    </row>
    <row r="87" spans="2:51" s="12" customFormat="1" ht="13.5">
      <c r="B87" s="217"/>
      <c r="C87" s="218"/>
      <c r="D87" s="207" t="s">
        <v>183</v>
      </c>
      <c r="E87" s="219" t="s">
        <v>21</v>
      </c>
      <c r="F87" s="220" t="s">
        <v>21</v>
      </c>
      <c r="G87" s="218"/>
      <c r="H87" s="221">
        <v>0</v>
      </c>
      <c r="I87" s="222"/>
      <c r="J87" s="218"/>
      <c r="K87" s="218"/>
      <c r="L87" s="223"/>
      <c r="M87" s="224"/>
      <c r="N87" s="225"/>
      <c r="O87" s="225"/>
      <c r="P87" s="225"/>
      <c r="Q87" s="225"/>
      <c r="R87" s="225"/>
      <c r="S87" s="225"/>
      <c r="T87" s="226"/>
      <c r="AT87" s="227" t="s">
        <v>183</v>
      </c>
      <c r="AU87" s="227" t="s">
        <v>82</v>
      </c>
      <c r="AV87" s="12" t="s">
        <v>82</v>
      </c>
      <c r="AW87" s="12" t="s">
        <v>35</v>
      </c>
      <c r="AX87" s="12" t="s">
        <v>72</v>
      </c>
      <c r="AY87" s="227" t="s">
        <v>173</v>
      </c>
    </row>
    <row r="88" spans="2:51" s="11" customFormat="1" ht="13.5">
      <c r="B88" s="205"/>
      <c r="C88" s="206"/>
      <c r="D88" s="207" t="s">
        <v>183</v>
      </c>
      <c r="E88" s="208" t="s">
        <v>21</v>
      </c>
      <c r="F88" s="209" t="s">
        <v>694</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51" s="11" customFormat="1" ht="13.5">
      <c r="B89" s="205"/>
      <c r="C89" s="206"/>
      <c r="D89" s="207" t="s">
        <v>183</v>
      </c>
      <c r="E89" s="208" t="s">
        <v>21</v>
      </c>
      <c r="F89" s="360" t="s">
        <v>3834</v>
      </c>
      <c r="G89" s="206"/>
      <c r="H89" s="210" t="s">
        <v>21</v>
      </c>
      <c r="I89" s="211"/>
      <c r="J89" s="206"/>
      <c r="K89" s="206"/>
      <c r="L89" s="212"/>
      <c r="M89" s="213"/>
      <c r="N89" s="214"/>
      <c r="O89" s="214"/>
      <c r="P89" s="214"/>
      <c r="Q89" s="214"/>
      <c r="R89" s="214"/>
      <c r="S89" s="214"/>
      <c r="T89" s="215"/>
      <c r="AT89" s="216" t="s">
        <v>183</v>
      </c>
      <c r="AU89" s="216" t="s">
        <v>82</v>
      </c>
      <c r="AV89" s="11" t="s">
        <v>80</v>
      </c>
      <c r="AW89" s="11" t="s">
        <v>35</v>
      </c>
      <c r="AX89" s="11" t="s">
        <v>72</v>
      </c>
      <c r="AY89" s="216" t="s">
        <v>173</v>
      </c>
    </row>
    <row r="90" spans="2:51" s="12" customFormat="1" ht="13.5">
      <c r="B90" s="217"/>
      <c r="C90" s="218"/>
      <c r="D90" s="207" t="s">
        <v>183</v>
      </c>
      <c r="E90" s="219" t="s">
        <v>21</v>
      </c>
      <c r="F90" s="220" t="s">
        <v>695</v>
      </c>
      <c r="G90" s="218"/>
      <c r="H90" s="221">
        <v>1.069</v>
      </c>
      <c r="I90" s="222"/>
      <c r="J90" s="218"/>
      <c r="K90" s="218"/>
      <c r="L90" s="223"/>
      <c r="M90" s="224"/>
      <c r="N90" s="225"/>
      <c r="O90" s="225"/>
      <c r="P90" s="225"/>
      <c r="Q90" s="225"/>
      <c r="R90" s="225"/>
      <c r="S90" s="225"/>
      <c r="T90" s="226"/>
      <c r="AT90" s="227" t="s">
        <v>183</v>
      </c>
      <c r="AU90" s="227" t="s">
        <v>82</v>
      </c>
      <c r="AV90" s="12" t="s">
        <v>82</v>
      </c>
      <c r="AW90" s="12" t="s">
        <v>35</v>
      </c>
      <c r="AX90" s="12" t="s">
        <v>72</v>
      </c>
      <c r="AY90" s="227" t="s">
        <v>173</v>
      </c>
    </row>
    <row r="91" spans="2:51" s="11" customFormat="1" ht="13.5">
      <c r="B91" s="205"/>
      <c r="C91" s="206"/>
      <c r="D91" s="207" t="s">
        <v>183</v>
      </c>
      <c r="E91" s="208" t="s">
        <v>21</v>
      </c>
      <c r="F91" s="209" t="s">
        <v>229</v>
      </c>
      <c r="G91" s="206"/>
      <c r="H91" s="210" t="s">
        <v>21</v>
      </c>
      <c r="I91" s="211"/>
      <c r="J91" s="206"/>
      <c r="K91" s="206"/>
      <c r="L91" s="212"/>
      <c r="M91" s="213"/>
      <c r="N91" s="214"/>
      <c r="O91" s="214"/>
      <c r="P91" s="214"/>
      <c r="Q91" s="214"/>
      <c r="R91" s="214"/>
      <c r="S91" s="214"/>
      <c r="T91" s="215"/>
      <c r="AT91" s="216" t="s">
        <v>183</v>
      </c>
      <c r="AU91" s="216" t="s">
        <v>82</v>
      </c>
      <c r="AV91" s="11" t="s">
        <v>80</v>
      </c>
      <c r="AW91" s="11" t="s">
        <v>35</v>
      </c>
      <c r="AX91" s="11" t="s">
        <v>72</v>
      </c>
      <c r="AY91" s="216" t="s">
        <v>173</v>
      </c>
    </row>
    <row r="92" spans="2:51" s="11" customFormat="1" ht="13.5">
      <c r="B92" s="205"/>
      <c r="C92" s="206"/>
      <c r="D92" s="207" t="s">
        <v>183</v>
      </c>
      <c r="E92" s="208" t="s">
        <v>21</v>
      </c>
      <c r="F92" s="360" t="s">
        <v>3835</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51" s="12" customFormat="1" ht="13.5">
      <c r="B93" s="217"/>
      <c r="C93" s="218"/>
      <c r="D93" s="207" t="s">
        <v>183</v>
      </c>
      <c r="E93" s="219" t="s">
        <v>21</v>
      </c>
      <c r="F93" s="220" t="s">
        <v>696</v>
      </c>
      <c r="G93" s="218"/>
      <c r="H93" s="221">
        <v>0.444</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51" s="14" customFormat="1" ht="13.5">
      <c r="B94" s="243"/>
      <c r="C94" s="244"/>
      <c r="D94" s="239" t="s">
        <v>183</v>
      </c>
      <c r="E94" s="254" t="s">
        <v>21</v>
      </c>
      <c r="F94" s="255" t="s">
        <v>204</v>
      </c>
      <c r="G94" s="244"/>
      <c r="H94" s="256">
        <v>1.513</v>
      </c>
      <c r="I94" s="248"/>
      <c r="J94" s="244"/>
      <c r="K94" s="244"/>
      <c r="L94" s="249"/>
      <c r="M94" s="250"/>
      <c r="N94" s="251"/>
      <c r="O94" s="251"/>
      <c r="P94" s="251"/>
      <c r="Q94" s="251"/>
      <c r="R94" s="251"/>
      <c r="S94" s="251"/>
      <c r="T94" s="252"/>
      <c r="AT94" s="253" t="s">
        <v>183</v>
      </c>
      <c r="AU94" s="253" t="s">
        <v>82</v>
      </c>
      <c r="AV94" s="14" t="s">
        <v>181</v>
      </c>
      <c r="AW94" s="14" t="s">
        <v>35</v>
      </c>
      <c r="AX94" s="14" t="s">
        <v>80</v>
      </c>
      <c r="AY94" s="253" t="s">
        <v>173</v>
      </c>
    </row>
    <row r="95" spans="2:65" s="1" customFormat="1" ht="31.5" customHeight="1">
      <c r="B95" s="41"/>
      <c r="C95" s="193" t="s">
        <v>82</v>
      </c>
      <c r="D95" s="193" t="s">
        <v>176</v>
      </c>
      <c r="E95" s="194" t="s">
        <v>697</v>
      </c>
      <c r="F95" s="195" t="s">
        <v>698</v>
      </c>
      <c r="G95" s="196" t="s">
        <v>463</v>
      </c>
      <c r="H95" s="197">
        <v>0.076</v>
      </c>
      <c r="I95" s="198"/>
      <c r="J95" s="199">
        <f>ROUND(I95*H95,2)</f>
        <v>0</v>
      </c>
      <c r="K95" s="195" t="s">
        <v>21</v>
      </c>
      <c r="L95" s="61"/>
      <c r="M95" s="200" t="s">
        <v>21</v>
      </c>
      <c r="N95" s="201" t="s">
        <v>43</v>
      </c>
      <c r="O95" s="42"/>
      <c r="P95" s="202">
        <f>O95*H95</f>
        <v>0</v>
      </c>
      <c r="Q95" s="202">
        <v>0</v>
      </c>
      <c r="R95" s="202">
        <f>Q95*H95</f>
        <v>0</v>
      </c>
      <c r="S95" s="202">
        <v>0</v>
      </c>
      <c r="T95" s="203">
        <f>S95*H95</f>
        <v>0</v>
      </c>
      <c r="AR95" s="24" t="s">
        <v>181</v>
      </c>
      <c r="AT95" s="24" t="s">
        <v>176</v>
      </c>
      <c r="AU95" s="24" t="s">
        <v>82</v>
      </c>
      <c r="AY95" s="24" t="s">
        <v>173</v>
      </c>
      <c r="BE95" s="204">
        <f>IF(N95="základní",J95,0)</f>
        <v>0</v>
      </c>
      <c r="BF95" s="204">
        <f>IF(N95="snížená",J95,0)</f>
        <v>0</v>
      </c>
      <c r="BG95" s="204">
        <f>IF(N95="zákl. přenesená",J95,0)</f>
        <v>0</v>
      </c>
      <c r="BH95" s="204">
        <f>IF(N95="sníž. přenesená",J95,0)</f>
        <v>0</v>
      </c>
      <c r="BI95" s="204">
        <f>IF(N95="nulová",J95,0)</f>
        <v>0</v>
      </c>
      <c r="BJ95" s="24" t="s">
        <v>80</v>
      </c>
      <c r="BK95" s="204">
        <f>ROUND(I95*H95,2)</f>
        <v>0</v>
      </c>
      <c r="BL95" s="24" t="s">
        <v>181</v>
      </c>
      <c r="BM95" s="24" t="s">
        <v>699</v>
      </c>
    </row>
    <row r="96" spans="2:51" s="12" customFormat="1" ht="13.5">
      <c r="B96" s="217"/>
      <c r="C96" s="218"/>
      <c r="D96" s="207" t="s">
        <v>183</v>
      </c>
      <c r="E96" s="219" t="s">
        <v>21</v>
      </c>
      <c r="F96" s="220" t="s">
        <v>21</v>
      </c>
      <c r="G96" s="218"/>
      <c r="H96" s="221">
        <v>0</v>
      </c>
      <c r="I96" s="222"/>
      <c r="J96" s="218"/>
      <c r="K96" s="218"/>
      <c r="L96" s="223"/>
      <c r="M96" s="224"/>
      <c r="N96" s="225"/>
      <c r="O96" s="225"/>
      <c r="P96" s="225"/>
      <c r="Q96" s="225"/>
      <c r="R96" s="225"/>
      <c r="S96" s="225"/>
      <c r="T96" s="226"/>
      <c r="AT96" s="227" t="s">
        <v>183</v>
      </c>
      <c r="AU96" s="227" t="s">
        <v>82</v>
      </c>
      <c r="AV96" s="12" t="s">
        <v>82</v>
      </c>
      <c r="AW96" s="12" t="s">
        <v>35</v>
      </c>
      <c r="AX96" s="12" t="s">
        <v>72</v>
      </c>
      <c r="AY96" s="227" t="s">
        <v>173</v>
      </c>
    </row>
    <row r="97" spans="2:51" s="12" customFormat="1" ht="13.5">
      <c r="B97" s="217"/>
      <c r="C97" s="218"/>
      <c r="D97" s="207" t="s">
        <v>183</v>
      </c>
      <c r="E97" s="219" t="s">
        <v>21</v>
      </c>
      <c r="F97" s="220" t="s">
        <v>21</v>
      </c>
      <c r="G97" s="218"/>
      <c r="H97" s="221">
        <v>0</v>
      </c>
      <c r="I97" s="222"/>
      <c r="J97" s="218"/>
      <c r="K97" s="218"/>
      <c r="L97" s="223"/>
      <c r="M97" s="224"/>
      <c r="N97" s="225"/>
      <c r="O97" s="225"/>
      <c r="P97" s="225"/>
      <c r="Q97" s="225"/>
      <c r="R97" s="225"/>
      <c r="S97" s="225"/>
      <c r="T97" s="226"/>
      <c r="AT97" s="227" t="s">
        <v>183</v>
      </c>
      <c r="AU97" s="227" t="s">
        <v>82</v>
      </c>
      <c r="AV97" s="12" t="s">
        <v>82</v>
      </c>
      <c r="AW97" s="12" t="s">
        <v>35</v>
      </c>
      <c r="AX97" s="12" t="s">
        <v>72</v>
      </c>
      <c r="AY97" s="227" t="s">
        <v>173</v>
      </c>
    </row>
    <row r="98" spans="2:51" s="11" customFormat="1" ht="13.5">
      <c r="B98" s="205"/>
      <c r="C98" s="206"/>
      <c r="D98" s="207" t="s">
        <v>183</v>
      </c>
      <c r="E98" s="208" t="s">
        <v>21</v>
      </c>
      <c r="F98" s="209" t="s">
        <v>700</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2" customFormat="1" ht="13.5">
      <c r="B99" s="217"/>
      <c r="C99" s="218"/>
      <c r="D99" s="207" t="s">
        <v>183</v>
      </c>
      <c r="E99" s="219" t="s">
        <v>21</v>
      </c>
      <c r="F99" s="220" t="s">
        <v>21</v>
      </c>
      <c r="G99" s="218"/>
      <c r="H99" s="221">
        <v>0</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51" s="11" customFormat="1" ht="13.5">
      <c r="B100" s="205"/>
      <c r="C100" s="206"/>
      <c r="D100" s="207" t="s">
        <v>183</v>
      </c>
      <c r="E100" s="208" t="s">
        <v>21</v>
      </c>
      <c r="F100" s="209" t="s">
        <v>701</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ht="13.5">
      <c r="B101" s="205"/>
      <c r="C101" s="206"/>
      <c r="D101" s="207" t="s">
        <v>183</v>
      </c>
      <c r="E101" s="208" t="s">
        <v>21</v>
      </c>
      <c r="F101" s="209" t="s">
        <v>702</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1" customFormat="1" ht="13.5">
      <c r="B102" s="205"/>
      <c r="C102" s="206"/>
      <c r="D102" s="207" t="s">
        <v>183</v>
      </c>
      <c r="E102" s="208" t="s">
        <v>21</v>
      </c>
      <c r="F102" s="209" t="s">
        <v>703</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2" customFormat="1" ht="13.5">
      <c r="B103" s="217"/>
      <c r="C103" s="218"/>
      <c r="D103" s="207" t="s">
        <v>183</v>
      </c>
      <c r="E103" s="219" t="s">
        <v>21</v>
      </c>
      <c r="F103" s="220" t="s">
        <v>704</v>
      </c>
      <c r="G103" s="218"/>
      <c r="H103" s="221">
        <v>0.008</v>
      </c>
      <c r="I103" s="222"/>
      <c r="J103" s="218"/>
      <c r="K103" s="218"/>
      <c r="L103" s="223"/>
      <c r="M103" s="224"/>
      <c r="N103" s="225"/>
      <c r="O103" s="225"/>
      <c r="P103" s="225"/>
      <c r="Q103" s="225"/>
      <c r="R103" s="225"/>
      <c r="S103" s="225"/>
      <c r="T103" s="226"/>
      <c r="AT103" s="227" t="s">
        <v>183</v>
      </c>
      <c r="AU103" s="227" t="s">
        <v>82</v>
      </c>
      <c r="AV103" s="12" t="s">
        <v>82</v>
      </c>
      <c r="AW103" s="12" t="s">
        <v>35</v>
      </c>
      <c r="AX103" s="12" t="s">
        <v>72</v>
      </c>
      <c r="AY103" s="227" t="s">
        <v>173</v>
      </c>
    </row>
    <row r="104" spans="2:51" s="11" customFormat="1" ht="13.5">
      <c r="B104" s="205"/>
      <c r="C104" s="206"/>
      <c r="D104" s="207" t="s">
        <v>183</v>
      </c>
      <c r="E104" s="208" t="s">
        <v>21</v>
      </c>
      <c r="F104" s="209" t="s">
        <v>701</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51" s="11" customFormat="1" ht="13.5">
      <c r="B105" s="205"/>
      <c r="C105" s="206"/>
      <c r="D105" s="207" t="s">
        <v>183</v>
      </c>
      <c r="E105" s="208" t="s">
        <v>21</v>
      </c>
      <c r="F105" s="209" t="s">
        <v>705</v>
      </c>
      <c r="G105" s="206"/>
      <c r="H105" s="210" t="s">
        <v>21</v>
      </c>
      <c r="I105" s="211"/>
      <c r="J105" s="206"/>
      <c r="K105" s="206"/>
      <c r="L105" s="212"/>
      <c r="M105" s="213"/>
      <c r="N105" s="214"/>
      <c r="O105" s="214"/>
      <c r="P105" s="214"/>
      <c r="Q105" s="214"/>
      <c r="R105" s="214"/>
      <c r="S105" s="214"/>
      <c r="T105" s="215"/>
      <c r="AT105" s="216" t="s">
        <v>183</v>
      </c>
      <c r="AU105" s="216" t="s">
        <v>82</v>
      </c>
      <c r="AV105" s="11" t="s">
        <v>80</v>
      </c>
      <c r="AW105" s="11" t="s">
        <v>35</v>
      </c>
      <c r="AX105" s="11" t="s">
        <v>72</v>
      </c>
      <c r="AY105" s="216" t="s">
        <v>173</v>
      </c>
    </row>
    <row r="106" spans="2:51" s="11" customFormat="1" ht="13.5">
      <c r="B106" s="205"/>
      <c r="C106" s="206"/>
      <c r="D106" s="207" t="s">
        <v>183</v>
      </c>
      <c r="E106" s="208" t="s">
        <v>21</v>
      </c>
      <c r="F106" s="209" t="s">
        <v>703</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ht="13.5">
      <c r="B107" s="217"/>
      <c r="C107" s="218"/>
      <c r="D107" s="207" t="s">
        <v>183</v>
      </c>
      <c r="E107" s="219" t="s">
        <v>21</v>
      </c>
      <c r="F107" s="220" t="s">
        <v>704</v>
      </c>
      <c r="G107" s="218"/>
      <c r="H107" s="221">
        <v>0.008</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1" customFormat="1" ht="13.5">
      <c r="B108" s="205"/>
      <c r="C108" s="206"/>
      <c r="D108" s="207" t="s">
        <v>183</v>
      </c>
      <c r="E108" s="208" t="s">
        <v>21</v>
      </c>
      <c r="F108" s="209" t="s">
        <v>701</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ht="13.5">
      <c r="B109" s="205"/>
      <c r="C109" s="206"/>
      <c r="D109" s="207" t="s">
        <v>183</v>
      </c>
      <c r="E109" s="208" t="s">
        <v>21</v>
      </c>
      <c r="F109" s="209" t="s">
        <v>706</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1" customFormat="1" ht="27">
      <c r="B110" s="205"/>
      <c r="C110" s="206"/>
      <c r="D110" s="207" t="s">
        <v>183</v>
      </c>
      <c r="E110" s="208" t="s">
        <v>21</v>
      </c>
      <c r="F110" s="209" t="s">
        <v>707</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51" s="12" customFormat="1" ht="13.5">
      <c r="B111" s="217"/>
      <c r="C111" s="218"/>
      <c r="D111" s="207" t="s">
        <v>183</v>
      </c>
      <c r="E111" s="219" t="s">
        <v>21</v>
      </c>
      <c r="F111" s="220" t="s">
        <v>708</v>
      </c>
      <c r="G111" s="218"/>
      <c r="H111" s="221">
        <v>0.01</v>
      </c>
      <c r="I111" s="222"/>
      <c r="J111" s="218"/>
      <c r="K111" s="218"/>
      <c r="L111" s="223"/>
      <c r="M111" s="224"/>
      <c r="N111" s="225"/>
      <c r="O111" s="225"/>
      <c r="P111" s="225"/>
      <c r="Q111" s="225"/>
      <c r="R111" s="225"/>
      <c r="S111" s="225"/>
      <c r="T111" s="226"/>
      <c r="AT111" s="227" t="s">
        <v>183</v>
      </c>
      <c r="AU111" s="227" t="s">
        <v>82</v>
      </c>
      <c r="AV111" s="12" t="s">
        <v>82</v>
      </c>
      <c r="AW111" s="12" t="s">
        <v>35</v>
      </c>
      <c r="AX111" s="12" t="s">
        <v>72</v>
      </c>
      <c r="AY111" s="227" t="s">
        <v>173</v>
      </c>
    </row>
    <row r="112" spans="2:51" s="11" customFormat="1" ht="13.5">
      <c r="B112" s="205"/>
      <c r="C112" s="206"/>
      <c r="D112" s="207" t="s">
        <v>183</v>
      </c>
      <c r="E112" s="208" t="s">
        <v>21</v>
      </c>
      <c r="F112" s="209" t="s">
        <v>701</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1" customFormat="1" ht="13.5">
      <c r="B113" s="205"/>
      <c r="C113" s="206"/>
      <c r="D113" s="207" t="s">
        <v>183</v>
      </c>
      <c r="E113" s="208" t="s">
        <v>21</v>
      </c>
      <c r="F113" s="209" t="s">
        <v>709</v>
      </c>
      <c r="G113" s="206"/>
      <c r="H113" s="210" t="s">
        <v>21</v>
      </c>
      <c r="I113" s="211"/>
      <c r="J113" s="206"/>
      <c r="K113" s="206"/>
      <c r="L113" s="212"/>
      <c r="M113" s="213"/>
      <c r="N113" s="214"/>
      <c r="O113" s="214"/>
      <c r="P113" s="214"/>
      <c r="Q113" s="214"/>
      <c r="R113" s="214"/>
      <c r="S113" s="214"/>
      <c r="T113" s="215"/>
      <c r="AT113" s="216" t="s">
        <v>183</v>
      </c>
      <c r="AU113" s="216" t="s">
        <v>82</v>
      </c>
      <c r="AV113" s="11" t="s">
        <v>80</v>
      </c>
      <c r="AW113" s="11" t="s">
        <v>35</v>
      </c>
      <c r="AX113" s="11" t="s">
        <v>72</v>
      </c>
      <c r="AY113" s="216" t="s">
        <v>173</v>
      </c>
    </row>
    <row r="114" spans="2:51" s="11" customFormat="1" ht="27">
      <c r="B114" s="205"/>
      <c r="C114" s="206"/>
      <c r="D114" s="207" t="s">
        <v>183</v>
      </c>
      <c r="E114" s="208" t="s">
        <v>21</v>
      </c>
      <c r="F114" s="209" t="s">
        <v>707</v>
      </c>
      <c r="G114" s="206"/>
      <c r="H114" s="210" t="s">
        <v>21</v>
      </c>
      <c r="I114" s="211"/>
      <c r="J114" s="206"/>
      <c r="K114" s="206"/>
      <c r="L114" s="212"/>
      <c r="M114" s="213"/>
      <c r="N114" s="214"/>
      <c r="O114" s="214"/>
      <c r="P114" s="214"/>
      <c r="Q114" s="214"/>
      <c r="R114" s="214"/>
      <c r="S114" s="214"/>
      <c r="T114" s="215"/>
      <c r="AT114" s="216" t="s">
        <v>183</v>
      </c>
      <c r="AU114" s="216" t="s">
        <v>82</v>
      </c>
      <c r="AV114" s="11" t="s">
        <v>80</v>
      </c>
      <c r="AW114" s="11" t="s">
        <v>35</v>
      </c>
      <c r="AX114" s="11" t="s">
        <v>72</v>
      </c>
      <c r="AY114" s="216" t="s">
        <v>173</v>
      </c>
    </row>
    <row r="115" spans="2:51" s="12" customFormat="1" ht="13.5">
      <c r="B115" s="217"/>
      <c r="C115" s="218"/>
      <c r="D115" s="207" t="s">
        <v>183</v>
      </c>
      <c r="E115" s="219" t="s">
        <v>21</v>
      </c>
      <c r="F115" s="220" t="s">
        <v>708</v>
      </c>
      <c r="G115" s="218"/>
      <c r="H115" s="221">
        <v>0.01</v>
      </c>
      <c r="I115" s="222"/>
      <c r="J115" s="218"/>
      <c r="K115" s="218"/>
      <c r="L115" s="223"/>
      <c r="M115" s="224"/>
      <c r="N115" s="225"/>
      <c r="O115" s="225"/>
      <c r="P115" s="225"/>
      <c r="Q115" s="225"/>
      <c r="R115" s="225"/>
      <c r="S115" s="225"/>
      <c r="T115" s="226"/>
      <c r="AT115" s="227" t="s">
        <v>183</v>
      </c>
      <c r="AU115" s="227" t="s">
        <v>82</v>
      </c>
      <c r="AV115" s="12" t="s">
        <v>82</v>
      </c>
      <c r="AW115" s="12" t="s">
        <v>35</v>
      </c>
      <c r="AX115" s="12" t="s">
        <v>72</v>
      </c>
      <c r="AY115" s="227" t="s">
        <v>173</v>
      </c>
    </row>
    <row r="116" spans="2:51" s="11" customFormat="1" ht="13.5">
      <c r="B116" s="205"/>
      <c r="C116" s="206"/>
      <c r="D116" s="207" t="s">
        <v>183</v>
      </c>
      <c r="E116" s="208" t="s">
        <v>21</v>
      </c>
      <c r="F116" s="209" t="s">
        <v>701</v>
      </c>
      <c r="G116" s="206"/>
      <c r="H116" s="210" t="s">
        <v>21</v>
      </c>
      <c r="I116" s="211"/>
      <c r="J116" s="206"/>
      <c r="K116" s="206"/>
      <c r="L116" s="212"/>
      <c r="M116" s="213"/>
      <c r="N116" s="214"/>
      <c r="O116" s="214"/>
      <c r="P116" s="214"/>
      <c r="Q116" s="214"/>
      <c r="R116" s="214"/>
      <c r="S116" s="214"/>
      <c r="T116" s="215"/>
      <c r="AT116" s="216" t="s">
        <v>183</v>
      </c>
      <c r="AU116" s="216" t="s">
        <v>82</v>
      </c>
      <c r="AV116" s="11" t="s">
        <v>80</v>
      </c>
      <c r="AW116" s="11" t="s">
        <v>35</v>
      </c>
      <c r="AX116" s="11" t="s">
        <v>72</v>
      </c>
      <c r="AY116" s="216" t="s">
        <v>173</v>
      </c>
    </row>
    <row r="117" spans="2:51" s="11" customFormat="1" ht="13.5">
      <c r="B117" s="205"/>
      <c r="C117" s="206"/>
      <c r="D117" s="207" t="s">
        <v>183</v>
      </c>
      <c r="E117" s="208" t="s">
        <v>21</v>
      </c>
      <c r="F117" s="209" t="s">
        <v>312</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ht="27">
      <c r="B118" s="205"/>
      <c r="C118" s="206"/>
      <c r="D118" s="207" t="s">
        <v>183</v>
      </c>
      <c r="E118" s="208" t="s">
        <v>21</v>
      </c>
      <c r="F118" s="209" t="s">
        <v>707</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ht="13.5">
      <c r="B119" s="217"/>
      <c r="C119" s="218"/>
      <c r="D119" s="207" t="s">
        <v>183</v>
      </c>
      <c r="E119" s="219" t="s">
        <v>21</v>
      </c>
      <c r="F119" s="220" t="s">
        <v>708</v>
      </c>
      <c r="G119" s="218"/>
      <c r="H119" s="221">
        <v>0.01</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1" customFormat="1" ht="13.5">
      <c r="B120" s="205"/>
      <c r="C120" s="206"/>
      <c r="D120" s="207" t="s">
        <v>183</v>
      </c>
      <c r="E120" s="208" t="s">
        <v>21</v>
      </c>
      <c r="F120" s="209" t="s">
        <v>701</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51" s="11" customFormat="1" ht="13.5">
      <c r="B121" s="205"/>
      <c r="C121" s="206"/>
      <c r="D121" s="207" t="s">
        <v>183</v>
      </c>
      <c r="E121" s="208" t="s">
        <v>21</v>
      </c>
      <c r="F121" s="209" t="s">
        <v>212</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51" s="11" customFormat="1" ht="27">
      <c r="B122" s="205"/>
      <c r="C122" s="206"/>
      <c r="D122" s="207" t="s">
        <v>183</v>
      </c>
      <c r="E122" s="208" t="s">
        <v>21</v>
      </c>
      <c r="F122" s="209" t="s">
        <v>707</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2" customFormat="1" ht="13.5">
      <c r="B123" s="217"/>
      <c r="C123" s="218"/>
      <c r="D123" s="207" t="s">
        <v>183</v>
      </c>
      <c r="E123" s="219" t="s">
        <v>21</v>
      </c>
      <c r="F123" s="220" t="s">
        <v>708</v>
      </c>
      <c r="G123" s="218"/>
      <c r="H123" s="221">
        <v>0.01</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51" s="11" customFormat="1" ht="13.5">
      <c r="B124" s="205"/>
      <c r="C124" s="206"/>
      <c r="D124" s="207" t="s">
        <v>183</v>
      </c>
      <c r="E124" s="208" t="s">
        <v>21</v>
      </c>
      <c r="F124" s="209" t="s">
        <v>701</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ht="13.5">
      <c r="B125" s="205"/>
      <c r="C125" s="206"/>
      <c r="D125" s="207" t="s">
        <v>183</v>
      </c>
      <c r="E125" s="208" t="s">
        <v>21</v>
      </c>
      <c r="F125" s="209" t="s">
        <v>309</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1" customFormat="1" ht="27">
      <c r="B126" s="205"/>
      <c r="C126" s="206"/>
      <c r="D126" s="207" t="s">
        <v>183</v>
      </c>
      <c r="E126" s="208" t="s">
        <v>21</v>
      </c>
      <c r="F126" s="209" t="s">
        <v>707</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2" customFormat="1" ht="13.5">
      <c r="B127" s="217"/>
      <c r="C127" s="218"/>
      <c r="D127" s="207" t="s">
        <v>183</v>
      </c>
      <c r="E127" s="219" t="s">
        <v>21</v>
      </c>
      <c r="F127" s="220" t="s">
        <v>708</v>
      </c>
      <c r="G127" s="218"/>
      <c r="H127" s="221">
        <v>0.01</v>
      </c>
      <c r="I127" s="222"/>
      <c r="J127" s="218"/>
      <c r="K127" s="218"/>
      <c r="L127" s="223"/>
      <c r="M127" s="224"/>
      <c r="N127" s="225"/>
      <c r="O127" s="225"/>
      <c r="P127" s="225"/>
      <c r="Q127" s="225"/>
      <c r="R127" s="225"/>
      <c r="S127" s="225"/>
      <c r="T127" s="226"/>
      <c r="AT127" s="227" t="s">
        <v>183</v>
      </c>
      <c r="AU127" s="227" t="s">
        <v>82</v>
      </c>
      <c r="AV127" s="12" t="s">
        <v>82</v>
      </c>
      <c r="AW127" s="12" t="s">
        <v>35</v>
      </c>
      <c r="AX127" s="12" t="s">
        <v>72</v>
      </c>
      <c r="AY127" s="227" t="s">
        <v>173</v>
      </c>
    </row>
    <row r="128" spans="2:51" s="11" customFormat="1" ht="13.5">
      <c r="B128" s="205"/>
      <c r="C128" s="206"/>
      <c r="D128" s="207" t="s">
        <v>183</v>
      </c>
      <c r="E128" s="208" t="s">
        <v>21</v>
      </c>
      <c r="F128" s="209" t="s">
        <v>701</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1" customFormat="1" ht="13.5">
      <c r="B129" s="205"/>
      <c r="C129" s="206"/>
      <c r="D129" s="207" t="s">
        <v>183</v>
      </c>
      <c r="E129" s="208" t="s">
        <v>21</v>
      </c>
      <c r="F129" s="209" t="s">
        <v>229</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ht="27">
      <c r="B130" s="205"/>
      <c r="C130" s="206"/>
      <c r="D130" s="207" t="s">
        <v>183</v>
      </c>
      <c r="E130" s="208" t="s">
        <v>21</v>
      </c>
      <c r="F130" s="209" t="s">
        <v>707</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ht="13.5">
      <c r="B131" s="217"/>
      <c r="C131" s="218"/>
      <c r="D131" s="207" t="s">
        <v>183</v>
      </c>
      <c r="E131" s="219" t="s">
        <v>21</v>
      </c>
      <c r="F131" s="220" t="s">
        <v>708</v>
      </c>
      <c r="G131" s="218"/>
      <c r="H131" s="221">
        <v>0.01</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4" customFormat="1" ht="13.5">
      <c r="B132" s="243"/>
      <c r="C132" s="244"/>
      <c r="D132" s="239" t="s">
        <v>183</v>
      </c>
      <c r="E132" s="254" t="s">
        <v>21</v>
      </c>
      <c r="F132" s="255" t="s">
        <v>204</v>
      </c>
      <c r="G132" s="244"/>
      <c r="H132" s="256">
        <v>0.076</v>
      </c>
      <c r="I132" s="248"/>
      <c r="J132" s="244"/>
      <c r="K132" s="244"/>
      <c r="L132" s="249"/>
      <c r="M132" s="250"/>
      <c r="N132" s="251"/>
      <c r="O132" s="251"/>
      <c r="P132" s="251"/>
      <c r="Q132" s="251"/>
      <c r="R132" s="251"/>
      <c r="S132" s="251"/>
      <c r="T132" s="252"/>
      <c r="AT132" s="253" t="s">
        <v>183</v>
      </c>
      <c r="AU132" s="253" t="s">
        <v>82</v>
      </c>
      <c r="AV132" s="14" t="s">
        <v>181</v>
      </c>
      <c r="AW132" s="14" t="s">
        <v>35</v>
      </c>
      <c r="AX132" s="14" t="s">
        <v>80</v>
      </c>
      <c r="AY132" s="253" t="s">
        <v>173</v>
      </c>
    </row>
    <row r="133" spans="2:65" s="1" customFormat="1" ht="22.5" customHeight="1">
      <c r="B133" s="41"/>
      <c r="C133" s="262" t="s">
        <v>189</v>
      </c>
      <c r="D133" s="262" t="s">
        <v>710</v>
      </c>
      <c r="E133" s="263" t="s">
        <v>711</v>
      </c>
      <c r="F133" s="264" t="s">
        <v>712</v>
      </c>
      <c r="G133" s="265" t="s">
        <v>463</v>
      </c>
      <c r="H133" s="266">
        <v>0.076</v>
      </c>
      <c r="I133" s="267"/>
      <c r="J133" s="268">
        <f>ROUND(I133*H133,2)</f>
        <v>0</v>
      </c>
      <c r="K133" s="264" t="s">
        <v>180</v>
      </c>
      <c r="L133" s="269"/>
      <c r="M133" s="270" t="s">
        <v>21</v>
      </c>
      <c r="N133" s="271" t="s">
        <v>43</v>
      </c>
      <c r="O133" s="42"/>
      <c r="P133" s="202">
        <f>O133*H133</f>
        <v>0</v>
      </c>
      <c r="Q133" s="202">
        <v>1</v>
      </c>
      <c r="R133" s="202">
        <f>Q133*H133</f>
        <v>0.076</v>
      </c>
      <c r="S133" s="202">
        <v>0</v>
      </c>
      <c r="T133" s="203">
        <f>S133*H133</f>
        <v>0</v>
      </c>
      <c r="AR133" s="24" t="s">
        <v>317</v>
      </c>
      <c r="AT133" s="24" t="s">
        <v>710</v>
      </c>
      <c r="AU133" s="24" t="s">
        <v>82</v>
      </c>
      <c r="AY133" s="24" t="s">
        <v>173</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181</v>
      </c>
      <c r="BM133" s="24" t="s">
        <v>713</v>
      </c>
    </row>
    <row r="134" spans="2:51" s="12" customFormat="1" ht="13.5">
      <c r="B134" s="217"/>
      <c r="C134" s="218"/>
      <c r="D134" s="207" t="s">
        <v>183</v>
      </c>
      <c r="E134" s="219" t="s">
        <v>21</v>
      </c>
      <c r="F134" s="220" t="s">
        <v>21</v>
      </c>
      <c r="G134" s="218"/>
      <c r="H134" s="221">
        <v>0</v>
      </c>
      <c r="I134" s="222"/>
      <c r="J134" s="218"/>
      <c r="K134" s="218"/>
      <c r="L134" s="223"/>
      <c r="M134" s="224"/>
      <c r="N134" s="225"/>
      <c r="O134" s="225"/>
      <c r="P134" s="225"/>
      <c r="Q134" s="225"/>
      <c r="R134" s="225"/>
      <c r="S134" s="225"/>
      <c r="T134" s="226"/>
      <c r="AT134" s="227" t="s">
        <v>183</v>
      </c>
      <c r="AU134" s="227" t="s">
        <v>82</v>
      </c>
      <c r="AV134" s="12" t="s">
        <v>82</v>
      </c>
      <c r="AW134" s="12" t="s">
        <v>35</v>
      </c>
      <c r="AX134" s="12" t="s">
        <v>72</v>
      </c>
      <c r="AY134" s="227" t="s">
        <v>173</v>
      </c>
    </row>
    <row r="135" spans="2:51" s="12" customFormat="1" ht="13.5">
      <c r="B135" s="217"/>
      <c r="C135" s="218"/>
      <c r="D135" s="207" t="s">
        <v>183</v>
      </c>
      <c r="E135" s="219" t="s">
        <v>21</v>
      </c>
      <c r="F135" s="220" t="s">
        <v>21</v>
      </c>
      <c r="G135" s="218"/>
      <c r="H135" s="221">
        <v>0</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51" s="11" customFormat="1" ht="13.5">
      <c r="B136" s="205"/>
      <c r="C136" s="206"/>
      <c r="D136" s="207" t="s">
        <v>183</v>
      </c>
      <c r="E136" s="208" t="s">
        <v>21</v>
      </c>
      <c r="F136" s="209" t="s">
        <v>700</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51" s="12" customFormat="1" ht="13.5">
      <c r="B137" s="217"/>
      <c r="C137" s="218"/>
      <c r="D137" s="207" t="s">
        <v>183</v>
      </c>
      <c r="E137" s="219" t="s">
        <v>21</v>
      </c>
      <c r="F137" s="220" t="s">
        <v>21</v>
      </c>
      <c r="G137" s="218"/>
      <c r="H137" s="221">
        <v>0</v>
      </c>
      <c r="I137" s="222"/>
      <c r="J137" s="218"/>
      <c r="K137" s="218"/>
      <c r="L137" s="223"/>
      <c r="M137" s="224"/>
      <c r="N137" s="225"/>
      <c r="O137" s="225"/>
      <c r="P137" s="225"/>
      <c r="Q137" s="225"/>
      <c r="R137" s="225"/>
      <c r="S137" s="225"/>
      <c r="T137" s="226"/>
      <c r="AT137" s="227" t="s">
        <v>183</v>
      </c>
      <c r="AU137" s="227" t="s">
        <v>82</v>
      </c>
      <c r="AV137" s="12" t="s">
        <v>82</v>
      </c>
      <c r="AW137" s="12" t="s">
        <v>35</v>
      </c>
      <c r="AX137" s="12" t="s">
        <v>72</v>
      </c>
      <c r="AY137" s="227" t="s">
        <v>173</v>
      </c>
    </row>
    <row r="138" spans="2:51" s="11" customFormat="1" ht="13.5">
      <c r="B138" s="205"/>
      <c r="C138" s="206"/>
      <c r="D138" s="207" t="s">
        <v>183</v>
      </c>
      <c r="E138" s="208" t="s">
        <v>21</v>
      </c>
      <c r="F138" s="209" t="s">
        <v>701</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1" customFormat="1" ht="13.5">
      <c r="B139" s="205"/>
      <c r="C139" s="206"/>
      <c r="D139" s="207" t="s">
        <v>183</v>
      </c>
      <c r="E139" s="208" t="s">
        <v>21</v>
      </c>
      <c r="F139" s="209" t="s">
        <v>702</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51" s="11" customFormat="1" ht="13.5">
      <c r="B140" s="205"/>
      <c r="C140" s="206"/>
      <c r="D140" s="207" t="s">
        <v>183</v>
      </c>
      <c r="E140" s="208" t="s">
        <v>21</v>
      </c>
      <c r="F140" s="209" t="s">
        <v>703</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2" customFormat="1" ht="13.5">
      <c r="B141" s="217"/>
      <c r="C141" s="218"/>
      <c r="D141" s="207" t="s">
        <v>183</v>
      </c>
      <c r="E141" s="219" t="s">
        <v>21</v>
      </c>
      <c r="F141" s="220" t="s">
        <v>704</v>
      </c>
      <c r="G141" s="218"/>
      <c r="H141" s="221">
        <v>0.008</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51" s="11" customFormat="1" ht="13.5">
      <c r="B142" s="205"/>
      <c r="C142" s="206"/>
      <c r="D142" s="207" t="s">
        <v>183</v>
      </c>
      <c r="E142" s="208" t="s">
        <v>21</v>
      </c>
      <c r="F142" s="209" t="s">
        <v>701</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1" customFormat="1" ht="13.5">
      <c r="B143" s="205"/>
      <c r="C143" s="206"/>
      <c r="D143" s="207" t="s">
        <v>183</v>
      </c>
      <c r="E143" s="208" t="s">
        <v>21</v>
      </c>
      <c r="F143" s="209" t="s">
        <v>705</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51" s="11" customFormat="1" ht="13.5">
      <c r="B144" s="205"/>
      <c r="C144" s="206"/>
      <c r="D144" s="207" t="s">
        <v>183</v>
      </c>
      <c r="E144" s="208" t="s">
        <v>21</v>
      </c>
      <c r="F144" s="209" t="s">
        <v>703</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2" customFormat="1" ht="13.5">
      <c r="B145" s="217"/>
      <c r="C145" s="218"/>
      <c r="D145" s="207" t="s">
        <v>183</v>
      </c>
      <c r="E145" s="219" t="s">
        <v>21</v>
      </c>
      <c r="F145" s="220" t="s">
        <v>704</v>
      </c>
      <c r="G145" s="218"/>
      <c r="H145" s="221">
        <v>0.008</v>
      </c>
      <c r="I145" s="222"/>
      <c r="J145" s="218"/>
      <c r="K145" s="218"/>
      <c r="L145" s="223"/>
      <c r="M145" s="224"/>
      <c r="N145" s="225"/>
      <c r="O145" s="225"/>
      <c r="P145" s="225"/>
      <c r="Q145" s="225"/>
      <c r="R145" s="225"/>
      <c r="S145" s="225"/>
      <c r="T145" s="226"/>
      <c r="AT145" s="227" t="s">
        <v>183</v>
      </c>
      <c r="AU145" s="227" t="s">
        <v>82</v>
      </c>
      <c r="AV145" s="12" t="s">
        <v>82</v>
      </c>
      <c r="AW145" s="12" t="s">
        <v>35</v>
      </c>
      <c r="AX145" s="12" t="s">
        <v>72</v>
      </c>
      <c r="AY145" s="227" t="s">
        <v>173</v>
      </c>
    </row>
    <row r="146" spans="2:51" s="11" customFormat="1" ht="13.5">
      <c r="B146" s="205"/>
      <c r="C146" s="206"/>
      <c r="D146" s="207" t="s">
        <v>183</v>
      </c>
      <c r="E146" s="208" t="s">
        <v>21</v>
      </c>
      <c r="F146" s="209" t="s">
        <v>701</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1" customFormat="1" ht="13.5">
      <c r="B147" s="205"/>
      <c r="C147" s="206"/>
      <c r="D147" s="207" t="s">
        <v>183</v>
      </c>
      <c r="E147" s="208" t="s">
        <v>21</v>
      </c>
      <c r="F147" s="209" t="s">
        <v>706</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51" s="11" customFormat="1" ht="27">
      <c r="B148" s="205"/>
      <c r="C148" s="206"/>
      <c r="D148" s="207" t="s">
        <v>183</v>
      </c>
      <c r="E148" s="208" t="s">
        <v>21</v>
      </c>
      <c r="F148" s="209" t="s">
        <v>707</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2" customFormat="1" ht="13.5">
      <c r="B149" s="217"/>
      <c r="C149" s="218"/>
      <c r="D149" s="207" t="s">
        <v>183</v>
      </c>
      <c r="E149" s="219" t="s">
        <v>21</v>
      </c>
      <c r="F149" s="220" t="s">
        <v>708</v>
      </c>
      <c r="G149" s="218"/>
      <c r="H149" s="221">
        <v>0.01</v>
      </c>
      <c r="I149" s="222"/>
      <c r="J149" s="218"/>
      <c r="K149" s="218"/>
      <c r="L149" s="223"/>
      <c r="M149" s="224"/>
      <c r="N149" s="225"/>
      <c r="O149" s="225"/>
      <c r="P149" s="225"/>
      <c r="Q149" s="225"/>
      <c r="R149" s="225"/>
      <c r="S149" s="225"/>
      <c r="T149" s="226"/>
      <c r="AT149" s="227" t="s">
        <v>183</v>
      </c>
      <c r="AU149" s="227" t="s">
        <v>82</v>
      </c>
      <c r="AV149" s="12" t="s">
        <v>82</v>
      </c>
      <c r="AW149" s="12" t="s">
        <v>35</v>
      </c>
      <c r="AX149" s="12" t="s">
        <v>72</v>
      </c>
      <c r="AY149" s="227" t="s">
        <v>173</v>
      </c>
    </row>
    <row r="150" spans="2:51" s="11" customFormat="1" ht="13.5">
      <c r="B150" s="205"/>
      <c r="C150" s="206"/>
      <c r="D150" s="207" t="s">
        <v>183</v>
      </c>
      <c r="E150" s="208" t="s">
        <v>21</v>
      </c>
      <c r="F150" s="209" t="s">
        <v>701</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1" customFormat="1" ht="13.5">
      <c r="B151" s="205"/>
      <c r="C151" s="206"/>
      <c r="D151" s="207" t="s">
        <v>183</v>
      </c>
      <c r="E151" s="208" t="s">
        <v>21</v>
      </c>
      <c r="F151" s="209" t="s">
        <v>709</v>
      </c>
      <c r="G151" s="206"/>
      <c r="H151" s="210" t="s">
        <v>21</v>
      </c>
      <c r="I151" s="211"/>
      <c r="J151" s="206"/>
      <c r="K151" s="206"/>
      <c r="L151" s="212"/>
      <c r="M151" s="213"/>
      <c r="N151" s="214"/>
      <c r="O151" s="214"/>
      <c r="P151" s="214"/>
      <c r="Q151" s="214"/>
      <c r="R151" s="214"/>
      <c r="S151" s="214"/>
      <c r="T151" s="215"/>
      <c r="AT151" s="216" t="s">
        <v>183</v>
      </c>
      <c r="AU151" s="216" t="s">
        <v>82</v>
      </c>
      <c r="AV151" s="11" t="s">
        <v>80</v>
      </c>
      <c r="AW151" s="11" t="s">
        <v>35</v>
      </c>
      <c r="AX151" s="11" t="s">
        <v>72</v>
      </c>
      <c r="AY151" s="216" t="s">
        <v>173</v>
      </c>
    </row>
    <row r="152" spans="2:51" s="11" customFormat="1" ht="27">
      <c r="B152" s="205"/>
      <c r="C152" s="206"/>
      <c r="D152" s="207" t="s">
        <v>183</v>
      </c>
      <c r="E152" s="208" t="s">
        <v>21</v>
      </c>
      <c r="F152" s="209" t="s">
        <v>707</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2" customFormat="1" ht="13.5">
      <c r="B153" s="217"/>
      <c r="C153" s="218"/>
      <c r="D153" s="207" t="s">
        <v>183</v>
      </c>
      <c r="E153" s="219" t="s">
        <v>21</v>
      </c>
      <c r="F153" s="220" t="s">
        <v>708</v>
      </c>
      <c r="G153" s="218"/>
      <c r="H153" s="221">
        <v>0.01</v>
      </c>
      <c r="I153" s="222"/>
      <c r="J153" s="218"/>
      <c r="K153" s="218"/>
      <c r="L153" s="223"/>
      <c r="M153" s="224"/>
      <c r="N153" s="225"/>
      <c r="O153" s="225"/>
      <c r="P153" s="225"/>
      <c r="Q153" s="225"/>
      <c r="R153" s="225"/>
      <c r="S153" s="225"/>
      <c r="T153" s="226"/>
      <c r="AT153" s="227" t="s">
        <v>183</v>
      </c>
      <c r="AU153" s="227" t="s">
        <v>82</v>
      </c>
      <c r="AV153" s="12" t="s">
        <v>82</v>
      </c>
      <c r="AW153" s="12" t="s">
        <v>35</v>
      </c>
      <c r="AX153" s="12" t="s">
        <v>72</v>
      </c>
      <c r="AY153" s="227" t="s">
        <v>173</v>
      </c>
    </row>
    <row r="154" spans="2:51" s="11" customFormat="1" ht="13.5">
      <c r="B154" s="205"/>
      <c r="C154" s="206"/>
      <c r="D154" s="207" t="s">
        <v>183</v>
      </c>
      <c r="E154" s="208" t="s">
        <v>21</v>
      </c>
      <c r="F154" s="209" t="s">
        <v>701</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1" customFormat="1" ht="13.5">
      <c r="B155" s="205"/>
      <c r="C155" s="206"/>
      <c r="D155" s="207" t="s">
        <v>183</v>
      </c>
      <c r="E155" s="208" t="s">
        <v>21</v>
      </c>
      <c r="F155" s="209" t="s">
        <v>312</v>
      </c>
      <c r="G155" s="206"/>
      <c r="H155" s="210" t="s">
        <v>21</v>
      </c>
      <c r="I155" s="211"/>
      <c r="J155" s="206"/>
      <c r="K155" s="206"/>
      <c r="L155" s="212"/>
      <c r="M155" s="213"/>
      <c r="N155" s="214"/>
      <c r="O155" s="214"/>
      <c r="P155" s="214"/>
      <c r="Q155" s="214"/>
      <c r="R155" s="214"/>
      <c r="S155" s="214"/>
      <c r="T155" s="215"/>
      <c r="AT155" s="216" t="s">
        <v>183</v>
      </c>
      <c r="AU155" s="216" t="s">
        <v>82</v>
      </c>
      <c r="AV155" s="11" t="s">
        <v>80</v>
      </c>
      <c r="AW155" s="11" t="s">
        <v>35</v>
      </c>
      <c r="AX155" s="11" t="s">
        <v>72</v>
      </c>
      <c r="AY155" s="216" t="s">
        <v>173</v>
      </c>
    </row>
    <row r="156" spans="2:51" s="11" customFormat="1" ht="27">
      <c r="B156" s="205"/>
      <c r="C156" s="206"/>
      <c r="D156" s="207" t="s">
        <v>183</v>
      </c>
      <c r="E156" s="208" t="s">
        <v>21</v>
      </c>
      <c r="F156" s="209" t="s">
        <v>707</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2" customFormat="1" ht="13.5">
      <c r="B157" s="217"/>
      <c r="C157" s="218"/>
      <c r="D157" s="207" t="s">
        <v>183</v>
      </c>
      <c r="E157" s="219" t="s">
        <v>21</v>
      </c>
      <c r="F157" s="220" t="s">
        <v>708</v>
      </c>
      <c r="G157" s="218"/>
      <c r="H157" s="221">
        <v>0.01</v>
      </c>
      <c r="I157" s="222"/>
      <c r="J157" s="218"/>
      <c r="K157" s="218"/>
      <c r="L157" s="223"/>
      <c r="M157" s="224"/>
      <c r="N157" s="225"/>
      <c r="O157" s="225"/>
      <c r="P157" s="225"/>
      <c r="Q157" s="225"/>
      <c r="R157" s="225"/>
      <c r="S157" s="225"/>
      <c r="T157" s="226"/>
      <c r="AT157" s="227" t="s">
        <v>183</v>
      </c>
      <c r="AU157" s="227" t="s">
        <v>82</v>
      </c>
      <c r="AV157" s="12" t="s">
        <v>82</v>
      </c>
      <c r="AW157" s="12" t="s">
        <v>35</v>
      </c>
      <c r="AX157" s="12" t="s">
        <v>72</v>
      </c>
      <c r="AY157" s="227" t="s">
        <v>173</v>
      </c>
    </row>
    <row r="158" spans="2:51" s="11" customFormat="1" ht="13.5">
      <c r="B158" s="205"/>
      <c r="C158" s="206"/>
      <c r="D158" s="207" t="s">
        <v>183</v>
      </c>
      <c r="E158" s="208" t="s">
        <v>21</v>
      </c>
      <c r="F158" s="209" t="s">
        <v>701</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51" s="11" customFormat="1" ht="13.5">
      <c r="B159" s="205"/>
      <c r="C159" s="206"/>
      <c r="D159" s="207" t="s">
        <v>183</v>
      </c>
      <c r="E159" s="208" t="s">
        <v>21</v>
      </c>
      <c r="F159" s="209" t="s">
        <v>212</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51" s="11" customFormat="1" ht="27">
      <c r="B160" s="205"/>
      <c r="C160" s="206"/>
      <c r="D160" s="207" t="s">
        <v>183</v>
      </c>
      <c r="E160" s="208" t="s">
        <v>21</v>
      </c>
      <c r="F160" s="209" t="s">
        <v>707</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51" s="12" customFormat="1" ht="13.5">
      <c r="B161" s="217"/>
      <c r="C161" s="218"/>
      <c r="D161" s="207" t="s">
        <v>183</v>
      </c>
      <c r="E161" s="219" t="s">
        <v>21</v>
      </c>
      <c r="F161" s="220" t="s">
        <v>708</v>
      </c>
      <c r="G161" s="218"/>
      <c r="H161" s="221">
        <v>0.01</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51" s="11" customFormat="1" ht="13.5">
      <c r="B162" s="205"/>
      <c r="C162" s="206"/>
      <c r="D162" s="207" t="s">
        <v>183</v>
      </c>
      <c r="E162" s="208" t="s">
        <v>21</v>
      </c>
      <c r="F162" s="209" t="s">
        <v>701</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1" customFormat="1" ht="13.5">
      <c r="B163" s="205"/>
      <c r="C163" s="206"/>
      <c r="D163" s="207" t="s">
        <v>183</v>
      </c>
      <c r="E163" s="208" t="s">
        <v>21</v>
      </c>
      <c r="F163" s="209" t="s">
        <v>309</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51" s="11" customFormat="1" ht="27">
      <c r="B164" s="205"/>
      <c r="C164" s="206"/>
      <c r="D164" s="207" t="s">
        <v>183</v>
      </c>
      <c r="E164" s="208" t="s">
        <v>21</v>
      </c>
      <c r="F164" s="209" t="s">
        <v>707</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51" s="12" customFormat="1" ht="13.5">
      <c r="B165" s="217"/>
      <c r="C165" s="218"/>
      <c r="D165" s="207" t="s">
        <v>183</v>
      </c>
      <c r="E165" s="219" t="s">
        <v>21</v>
      </c>
      <c r="F165" s="220" t="s">
        <v>708</v>
      </c>
      <c r="G165" s="218"/>
      <c r="H165" s="221">
        <v>0.01</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51" s="11" customFormat="1" ht="13.5">
      <c r="B166" s="205"/>
      <c r="C166" s="206"/>
      <c r="D166" s="207" t="s">
        <v>183</v>
      </c>
      <c r="E166" s="208" t="s">
        <v>21</v>
      </c>
      <c r="F166" s="209" t="s">
        <v>701</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1" customFormat="1" ht="13.5">
      <c r="B167" s="205"/>
      <c r="C167" s="206"/>
      <c r="D167" s="207" t="s">
        <v>183</v>
      </c>
      <c r="E167" s="208" t="s">
        <v>21</v>
      </c>
      <c r="F167" s="209" t="s">
        <v>229</v>
      </c>
      <c r="G167" s="206"/>
      <c r="H167" s="210" t="s">
        <v>21</v>
      </c>
      <c r="I167" s="211"/>
      <c r="J167" s="206"/>
      <c r="K167" s="206"/>
      <c r="L167" s="212"/>
      <c r="M167" s="213"/>
      <c r="N167" s="214"/>
      <c r="O167" s="214"/>
      <c r="P167" s="214"/>
      <c r="Q167" s="214"/>
      <c r="R167" s="214"/>
      <c r="S167" s="214"/>
      <c r="T167" s="215"/>
      <c r="AT167" s="216" t="s">
        <v>183</v>
      </c>
      <c r="AU167" s="216" t="s">
        <v>82</v>
      </c>
      <c r="AV167" s="11" t="s">
        <v>80</v>
      </c>
      <c r="AW167" s="11" t="s">
        <v>35</v>
      </c>
      <c r="AX167" s="11" t="s">
        <v>72</v>
      </c>
      <c r="AY167" s="216" t="s">
        <v>173</v>
      </c>
    </row>
    <row r="168" spans="2:51" s="11" customFormat="1" ht="27">
      <c r="B168" s="205"/>
      <c r="C168" s="206"/>
      <c r="D168" s="207" t="s">
        <v>183</v>
      </c>
      <c r="E168" s="208" t="s">
        <v>21</v>
      </c>
      <c r="F168" s="209" t="s">
        <v>707</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2" customFormat="1" ht="13.5">
      <c r="B169" s="217"/>
      <c r="C169" s="218"/>
      <c r="D169" s="207" t="s">
        <v>183</v>
      </c>
      <c r="E169" s="219" t="s">
        <v>21</v>
      </c>
      <c r="F169" s="220" t="s">
        <v>708</v>
      </c>
      <c r="G169" s="218"/>
      <c r="H169" s="221">
        <v>0.01</v>
      </c>
      <c r="I169" s="222"/>
      <c r="J169" s="218"/>
      <c r="K169" s="218"/>
      <c r="L169" s="223"/>
      <c r="M169" s="224"/>
      <c r="N169" s="225"/>
      <c r="O169" s="225"/>
      <c r="P169" s="225"/>
      <c r="Q169" s="225"/>
      <c r="R169" s="225"/>
      <c r="S169" s="225"/>
      <c r="T169" s="226"/>
      <c r="AT169" s="227" t="s">
        <v>183</v>
      </c>
      <c r="AU169" s="227" t="s">
        <v>82</v>
      </c>
      <c r="AV169" s="12" t="s">
        <v>82</v>
      </c>
      <c r="AW169" s="12" t="s">
        <v>35</v>
      </c>
      <c r="AX169" s="12" t="s">
        <v>72</v>
      </c>
      <c r="AY169" s="227" t="s">
        <v>173</v>
      </c>
    </row>
    <row r="170" spans="2:51" s="14" customFormat="1" ht="13.5">
      <c r="B170" s="243"/>
      <c r="C170" s="244"/>
      <c r="D170" s="239" t="s">
        <v>183</v>
      </c>
      <c r="E170" s="254" t="s">
        <v>21</v>
      </c>
      <c r="F170" s="255" t="s">
        <v>204</v>
      </c>
      <c r="G170" s="244"/>
      <c r="H170" s="256">
        <v>0.076</v>
      </c>
      <c r="I170" s="248"/>
      <c r="J170" s="244"/>
      <c r="K170" s="244"/>
      <c r="L170" s="249"/>
      <c r="M170" s="250"/>
      <c r="N170" s="251"/>
      <c r="O170" s="251"/>
      <c r="P170" s="251"/>
      <c r="Q170" s="251"/>
      <c r="R170" s="251"/>
      <c r="S170" s="251"/>
      <c r="T170" s="252"/>
      <c r="AT170" s="253" t="s">
        <v>183</v>
      </c>
      <c r="AU170" s="253" t="s">
        <v>82</v>
      </c>
      <c r="AV170" s="14" t="s">
        <v>181</v>
      </c>
      <c r="AW170" s="14" t="s">
        <v>35</v>
      </c>
      <c r="AX170" s="14" t="s">
        <v>80</v>
      </c>
      <c r="AY170" s="253" t="s">
        <v>173</v>
      </c>
    </row>
    <row r="171" spans="2:65" s="1" customFormat="1" ht="31.5" customHeight="1">
      <c r="B171" s="41"/>
      <c r="C171" s="193" t="s">
        <v>181</v>
      </c>
      <c r="D171" s="193" t="s">
        <v>176</v>
      </c>
      <c r="E171" s="194" t="s">
        <v>714</v>
      </c>
      <c r="F171" s="195" t="s">
        <v>715</v>
      </c>
      <c r="G171" s="196" t="s">
        <v>463</v>
      </c>
      <c r="H171" s="197">
        <v>0.046</v>
      </c>
      <c r="I171" s="198"/>
      <c r="J171" s="199">
        <f>ROUND(I171*H171,2)</f>
        <v>0</v>
      </c>
      <c r="K171" s="195" t="s">
        <v>180</v>
      </c>
      <c r="L171" s="61"/>
      <c r="M171" s="200" t="s">
        <v>21</v>
      </c>
      <c r="N171" s="201" t="s">
        <v>43</v>
      </c>
      <c r="O171" s="42"/>
      <c r="P171" s="202">
        <f>O171*H171</f>
        <v>0</v>
      </c>
      <c r="Q171" s="202">
        <v>1.09</v>
      </c>
      <c r="R171" s="202">
        <f>Q171*H171</f>
        <v>0.050140000000000004</v>
      </c>
      <c r="S171" s="202">
        <v>0</v>
      </c>
      <c r="T171" s="203">
        <f>S171*H171</f>
        <v>0</v>
      </c>
      <c r="AR171" s="24" t="s">
        <v>181</v>
      </c>
      <c r="AT171" s="24" t="s">
        <v>176</v>
      </c>
      <c r="AU171" s="24" t="s">
        <v>82</v>
      </c>
      <c r="AY171" s="24" t="s">
        <v>173</v>
      </c>
      <c r="BE171" s="204">
        <f>IF(N171="základní",J171,0)</f>
        <v>0</v>
      </c>
      <c r="BF171" s="204">
        <f>IF(N171="snížená",J171,0)</f>
        <v>0</v>
      </c>
      <c r="BG171" s="204">
        <f>IF(N171="zákl. přenesená",J171,0)</f>
        <v>0</v>
      </c>
      <c r="BH171" s="204">
        <f>IF(N171="sníž. přenesená",J171,0)</f>
        <v>0</v>
      </c>
      <c r="BI171" s="204">
        <f>IF(N171="nulová",J171,0)</f>
        <v>0</v>
      </c>
      <c r="BJ171" s="24" t="s">
        <v>80</v>
      </c>
      <c r="BK171" s="204">
        <f>ROUND(I171*H171,2)</f>
        <v>0</v>
      </c>
      <c r="BL171" s="24" t="s">
        <v>181</v>
      </c>
      <c r="BM171" s="24" t="s">
        <v>716</v>
      </c>
    </row>
    <row r="172" spans="2:51" s="12" customFormat="1" ht="13.5">
      <c r="B172" s="217"/>
      <c r="C172" s="218"/>
      <c r="D172" s="207" t="s">
        <v>183</v>
      </c>
      <c r="E172" s="219" t="s">
        <v>21</v>
      </c>
      <c r="F172" s="220" t="s">
        <v>21</v>
      </c>
      <c r="G172" s="218"/>
      <c r="H172" s="221">
        <v>0</v>
      </c>
      <c r="I172" s="222"/>
      <c r="J172" s="218"/>
      <c r="K172" s="218"/>
      <c r="L172" s="223"/>
      <c r="M172" s="224"/>
      <c r="N172" s="225"/>
      <c r="O172" s="225"/>
      <c r="P172" s="225"/>
      <c r="Q172" s="225"/>
      <c r="R172" s="225"/>
      <c r="S172" s="225"/>
      <c r="T172" s="226"/>
      <c r="AT172" s="227" t="s">
        <v>183</v>
      </c>
      <c r="AU172" s="227" t="s">
        <v>82</v>
      </c>
      <c r="AV172" s="12" t="s">
        <v>82</v>
      </c>
      <c r="AW172" s="12" t="s">
        <v>35</v>
      </c>
      <c r="AX172" s="12" t="s">
        <v>72</v>
      </c>
      <c r="AY172" s="227" t="s">
        <v>173</v>
      </c>
    </row>
    <row r="173" spans="2:51" s="11" customFormat="1" ht="13.5">
      <c r="B173" s="205"/>
      <c r="C173" s="206"/>
      <c r="D173" s="207" t="s">
        <v>183</v>
      </c>
      <c r="E173" s="208" t="s">
        <v>21</v>
      </c>
      <c r="F173" s="209" t="s">
        <v>717</v>
      </c>
      <c r="G173" s="206"/>
      <c r="H173" s="210" t="s">
        <v>21</v>
      </c>
      <c r="I173" s="211"/>
      <c r="J173" s="206"/>
      <c r="K173" s="206"/>
      <c r="L173" s="212"/>
      <c r="M173" s="213"/>
      <c r="N173" s="214"/>
      <c r="O173" s="214"/>
      <c r="P173" s="214"/>
      <c r="Q173" s="214"/>
      <c r="R173" s="214"/>
      <c r="S173" s="214"/>
      <c r="T173" s="215"/>
      <c r="AT173" s="216" t="s">
        <v>183</v>
      </c>
      <c r="AU173" s="216" t="s">
        <v>82</v>
      </c>
      <c r="AV173" s="11" t="s">
        <v>80</v>
      </c>
      <c r="AW173" s="11" t="s">
        <v>35</v>
      </c>
      <c r="AX173" s="11" t="s">
        <v>72</v>
      </c>
      <c r="AY173" s="216" t="s">
        <v>173</v>
      </c>
    </row>
    <row r="174" spans="2:51" s="12" customFormat="1" ht="13.5">
      <c r="B174" s="217"/>
      <c r="C174" s="218"/>
      <c r="D174" s="207" t="s">
        <v>183</v>
      </c>
      <c r="E174" s="219" t="s">
        <v>21</v>
      </c>
      <c r="F174" s="220" t="s">
        <v>21</v>
      </c>
      <c r="G174" s="218"/>
      <c r="H174" s="221">
        <v>0</v>
      </c>
      <c r="I174" s="222"/>
      <c r="J174" s="218"/>
      <c r="K174" s="218"/>
      <c r="L174" s="223"/>
      <c r="M174" s="224"/>
      <c r="N174" s="225"/>
      <c r="O174" s="225"/>
      <c r="P174" s="225"/>
      <c r="Q174" s="225"/>
      <c r="R174" s="225"/>
      <c r="S174" s="225"/>
      <c r="T174" s="226"/>
      <c r="AT174" s="227" t="s">
        <v>183</v>
      </c>
      <c r="AU174" s="227" t="s">
        <v>82</v>
      </c>
      <c r="AV174" s="12" t="s">
        <v>82</v>
      </c>
      <c r="AW174" s="12" t="s">
        <v>35</v>
      </c>
      <c r="AX174" s="12" t="s">
        <v>72</v>
      </c>
      <c r="AY174" s="227" t="s">
        <v>173</v>
      </c>
    </row>
    <row r="175" spans="2:51" s="11" customFormat="1" ht="13.5">
      <c r="B175" s="205"/>
      <c r="C175" s="206"/>
      <c r="D175" s="207" t="s">
        <v>183</v>
      </c>
      <c r="E175" s="208" t="s">
        <v>21</v>
      </c>
      <c r="F175" s="209" t="s">
        <v>694</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1" customFormat="1" ht="13.5">
      <c r="B176" s="205"/>
      <c r="C176" s="206"/>
      <c r="D176" s="207" t="s">
        <v>183</v>
      </c>
      <c r="E176" s="208" t="s">
        <v>21</v>
      </c>
      <c r="F176" s="209" t="s">
        <v>718</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51" s="12" customFormat="1" ht="13.5">
      <c r="B177" s="217"/>
      <c r="C177" s="218"/>
      <c r="D177" s="207" t="s">
        <v>183</v>
      </c>
      <c r="E177" s="219" t="s">
        <v>21</v>
      </c>
      <c r="F177" s="220" t="s">
        <v>719</v>
      </c>
      <c r="G177" s="218"/>
      <c r="H177" s="221">
        <v>0.046</v>
      </c>
      <c r="I177" s="222"/>
      <c r="J177" s="218"/>
      <c r="K177" s="218"/>
      <c r="L177" s="223"/>
      <c r="M177" s="224"/>
      <c r="N177" s="225"/>
      <c r="O177" s="225"/>
      <c r="P177" s="225"/>
      <c r="Q177" s="225"/>
      <c r="R177" s="225"/>
      <c r="S177" s="225"/>
      <c r="T177" s="226"/>
      <c r="AT177" s="227" t="s">
        <v>183</v>
      </c>
      <c r="AU177" s="227" t="s">
        <v>82</v>
      </c>
      <c r="AV177" s="12" t="s">
        <v>82</v>
      </c>
      <c r="AW177" s="12" t="s">
        <v>35</v>
      </c>
      <c r="AX177" s="12" t="s">
        <v>72</v>
      </c>
      <c r="AY177" s="227" t="s">
        <v>173</v>
      </c>
    </row>
    <row r="178" spans="2:51" s="14" customFormat="1" ht="13.5">
      <c r="B178" s="243"/>
      <c r="C178" s="244"/>
      <c r="D178" s="239" t="s">
        <v>183</v>
      </c>
      <c r="E178" s="254" t="s">
        <v>21</v>
      </c>
      <c r="F178" s="255" t="s">
        <v>204</v>
      </c>
      <c r="G178" s="244"/>
      <c r="H178" s="256">
        <v>0.046</v>
      </c>
      <c r="I178" s="248"/>
      <c r="J178" s="244"/>
      <c r="K178" s="244"/>
      <c r="L178" s="249"/>
      <c r="M178" s="250"/>
      <c r="N178" s="251"/>
      <c r="O178" s="251"/>
      <c r="P178" s="251"/>
      <c r="Q178" s="251"/>
      <c r="R178" s="251"/>
      <c r="S178" s="251"/>
      <c r="T178" s="252"/>
      <c r="AT178" s="253" t="s">
        <v>183</v>
      </c>
      <c r="AU178" s="253" t="s">
        <v>82</v>
      </c>
      <c r="AV178" s="14" t="s">
        <v>181</v>
      </c>
      <c r="AW178" s="14" t="s">
        <v>35</v>
      </c>
      <c r="AX178" s="14" t="s">
        <v>80</v>
      </c>
      <c r="AY178" s="253" t="s">
        <v>173</v>
      </c>
    </row>
    <row r="179" spans="2:65" s="1" customFormat="1" ht="31.5" customHeight="1">
      <c r="B179" s="41"/>
      <c r="C179" s="193" t="s">
        <v>207</v>
      </c>
      <c r="D179" s="193" t="s">
        <v>176</v>
      </c>
      <c r="E179" s="194" t="s">
        <v>720</v>
      </c>
      <c r="F179" s="195" t="s">
        <v>721</v>
      </c>
      <c r="G179" s="196" t="s">
        <v>179</v>
      </c>
      <c r="H179" s="197">
        <v>68.394</v>
      </c>
      <c r="I179" s="198"/>
      <c r="J179" s="199">
        <f>ROUND(I179*H179,2)</f>
        <v>0</v>
      </c>
      <c r="K179" s="195" t="s">
        <v>180</v>
      </c>
      <c r="L179" s="61"/>
      <c r="M179" s="200" t="s">
        <v>21</v>
      </c>
      <c r="N179" s="201" t="s">
        <v>43</v>
      </c>
      <c r="O179" s="42"/>
      <c r="P179" s="202">
        <f>O179*H179</f>
        <v>0</v>
      </c>
      <c r="Q179" s="202">
        <v>0.10422</v>
      </c>
      <c r="R179" s="202">
        <f>Q179*H179</f>
        <v>7.12802268</v>
      </c>
      <c r="S179" s="202">
        <v>0</v>
      </c>
      <c r="T179" s="203">
        <f>S179*H179</f>
        <v>0</v>
      </c>
      <c r="AR179" s="24" t="s">
        <v>181</v>
      </c>
      <c r="AT179" s="24" t="s">
        <v>176</v>
      </c>
      <c r="AU179" s="24" t="s">
        <v>82</v>
      </c>
      <c r="AY179" s="24" t="s">
        <v>173</v>
      </c>
      <c r="BE179" s="204">
        <f>IF(N179="základní",J179,0)</f>
        <v>0</v>
      </c>
      <c r="BF179" s="204">
        <f>IF(N179="snížená",J179,0)</f>
        <v>0</v>
      </c>
      <c r="BG179" s="204">
        <f>IF(N179="zákl. přenesená",J179,0)</f>
        <v>0</v>
      </c>
      <c r="BH179" s="204">
        <f>IF(N179="sníž. přenesená",J179,0)</f>
        <v>0</v>
      </c>
      <c r="BI179" s="204">
        <f>IF(N179="nulová",J179,0)</f>
        <v>0</v>
      </c>
      <c r="BJ179" s="24" t="s">
        <v>80</v>
      </c>
      <c r="BK179" s="204">
        <f>ROUND(I179*H179,2)</f>
        <v>0</v>
      </c>
      <c r="BL179" s="24" t="s">
        <v>181</v>
      </c>
      <c r="BM179" s="24" t="s">
        <v>722</v>
      </c>
    </row>
    <row r="180" spans="2:51" s="11" customFormat="1" ht="13.5">
      <c r="B180" s="205"/>
      <c r="C180" s="206"/>
      <c r="D180" s="207" t="s">
        <v>183</v>
      </c>
      <c r="E180" s="208" t="s">
        <v>21</v>
      </c>
      <c r="F180" s="209" t="s">
        <v>723</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51" s="11" customFormat="1" ht="13.5">
      <c r="B181" s="205"/>
      <c r="C181" s="206"/>
      <c r="D181" s="207" t="s">
        <v>183</v>
      </c>
      <c r="E181" s="208" t="s">
        <v>21</v>
      </c>
      <c r="F181" s="209" t="s">
        <v>702</v>
      </c>
      <c r="G181" s="206"/>
      <c r="H181" s="210" t="s">
        <v>21</v>
      </c>
      <c r="I181" s="211"/>
      <c r="J181" s="206"/>
      <c r="K181" s="206"/>
      <c r="L181" s="212"/>
      <c r="M181" s="213"/>
      <c r="N181" s="214"/>
      <c r="O181" s="214"/>
      <c r="P181" s="214"/>
      <c r="Q181" s="214"/>
      <c r="R181" s="214"/>
      <c r="S181" s="214"/>
      <c r="T181" s="215"/>
      <c r="AT181" s="216" t="s">
        <v>183</v>
      </c>
      <c r="AU181" s="216" t="s">
        <v>82</v>
      </c>
      <c r="AV181" s="11" t="s">
        <v>80</v>
      </c>
      <c r="AW181" s="11" t="s">
        <v>35</v>
      </c>
      <c r="AX181" s="11" t="s">
        <v>72</v>
      </c>
      <c r="AY181" s="216" t="s">
        <v>173</v>
      </c>
    </row>
    <row r="182" spans="2:51" s="11" customFormat="1" ht="13.5">
      <c r="B182" s="205"/>
      <c r="C182" s="206"/>
      <c r="D182" s="207" t="s">
        <v>183</v>
      </c>
      <c r="E182" s="208" t="s">
        <v>21</v>
      </c>
      <c r="F182" s="360" t="s">
        <v>3836</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51" s="12" customFormat="1" ht="13.5">
      <c r="B183" s="217"/>
      <c r="C183" s="218"/>
      <c r="D183" s="207" t="s">
        <v>183</v>
      </c>
      <c r="E183" s="219" t="s">
        <v>21</v>
      </c>
      <c r="F183" s="220" t="s">
        <v>724</v>
      </c>
      <c r="G183" s="218"/>
      <c r="H183" s="221">
        <v>5.828</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51" s="11" customFormat="1" ht="13.5">
      <c r="B184" s="205"/>
      <c r="C184" s="206"/>
      <c r="D184" s="207" t="s">
        <v>183</v>
      </c>
      <c r="E184" s="208" t="s">
        <v>21</v>
      </c>
      <c r="F184" s="209" t="s">
        <v>723</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1" customFormat="1" ht="13.5">
      <c r="B185" s="205"/>
      <c r="C185" s="206"/>
      <c r="D185" s="207" t="s">
        <v>183</v>
      </c>
      <c r="E185" s="208" t="s">
        <v>21</v>
      </c>
      <c r="F185" s="209" t="s">
        <v>725</v>
      </c>
      <c r="G185" s="206"/>
      <c r="H185" s="210" t="s">
        <v>21</v>
      </c>
      <c r="I185" s="211"/>
      <c r="J185" s="206"/>
      <c r="K185" s="206"/>
      <c r="L185" s="212"/>
      <c r="M185" s="213"/>
      <c r="N185" s="214"/>
      <c r="O185" s="214"/>
      <c r="P185" s="214"/>
      <c r="Q185" s="214"/>
      <c r="R185" s="214"/>
      <c r="S185" s="214"/>
      <c r="T185" s="215"/>
      <c r="AT185" s="216" t="s">
        <v>183</v>
      </c>
      <c r="AU185" s="216" t="s">
        <v>82</v>
      </c>
      <c r="AV185" s="11" t="s">
        <v>80</v>
      </c>
      <c r="AW185" s="11" t="s">
        <v>35</v>
      </c>
      <c r="AX185" s="11" t="s">
        <v>72</v>
      </c>
      <c r="AY185" s="216" t="s">
        <v>173</v>
      </c>
    </row>
    <row r="186" spans="2:51" s="11" customFormat="1" ht="13.5">
      <c r="B186" s="205"/>
      <c r="C186" s="206"/>
      <c r="D186" s="207" t="s">
        <v>183</v>
      </c>
      <c r="E186" s="208" t="s">
        <v>21</v>
      </c>
      <c r="F186" s="360" t="s">
        <v>3836</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51" s="12" customFormat="1" ht="13.5">
      <c r="B187" s="217"/>
      <c r="C187" s="218"/>
      <c r="D187" s="207" t="s">
        <v>183</v>
      </c>
      <c r="E187" s="219" t="s">
        <v>21</v>
      </c>
      <c r="F187" s="220" t="s">
        <v>726</v>
      </c>
      <c r="G187" s="218"/>
      <c r="H187" s="221">
        <v>9.718</v>
      </c>
      <c r="I187" s="222"/>
      <c r="J187" s="218"/>
      <c r="K187" s="218"/>
      <c r="L187" s="223"/>
      <c r="M187" s="224"/>
      <c r="N187" s="225"/>
      <c r="O187" s="225"/>
      <c r="P187" s="225"/>
      <c r="Q187" s="225"/>
      <c r="R187" s="225"/>
      <c r="S187" s="225"/>
      <c r="T187" s="226"/>
      <c r="AT187" s="227" t="s">
        <v>183</v>
      </c>
      <c r="AU187" s="227" t="s">
        <v>82</v>
      </c>
      <c r="AV187" s="12" t="s">
        <v>82</v>
      </c>
      <c r="AW187" s="12" t="s">
        <v>35</v>
      </c>
      <c r="AX187" s="12" t="s">
        <v>72</v>
      </c>
      <c r="AY187" s="227" t="s">
        <v>173</v>
      </c>
    </row>
    <row r="188" spans="2:51" s="11" customFormat="1" ht="13.5">
      <c r="B188" s="205"/>
      <c r="C188" s="206"/>
      <c r="D188" s="207" t="s">
        <v>183</v>
      </c>
      <c r="E188" s="208" t="s">
        <v>21</v>
      </c>
      <c r="F188" s="209" t="s">
        <v>723</v>
      </c>
      <c r="G188" s="206"/>
      <c r="H188" s="210" t="s">
        <v>21</v>
      </c>
      <c r="I188" s="211"/>
      <c r="J188" s="206"/>
      <c r="K188" s="206"/>
      <c r="L188" s="212"/>
      <c r="M188" s="213"/>
      <c r="N188" s="214"/>
      <c r="O188" s="214"/>
      <c r="P188" s="214"/>
      <c r="Q188" s="214"/>
      <c r="R188" s="214"/>
      <c r="S188" s="214"/>
      <c r="T188" s="215"/>
      <c r="AT188" s="216" t="s">
        <v>183</v>
      </c>
      <c r="AU188" s="216" t="s">
        <v>82</v>
      </c>
      <c r="AV188" s="11" t="s">
        <v>80</v>
      </c>
      <c r="AW188" s="11" t="s">
        <v>35</v>
      </c>
      <c r="AX188" s="11" t="s">
        <v>72</v>
      </c>
      <c r="AY188" s="216" t="s">
        <v>173</v>
      </c>
    </row>
    <row r="189" spans="2:51" s="11" customFormat="1" ht="13.5">
      <c r="B189" s="205"/>
      <c r="C189" s="206"/>
      <c r="D189" s="207" t="s">
        <v>183</v>
      </c>
      <c r="E189" s="208" t="s">
        <v>21</v>
      </c>
      <c r="F189" s="209" t="s">
        <v>706</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51" s="11" customFormat="1" ht="13.5">
      <c r="B190" s="205"/>
      <c r="C190" s="206"/>
      <c r="D190" s="207" t="s">
        <v>183</v>
      </c>
      <c r="E190" s="208" t="s">
        <v>21</v>
      </c>
      <c r="F190" s="360" t="s">
        <v>3837</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2" customFormat="1" ht="13.5">
      <c r="B191" s="217"/>
      <c r="C191" s="218"/>
      <c r="D191" s="207" t="s">
        <v>183</v>
      </c>
      <c r="E191" s="219" t="s">
        <v>21</v>
      </c>
      <c r="F191" s="220" t="s">
        <v>383</v>
      </c>
      <c r="G191" s="218"/>
      <c r="H191" s="221">
        <v>1.182</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51" s="11" customFormat="1" ht="13.5">
      <c r="B192" s="205"/>
      <c r="C192" s="206"/>
      <c r="D192" s="207" t="s">
        <v>183</v>
      </c>
      <c r="E192" s="208" t="s">
        <v>21</v>
      </c>
      <c r="F192" s="209" t="s">
        <v>723</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1" customFormat="1" ht="13.5">
      <c r="B193" s="205"/>
      <c r="C193" s="206"/>
      <c r="D193" s="207" t="s">
        <v>183</v>
      </c>
      <c r="E193" s="208" t="s">
        <v>21</v>
      </c>
      <c r="F193" s="209" t="s">
        <v>727</v>
      </c>
      <c r="G193" s="206"/>
      <c r="H193" s="210" t="s">
        <v>21</v>
      </c>
      <c r="I193" s="211"/>
      <c r="J193" s="206"/>
      <c r="K193" s="206"/>
      <c r="L193" s="212"/>
      <c r="M193" s="213"/>
      <c r="N193" s="214"/>
      <c r="O193" s="214"/>
      <c r="P193" s="214"/>
      <c r="Q193" s="214"/>
      <c r="R193" s="214"/>
      <c r="S193" s="214"/>
      <c r="T193" s="215"/>
      <c r="AT193" s="216" t="s">
        <v>183</v>
      </c>
      <c r="AU193" s="216" t="s">
        <v>82</v>
      </c>
      <c r="AV193" s="11" t="s">
        <v>80</v>
      </c>
      <c r="AW193" s="11" t="s">
        <v>35</v>
      </c>
      <c r="AX193" s="11" t="s">
        <v>72</v>
      </c>
      <c r="AY193" s="216" t="s">
        <v>173</v>
      </c>
    </row>
    <row r="194" spans="2:51" s="11" customFormat="1" ht="13.5">
      <c r="B194" s="205"/>
      <c r="C194" s="206"/>
      <c r="D194" s="207" t="s">
        <v>183</v>
      </c>
      <c r="E194" s="208" t="s">
        <v>21</v>
      </c>
      <c r="F194" s="360" t="s">
        <v>3836</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2" customFormat="1" ht="13.5">
      <c r="B195" s="217"/>
      <c r="C195" s="218"/>
      <c r="D195" s="207" t="s">
        <v>183</v>
      </c>
      <c r="E195" s="219" t="s">
        <v>21</v>
      </c>
      <c r="F195" s="220" t="s">
        <v>728</v>
      </c>
      <c r="G195" s="218"/>
      <c r="H195" s="221">
        <v>15.122</v>
      </c>
      <c r="I195" s="222"/>
      <c r="J195" s="218"/>
      <c r="K195" s="218"/>
      <c r="L195" s="223"/>
      <c r="M195" s="224"/>
      <c r="N195" s="225"/>
      <c r="O195" s="225"/>
      <c r="P195" s="225"/>
      <c r="Q195" s="225"/>
      <c r="R195" s="225"/>
      <c r="S195" s="225"/>
      <c r="T195" s="226"/>
      <c r="AT195" s="227" t="s">
        <v>183</v>
      </c>
      <c r="AU195" s="227" t="s">
        <v>82</v>
      </c>
      <c r="AV195" s="12" t="s">
        <v>82</v>
      </c>
      <c r="AW195" s="12" t="s">
        <v>35</v>
      </c>
      <c r="AX195" s="12" t="s">
        <v>72</v>
      </c>
      <c r="AY195" s="227" t="s">
        <v>173</v>
      </c>
    </row>
    <row r="196" spans="2:51" s="11" customFormat="1" ht="13.5">
      <c r="B196" s="205"/>
      <c r="C196" s="206"/>
      <c r="D196" s="207" t="s">
        <v>183</v>
      </c>
      <c r="E196" s="208" t="s">
        <v>21</v>
      </c>
      <c r="F196" s="209" t="s">
        <v>723</v>
      </c>
      <c r="G196" s="206"/>
      <c r="H196" s="210" t="s">
        <v>21</v>
      </c>
      <c r="I196" s="211"/>
      <c r="J196" s="206"/>
      <c r="K196" s="206"/>
      <c r="L196" s="212"/>
      <c r="M196" s="213"/>
      <c r="N196" s="214"/>
      <c r="O196" s="214"/>
      <c r="P196" s="214"/>
      <c r="Q196" s="214"/>
      <c r="R196" s="214"/>
      <c r="S196" s="214"/>
      <c r="T196" s="215"/>
      <c r="AT196" s="216" t="s">
        <v>183</v>
      </c>
      <c r="AU196" s="216" t="s">
        <v>82</v>
      </c>
      <c r="AV196" s="11" t="s">
        <v>80</v>
      </c>
      <c r="AW196" s="11" t="s">
        <v>35</v>
      </c>
      <c r="AX196" s="11" t="s">
        <v>72</v>
      </c>
      <c r="AY196" s="216" t="s">
        <v>173</v>
      </c>
    </row>
    <row r="197" spans="2:51" s="11" customFormat="1" ht="13.5">
      <c r="B197" s="205"/>
      <c r="C197" s="206"/>
      <c r="D197" s="207" t="s">
        <v>183</v>
      </c>
      <c r="E197" s="208" t="s">
        <v>21</v>
      </c>
      <c r="F197" s="209" t="s">
        <v>694</v>
      </c>
      <c r="G197" s="206"/>
      <c r="H197" s="210" t="s">
        <v>21</v>
      </c>
      <c r="I197" s="211"/>
      <c r="J197" s="206"/>
      <c r="K197" s="206"/>
      <c r="L197" s="212"/>
      <c r="M197" s="213"/>
      <c r="N197" s="214"/>
      <c r="O197" s="214"/>
      <c r="P197" s="214"/>
      <c r="Q197" s="214"/>
      <c r="R197" s="214"/>
      <c r="S197" s="214"/>
      <c r="T197" s="215"/>
      <c r="AT197" s="216" t="s">
        <v>183</v>
      </c>
      <c r="AU197" s="216" t="s">
        <v>82</v>
      </c>
      <c r="AV197" s="11" t="s">
        <v>80</v>
      </c>
      <c r="AW197" s="11" t="s">
        <v>35</v>
      </c>
      <c r="AX197" s="11" t="s">
        <v>72</v>
      </c>
      <c r="AY197" s="216" t="s">
        <v>173</v>
      </c>
    </row>
    <row r="198" spans="2:51" s="11" customFormat="1" ht="13.5">
      <c r="B198" s="205"/>
      <c r="C198" s="206"/>
      <c r="D198" s="207" t="s">
        <v>183</v>
      </c>
      <c r="E198" s="208" t="s">
        <v>21</v>
      </c>
      <c r="F198" s="360" t="s">
        <v>3836</v>
      </c>
      <c r="G198" s="206"/>
      <c r="H198" s="210" t="s">
        <v>21</v>
      </c>
      <c r="I198" s="211"/>
      <c r="J198" s="206"/>
      <c r="K198" s="206"/>
      <c r="L198" s="212"/>
      <c r="M198" s="213"/>
      <c r="N198" s="214"/>
      <c r="O198" s="214"/>
      <c r="P198" s="214"/>
      <c r="Q198" s="214"/>
      <c r="R198" s="214"/>
      <c r="S198" s="214"/>
      <c r="T198" s="215"/>
      <c r="AT198" s="216" t="s">
        <v>183</v>
      </c>
      <c r="AU198" s="216" t="s">
        <v>82</v>
      </c>
      <c r="AV198" s="11" t="s">
        <v>80</v>
      </c>
      <c r="AW198" s="11" t="s">
        <v>35</v>
      </c>
      <c r="AX198" s="11" t="s">
        <v>72</v>
      </c>
      <c r="AY198" s="216" t="s">
        <v>173</v>
      </c>
    </row>
    <row r="199" spans="2:51" s="12" customFormat="1" ht="13.5">
      <c r="B199" s="217"/>
      <c r="C199" s="218"/>
      <c r="D199" s="207" t="s">
        <v>183</v>
      </c>
      <c r="E199" s="219" t="s">
        <v>21</v>
      </c>
      <c r="F199" s="220" t="s">
        <v>729</v>
      </c>
      <c r="G199" s="218"/>
      <c r="H199" s="221">
        <v>5.791</v>
      </c>
      <c r="I199" s="222"/>
      <c r="J199" s="218"/>
      <c r="K199" s="218"/>
      <c r="L199" s="223"/>
      <c r="M199" s="224"/>
      <c r="N199" s="225"/>
      <c r="O199" s="225"/>
      <c r="P199" s="225"/>
      <c r="Q199" s="225"/>
      <c r="R199" s="225"/>
      <c r="S199" s="225"/>
      <c r="T199" s="226"/>
      <c r="AT199" s="227" t="s">
        <v>183</v>
      </c>
      <c r="AU199" s="227" t="s">
        <v>82</v>
      </c>
      <c r="AV199" s="12" t="s">
        <v>82</v>
      </c>
      <c r="AW199" s="12" t="s">
        <v>35</v>
      </c>
      <c r="AX199" s="12" t="s">
        <v>72</v>
      </c>
      <c r="AY199" s="227" t="s">
        <v>173</v>
      </c>
    </row>
    <row r="200" spans="2:51" s="11" customFormat="1" ht="13.5">
      <c r="B200" s="205"/>
      <c r="C200" s="206"/>
      <c r="D200" s="207" t="s">
        <v>183</v>
      </c>
      <c r="E200" s="208" t="s">
        <v>21</v>
      </c>
      <c r="F200" s="209" t="s">
        <v>723</v>
      </c>
      <c r="G200" s="206"/>
      <c r="H200" s="210" t="s">
        <v>21</v>
      </c>
      <c r="I200" s="211"/>
      <c r="J200" s="206"/>
      <c r="K200" s="206"/>
      <c r="L200" s="212"/>
      <c r="M200" s="213"/>
      <c r="N200" s="214"/>
      <c r="O200" s="214"/>
      <c r="P200" s="214"/>
      <c r="Q200" s="214"/>
      <c r="R200" s="214"/>
      <c r="S200" s="214"/>
      <c r="T200" s="215"/>
      <c r="AT200" s="216" t="s">
        <v>183</v>
      </c>
      <c r="AU200" s="216" t="s">
        <v>82</v>
      </c>
      <c r="AV200" s="11" t="s">
        <v>80</v>
      </c>
      <c r="AW200" s="11" t="s">
        <v>35</v>
      </c>
      <c r="AX200" s="11" t="s">
        <v>72</v>
      </c>
      <c r="AY200" s="216" t="s">
        <v>173</v>
      </c>
    </row>
    <row r="201" spans="2:51" s="11" customFormat="1" ht="13.5">
      <c r="B201" s="205"/>
      <c r="C201" s="206"/>
      <c r="D201" s="207" t="s">
        <v>183</v>
      </c>
      <c r="E201" s="208" t="s">
        <v>21</v>
      </c>
      <c r="F201" s="209" t="s">
        <v>709</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ht="13.5">
      <c r="B202" s="205"/>
      <c r="C202" s="206"/>
      <c r="D202" s="207" t="s">
        <v>183</v>
      </c>
      <c r="E202" s="208" t="s">
        <v>21</v>
      </c>
      <c r="F202" s="360" t="s">
        <v>3836</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ht="13.5">
      <c r="B203" s="217"/>
      <c r="C203" s="218"/>
      <c r="D203" s="207" t="s">
        <v>183</v>
      </c>
      <c r="E203" s="219" t="s">
        <v>21</v>
      </c>
      <c r="F203" s="220">
        <v>0</v>
      </c>
      <c r="G203" s="218"/>
      <c r="H203" s="221">
        <v>0</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1" customFormat="1" ht="13.5">
      <c r="B204" s="205"/>
      <c r="C204" s="206"/>
      <c r="D204" s="207" t="s">
        <v>183</v>
      </c>
      <c r="E204" s="208" t="s">
        <v>21</v>
      </c>
      <c r="F204" s="209" t="s">
        <v>723</v>
      </c>
      <c r="G204" s="206"/>
      <c r="H204" s="210" t="s">
        <v>21</v>
      </c>
      <c r="I204" s="211"/>
      <c r="J204" s="206"/>
      <c r="K204" s="206"/>
      <c r="L204" s="212"/>
      <c r="M204" s="213"/>
      <c r="N204" s="214"/>
      <c r="O204" s="214"/>
      <c r="P204" s="214"/>
      <c r="Q204" s="214"/>
      <c r="R204" s="214"/>
      <c r="S204" s="214"/>
      <c r="T204" s="215"/>
      <c r="AT204" s="216" t="s">
        <v>183</v>
      </c>
      <c r="AU204" s="216" t="s">
        <v>82</v>
      </c>
      <c r="AV204" s="11" t="s">
        <v>80</v>
      </c>
      <c r="AW204" s="11" t="s">
        <v>35</v>
      </c>
      <c r="AX204" s="11" t="s">
        <v>72</v>
      </c>
      <c r="AY204" s="216" t="s">
        <v>173</v>
      </c>
    </row>
    <row r="205" spans="2:51" s="11" customFormat="1" ht="13.5">
      <c r="B205" s="205"/>
      <c r="C205" s="206"/>
      <c r="D205" s="207" t="s">
        <v>183</v>
      </c>
      <c r="E205" s="208" t="s">
        <v>21</v>
      </c>
      <c r="F205" s="209" t="s">
        <v>312</v>
      </c>
      <c r="G205" s="206"/>
      <c r="H205" s="210" t="s">
        <v>21</v>
      </c>
      <c r="I205" s="211"/>
      <c r="J205" s="206"/>
      <c r="K205" s="206"/>
      <c r="L205" s="212"/>
      <c r="M205" s="213"/>
      <c r="N205" s="214"/>
      <c r="O205" s="214"/>
      <c r="P205" s="214"/>
      <c r="Q205" s="214"/>
      <c r="R205" s="214"/>
      <c r="S205" s="214"/>
      <c r="T205" s="215"/>
      <c r="AT205" s="216" t="s">
        <v>183</v>
      </c>
      <c r="AU205" s="216" t="s">
        <v>82</v>
      </c>
      <c r="AV205" s="11" t="s">
        <v>80</v>
      </c>
      <c r="AW205" s="11" t="s">
        <v>35</v>
      </c>
      <c r="AX205" s="11" t="s">
        <v>72</v>
      </c>
      <c r="AY205" s="216" t="s">
        <v>173</v>
      </c>
    </row>
    <row r="206" spans="2:51" s="11" customFormat="1" ht="13.5">
      <c r="B206" s="205"/>
      <c r="C206" s="206"/>
      <c r="D206" s="207" t="s">
        <v>183</v>
      </c>
      <c r="E206" s="208" t="s">
        <v>21</v>
      </c>
      <c r="F206" s="360" t="s">
        <v>3837</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2" customFormat="1" ht="13.5">
      <c r="B207" s="217"/>
      <c r="C207" s="218"/>
      <c r="D207" s="207" t="s">
        <v>183</v>
      </c>
      <c r="E207" s="219" t="s">
        <v>21</v>
      </c>
      <c r="F207" s="220" t="s">
        <v>730</v>
      </c>
      <c r="G207" s="218"/>
      <c r="H207" s="221">
        <v>3.647</v>
      </c>
      <c r="I207" s="222"/>
      <c r="J207" s="218"/>
      <c r="K207" s="218"/>
      <c r="L207" s="223"/>
      <c r="M207" s="224"/>
      <c r="N207" s="225"/>
      <c r="O207" s="225"/>
      <c r="P207" s="225"/>
      <c r="Q207" s="225"/>
      <c r="R207" s="225"/>
      <c r="S207" s="225"/>
      <c r="T207" s="226"/>
      <c r="AT207" s="227" t="s">
        <v>183</v>
      </c>
      <c r="AU207" s="227" t="s">
        <v>82</v>
      </c>
      <c r="AV207" s="12" t="s">
        <v>82</v>
      </c>
      <c r="AW207" s="12" t="s">
        <v>35</v>
      </c>
      <c r="AX207" s="12" t="s">
        <v>72</v>
      </c>
      <c r="AY207" s="227" t="s">
        <v>173</v>
      </c>
    </row>
    <row r="208" spans="2:51" s="11" customFormat="1" ht="13.5">
      <c r="B208" s="205"/>
      <c r="C208" s="206"/>
      <c r="D208" s="207" t="s">
        <v>183</v>
      </c>
      <c r="E208" s="208" t="s">
        <v>21</v>
      </c>
      <c r="F208" s="209" t="s">
        <v>723</v>
      </c>
      <c r="G208" s="206"/>
      <c r="H208" s="210" t="s">
        <v>21</v>
      </c>
      <c r="I208" s="211"/>
      <c r="J208" s="206"/>
      <c r="K208" s="206"/>
      <c r="L208" s="212"/>
      <c r="M208" s="213"/>
      <c r="N208" s="214"/>
      <c r="O208" s="214"/>
      <c r="P208" s="214"/>
      <c r="Q208" s="214"/>
      <c r="R208" s="214"/>
      <c r="S208" s="214"/>
      <c r="T208" s="215"/>
      <c r="AT208" s="216" t="s">
        <v>183</v>
      </c>
      <c r="AU208" s="216" t="s">
        <v>82</v>
      </c>
      <c r="AV208" s="11" t="s">
        <v>80</v>
      </c>
      <c r="AW208" s="11" t="s">
        <v>35</v>
      </c>
      <c r="AX208" s="11" t="s">
        <v>72</v>
      </c>
      <c r="AY208" s="216" t="s">
        <v>173</v>
      </c>
    </row>
    <row r="209" spans="2:51" s="11" customFormat="1" ht="13.5">
      <c r="B209" s="205"/>
      <c r="C209" s="206"/>
      <c r="D209" s="207" t="s">
        <v>183</v>
      </c>
      <c r="E209" s="208" t="s">
        <v>21</v>
      </c>
      <c r="F209" s="209" t="s">
        <v>312</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2" customFormat="1" ht="13.5">
      <c r="B210" s="217"/>
      <c r="C210" s="218"/>
      <c r="D210" s="207" t="s">
        <v>183</v>
      </c>
      <c r="E210" s="219" t="s">
        <v>21</v>
      </c>
      <c r="F210" s="220" t="s">
        <v>21</v>
      </c>
      <c r="G210" s="218"/>
      <c r="H210" s="221">
        <v>0</v>
      </c>
      <c r="I210" s="222"/>
      <c r="J210" s="218"/>
      <c r="K210" s="218"/>
      <c r="L210" s="223"/>
      <c r="M210" s="224"/>
      <c r="N210" s="225"/>
      <c r="O210" s="225"/>
      <c r="P210" s="225"/>
      <c r="Q210" s="225"/>
      <c r="R210" s="225"/>
      <c r="S210" s="225"/>
      <c r="T210" s="226"/>
      <c r="AT210" s="227" t="s">
        <v>183</v>
      </c>
      <c r="AU210" s="227" t="s">
        <v>82</v>
      </c>
      <c r="AV210" s="12" t="s">
        <v>82</v>
      </c>
      <c r="AW210" s="12" t="s">
        <v>35</v>
      </c>
      <c r="AX210" s="12" t="s">
        <v>72</v>
      </c>
      <c r="AY210" s="227" t="s">
        <v>173</v>
      </c>
    </row>
    <row r="211" spans="2:51" s="12" customFormat="1" ht="13.5">
      <c r="B211" s="217"/>
      <c r="C211" s="218"/>
      <c r="D211" s="207" t="s">
        <v>183</v>
      </c>
      <c r="E211" s="219" t="s">
        <v>21</v>
      </c>
      <c r="F211" s="220" t="s">
        <v>21</v>
      </c>
      <c r="G211" s="218"/>
      <c r="H211" s="221">
        <v>0</v>
      </c>
      <c r="I211" s="222"/>
      <c r="J211" s="218"/>
      <c r="K211" s="218"/>
      <c r="L211" s="223"/>
      <c r="M211" s="224"/>
      <c r="N211" s="225"/>
      <c r="O211" s="225"/>
      <c r="P211" s="225"/>
      <c r="Q211" s="225"/>
      <c r="R211" s="225"/>
      <c r="S211" s="225"/>
      <c r="T211" s="226"/>
      <c r="AT211" s="227" t="s">
        <v>183</v>
      </c>
      <c r="AU211" s="227" t="s">
        <v>82</v>
      </c>
      <c r="AV211" s="12" t="s">
        <v>82</v>
      </c>
      <c r="AW211" s="12" t="s">
        <v>35</v>
      </c>
      <c r="AX211" s="12" t="s">
        <v>72</v>
      </c>
      <c r="AY211" s="227" t="s">
        <v>173</v>
      </c>
    </row>
    <row r="212" spans="2:51" s="11" customFormat="1" ht="13.5">
      <c r="B212" s="205"/>
      <c r="C212" s="206"/>
      <c r="D212" s="207" t="s">
        <v>183</v>
      </c>
      <c r="E212" s="208" t="s">
        <v>21</v>
      </c>
      <c r="F212" s="209" t="s">
        <v>723</v>
      </c>
      <c r="G212" s="206"/>
      <c r="H212" s="210" t="s">
        <v>21</v>
      </c>
      <c r="I212" s="211"/>
      <c r="J212" s="206"/>
      <c r="K212" s="206"/>
      <c r="L212" s="212"/>
      <c r="M212" s="213"/>
      <c r="N212" s="214"/>
      <c r="O212" s="214"/>
      <c r="P212" s="214"/>
      <c r="Q212" s="214"/>
      <c r="R212" s="214"/>
      <c r="S212" s="214"/>
      <c r="T212" s="215"/>
      <c r="AT212" s="216" t="s">
        <v>183</v>
      </c>
      <c r="AU212" s="216" t="s">
        <v>82</v>
      </c>
      <c r="AV212" s="11" t="s">
        <v>80</v>
      </c>
      <c r="AW212" s="11" t="s">
        <v>35</v>
      </c>
      <c r="AX212" s="11" t="s">
        <v>72</v>
      </c>
      <c r="AY212" s="216" t="s">
        <v>173</v>
      </c>
    </row>
    <row r="213" spans="2:51" s="11" customFormat="1" ht="13.5">
      <c r="B213" s="205"/>
      <c r="C213" s="206"/>
      <c r="D213" s="207" t="s">
        <v>183</v>
      </c>
      <c r="E213" s="208" t="s">
        <v>21</v>
      </c>
      <c r="F213" s="209" t="s">
        <v>229</v>
      </c>
      <c r="G213" s="206"/>
      <c r="H213" s="210" t="s">
        <v>21</v>
      </c>
      <c r="I213" s="211"/>
      <c r="J213" s="206"/>
      <c r="K213" s="206"/>
      <c r="L213" s="212"/>
      <c r="M213" s="213"/>
      <c r="N213" s="214"/>
      <c r="O213" s="214"/>
      <c r="P213" s="214"/>
      <c r="Q213" s="214"/>
      <c r="R213" s="214"/>
      <c r="S213" s="214"/>
      <c r="T213" s="215"/>
      <c r="AT213" s="216" t="s">
        <v>183</v>
      </c>
      <c r="AU213" s="216" t="s">
        <v>82</v>
      </c>
      <c r="AV213" s="11" t="s">
        <v>80</v>
      </c>
      <c r="AW213" s="11" t="s">
        <v>35</v>
      </c>
      <c r="AX213" s="11" t="s">
        <v>72</v>
      </c>
      <c r="AY213" s="216" t="s">
        <v>173</v>
      </c>
    </row>
    <row r="214" spans="2:51" s="11" customFormat="1" ht="13.5">
      <c r="B214" s="205"/>
      <c r="C214" s="206"/>
      <c r="D214" s="207" t="s">
        <v>183</v>
      </c>
      <c r="E214" s="208" t="s">
        <v>21</v>
      </c>
      <c r="F214" s="360" t="s">
        <v>3837</v>
      </c>
      <c r="G214" s="206"/>
      <c r="H214" s="210" t="s">
        <v>21</v>
      </c>
      <c r="I214" s="211"/>
      <c r="J214" s="206"/>
      <c r="K214" s="206"/>
      <c r="L214" s="212"/>
      <c r="M214" s="213"/>
      <c r="N214" s="214"/>
      <c r="O214" s="214"/>
      <c r="P214" s="214"/>
      <c r="Q214" s="214"/>
      <c r="R214" s="214"/>
      <c r="S214" s="214"/>
      <c r="T214" s="215"/>
      <c r="AT214" s="216" t="s">
        <v>183</v>
      </c>
      <c r="AU214" s="216" t="s">
        <v>82</v>
      </c>
      <c r="AV214" s="11" t="s">
        <v>80</v>
      </c>
      <c r="AW214" s="11" t="s">
        <v>35</v>
      </c>
      <c r="AX214" s="11" t="s">
        <v>72</v>
      </c>
      <c r="AY214" s="216" t="s">
        <v>173</v>
      </c>
    </row>
    <row r="215" spans="2:51" s="12" customFormat="1" ht="13.5">
      <c r="B215" s="217"/>
      <c r="C215" s="218"/>
      <c r="D215" s="207" t="s">
        <v>183</v>
      </c>
      <c r="E215" s="219" t="s">
        <v>21</v>
      </c>
      <c r="F215" s="220" t="s">
        <v>731</v>
      </c>
      <c r="G215" s="218"/>
      <c r="H215" s="221">
        <v>1.484</v>
      </c>
      <c r="I215" s="222"/>
      <c r="J215" s="218"/>
      <c r="K215" s="218"/>
      <c r="L215" s="223"/>
      <c r="M215" s="224"/>
      <c r="N215" s="225"/>
      <c r="O215" s="225"/>
      <c r="P215" s="225"/>
      <c r="Q215" s="225"/>
      <c r="R215" s="225"/>
      <c r="S215" s="225"/>
      <c r="T215" s="226"/>
      <c r="AT215" s="227" t="s">
        <v>183</v>
      </c>
      <c r="AU215" s="227" t="s">
        <v>82</v>
      </c>
      <c r="AV215" s="12" t="s">
        <v>82</v>
      </c>
      <c r="AW215" s="12" t="s">
        <v>35</v>
      </c>
      <c r="AX215" s="12" t="s">
        <v>72</v>
      </c>
      <c r="AY215" s="227" t="s">
        <v>173</v>
      </c>
    </row>
    <row r="216" spans="2:51" s="11" customFormat="1" ht="13.5">
      <c r="B216" s="205"/>
      <c r="C216" s="206"/>
      <c r="D216" s="207" t="s">
        <v>183</v>
      </c>
      <c r="E216" s="208" t="s">
        <v>21</v>
      </c>
      <c r="F216" s="209" t="s">
        <v>723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ht="13.5">
      <c r="B217" s="205"/>
      <c r="C217" s="206"/>
      <c r="D217" s="207" t="s">
        <v>183</v>
      </c>
      <c r="E217" s="208" t="s">
        <v>21</v>
      </c>
      <c r="F217" s="209" t="s">
        <v>229</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1" customFormat="1" ht="13.5">
      <c r="B218" s="205"/>
      <c r="C218" s="206"/>
      <c r="D218" s="207" t="s">
        <v>183</v>
      </c>
      <c r="E218" s="208" t="s">
        <v>21</v>
      </c>
      <c r="F218" s="360" t="s">
        <v>3836</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2" customFormat="1" ht="13.5">
      <c r="B219" s="217"/>
      <c r="C219" s="218"/>
      <c r="D219" s="207" t="s">
        <v>183</v>
      </c>
      <c r="E219" s="219" t="s">
        <v>21</v>
      </c>
      <c r="F219" s="220">
        <v>0</v>
      </c>
      <c r="G219" s="218"/>
      <c r="H219" s="221">
        <v>0</v>
      </c>
      <c r="I219" s="222"/>
      <c r="J219" s="218"/>
      <c r="K219" s="218"/>
      <c r="L219" s="223"/>
      <c r="M219" s="224"/>
      <c r="N219" s="225"/>
      <c r="O219" s="225"/>
      <c r="P219" s="225"/>
      <c r="Q219" s="225"/>
      <c r="R219" s="225"/>
      <c r="S219" s="225"/>
      <c r="T219" s="226"/>
      <c r="AT219" s="227" t="s">
        <v>183</v>
      </c>
      <c r="AU219" s="227" t="s">
        <v>82</v>
      </c>
      <c r="AV219" s="12" t="s">
        <v>82</v>
      </c>
      <c r="AW219" s="12" t="s">
        <v>35</v>
      </c>
      <c r="AX219" s="12" t="s">
        <v>72</v>
      </c>
      <c r="AY219" s="227" t="s">
        <v>173</v>
      </c>
    </row>
    <row r="220" spans="2:51" s="11" customFormat="1" ht="13.5">
      <c r="B220" s="205"/>
      <c r="C220" s="206"/>
      <c r="D220" s="207" t="s">
        <v>183</v>
      </c>
      <c r="E220" s="208" t="s">
        <v>21</v>
      </c>
      <c r="F220" s="209" t="s">
        <v>723</v>
      </c>
      <c r="G220" s="206"/>
      <c r="H220" s="210" t="s">
        <v>21</v>
      </c>
      <c r="I220" s="211"/>
      <c r="J220" s="206"/>
      <c r="K220" s="206"/>
      <c r="L220" s="212"/>
      <c r="M220" s="213"/>
      <c r="N220" s="214"/>
      <c r="O220" s="214"/>
      <c r="P220" s="214"/>
      <c r="Q220" s="214"/>
      <c r="R220" s="214"/>
      <c r="S220" s="214"/>
      <c r="T220" s="215"/>
      <c r="AT220" s="216" t="s">
        <v>183</v>
      </c>
      <c r="AU220" s="216" t="s">
        <v>82</v>
      </c>
      <c r="AV220" s="11" t="s">
        <v>80</v>
      </c>
      <c r="AW220" s="11" t="s">
        <v>35</v>
      </c>
      <c r="AX220" s="11" t="s">
        <v>72</v>
      </c>
      <c r="AY220" s="216" t="s">
        <v>173</v>
      </c>
    </row>
    <row r="221" spans="2:51" s="11" customFormat="1" ht="13.5">
      <c r="B221" s="205"/>
      <c r="C221" s="206"/>
      <c r="D221" s="207" t="s">
        <v>183</v>
      </c>
      <c r="E221" s="208" t="s">
        <v>21</v>
      </c>
      <c r="F221" s="209" t="s">
        <v>212</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ht="13.5">
      <c r="B222" s="205"/>
      <c r="C222" s="206"/>
      <c r="D222" s="207" t="s">
        <v>183</v>
      </c>
      <c r="E222" s="208" t="s">
        <v>21</v>
      </c>
      <c r="F222" s="360" t="s">
        <v>3838</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ht="13.5">
      <c r="B223" s="217"/>
      <c r="C223" s="218"/>
      <c r="D223" s="207" t="s">
        <v>183</v>
      </c>
      <c r="E223" s="219" t="s">
        <v>21</v>
      </c>
      <c r="F223" s="220" t="s">
        <v>732</v>
      </c>
      <c r="G223" s="218"/>
      <c r="H223" s="221">
        <v>12.434</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1" customFormat="1" ht="13.5">
      <c r="B224" s="205"/>
      <c r="C224" s="206"/>
      <c r="D224" s="207" t="s">
        <v>183</v>
      </c>
      <c r="E224" s="208" t="s">
        <v>21</v>
      </c>
      <c r="F224" s="209" t="s">
        <v>723</v>
      </c>
      <c r="G224" s="206"/>
      <c r="H224" s="210" t="s">
        <v>21</v>
      </c>
      <c r="I224" s="211"/>
      <c r="J224" s="206"/>
      <c r="K224" s="206"/>
      <c r="L224" s="212"/>
      <c r="M224" s="213"/>
      <c r="N224" s="214"/>
      <c r="O224" s="214"/>
      <c r="P224" s="214"/>
      <c r="Q224" s="214"/>
      <c r="R224" s="214"/>
      <c r="S224" s="214"/>
      <c r="T224" s="215"/>
      <c r="AT224" s="216" t="s">
        <v>183</v>
      </c>
      <c r="AU224" s="216" t="s">
        <v>82</v>
      </c>
      <c r="AV224" s="11" t="s">
        <v>80</v>
      </c>
      <c r="AW224" s="11" t="s">
        <v>35</v>
      </c>
      <c r="AX224" s="11" t="s">
        <v>72</v>
      </c>
      <c r="AY224" s="216" t="s">
        <v>173</v>
      </c>
    </row>
    <row r="225" spans="2:51" s="11" customFormat="1" ht="13.5">
      <c r="B225" s="205"/>
      <c r="C225" s="206"/>
      <c r="D225" s="207" t="s">
        <v>183</v>
      </c>
      <c r="E225" s="208" t="s">
        <v>21</v>
      </c>
      <c r="F225" s="209" t="s">
        <v>309</v>
      </c>
      <c r="G225" s="206"/>
      <c r="H225" s="210" t="s">
        <v>21</v>
      </c>
      <c r="I225" s="211"/>
      <c r="J225" s="206"/>
      <c r="K225" s="206"/>
      <c r="L225" s="212"/>
      <c r="M225" s="213"/>
      <c r="N225" s="214"/>
      <c r="O225" s="214"/>
      <c r="P225" s="214"/>
      <c r="Q225" s="214"/>
      <c r="R225" s="214"/>
      <c r="S225" s="214"/>
      <c r="T225" s="215"/>
      <c r="AT225" s="216" t="s">
        <v>183</v>
      </c>
      <c r="AU225" s="216" t="s">
        <v>82</v>
      </c>
      <c r="AV225" s="11" t="s">
        <v>80</v>
      </c>
      <c r="AW225" s="11" t="s">
        <v>35</v>
      </c>
      <c r="AX225" s="11" t="s">
        <v>72</v>
      </c>
      <c r="AY225" s="216" t="s">
        <v>173</v>
      </c>
    </row>
    <row r="226" spans="2:51" s="11" customFormat="1" ht="13.5">
      <c r="B226" s="205"/>
      <c r="C226" s="206"/>
      <c r="D226" s="207" t="s">
        <v>183</v>
      </c>
      <c r="E226" s="208" t="s">
        <v>21</v>
      </c>
      <c r="F226" s="360" t="s">
        <v>3838</v>
      </c>
      <c r="G226" s="206"/>
      <c r="H226" s="210" t="s">
        <v>21</v>
      </c>
      <c r="I226" s="211"/>
      <c r="J226" s="206"/>
      <c r="K226" s="206"/>
      <c r="L226" s="212"/>
      <c r="M226" s="213"/>
      <c r="N226" s="214"/>
      <c r="O226" s="214"/>
      <c r="P226" s="214"/>
      <c r="Q226" s="214"/>
      <c r="R226" s="214"/>
      <c r="S226" s="214"/>
      <c r="T226" s="215"/>
      <c r="AT226" s="216" t="s">
        <v>183</v>
      </c>
      <c r="AU226" s="216" t="s">
        <v>82</v>
      </c>
      <c r="AV226" s="11" t="s">
        <v>80</v>
      </c>
      <c r="AW226" s="11" t="s">
        <v>35</v>
      </c>
      <c r="AX226" s="11" t="s">
        <v>72</v>
      </c>
      <c r="AY226" s="216" t="s">
        <v>173</v>
      </c>
    </row>
    <row r="227" spans="2:51" s="12" customFormat="1" ht="13.5">
      <c r="B227" s="217"/>
      <c r="C227" s="218"/>
      <c r="D227" s="207" t="s">
        <v>183</v>
      </c>
      <c r="E227" s="219" t="s">
        <v>21</v>
      </c>
      <c r="F227" s="220" t="s">
        <v>733</v>
      </c>
      <c r="G227" s="218"/>
      <c r="H227" s="221">
        <v>13.188</v>
      </c>
      <c r="I227" s="222"/>
      <c r="J227" s="218"/>
      <c r="K227" s="218"/>
      <c r="L227" s="223"/>
      <c r="M227" s="224"/>
      <c r="N227" s="225"/>
      <c r="O227" s="225"/>
      <c r="P227" s="225"/>
      <c r="Q227" s="225"/>
      <c r="R227" s="225"/>
      <c r="S227" s="225"/>
      <c r="T227" s="226"/>
      <c r="AT227" s="227" t="s">
        <v>183</v>
      </c>
      <c r="AU227" s="227" t="s">
        <v>82</v>
      </c>
      <c r="AV227" s="12" t="s">
        <v>82</v>
      </c>
      <c r="AW227" s="12" t="s">
        <v>35</v>
      </c>
      <c r="AX227" s="12" t="s">
        <v>72</v>
      </c>
      <c r="AY227" s="227" t="s">
        <v>173</v>
      </c>
    </row>
    <row r="228" spans="2:51" s="14" customFormat="1" ht="13.5">
      <c r="B228" s="243"/>
      <c r="C228" s="244"/>
      <c r="D228" s="207" t="s">
        <v>183</v>
      </c>
      <c r="E228" s="245" t="s">
        <v>21</v>
      </c>
      <c r="F228" s="246" t="s">
        <v>204</v>
      </c>
      <c r="G228" s="244"/>
      <c r="H228" s="247">
        <v>68.394</v>
      </c>
      <c r="I228" s="248"/>
      <c r="J228" s="244"/>
      <c r="K228" s="244"/>
      <c r="L228" s="249"/>
      <c r="M228" s="250"/>
      <c r="N228" s="251"/>
      <c r="O228" s="251"/>
      <c r="P228" s="251"/>
      <c r="Q228" s="251"/>
      <c r="R228" s="251"/>
      <c r="S228" s="251"/>
      <c r="T228" s="252"/>
      <c r="AT228" s="253" t="s">
        <v>183</v>
      </c>
      <c r="AU228" s="253" t="s">
        <v>82</v>
      </c>
      <c r="AV228" s="14" t="s">
        <v>181</v>
      </c>
      <c r="AW228" s="14" t="s">
        <v>35</v>
      </c>
      <c r="AX228" s="14" t="s">
        <v>80</v>
      </c>
      <c r="AY228" s="253" t="s">
        <v>173</v>
      </c>
    </row>
    <row r="229" spans="2:63" s="10" customFormat="1" ht="29.85" customHeight="1">
      <c r="B229" s="176"/>
      <c r="C229" s="177"/>
      <c r="D229" s="190" t="s">
        <v>71</v>
      </c>
      <c r="E229" s="191" t="s">
        <v>734</v>
      </c>
      <c r="F229" s="191" t="s">
        <v>735</v>
      </c>
      <c r="G229" s="177"/>
      <c r="H229" s="177"/>
      <c r="I229" s="180"/>
      <c r="J229" s="192">
        <f>BK229</f>
        <v>0</v>
      </c>
      <c r="K229" s="177"/>
      <c r="L229" s="182"/>
      <c r="M229" s="183"/>
      <c r="N229" s="184"/>
      <c r="O229" s="184"/>
      <c r="P229" s="185">
        <f>P230</f>
        <v>0</v>
      </c>
      <c r="Q229" s="184"/>
      <c r="R229" s="185">
        <f>R230</f>
        <v>0</v>
      </c>
      <c r="S229" s="184"/>
      <c r="T229" s="186">
        <f>T230</f>
        <v>0</v>
      </c>
      <c r="AR229" s="187" t="s">
        <v>80</v>
      </c>
      <c r="AT229" s="188" t="s">
        <v>71</v>
      </c>
      <c r="AU229" s="188" t="s">
        <v>80</v>
      </c>
      <c r="AY229" s="187" t="s">
        <v>173</v>
      </c>
      <c r="BK229" s="189">
        <f>BK230</f>
        <v>0</v>
      </c>
    </row>
    <row r="230" spans="2:65" s="1" customFormat="1" ht="44.25" customHeight="1">
      <c r="B230" s="41"/>
      <c r="C230" s="193" t="s">
        <v>237</v>
      </c>
      <c r="D230" s="193" t="s">
        <v>176</v>
      </c>
      <c r="E230" s="194" t="s">
        <v>736</v>
      </c>
      <c r="F230" s="195" t="s">
        <v>737</v>
      </c>
      <c r="G230" s="196" t="s">
        <v>463</v>
      </c>
      <c r="H230" s="197">
        <v>8.108</v>
      </c>
      <c r="I230" s="198"/>
      <c r="J230" s="199">
        <f>ROUND(I230*H230,2)</f>
        <v>0</v>
      </c>
      <c r="K230" s="195" t="s">
        <v>180</v>
      </c>
      <c r="L230" s="61"/>
      <c r="M230" s="200" t="s">
        <v>21</v>
      </c>
      <c r="N230" s="201" t="s">
        <v>43</v>
      </c>
      <c r="O230" s="42"/>
      <c r="P230" s="202">
        <f>O230*H230</f>
        <v>0</v>
      </c>
      <c r="Q230" s="202">
        <v>0</v>
      </c>
      <c r="R230" s="202">
        <f>Q230*H230</f>
        <v>0</v>
      </c>
      <c r="S230" s="202">
        <v>0</v>
      </c>
      <c r="T230" s="203">
        <f>S230*H230</f>
        <v>0</v>
      </c>
      <c r="AR230" s="24" t="s">
        <v>181</v>
      </c>
      <c r="AT230" s="24" t="s">
        <v>176</v>
      </c>
      <c r="AU230" s="24" t="s">
        <v>82</v>
      </c>
      <c r="AY230" s="24" t="s">
        <v>173</v>
      </c>
      <c r="BE230" s="204">
        <f>IF(N230="základní",J230,0)</f>
        <v>0</v>
      </c>
      <c r="BF230" s="204">
        <f>IF(N230="snížená",J230,0)</f>
        <v>0</v>
      </c>
      <c r="BG230" s="204">
        <f>IF(N230="zákl. přenesená",J230,0)</f>
        <v>0</v>
      </c>
      <c r="BH230" s="204">
        <f>IF(N230="sníž. přenesená",J230,0)</f>
        <v>0</v>
      </c>
      <c r="BI230" s="204">
        <f>IF(N230="nulová",J230,0)</f>
        <v>0</v>
      </c>
      <c r="BJ230" s="24" t="s">
        <v>80</v>
      </c>
      <c r="BK230" s="204">
        <f>ROUND(I230*H230,2)</f>
        <v>0</v>
      </c>
      <c r="BL230" s="24" t="s">
        <v>181</v>
      </c>
      <c r="BM230" s="24" t="s">
        <v>738</v>
      </c>
    </row>
    <row r="231" spans="2:63" s="10" customFormat="1" ht="37.35" customHeight="1">
      <c r="B231" s="176"/>
      <c r="C231" s="177"/>
      <c r="D231" s="178" t="s">
        <v>71</v>
      </c>
      <c r="E231" s="179" t="s">
        <v>544</v>
      </c>
      <c r="F231" s="179" t="s">
        <v>545</v>
      </c>
      <c r="G231" s="177"/>
      <c r="H231" s="177"/>
      <c r="I231" s="180"/>
      <c r="J231" s="181">
        <f>BK231</f>
        <v>0</v>
      </c>
      <c r="K231" s="177"/>
      <c r="L231" s="182"/>
      <c r="M231" s="183"/>
      <c r="N231" s="184"/>
      <c r="O231" s="184"/>
      <c r="P231" s="185">
        <f>P232</f>
        <v>0</v>
      </c>
      <c r="Q231" s="184"/>
      <c r="R231" s="185">
        <f>R232</f>
        <v>0.33286008</v>
      </c>
      <c r="S231" s="184"/>
      <c r="T231" s="186">
        <f>T232</f>
        <v>0</v>
      </c>
      <c r="AR231" s="187" t="s">
        <v>82</v>
      </c>
      <c r="AT231" s="188" t="s">
        <v>71</v>
      </c>
      <c r="AU231" s="188" t="s">
        <v>72</v>
      </c>
      <c r="AY231" s="187" t="s">
        <v>173</v>
      </c>
      <c r="BK231" s="189">
        <f>BK232</f>
        <v>0</v>
      </c>
    </row>
    <row r="232" spans="2:63" s="10" customFormat="1" ht="19.9" customHeight="1">
      <c r="B232" s="176"/>
      <c r="C232" s="177"/>
      <c r="D232" s="190" t="s">
        <v>71</v>
      </c>
      <c r="E232" s="191" t="s">
        <v>598</v>
      </c>
      <c r="F232" s="191" t="s">
        <v>599</v>
      </c>
      <c r="G232" s="177"/>
      <c r="H232" s="177"/>
      <c r="I232" s="180"/>
      <c r="J232" s="192">
        <f>BK232</f>
        <v>0</v>
      </c>
      <c r="K232" s="177"/>
      <c r="L232" s="182"/>
      <c r="M232" s="183"/>
      <c r="N232" s="184"/>
      <c r="O232" s="184"/>
      <c r="P232" s="185">
        <f>SUM(P233:P261)</f>
        <v>0</v>
      </c>
      <c r="Q232" s="184"/>
      <c r="R232" s="185">
        <f>SUM(R233:R261)</f>
        <v>0.33286008</v>
      </c>
      <c r="S232" s="184"/>
      <c r="T232" s="186">
        <f>SUM(T233:T261)</f>
        <v>0</v>
      </c>
      <c r="AR232" s="187" t="s">
        <v>82</v>
      </c>
      <c r="AT232" s="188" t="s">
        <v>71</v>
      </c>
      <c r="AU232" s="188" t="s">
        <v>80</v>
      </c>
      <c r="AY232" s="187" t="s">
        <v>173</v>
      </c>
      <c r="BK232" s="189">
        <f>SUM(BK233:BK261)</f>
        <v>0</v>
      </c>
    </row>
    <row r="233" spans="2:65" s="1" customFormat="1" ht="44.25" customHeight="1">
      <c r="B233" s="41"/>
      <c r="C233" s="193" t="s">
        <v>304</v>
      </c>
      <c r="D233" s="193" t="s">
        <v>176</v>
      </c>
      <c r="E233" s="194" t="s">
        <v>739</v>
      </c>
      <c r="F233" s="195" t="s">
        <v>740</v>
      </c>
      <c r="G233" s="196" t="s">
        <v>179</v>
      </c>
      <c r="H233" s="197">
        <v>5.803</v>
      </c>
      <c r="I233" s="198"/>
      <c r="J233" s="199">
        <f>ROUND(I233*H233,2)</f>
        <v>0</v>
      </c>
      <c r="K233" s="195" t="s">
        <v>21</v>
      </c>
      <c r="L233" s="61"/>
      <c r="M233" s="200" t="s">
        <v>21</v>
      </c>
      <c r="N233" s="201" t="s">
        <v>43</v>
      </c>
      <c r="O233" s="42"/>
      <c r="P233" s="202">
        <f>O233*H233</f>
        <v>0</v>
      </c>
      <c r="Q233" s="202">
        <v>0.05696</v>
      </c>
      <c r="R233" s="202">
        <f>Q233*H233</f>
        <v>0.33053888</v>
      </c>
      <c r="S233" s="202">
        <v>0</v>
      </c>
      <c r="T233" s="203">
        <f>S233*H233</f>
        <v>0</v>
      </c>
      <c r="AR233" s="24" t="s">
        <v>465</v>
      </c>
      <c r="AT233" s="24" t="s">
        <v>176</v>
      </c>
      <c r="AU233" s="24" t="s">
        <v>82</v>
      </c>
      <c r="AY233" s="24" t="s">
        <v>173</v>
      </c>
      <c r="BE233" s="204">
        <f>IF(N233="základní",J233,0)</f>
        <v>0</v>
      </c>
      <c r="BF233" s="204">
        <f>IF(N233="snížená",J233,0)</f>
        <v>0</v>
      </c>
      <c r="BG233" s="204">
        <f>IF(N233="zákl. přenesená",J233,0)</f>
        <v>0</v>
      </c>
      <c r="BH233" s="204">
        <f>IF(N233="sníž. přenesená",J233,0)</f>
        <v>0</v>
      </c>
      <c r="BI233" s="204">
        <f>IF(N233="nulová",J233,0)</f>
        <v>0</v>
      </c>
      <c r="BJ233" s="24" t="s">
        <v>80</v>
      </c>
      <c r="BK233" s="204">
        <f>ROUND(I233*H233,2)</f>
        <v>0</v>
      </c>
      <c r="BL233" s="24" t="s">
        <v>465</v>
      </c>
      <c r="BM233" s="24" t="s">
        <v>741</v>
      </c>
    </row>
    <row r="234" spans="2:51" s="11" customFormat="1" ht="13.5">
      <c r="B234" s="205"/>
      <c r="C234" s="206"/>
      <c r="D234" s="207" t="s">
        <v>183</v>
      </c>
      <c r="E234" s="208" t="s">
        <v>21</v>
      </c>
      <c r="F234" s="209" t="s">
        <v>742</v>
      </c>
      <c r="G234" s="206"/>
      <c r="H234" s="210" t="s">
        <v>21</v>
      </c>
      <c r="I234" s="211"/>
      <c r="J234" s="206"/>
      <c r="K234" s="206"/>
      <c r="L234" s="212"/>
      <c r="M234" s="213"/>
      <c r="N234" s="214"/>
      <c r="O234" s="214"/>
      <c r="P234" s="214"/>
      <c r="Q234" s="214"/>
      <c r="R234" s="214"/>
      <c r="S234" s="214"/>
      <c r="T234" s="215"/>
      <c r="AT234" s="216" t="s">
        <v>183</v>
      </c>
      <c r="AU234" s="216" t="s">
        <v>82</v>
      </c>
      <c r="AV234" s="11" t="s">
        <v>80</v>
      </c>
      <c r="AW234" s="11" t="s">
        <v>35</v>
      </c>
      <c r="AX234" s="11" t="s">
        <v>72</v>
      </c>
      <c r="AY234" s="216" t="s">
        <v>173</v>
      </c>
    </row>
    <row r="235" spans="2:51" s="11" customFormat="1" ht="27">
      <c r="B235" s="205"/>
      <c r="C235" s="206"/>
      <c r="D235" s="207" t="s">
        <v>183</v>
      </c>
      <c r="E235" s="208" t="s">
        <v>21</v>
      </c>
      <c r="F235" s="209" t="s">
        <v>743</v>
      </c>
      <c r="G235" s="206"/>
      <c r="H235" s="210" t="s">
        <v>21</v>
      </c>
      <c r="I235" s="211"/>
      <c r="J235" s="206"/>
      <c r="K235" s="206"/>
      <c r="L235" s="212"/>
      <c r="M235" s="213"/>
      <c r="N235" s="214"/>
      <c r="O235" s="214"/>
      <c r="P235" s="214"/>
      <c r="Q235" s="214"/>
      <c r="R235" s="214"/>
      <c r="S235" s="214"/>
      <c r="T235" s="215"/>
      <c r="AT235" s="216" t="s">
        <v>183</v>
      </c>
      <c r="AU235" s="216" t="s">
        <v>82</v>
      </c>
      <c r="AV235" s="11" t="s">
        <v>80</v>
      </c>
      <c r="AW235" s="11" t="s">
        <v>35</v>
      </c>
      <c r="AX235" s="11" t="s">
        <v>72</v>
      </c>
      <c r="AY235" s="216" t="s">
        <v>173</v>
      </c>
    </row>
    <row r="236" spans="2:51" s="11" customFormat="1" ht="13.5">
      <c r="B236" s="205"/>
      <c r="C236" s="206"/>
      <c r="D236" s="207" t="s">
        <v>183</v>
      </c>
      <c r="E236" s="208" t="s">
        <v>21</v>
      </c>
      <c r="F236" s="209" t="s">
        <v>744</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51" s="11" customFormat="1" ht="27">
      <c r="B237" s="205"/>
      <c r="C237" s="206"/>
      <c r="D237" s="207" t="s">
        <v>183</v>
      </c>
      <c r="E237" s="208" t="s">
        <v>21</v>
      </c>
      <c r="F237" s="209" t="s">
        <v>745</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51" s="12" customFormat="1" ht="13.5">
      <c r="B238" s="217"/>
      <c r="C238" s="218"/>
      <c r="D238" s="207" t="s">
        <v>183</v>
      </c>
      <c r="E238" s="219" t="s">
        <v>21</v>
      </c>
      <c r="F238" s="220" t="s">
        <v>746</v>
      </c>
      <c r="G238" s="218"/>
      <c r="H238" s="221">
        <v>7.261</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51" s="11" customFormat="1" ht="13.5">
      <c r="B239" s="205"/>
      <c r="C239" s="206"/>
      <c r="D239" s="207" t="s">
        <v>183</v>
      </c>
      <c r="E239" s="208" t="s">
        <v>21</v>
      </c>
      <c r="F239" s="209" t="s">
        <v>747</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51" s="12" customFormat="1" ht="13.5">
      <c r="B240" s="217"/>
      <c r="C240" s="218"/>
      <c r="D240" s="207" t="s">
        <v>183</v>
      </c>
      <c r="E240" s="219" t="s">
        <v>21</v>
      </c>
      <c r="F240" s="220" t="s">
        <v>748</v>
      </c>
      <c r="G240" s="218"/>
      <c r="H240" s="221">
        <v>-1.458</v>
      </c>
      <c r="I240" s="222"/>
      <c r="J240" s="218"/>
      <c r="K240" s="218"/>
      <c r="L240" s="223"/>
      <c r="M240" s="224"/>
      <c r="N240" s="225"/>
      <c r="O240" s="225"/>
      <c r="P240" s="225"/>
      <c r="Q240" s="225"/>
      <c r="R240" s="225"/>
      <c r="S240" s="225"/>
      <c r="T240" s="226"/>
      <c r="AT240" s="227" t="s">
        <v>183</v>
      </c>
      <c r="AU240" s="227" t="s">
        <v>82</v>
      </c>
      <c r="AV240" s="12" t="s">
        <v>82</v>
      </c>
      <c r="AW240" s="12" t="s">
        <v>35</v>
      </c>
      <c r="AX240" s="12" t="s">
        <v>72</v>
      </c>
      <c r="AY240" s="227" t="s">
        <v>173</v>
      </c>
    </row>
    <row r="241" spans="2:51" s="14" customFormat="1" ht="13.5">
      <c r="B241" s="243"/>
      <c r="C241" s="244"/>
      <c r="D241" s="239" t="s">
        <v>183</v>
      </c>
      <c r="E241" s="254" t="s">
        <v>21</v>
      </c>
      <c r="F241" s="255" t="s">
        <v>204</v>
      </c>
      <c r="G241" s="244"/>
      <c r="H241" s="256">
        <v>5.803</v>
      </c>
      <c r="I241" s="248"/>
      <c r="J241" s="244"/>
      <c r="K241" s="244"/>
      <c r="L241" s="249"/>
      <c r="M241" s="250"/>
      <c r="N241" s="251"/>
      <c r="O241" s="251"/>
      <c r="P241" s="251"/>
      <c r="Q241" s="251"/>
      <c r="R241" s="251"/>
      <c r="S241" s="251"/>
      <c r="T241" s="252"/>
      <c r="AT241" s="253" t="s">
        <v>183</v>
      </c>
      <c r="AU241" s="253" t="s">
        <v>82</v>
      </c>
      <c r="AV241" s="14" t="s">
        <v>181</v>
      </c>
      <c r="AW241" s="14" t="s">
        <v>35</v>
      </c>
      <c r="AX241" s="14" t="s">
        <v>80</v>
      </c>
      <c r="AY241" s="253" t="s">
        <v>173</v>
      </c>
    </row>
    <row r="242" spans="2:65" s="1" customFormat="1" ht="31.5" customHeight="1">
      <c r="B242" s="41"/>
      <c r="C242" s="193" t="s">
        <v>317</v>
      </c>
      <c r="D242" s="193" t="s">
        <v>176</v>
      </c>
      <c r="E242" s="194" t="s">
        <v>749</v>
      </c>
      <c r="F242" s="195" t="s">
        <v>750</v>
      </c>
      <c r="G242" s="196" t="s">
        <v>179</v>
      </c>
      <c r="H242" s="197">
        <v>5.803</v>
      </c>
      <c r="I242" s="198"/>
      <c r="J242" s="199">
        <f>ROUND(I242*H242,2)</f>
        <v>0</v>
      </c>
      <c r="K242" s="195" t="s">
        <v>180</v>
      </c>
      <c r="L242" s="61"/>
      <c r="M242" s="200" t="s">
        <v>21</v>
      </c>
      <c r="N242" s="201" t="s">
        <v>43</v>
      </c>
      <c r="O242" s="42"/>
      <c r="P242" s="202">
        <f>O242*H242</f>
        <v>0</v>
      </c>
      <c r="Q242" s="202">
        <v>0.0002</v>
      </c>
      <c r="R242" s="202">
        <f>Q242*H242</f>
        <v>0.0011606000000000001</v>
      </c>
      <c r="S242" s="202">
        <v>0</v>
      </c>
      <c r="T242" s="203">
        <f>S242*H242</f>
        <v>0</v>
      </c>
      <c r="AR242" s="24" t="s">
        <v>465</v>
      </c>
      <c r="AT242" s="24" t="s">
        <v>176</v>
      </c>
      <c r="AU242" s="24" t="s">
        <v>82</v>
      </c>
      <c r="AY242" s="24" t="s">
        <v>173</v>
      </c>
      <c r="BE242" s="204">
        <f>IF(N242="základní",J242,0)</f>
        <v>0</v>
      </c>
      <c r="BF242" s="204">
        <f>IF(N242="snížená",J242,0)</f>
        <v>0</v>
      </c>
      <c r="BG242" s="204">
        <f>IF(N242="zákl. přenesená",J242,0)</f>
        <v>0</v>
      </c>
      <c r="BH242" s="204">
        <f>IF(N242="sníž. přenesená",J242,0)</f>
        <v>0</v>
      </c>
      <c r="BI242" s="204">
        <f>IF(N242="nulová",J242,0)</f>
        <v>0</v>
      </c>
      <c r="BJ242" s="24" t="s">
        <v>80</v>
      </c>
      <c r="BK242" s="204">
        <f>ROUND(I242*H242,2)</f>
        <v>0</v>
      </c>
      <c r="BL242" s="24" t="s">
        <v>465</v>
      </c>
      <c r="BM242" s="24" t="s">
        <v>751</v>
      </c>
    </row>
    <row r="243" spans="2:51" s="11" customFormat="1" ht="13.5">
      <c r="B243" s="205"/>
      <c r="C243" s="206"/>
      <c r="D243" s="207" t="s">
        <v>183</v>
      </c>
      <c r="E243" s="208" t="s">
        <v>21</v>
      </c>
      <c r="F243" s="209" t="s">
        <v>742</v>
      </c>
      <c r="G243" s="206"/>
      <c r="H243" s="210" t="s">
        <v>21</v>
      </c>
      <c r="I243" s="211"/>
      <c r="J243" s="206"/>
      <c r="K243" s="206"/>
      <c r="L243" s="212"/>
      <c r="M243" s="213"/>
      <c r="N243" s="214"/>
      <c r="O243" s="214"/>
      <c r="P243" s="214"/>
      <c r="Q243" s="214"/>
      <c r="R243" s="214"/>
      <c r="S243" s="214"/>
      <c r="T243" s="215"/>
      <c r="AT243" s="216" t="s">
        <v>183</v>
      </c>
      <c r="AU243" s="216" t="s">
        <v>82</v>
      </c>
      <c r="AV243" s="11" t="s">
        <v>80</v>
      </c>
      <c r="AW243" s="11" t="s">
        <v>35</v>
      </c>
      <c r="AX243" s="11" t="s">
        <v>72</v>
      </c>
      <c r="AY243" s="216" t="s">
        <v>173</v>
      </c>
    </row>
    <row r="244" spans="2:51" s="11" customFormat="1" ht="27">
      <c r="B244" s="205"/>
      <c r="C244" s="206"/>
      <c r="D244" s="207" t="s">
        <v>183</v>
      </c>
      <c r="E244" s="208" t="s">
        <v>21</v>
      </c>
      <c r="F244" s="209" t="s">
        <v>743</v>
      </c>
      <c r="G244" s="206"/>
      <c r="H244" s="210" t="s">
        <v>21</v>
      </c>
      <c r="I244" s="211"/>
      <c r="J244" s="206"/>
      <c r="K244" s="206"/>
      <c r="L244" s="212"/>
      <c r="M244" s="213"/>
      <c r="N244" s="214"/>
      <c r="O244" s="214"/>
      <c r="P244" s="214"/>
      <c r="Q244" s="214"/>
      <c r="R244" s="214"/>
      <c r="S244" s="214"/>
      <c r="T244" s="215"/>
      <c r="AT244" s="216" t="s">
        <v>183</v>
      </c>
      <c r="AU244" s="216" t="s">
        <v>82</v>
      </c>
      <c r="AV244" s="11" t="s">
        <v>80</v>
      </c>
      <c r="AW244" s="11" t="s">
        <v>35</v>
      </c>
      <c r="AX244" s="11" t="s">
        <v>72</v>
      </c>
      <c r="AY244" s="216" t="s">
        <v>173</v>
      </c>
    </row>
    <row r="245" spans="2:51" s="11" customFormat="1" ht="13.5">
      <c r="B245" s="205"/>
      <c r="C245" s="206"/>
      <c r="D245" s="207" t="s">
        <v>183</v>
      </c>
      <c r="E245" s="208" t="s">
        <v>21</v>
      </c>
      <c r="F245" s="209" t="s">
        <v>744</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51" s="11" customFormat="1" ht="27">
      <c r="B246" s="205"/>
      <c r="C246" s="206"/>
      <c r="D246" s="207" t="s">
        <v>183</v>
      </c>
      <c r="E246" s="208" t="s">
        <v>21</v>
      </c>
      <c r="F246" s="209" t="s">
        <v>745</v>
      </c>
      <c r="G246" s="206"/>
      <c r="H246" s="210" t="s">
        <v>21</v>
      </c>
      <c r="I246" s="211"/>
      <c r="J246" s="206"/>
      <c r="K246" s="206"/>
      <c r="L246" s="212"/>
      <c r="M246" s="213"/>
      <c r="N246" s="214"/>
      <c r="O246" s="214"/>
      <c r="P246" s="214"/>
      <c r="Q246" s="214"/>
      <c r="R246" s="214"/>
      <c r="S246" s="214"/>
      <c r="T246" s="215"/>
      <c r="AT246" s="216" t="s">
        <v>183</v>
      </c>
      <c r="AU246" s="216" t="s">
        <v>82</v>
      </c>
      <c r="AV246" s="11" t="s">
        <v>80</v>
      </c>
      <c r="AW246" s="11" t="s">
        <v>35</v>
      </c>
      <c r="AX246" s="11" t="s">
        <v>72</v>
      </c>
      <c r="AY246" s="216" t="s">
        <v>173</v>
      </c>
    </row>
    <row r="247" spans="2:51" s="12" customFormat="1" ht="13.5">
      <c r="B247" s="217"/>
      <c r="C247" s="218"/>
      <c r="D247" s="207" t="s">
        <v>183</v>
      </c>
      <c r="E247" s="219" t="s">
        <v>21</v>
      </c>
      <c r="F247" s="220" t="s">
        <v>746</v>
      </c>
      <c r="G247" s="218"/>
      <c r="H247" s="221">
        <v>7.261</v>
      </c>
      <c r="I247" s="222"/>
      <c r="J247" s="218"/>
      <c r="K247" s="218"/>
      <c r="L247" s="223"/>
      <c r="M247" s="224"/>
      <c r="N247" s="225"/>
      <c r="O247" s="225"/>
      <c r="P247" s="225"/>
      <c r="Q247" s="225"/>
      <c r="R247" s="225"/>
      <c r="S247" s="225"/>
      <c r="T247" s="226"/>
      <c r="AT247" s="227" t="s">
        <v>183</v>
      </c>
      <c r="AU247" s="227" t="s">
        <v>82</v>
      </c>
      <c r="AV247" s="12" t="s">
        <v>82</v>
      </c>
      <c r="AW247" s="12" t="s">
        <v>35</v>
      </c>
      <c r="AX247" s="12" t="s">
        <v>72</v>
      </c>
      <c r="AY247" s="227" t="s">
        <v>173</v>
      </c>
    </row>
    <row r="248" spans="2:51" s="11" customFormat="1" ht="13.5">
      <c r="B248" s="205"/>
      <c r="C248" s="206"/>
      <c r="D248" s="207" t="s">
        <v>183</v>
      </c>
      <c r="E248" s="208" t="s">
        <v>21</v>
      </c>
      <c r="F248" s="209" t="s">
        <v>747</v>
      </c>
      <c r="G248" s="206"/>
      <c r="H248" s="210" t="s">
        <v>21</v>
      </c>
      <c r="I248" s="211"/>
      <c r="J248" s="206"/>
      <c r="K248" s="206"/>
      <c r="L248" s="212"/>
      <c r="M248" s="213"/>
      <c r="N248" s="214"/>
      <c r="O248" s="214"/>
      <c r="P248" s="214"/>
      <c r="Q248" s="214"/>
      <c r="R248" s="214"/>
      <c r="S248" s="214"/>
      <c r="T248" s="215"/>
      <c r="AT248" s="216" t="s">
        <v>183</v>
      </c>
      <c r="AU248" s="216" t="s">
        <v>82</v>
      </c>
      <c r="AV248" s="11" t="s">
        <v>80</v>
      </c>
      <c r="AW248" s="11" t="s">
        <v>35</v>
      </c>
      <c r="AX248" s="11" t="s">
        <v>72</v>
      </c>
      <c r="AY248" s="216" t="s">
        <v>173</v>
      </c>
    </row>
    <row r="249" spans="2:51" s="12" customFormat="1" ht="13.5">
      <c r="B249" s="217"/>
      <c r="C249" s="218"/>
      <c r="D249" s="207" t="s">
        <v>183</v>
      </c>
      <c r="E249" s="219" t="s">
        <v>21</v>
      </c>
      <c r="F249" s="220" t="s">
        <v>748</v>
      </c>
      <c r="G249" s="218"/>
      <c r="H249" s="221">
        <v>-1.458</v>
      </c>
      <c r="I249" s="222"/>
      <c r="J249" s="218"/>
      <c r="K249" s="218"/>
      <c r="L249" s="223"/>
      <c r="M249" s="224"/>
      <c r="N249" s="225"/>
      <c r="O249" s="225"/>
      <c r="P249" s="225"/>
      <c r="Q249" s="225"/>
      <c r="R249" s="225"/>
      <c r="S249" s="225"/>
      <c r="T249" s="226"/>
      <c r="AT249" s="227" t="s">
        <v>183</v>
      </c>
      <c r="AU249" s="227" t="s">
        <v>82</v>
      </c>
      <c r="AV249" s="12" t="s">
        <v>82</v>
      </c>
      <c r="AW249" s="12" t="s">
        <v>35</v>
      </c>
      <c r="AX249" s="12" t="s">
        <v>72</v>
      </c>
      <c r="AY249" s="227" t="s">
        <v>173</v>
      </c>
    </row>
    <row r="250" spans="2:51" s="14" customFormat="1" ht="13.5">
      <c r="B250" s="243"/>
      <c r="C250" s="244"/>
      <c r="D250" s="239" t="s">
        <v>183</v>
      </c>
      <c r="E250" s="254" t="s">
        <v>21</v>
      </c>
      <c r="F250" s="255" t="s">
        <v>204</v>
      </c>
      <c r="G250" s="244"/>
      <c r="H250" s="256">
        <v>5.803</v>
      </c>
      <c r="I250" s="248"/>
      <c r="J250" s="244"/>
      <c r="K250" s="244"/>
      <c r="L250" s="249"/>
      <c r="M250" s="250"/>
      <c r="N250" s="251"/>
      <c r="O250" s="251"/>
      <c r="P250" s="251"/>
      <c r="Q250" s="251"/>
      <c r="R250" s="251"/>
      <c r="S250" s="251"/>
      <c r="T250" s="252"/>
      <c r="AT250" s="253" t="s">
        <v>183</v>
      </c>
      <c r="AU250" s="253" t="s">
        <v>82</v>
      </c>
      <c r="AV250" s="14" t="s">
        <v>181</v>
      </c>
      <c r="AW250" s="14" t="s">
        <v>35</v>
      </c>
      <c r="AX250" s="14" t="s">
        <v>80</v>
      </c>
      <c r="AY250" s="253" t="s">
        <v>173</v>
      </c>
    </row>
    <row r="251" spans="2:65" s="1" customFormat="1" ht="31.5" customHeight="1">
      <c r="B251" s="41"/>
      <c r="C251" s="193" t="s">
        <v>328</v>
      </c>
      <c r="D251" s="193" t="s">
        <v>176</v>
      </c>
      <c r="E251" s="194" t="s">
        <v>752</v>
      </c>
      <c r="F251" s="195" t="s">
        <v>753</v>
      </c>
      <c r="G251" s="196" t="s">
        <v>179</v>
      </c>
      <c r="H251" s="197">
        <v>5.803</v>
      </c>
      <c r="I251" s="198"/>
      <c r="J251" s="199">
        <f>ROUND(I251*H251,2)</f>
        <v>0</v>
      </c>
      <c r="K251" s="195" t="s">
        <v>180</v>
      </c>
      <c r="L251" s="61"/>
      <c r="M251" s="200" t="s">
        <v>21</v>
      </c>
      <c r="N251" s="201" t="s">
        <v>43</v>
      </c>
      <c r="O251" s="42"/>
      <c r="P251" s="202">
        <f>O251*H251</f>
        <v>0</v>
      </c>
      <c r="Q251" s="202">
        <v>0.0002</v>
      </c>
      <c r="R251" s="202">
        <f>Q251*H251</f>
        <v>0.0011606000000000001</v>
      </c>
      <c r="S251" s="202">
        <v>0</v>
      </c>
      <c r="T251" s="203">
        <f>S251*H251</f>
        <v>0</v>
      </c>
      <c r="AR251" s="24" t="s">
        <v>465</v>
      </c>
      <c r="AT251" s="24" t="s">
        <v>176</v>
      </c>
      <c r="AU251" s="24" t="s">
        <v>82</v>
      </c>
      <c r="AY251" s="24" t="s">
        <v>173</v>
      </c>
      <c r="BE251" s="204">
        <f>IF(N251="základní",J251,0)</f>
        <v>0</v>
      </c>
      <c r="BF251" s="204">
        <f>IF(N251="snížená",J251,0)</f>
        <v>0</v>
      </c>
      <c r="BG251" s="204">
        <f>IF(N251="zákl. přenesená",J251,0)</f>
        <v>0</v>
      </c>
      <c r="BH251" s="204">
        <f>IF(N251="sníž. přenesená",J251,0)</f>
        <v>0</v>
      </c>
      <c r="BI251" s="204">
        <f>IF(N251="nulová",J251,0)</f>
        <v>0</v>
      </c>
      <c r="BJ251" s="24" t="s">
        <v>80</v>
      </c>
      <c r="BK251" s="204">
        <f>ROUND(I251*H251,2)</f>
        <v>0</v>
      </c>
      <c r="BL251" s="24" t="s">
        <v>465</v>
      </c>
      <c r="BM251" s="24" t="s">
        <v>754</v>
      </c>
    </row>
    <row r="252" spans="2:51" s="11" customFormat="1" ht="13.5">
      <c r="B252" s="205"/>
      <c r="C252" s="206"/>
      <c r="D252" s="207" t="s">
        <v>183</v>
      </c>
      <c r="E252" s="208" t="s">
        <v>21</v>
      </c>
      <c r="F252" s="209" t="s">
        <v>742</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51" s="11" customFormat="1" ht="27">
      <c r="B253" s="205"/>
      <c r="C253" s="206"/>
      <c r="D253" s="207" t="s">
        <v>183</v>
      </c>
      <c r="E253" s="208" t="s">
        <v>21</v>
      </c>
      <c r="F253" s="209" t="s">
        <v>743</v>
      </c>
      <c r="G253" s="206"/>
      <c r="H253" s="210" t="s">
        <v>21</v>
      </c>
      <c r="I253" s="211"/>
      <c r="J253" s="206"/>
      <c r="K253" s="206"/>
      <c r="L253" s="212"/>
      <c r="M253" s="213"/>
      <c r="N253" s="214"/>
      <c r="O253" s="214"/>
      <c r="P253" s="214"/>
      <c r="Q253" s="214"/>
      <c r="R253" s="214"/>
      <c r="S253" s="214"/>
      <c r="T253" s="215"/>
      <c r="AT253" s="216" t="s">
        <v>183</v>
      </c>
      <c r="AU253" s="216" t="s">
        <v>82</v>
      </c>
      <c r="AV253" s="11" t="s">
        <v>80</v>
      </c>
      <c r="AW253" s="11" t="s">
        <v>35</v>
      </c>
      <c r="AX253" s="11" t="s">
        <v>72</v>
      </c>
      <c r="AY253" s="216" t="s">
        <v>173</v>
      </c>
    </row>
    <row r="254" spans="2:51" s="11" customFormat="1" ht="13.5">
      <c r="B254" s="205"/>
      <c r="C254" s="206"/>
      <c r="D254" s="207" t="s">
        <v>183</v>
      </c>
      <c r="E254" s="208" t="s">
        <v>21</v>
      </c>
      <c r="F254" s="209" t="s">
        <v>744</v>
      </c>
      <c r="G254" s="206"/>
      <c r="H254" s="210" t="s">
        <v>21</v>
      </c>
      <c r="I254" s="211"/>
      <c r="J254" s="206"/>
      <c r="K254" s="206"/>
      <c r="L254" s="212"/>
      <c r="M254" s="213"/>
      <c r="N254" s="214"/>
      <c r="O254" s="214"/>
      <c r="P254" s="214"/>
      <c r="Q254" s="214"/>
      <c r="R254" s="214"/>
      <c r="S254" s="214"/>
      <c r="T254" s="215"/>
      <c r="AT254" s="216" t="s">
        <v>183</v>
      </c>
      <c r="AU254" s="216" t="s">
        <v>82</v>
      </c>
      <c r="AV254" s="11" t="s">
        <v>80</v>
      </c>
      <c r="AW254" s="11" t="s">
        <v>35</v>
      </c>
      <c r="AX254" s="11" t="s">
        <v>72</v>
      </c>
      <c r="AY254" s="216" t="s">
        <v>173</v>
      </c>
    </row>
    <row r="255" spans="2:51" s="11" customFormat="1" ht="27">
      <c r="B255" s="205"/>
      <c r="C255" s="206"/>
      <c r="D255" s="207" t="s">
        <v>183</v>
      </c>
      <c r="E255" s="208" t="s">
        <v>21</v>
      </c>
      <c r="F255" s="209" t="s">
        <v>745</v>
      </c>
      <c r="G255" s="206"/>
      <c r="H255" s="210" t="s">
        <v>21</v>
      </c>
      <c r="I255" s="211"/>
      <c r="J255" s="206"/>
      <c r="K255" s="206"/>
      <c r="L255" s="212"/>
      <c r="M255" s="213"/>
      <c r="N255" s="214"/>
      <c r="O255" s="214"/>
      <c r="P255" s="214"/>
      <c r="Q255" s="214"/>
      <c r="R255" s="214"/>
      <c r="S255" s="214"/>
      <c r="T255" s="215"/>
      <c r="AT255" s="216" t="s">
        <v>183</v>
      </c>
      <c r="AU255" s="216" t="s">
        <v>82</v>
      </c>
      <c r="AV255" s="11" t="s">
        <v>80</v>
      </c>
      <c r="AW255" s="11" t="s">
        <v>35</v>
      </c>
      <c r="AX255" s="11" t="s">
        <v>72</v>
      </c>
      <c r="AY255" s="216" t="s">
        <v>173</v>
      </c>
    </row>
    <row r="256" spans="2:51" s="12" customFormat="1" ht="13.5">
      <c r="B256" s="217"/>
      <c r="C256" s="218"/>
      <c r="D256" s="207" t="s">
        <v>183</v>
      </c>
      <c r="E256" s="219" t="s">
        <v>21</v>
      </c>
      <c r="F256" s="220" t="s">
        <v>746</v>
      </c>
      <c r="G256" s="218"/>
      <c r="H256" s="221">
        <v>7.261</v>
      </c>
      <c r="I256" s="222"/>
      <c r="J256" s="218"/>
      <c r="K256" s="218"/>
      <c r="L256" s="223"/>
      <c r="M256" s="224"/>
      <c r="N256" s="225"/>
      <c r="O256" s="225"/>
      <c r="P256" s="225"/>
      <c r="Q256" s="225"/>
      <c r="R256" s="225"/>
      <c r="S256" s="225"/>
      <c r="T256" s="226"/>
      <c r="AT256" s="227" t="s">
        <v>183</v>
      </c>
      <c r="AU256" s="227" t="s">
        <v>82</v>
      </c>
      <c r="AV256" s="12" t="s">
        <v>82</v>
      </c>
      <c r="AW256" s="12" t="s">
        <v>35</v>
      </c>
      <c r="AX256" s="12" t="s">
        <v>72</v>
      </c>
      <c r="AY256" s="227" t="s">
        <v>173</v>
      </c>
    </row>
    <row r="257" spans="2:51" s="11" customFormat="1" ht="13.5">
      <c r="B257" s="205"/>
      <c r="C257" s="206"/>
      <c r="D257" s="207" t="s">
        <v>183</v>
      </c>
      <c r="E257" s="208" t="s">
        <v>21</v>
      </c>
      <c r="F257" s="209" t="s">
        <v>747</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51" s="12" customFormat="1" ht="13.5">
      <c r="B258" s="217"/>
      <c r="C258" s="218"/>
      <c r="D258" s="207" t="s">
        <v>183</v>
      </c>
      <c r="E258" s="219" t="s">
        <v>21</v>
      </c>
      <c r="F258" s="220" t="s">
        <v>748</v>
      </c>
      <c r="G258" s="218"/>
      <c r="H258" s="221">
        <v>-1.458</v>
      </c>
      <c r="I258" s="222"/>
      <c r="J258" s="218"/>
      <c r="K258" s="218"/>
      <c r="L258" s="223"/>
      <c r="M258" s="224"/>
      <c r="N258" s="225"/>
      <c r="O258" s="225"/>
      <c r="P258" s="225"/>
      <c r="Q258" s="225"/>
      <c r="R258" s="225"/>
      <c r="S258" s="225"/>
      <c r="T258" s="226"/>
      <c r="AT258" s="227" t="s">
        <v>183</v>
      </c>
      <c r="AU258" s="227" t="s">
        <v>82</v>
      </c>
      <c r="AV258" s="12" t="s">
        <v>82</v>
      </c>
      <c r="AW258" s="12" t="s">
        <v>35</v>
      </c>
      <c r="AX258" s="12" t="s">
        <v>72</v>
      </c>
      <c r="AY258" s="227" t="s">
        <v>173</v>
      </c>
    </row>
    <row r="259" spans="2:51" s="14" customFormat="1" ht="13.5">
      <c r="B259" s="243"/>
      <c r="C259" s="244"/>
      <c r="D259" s="239" t="s">
        <v>183</v>
      </c>
      <c r="E259" s="254" t="s">
        <v>21</v>
      </c>
      <c r="F259" s="255" t="s">
        <v>204</v>
      </c>
      <c r="G259" s="244"/>
      <c r="H259" s="256">
        <v>5.803</v>
      </c>
      <c r="I259" s="248"/>
      <c r="J259" s="244"/>
      <c r="K259" s="244"/>
      <c r="L259" s="249"/>
      <c r="M259" s="250"/>
      <c r="N259" s="251"/>
      <c r="O259" s="251"/>
      <c r="P259" s="251"/>
      <c r="Q259" s="251"/>
      <c r="R259" s="251"/>
      <c r="S259" s="251"/>
      <c r="T259" s="252"/>
      <c r="AT259" s="253" t="s">
        <v>183</v>
      </c>
      <c r="AU259" s="253" t="s">
        <v>82</v>
      </c>
      <c r="AV259" s="14" t="s">
        <v>181</v>
      </c>
      <c r="AW259" s="14" t="s">
        <v>35</v>
      </c>
      <c r="AX259" s="14" t="s">
        <v>80</v>
      </c>
      <c r="AY259" s="253" t="s">
        <v>173</v>
      </c>
    </row>
    <row r="260" spans="2:65" s="1" customFormat="1" ht="44.25" customHeight="1">
      <c r="B260" s="41"/>
      <c r="C260" s="193" t="s">
        <v>344</v>
      </c>
      <c r="D260" s="193" t="s">
        <v>176</v>
      </c>
      <c r="E260" s="194" t="s">
        <v>755</v>
      </c>
      <c r="F260" s="195" t="s">
        <v>756</v>
      </c>
      <c r="G260" s="196" t="s">
        <v>463</v>
      </c>
      <c r="H260" s="197">
        <v>0.333</v>
      </c>
      <c r="I260" s="198"/>
      <c r="J260" s="199">
        <f>ROUND(I260*H260,2)</f>
        <v>0</v>
      </c>
      <c r="K260" s="195" t="s">
        <v>180</v>
      </c>
      <c r="L260" s="61"/>
      <c r="M260" s="200" t="s">
        <v>21</v>
      </c>
      <c r="N260" s="201" t="s">
        <v>43</v>
      </c>
      <c r="O260" s="42"/>
      <c r="P260" s="202">
        <f>O260*H260</f>
        <v>0</v>
      </c>
      <c r="Q260" s="202">
        <v>0</v>
      </c>
      <c r="R260" s="202">
        <f>Q260*H260</f>
        <v>0</v>
      </c>
      <c r="S260" s="202">
        <v>0</v>
      </c>
      <c r="T260" s="203">
        <f>S260*H260</f>
        <v>0</v>
      </c>
      <c r="AR260" s="24" t="s">
        <v>465</v>
      </c>
      <c r="AT260" s="24" t="s">
        <v>176</v>
      </c>
      <c r="AU260" s="24" t="s">
        <v>82</v>
      </c>
      <c r="AY260" s="24" t="s">
        <v>173</v>
      </c>
      <c r="BE260" s="204">
        <f>IF(N260="základní",J260,0)</f>
        <v>0</v>
      </c>
      <c r="BF260" s="204">
        <f>IF(N260="snížená",J260,0)</f>
        <v>0</v>
      </c>
      <c r="BG260" s="204">
        <f>IF(N260="zákl. přenesená",J260,0)</f>
        <v>0</v>
      </c>
      <c r="BH260" s="204">
        <f>IF(N260="sníž. přenesená",J260,0)</f>
        <v>0</v>
      </c>
      <c r="BI260" s="204">
        <f>IF(N260="nulová",J260,0)</f>
        <v>0</v>
      </c>
      <c r="BJ260" s="24" t="s">
        <v>80</v>
      </c>
      <c r="BK260" s="204">
        <f>ROUND(I260*H260,2)</f>
        <v>0</v>
      </c>
      <c r="BL260" s="24" t="s">
        <v>465</v>
      </c>
      <c r="BM260" s="24" t="s">
        <v>757</v>
      </c>
    </row>
    <row r="261" spans="2:65" s="1" customFormat="1" ht="44.25" customHeight="1">
      <c r="B261" s="41"/>
      <c r="C261" s="193" t="s">
        <v>348</v>
      </c>
      <c r="D261" s="193" t="s">
        <v>176</v>
      </c>
      <c r="E261" s="194" t="s">
        <v>758</v>
      </c>
      <c r="F261" s="195" t="s">
        <v>759</v>
      </c>
      <c r="G261" s="196" t="s">
        <v>463</v>
      </c>
      <c r="H261" s="197">
        <v>0.333</v>
      </c>
      <c r="I261" s="198"/>
      <c r="J261" s="199">
        <f>ROUND(I261*H261,2)</f>
        <v>0</v>
      </c>
      <c r="K261" s="195" t="s">
        <v>180</v>
      </c>
      <c r="L261" s="61"/>
      <c r="M261" s="200" t="s">
        <v>21</v>
      </c>
      <c r="N261" s="272" t="s">
        <v>43</v>
      </c>
      <c r="O261" s="273"/>
      <c r="P261" s="274">
        <f>O261*H261</f>
        <v>0</v>
      </c>
      <c r="Q261" s="274">
        <v>0</v>
      </c>
      <c r="R261" s="274">
        <f>Q261*H261</f>
        <v>0</v>
      </c>
      <c r="S261" s="274">
        <v>0</v>
      </c>
      <c r="T261" s="275">
        <f>S261*H261</f>
        <v>0</v>
      </c>
      <c r="AR261" s="24" t="s">
        <v>465</v>
      </c>
      <c r="AT261" s="24" t="s">
        <v>176</v>
      </c>
      <c r="AU261" s="24" t="s">
        <v>82</v>
      </c>
      <c r="AY261" s="24" t="s">
        <v>173</v>
      </c>
      <c r="BE261" s="204">
        <f>IF(N261="základní",J261,0)</f>
        <v>0</v>
      </c>
      <c r="BF261" s="204">
        <f>IF(N261="snížená",J261,0)</f>
        <v>0</v>
      </c>
      <c r="BG261" s="204">
        <f>IF(N261="zákl. přenesená",J261,0)</f>
        <v>0</v>
      </c>
      <c r="BH261" s="204">
        <f>IF(N261="sníž. přenesená",J261,0)</f>
        <v>0</v>
      </c>
      <c r="BI261" s="204">
        <f>IF(N261="nulová",J261,0)</f>
        <v>0</v>
      </c>
      <c r="BJ261" s="24" t="s">
        <v>80</v>
      </c>
      <c r="BK261" s="204">
        <f>ROUND(I261*H261,2)</f>
        <v>0</v>
      </c>
      <c r="BL261" s="24" t="s">
        <v>465</v>
      </c>
      <c r="BM261" s="24" t="s">
        <v>760</v>
      </c>
    </row>
    <row r="262" spans="2:12" s="1" customFormat="1" ht="6.95" customHeight="1">
      <c r="B262" s="56"/>
      <c r="C262" s="57"/>
      <c r="D262" s="57"/>
      <c r="E262" s="57"/>
      <c r="F262" s="57"/>
      <c r="G262" s="57"/>
      <c r="H262" s="57"/>
      <c r="I262" s="139"/>
      <c r="J262" s="57"/>
      <c r="K262" s="57"/>
      <c r="L262" s="61"/>
    </row>
  </sheetData>
  <sheetProtection algorithmName="SHA-512" hashValue="N6ICqJrD5shyK7K5zVu8740LE3s+1EPETveolSb6RYalcX4g3CPmffNL3BZe8Wa+RR1Obfxbcoscl0LZVTyfqQ==" saltValue="4rQ7QcEC0cei3kxma5gj8A==" spinCount="100000" sheet="1" objects="1" scenarios="1" formatCells="0" formatColumns="0" formatRows="0" sort="0" autoFilter="0"/>
  <autoFilter ref="C80:K261"/>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88</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761</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ROUND(SUM(BE84:BE763),2)</f>
        <v>0</v>
      </c>
      <c r="G30" s="42"/>
      <c r="H30" s="42"/>
      <c r="I30" s="131">
        <v>0.21</v>
      </c>
      <c r="J30" s="130">
        <f>ROUND(ROUND((SUM(BE84:BE763)),2)*I30,2)</f>
        <v>0</v>
      </c>
      <c r="K30" s="45"/>
    </row>
    <row r="31" spans="2:11" s="1" customFormat="1" ht="14.45" customHeight="1">
      <c r="B31" s="41"/>
      <c r="C31" s="42"/>
      <c r="D31" s="42"/>
      <c r="E31" s="49" t="s">
        <v>44</v>
      </c>
      <c r="F31" s="130">
        <f>ROUND(SUM(BF84:BF763),2)</f>
        <v>0</v>
      </c>
      <c r="G31" s="42"/>
      <c r="H31" s="42"/>
      <c r="I31" s="131">
        <v>0.15</v>
      </c>
      <c r="J31" s="130">
        <f>ROUND(ROUND((SUM(BF84:BF763)),2)*I31,2)</f>
        <v>0</v>
      </c>
      <c r="K31" s="45"/>
    </row>
    <row r="32" spans="2:11" s="1" customFormat="1" ht="14.45" customHeight="1" hidden="1">
      <c r="B32" s="41"/>
      <c r="C32" s="42"/>
      <c r="D32" s="42"/>
      <c r="E32" s="49" t="s">
        <v>45</v>
      </c>
      <c r="F32" s="130">
        <f>ROUND(SUM(BG84:BG763),2)</f>
        <v>0</v>
      </c>
      <c r="G32" s="42"/>
      <c r="H32" s="42"/>
      <c r="I32" s="131">
        <v>0.21</v>
      </c>
      <c r="J32" s="130">
        <v>0</v>
      </c>
      <c r="K32" s="45"/>
    </row>
    <row r="33" spans="2:11" s="1" customFormat="1" ht="14.45" customHeight="1" hidden="1">
      <c r="B33" s="41"/>
      <c r="C33" s="42"/>
      <c r="D33" s="42"/>
      <c r="E33" s="49" t="s">
        <v>46</v>
      </c>
      <c r="F33" s="130">
        <f>ROUND(SUM(BH84:BH763),2)</f>
        <v>0</v>
      </c>
      <c r="G33" s="42"/>
      <c r="H33" s="42"/>
      <c r="I33" s="131">
        <v>0.15</v>
      </c>
      <c r="J33" s="130">
        <v>0</v>
      </c>
      <c r="K33" s="45"/>
    </row>
    <row r="34" spans="2:11" s="1" customFormat="1" ht="14.45" customHeight="1" hidden="1">
      <c r="B34" s="41"/>
      <c r="C34" s="42"/>
      <c r="D34" s="42"/>
      <c r="E34" s="49" t="s">
        <v>47</v>
      </c>
      <c r="F34" s="130">
        <f>ROUND(SUM(BI84:BI763),2)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2017-087-03 - Podlahy</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J84</f>
        <v>0</v>
      </c>
      <c r="K56" s="45"/>
      <c r="AU56" s="24" t="s">
        <v>144</v>
      </c>
    </row>
    <row r="57" spans="2:11" s="7" customFormat="1" ht="24.95" customHeight="1">
      <c r="B57" s="149"/>
      <c r="C57" s="150"/>
      <c r="D57" s="151" t="s">
        <v>145</v>
      </c>
      <c r="E57" s="152"/>
      <c r="F57" s="152"/>
      <c r="G57" s="152"/>
      <c r="H57" s="152"/>
      <c r="I57" s="153"/>
      <c r="J57" s="154">
        <f>J85</f>
        <v>0</v>
      </c>
      <c r="K57" s="155"/>
    </row>
    <row r="58" spans="2:11" s="8" customFormat="1" ht="19.9" customHeight="1">
      <c r="B58" s="156"/>
      <c r="C58" s="157"/>
      <c r="D58" s="158" t="s">
        <v>762</v>
      </c>
      <c r="E58" s="159"/>
      <c r="F58" s="159"/>
      <c r="G58" s="159"/>
      <c r="H58" s="159"/>
      <c r="I58" s="160"/>
      <c r="J58" s="161">
        <f>J86</f>
        <v>0</v>
      </c>
      <c r="K58" s="162"/>
    </row>
    <row r="59" spans="2:11" s="8" customFormat="1" ht="19.9" customHeight="1">
      <c r="B59" s="156"/>
      <c r="C59" s="157"/>
      <c r="D59" s="158" t="s">
        <v>689</v>
      </c>
      <c r="E59" s="159"/>
      <c r="F59" s="159"/>
      <c r="G59" s="159"/>
      <c r="H59" s="159"/>
      <c r="I59" s="160"/>
      <c r="J59" s="161">
        <f>J263</f>
        <v>0</v>
      </c>
      <c r="K59" s="162"/>
    </row>
    <row r="60" spans="2:11" s="7" customFormat="1" ht="24.95" customHeight="1">
      <c r="B60" s="149"/>
      <c r="C60" s="150"/>
      <c r="D60" s="151" t="s">
        <v>150</v>
      </c>
      <c r="E60" s="152"/>
      <c r="F60" s="152"/>
      <c r="G60" s="152"/>
      <c r="H60" s="152"/>
      <c r="I60" s="153"/>
      <c r="J60" s="154">
        <f>J265</f>
        <v>0</v>
      </c>
      <c r="K60" s="155"/>
    </row>
    <row r="61" spans="2:11" s="8" customFormat="1" ht="19.9" customHeight="1">
      <c r="B61" s="156"/>
      <c r="C61" s="157"/>
      <c r="D61" s="158" t="s">
        <v>763</v>
      </c>
      <c r="E61" s="159"/>
      <c r="F61" s="159"/>
      <c r="G61" s="159"/>
      <c r="H61" s="159"/>
      <c r="I61" s="160"/>
      <c r="J61" s="161">
        <f>J266</f>
        <v>0</v>
      </c>
      <c r="K61" s="162"/>
    </row>
    <row r="62" spans="2:11" s="8" customFormat="1" ht="19.9" customHeight="1">
      <c r="B62" s="156"/>
      <c r="C62" s="157"/>
      <c r="D62" s="158" t="s">
        <v>151</v>
      </c>
      <c r="E62" s="159"/>
      <c r="F62" s="159"/>
      <c r="G62" s="159"/>
      <c r="H62" s="159"/>
      <c r="I62" s="160"/>
      <c r="J62" s="161">
        <f>J275</f>
        <v>0</v>
      </c>
      <c r="K62" s="162"/>
    </row>
    <row r="63" spans="2:11" s="8" customFormat="1" ht="19.9" customHeight="1">
      <c r="B63" s="156"/>
      <c r="C63" s="157"/>
      <c r="D63" s="158" t="s">
        <v>764</v>
      </c>
      <c r="E63" s="159"/>
      <c r="F63" s="159"/>
      <c r="G63" s="159"/>
      <c r="H63" s="159"/>
      <c r="I63" s="160"/>
      <c r="J63" s="161">
        <f>J362</f>
        <v>0</v>
      </c>
      <c r="K63" s="162"/>
    </row>
    <row r="64" spans="2:11" s="8" customFormat="1" ht="19.9" customHeight="1">
      <c r="B64" s="156"/>
      <c r="C64" s="157"/>
      <c r="D64" s="158" t="s">
        <v>156</v>
      </c>
      <c r="E64" s="159"/>
      <c r="F64" s="159"/>
      <c r="G64" s="159"/>
      <c r="H64" s="159"/>
      <c r="I64" s="160"/>
      <c r="J64" s="161">
        <f>J659</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157</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22.5" customHeight="1">
      <c r="B74" s="41"/>
      <c r="C74" s="63"/>
      <c r="D74" s="63"/>
      <c r="E74" s="399" t="str">
        <f>E7</f>
        <v>Suterén I. stavba</v>
      </c>
      <c r="F74" s="400"/>
      <c r="G74" s="400"/>
      <c r="H74" s="400"/>
      <c r="I74" s="163"/>
      <c r="J74" s="63"/>
      <c r="K74" s="63"/>
      <c r="L74" s="61"/>
    </row>
    <row r="75" spans="2:12" s="1" customFormat="1" ht="14.45" customHeight="1">
      <c r="B75" s="41"/>
      <c r="C75" s="65" t="s">
        <v>137</v>
      </c>
      <c r="D75" s="63"/>
      <c r="E75" s="63"/>
      <c r="F75" s="63"/>
      <c r="G75" s="63"/>
      <c r="H75" s="63"/>
      <c r="I75" s="163"/>
      <c r="J75" s="63"/>
      <c r="K75" s="63"/>
      <c r="L75" s="61"/>
    </row>
    <row r="76" spans="2:12" s="1" customFormat="1" ht="23.25" customHeight="1">
      <c r="B76" s="41"/>
      <c r="C76" s="63"/>
      <c r="D76" s="63"/>
      <c r="E76" s="379" t="str">
        <f>E9</f>
        <v>2017-087-03 - Podlahy</v>
      </c>
      <c r="F76" s="401"/>
      <c r="G76" s="401"/>
      <c r="H76" s="401"/>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23</v>
      </c>
      <c r="D78" s="63"/>
      <c r="E78" s="63"/>
      <c r="F78" s="164" t="str">
        <f>F12</f>
        <v>Kamýcká 1176, Praha 6</v>
      </c>
      <c r="G78" s="63"/>
      <c r="H78" s="63"/>
      <c r="I78" s="165" t="s">
        <v>25</v>
      </c>
      <c r="J78" s="73" t="str">
        <f>IF(J12="","",J12)</f>
        <v>28. 4. 2017</v>
      </c>
      <c r="K78" s="63"/>
      <c r="L78" s="61"/>
    </row>
    <row r="79" spans="2:12" s="1" customFormat="1" ht="6.95" customHeight="1">
      <c r="B79" s="41"/>
      <c r="C79" s="63"/>
      <c r="D79" s="63"/>
      <c r="E79" s="63"/>
      <c r="F79" s="63"/>
      <c r="G79" s="63"/>
      <c r="H79" s="63"/>
      <c r="I79" s="163"/>
      <c r="J79" s="63"/>
      <c r="K79" s="63"/>
      <c r="L79" s="61"/>
    </row>
    <row r="80" spans="2:12" s="1" customFormat="1" ht="15">
      <c r="B80" s="41"/>
      <c r="C80" s="65" t="s">
        <v>27</v>
      </c>
      <c r="D80" s="63"/>
      <c r="E80" s="63"/>
      <c r="F80" s="164" t="str">
        <f>E15</f>
        <v>ČZU v Praze Kamýcká 129, Praha 6</v>
      </c>
      <c r="G80" s="63"/>
      <c r="H80" s="63"/>
      <c r="I80" s="165" t="s">
        <v>33</v>
      </c>
      <c r="J80" s="164" t="str">
        <f>E21</f>
        <v>Ing. Vladimír Čapka Gestnerova 5/658, Praha 7</v>
      </c>
      <c r="K80" s="63"/>
      <c r="L80" s="61"/>
    </row>
    <row r="81" spans="2:12" s="1" customFormat="1" ht="14.45" customHeight="1">
      <c r="B81" s="41"/>
      <c r="C81" s="65" t="s">
        <v>31</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158</v>
      </c>
      <c r="D83" s="168" t="s">
        <v>57</v>
      </c>
      <c r="E83" s="168" t="s">
        <v>53</v>
      </c>
      <c r="F83" s="168" t="s">
        <v>159</v>
      </c>
      <c r="G83" s="168" t="s">
        <v>160</v>
      </c>
      <c r="H83" s="168" t="s">
        <v>161</v>
      </c>
      <c r="I83" s="169" t="s">
        <v>162</v>
      </c>
      <c r="J83" s="168" t="s">
        <v>142</v>
      </c>
      <c r="K83" s="170" t="s">
        <v>163</v>
      </c>
      <c r="L83" s="171"/>
      <c r="M83" s="81" t="s">
        <v>164</v>
      </c>
      <c r="N83" s="82" t="s">
        <v>42</v>
      </c>
      <c r="O83" s="82" t="s">
        <v>165</v>
      </c>
      <c r="P83" s="82" t="s">
        <v>166</v>
      </c>
      <c r="Q83" s="82" t="s">
        <v>167</v>
      </c>
      <c r="R83" s="82" t="s">
        <v>168</v>
      </c>
      <c r="S83" s="82" t="s">
        <v>169</v>
      </c>
      <c r="T83" s="83" t="s">
        <v>170</v>
      </c>
    </row>
    <row r="84" spans="2:63" s="1" customFormat="1" ht="29.25" customHeight="1">
      <c r="B84" s="41"/>
      <c r="C84" s="87" t="s">
        <v>143</v>
      </c>
      <c r="D84" s="63"/>
      <c r="E84" s="63"/>
      <c r="F84" s="63"/>
      <c r="G84" s="63"/>
      <c r="H84" s="63"/>
      <c r="I84" s="163"/>
      <c r="J84" s="172">
        <f>BK84</f>
        <v>0</v>
      </c>
      <c r="K84" s="63"/>
      <c r="L84" s="61"/>
      <c r="M84" s="84"/>
      <c r="N84" s="85"/>
      <c r="O84" s="85"/>
      <c r="P84" s="173">
        <f>P85+P265</f>
        <v>0</v>
      </c>
      <c r="Q84" s="85"/>
      <c r="R84" s="173">
        <f>R85+R265</f>
        <v>21.807805863359995</v>
      </c>
      <c r="S84" s="85"/>
      <c r="T84" s="174">
        <f>T85+T265</f>
        <v>0</v>
      </c>
      <c r="AT84" s="24" t="s">
        <v>71</v>
      </c>
      <c r="AU84" s="24" t="s">
        <v>144</v>
      </c>
      <c r="BK84" s="175">
        <f>BK85+BK265</f>
        <v>0</v>
      </c>
    </row>
    <row r="85" spans="2:63" s="10" customFormat="1" ht="37.35" customHeight="1">
      <c r="B85" s="176"/>
      <c r="C85" s="177"/>
      <c r="D85" s="178" t="s">
        <v>71</v>
      </c>
      <c r="E85" s="179" t="s">
        <v>171</v>
      </c>
      <c r="F85" s="179" t="s">
        <v>172</v>
      </c>
      <c r="G85" s="177"/>
      <c r="H85" s="177"/>
      <c r="I85" s="180"/>
      <c r="J85" s="181">
        <f>BK85</f>
        <v>0</v>
      </c>
      <c r="K85" s="177"/>
      <c r="L85" s="182"/>
      <c r="M85" s="183"/>
      <c r="N85" s="184"/>
      <c r="O85" s="184"/>
      <c r="P85" s="185">
        <f>P86+P263</f>
        <v>0</v>
      </c>
      <c r="Q85" s="184"/>
      <c r="R85" s="185">
        <f>R86+R263</f>
        <v>10.38731996</v>
      </c>
      <c r="S85" s="184"/>
      <c r="T85" s="186">
        <f>T86+T263</f>
        <v>0</v>
      </c>
      <c r="AR85" s="187" t="s">
        <v>80</v>
      </c>
      <c r="AT85" s="188" t="s">
        <v>71</v>
      </c>
      <c r="AU85" s="188" t="s">
        <v>72</v>
      </c>
      <c r="AY85" s="187" t="s">
        <v>173</v>
      </c>
      <c r="BK85" s="189">
        <f>BK86+BK263</f>
        <v>0</v>
      </c>
    </row>
    <row r="86" spans="2:63" s="10" customFormat="1" ht="19.9" customHeight="1">
      <c r="B86" s="176"/>
      <c r="C86" s="177"/>
      <c r="D86" s="190" t="s">
        <v>71</v>
      </c>
      <c r="E86" s="191" t="s">
        <v>237</v>
      </c>
      <c r="F86" s="191" t="s">
        <v>765</v>
      </c>
      <c r="G86" s="177"/>
      <c r="H86" s="177"/>
      <c r="I86" s="180"/>
      <c r="J86" s="192">
        <f>BK86</f>
        <v>0</v>
      </c>
      <c r="K86" s="177"/>
      <c r="L86" s="182"/>
      <c r="M86" s="183"/>
      <c r="N86" s="184"/>
      <c r="O86" s="184"/>
      <c r="P86" s="185">
        <f>SUM(P87:P262)</f>
        <v>0</v>
      </c>
      <c r="Q86" s="184"/>
      <c r="R86" s="185">
        <f>SUM(R87:R262)</f>
        <v>10.38731996</v>
      </c>
      <c r="S86" s="184"/>
      <c r="T86" s="186">
        <f>SUM(T87:T262)</f>
        <v>0</v>
      </c>
      <c r="AR86" s="187" t="s">
        <v>80</v>
      </c>
      <c r="AT86" s="188" t="s">
        <v>71</v>
      </c>
      <c r="AU86" s="188" t="s">
        <v>80</v>
      </c>
      <c r="AY86" s="187" t="s">
        <v>173</v>
      </c>
      <c r="BK86" s="189">
        <f>SUM(BK87:BK262)</f>
        <v>0</v>
      </c>
    </row>
    <row r="87" spans="2:65" s="1" customFormat="1" ht="31.5" customHeight="1">
      <c r="B87" s="41"/>
      <c r="C87" s="193" t="s">
        <v>80</v>
      </c>
      <c r="D87" s="193" t="s">
        <v>176</v>
      </c>
      <c r="E87" s="194" t="s">
        <v>766</v>
      </c>
      <c r="F87" s="195" t="s">
        <v>767</v>
      </c>
      <c r="G87" s="196" t="s">
        <v>240</v>
      </c>
      <c r="H87" s="197">
        <v>4.451</v>
      </c>
      <c r="I87" s="198"/>
      <c r="J87" s="199">
        <f>ROUND(I87*H87,2)</f>
        <v>0</v>
      </c>
      <c r="K87" s="195" t="s">
        <v>180</v>
      </c>
      <c r="L87" s="61"/>
      <c r="M87" s="200" t="s">
        <v>21</v>
      </c>
      <c r="N87" s="201" t="s">
        <v>43</v>
      </c>
      <c r="O87" s="42"/>
      <c r="P87" s="202">
        <f>O87*H87</f>
        <v>0</v>
      </c>
      <c r="Q87" s="202">
        <v>2.25634</v>
      </c>
      <c r="R87" s="202">
        <f>Q87*H87</f>
        <v>10.042969339999999</v>
      </c>
      <c r="S87" s="202">
        <v>0</v>
      </c>
      <c r="T87" s="203">
        <f>S87*H87</f>
        <v>0</v>
      </c>
      <c r="AR87" s="24" t="s">
        <v>181</v>
      </c>
      <c r="AT87" s="24" t="s">
        <v>176</v>
      </c>
      <c r="AU87" s="24" t="s">
        <v>82</v>
      </c>
      <c r="AY87" s="24" t="s">
        <v>173</v>
      </c>
      <c r="BE87" s="204">
        <f>IF(N87="základní",J87,0)</f>
        <v>0</v>
      </c>
      <c r="BF87" s="204">
        <f>IF(N87="snížená",J87,0)</f>
        <v>0</v>
      </c>
      <c r="BG87" s="204">
        <f>IF(N87="zákl. přenesená",J87,0)</f>
        <v>0</v>
      </c>
      <c r="BH87" s="204">
        <f>IF(N87="sníž. přenesená",J87,0)</f>
        <v>0</v>
      </c>
      <c r="BI87" s="204">
        <f>IF(N87="nulová",J87,0)</f>
        <v>0</v>
      </c>
      <c r="BJ87" s="24" t="s">
        <v>80</v>
      </c>
      <c r="BK87" s="204">
        <f>ROUND(I87*H87,2)</f>
        <v>0</v>
      </c>
      <c r="BL87" s="24" t="s">
        <v>181</v>
      </c>
      <c r="BM87" s="24" t="s">
        <v>768</v>
      </c>
    </row>
    <row r="88" spans="2:51" s="12" customFormat="1" ht="13.5">
      <c r="B88" s="217"/>
      <c r="C88" s="218"/>
      <c r="D88" s="207" t="s">
        <v>183</v>
      </c>
      <c r="E88" s="219" t="s">
        <v>21</v>
      </c>
      <c r="F88" s="220" t="s">
        <v>21</v>
      </c>
      <c r="G88" s="218"/>
      <c r="H88" s="221">
        <v>0</v>
      </c>
      <c r="I88" s="222"/>
      <c r="J88" s="218"/>
      <c r="K88" s="218"/>
      <c r="L88" s="223"/>
      <c r="M88" s="224"/>
      <c r="N88" s="225"/>
      <c r="O88" s="225"/>
      <c r="P88" s="225"/>
      <c r="Q88" s="225"/>
      <c r="R88" s="225"/>
      <c r="S88" s="225"/>
      <c r="T88" s="226"/>
      <c r="AT88" s="227" t="s">
        <v>183</v>
      </c>
      <c r="AU88" s="227" t="s">
        <v>82</v>
      </c>
      <c r="AV88" s="12" t="s">
        <v>82</v>
      </c>
      <c r="AW88" s="12" t="s">
        <v>35</v>
      </c>
      <c r="AX88" s="12" t="s">
        <v>72</v>
      </c>
      <c r="AY88" s="227" t="s">
        <v>173</v>
      </c>
    </row>
    <row r="89" spans="2:51" s="12" customFormat="1" ht="13.5">
      <c r="B89" s="217"/>
      <c r="C89" s="218"/>
      <c r="D89" s="207" t="s">
        <v>183</v>
      </c>
      <c r="E89" s="219" t="s">
        <v>21</v>
      </c>
      <c r="F89" s="220" t="s">
        <v>21</v>
      </c>
      <c r="G89" s="218"/>
      <c r="H89" s="221">
        <v>0</v>
      </c>
      <c r="I89" s="222"/>
      <c r="J89" s="218"/>
      <c r="K89" s="218"/>
      <c r="L89" s="223"/>
      <c r="M89" s="224"/>
      <c r="N89" s="225"/>
      <c r="O89" s="225"/>
      <c r="P89" s="225"/>
      <c r="Q89" s="225"/>
      <c r="R89" s="225"/>
      <c r="S89" s="225"/>
      <c r="T89" s="226"/>
      <c r="AT89" s="227" t="s">
        <v>183</v>
      </c>
      <c r="AU89" s="227" t="s">
        <v>82</v>
      </c>
      <c r="AV89" s="12" t="s">
        <v>82</v>
      </c>
      <c r="AW89" s="12" t="s">
        <v>35</v>
      </c>
      <c r="AX89" s="12" t="s">
        <v>72</v>
      </c>
      <c r="AY89" s="227" t="s">
        <v>173</v>
      </c>
    </row>
    <row r="90" spans="2:51" s="11" customFormat="1" ht="13.5">
      <c r="B90" s="205"/>
      <c r="C90" s="206"/>
      <c r="D90" s="207" t="s">
        <v>183</v>
      </c>
      <c r="E90" s="208" t="s">
        <v>21</v>
      </c>
      <c r="F90" s="209" t="s">
        <v>769</v>
      </c>
      <c r="G90" s="206"/>
      <c r="H90" s="210" t="s">
        <v>21</v>
      </c>
      <c r="I90" s="211"/>
      <c r="J90" s="206"/>
      <c r="K90" s="206"/>
      <c r="L90" s="212"/>
      <c r="M90" s="213"/>
      <c r="N90" s="214"/>
      <c r="O90" s="214"/>
      <c r="P90" s="214"/>
      <c r="Q90" s="214"/>
      <c r="R90" s="214"/>
      <c r="S90" s="214"/>
      <c r="T90" s="215"/>
      <c r="AT90" s="216" t="s">
        <v>183</v>
      </c>
      <c r="AU90" s="216" t="s">
        <v>82</v>
      </c>
      <c r="AV90" s="11" t="s">
        <v>80</v>
      </c>
      <c r="AW90" s="11" t="s">
        <v>35</v>
      </c>
      <c r="AX90" s="11" t="s">
        <v>72</v>
      </c>
      <c r="AY90" s="216" t="s">
        <v>173</v>
      </c>
    </row>
    <row r="91" spans="2:51" s="12" customFormat="1" ht="13.5">
      <c r="B91" s="217"/>
      <c r="C91" s="218"/>
      <c r="D91" s="207" t="s">
        <v>183</v>
      </c>
      <c r="E91" s="219" t="s">
        <v>21</v>
      </c>
      <c r="F91" s="220" t="s">
        <v>21</v>
      </c>
      <c r="G91" s="218"/>
      <c r="H91" s="221">
        <v>0</v>
      </c>
      <c r="I91" s="222"/>
      <c r="J91" s="218"/>
      <c r="K91" s="218"/>
      <c r="L91" s="223"/>
      <c r="M91" s="224"/>
      <c r="N91" s="225"/>
      <c r="O91" s="225"/>
      <c r="P91" s="225"/>
      <c r="Q91" s="225"/>
      <c r="R91" s="225"/>
      <c r="S91" s="225"/>
      <c r="T91" s="226"/>
      <c r="AT91" s="227" t="s">
        <v>183</v>
      </c>
      <c r="AU91" s="227" t="s">
        <v>82</v>
      </c>
      <c r="AV91" s="12" t="s">
        <v>82</v>
      </c>
      <c r="AW91" s="12" t="s">
        <v>35</v>
      </c>
      <c r="AX91" s="12" t="s">
        <v>72</v>
      </c>
      <c r="AY91" s="227" t="s">
        <v>173</v>
      </c>
    </row>
    <row r="92" spans="2:51" s="11" customFormat="1" ht="13.5">
      <c r="B92" s="205"/>
      <c r="C92" s="206"/>
      <c r="D92" s="207" t="s">
        <v>183</v>
      </c>
      <c r="E92" s="208" t="s">
        <v>21</v>
      </c>
      <c r="F92" s="209" t="s">
        <v>770</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51" s="11" customFormat="1" ht="13.5">
      <c r="B93" s="205"/>
      <c r="C93" s="206"/>
      <c r="D93" s="207" t="s">
        <v>183</v>
      </c>
      <c r="E93" s="208" t="s">
        <v>21</v>
      </c>
      <c r="F93" s="209" t="s">
        <v>663</v>
      </c>
      <c r="G93" s="206"/>
      <c r="H93" s="210" t="s">
        <v>21</v>
      </c>
      <c r="I93" s="211"/>
      <c r="J93" s="206"/>
      <c r="K93" s="206"/>
      <c r="L93" s="212"/>
      <c r="M93" s="213"/>
      <c r="N93" s="214"/>
      <c r="O93" s="214"/>
      <c r="P93" s="214"/>
      <c r="Q93" s="214"/>
      <c r="R93" s="214"/>
      <c r="S93" s="214"/>
      <c r="T93" s="215"/>
      <c r="AT93" s="216" t="s">
        <v>183</v>
      </c>
      <c r="AU93" s="216" t="s">
        <v>82</v>
      </c>
      <c r="AV93" s="11" t="s">
        <v>80</v>
      </c>
      <c r="AW93" s="11" t="s">
        <v>35</v>
      </c>
      <c r="AX93" s="11" t="s">
        <v>72</v>
      </c>
      <c r="AY93" s="216" t="s">
        <v>173</v>
      </c>
    </row>
    <row r="94" spans="2:51" s="11" customFormat="1" ht="13.5">
      <c r="B94" s="205"/>
      <c r="C94" s="206"/>
      <c r="D94" s="207" t="s">
        <v>183</v>
      </c>
      <c r="E94" s="208" t="s">
        <v>21</v>
      </c>
      <c r="F94" s="209" t="s">
        <v>769</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51" s="12" customFormat="1" ht="13.5">
      <c r="B95" s="217"/>
      <c r="C95" s="218"/>
      <c r="D95" s="207" t="s">
        <v>183</v>
      </c>
      <c r="E95" s="219" t="s">
        <v>21</v>
      </c>
      <c r="F95" s="220" t="s">
        <v>771</v>
      </c>
      <c r="G95" s="218"/>
      <c r="H95" s="221">
        <v>0.84</v>
      </c>
      <c r="I95" s="222"/>
      <c r="J95" s="218"/>
      <c r="K95" s="218"/>
      <c r="L95" s="223"/>
      <c r="M95" s="224"/>
      <c r="N95" s="225"/>
      <c r="O95" s="225"/>
      <c r="P95" s="225"/>
      <c r="Q95" s="225"/>
      <c r="R95" s="225"/>
      <c r="S95" s="225"/>
      <c r="T95" s="226"/>
      <c r="AT95" s="227" t="s">
        <v>183</v>
      </c>
      <c r="AU95" s="227" t="s">
        <v>82</v>
      </c>
      <c r="AV95" s="12" t="s">
        <v>82</v>
      </c>
      <c r="AW95" s="12" t="s">
        <v>35</v>
      </c>
      <c r="AX95" s="12" t="s">
        <v>72</v>
      </c>
      <c r="AY95" s="227" t="s">
        <v>173</v>
      </c>
    </row>
    <row r="96" spans="2:51" s="11" customFormat="1" ht="13.5">
      <c r="B96" s="205"/>
      <c r="C96" s="206"/>
      <c r="D96" s="207" t="s">
        <v>183</v>
      </c>
      <c r="E96" s="208" t="s">
        <v>21</v>
      </c>
      <c r="F96" s="209" t="s">
        <v>770</v>
      </c>
      <c r="G96" s="206"/>
      <c r="H96" s="210" t="s">
        <v>21</v>
      </c>
      <c r="I96" s="211"/>
      <c r="J96" s="206"/>
      <c r="K96" s="206"/>
      <c r="L96" s="212"/>
      <c r="M96" s="213"/>
      <c r="N96" s="214"/>
      <c r="O96" s="214"/>
      <c r="P96" s="214"/>
      <c r="Q96" s="214"/>
      <c r="R96" s="214"/>
      <c r="S96" s="214"/>
      <c r="T96" s="215"/>
      <c r="AT96" s="216" t="s">
        <v>183</v>
      </c>
      <c r="AU96" s="216" t="s">
        <v>82</v>
      </c>
      <c r="AV96" s="11" t="s">
        <v>80</v>
      </c>
      <c r="AW96" s="11" t="s">
        <v>35</v>
      </c>
      <c r="AX96" s="11" t="s">
        <v>72</v>
      </c>
      <c r="AY96" s="216" t="s">
        <v>173</v>
      </c>
    </row>
    <row r="97" spans="2:51" s="11" customFormat="1" ht="13.5">
      <c r="B97" s="205"/>
      <c r="C97" s="206"/>
      <c r="D97" s="207" t="s">
        <v>183</v>
      </c>
      <c r="E97" s="208" t="s">
        <v>21</v>
      </c>
      <c r="F97" s="209" t="s">
        <v>301</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51" s="11" customFormat="1" ht="13.5">
      <c r="B98" s="205"/>
      <c r="C98" s="206"/>
      <c r="D98" s="207" t="s">
        <v>183</v>
      </c>
      <c r="E98" s="208" t="s">
        <v>21</v>
      </c>
      <c r="F98" s="209" t="s">
        <v>769</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2" customFormat="1" ht="13.5">
      <c r="B99" s="217"/>
      <c r="C99" s="218"/>
      <c r="D99" s="207" t="s">
        <v>183</v>
      </c>
      <c r="E99" s="219" t="s">
        <v>21</v>
      </c>
      <c r="F99" s="220" t="s">
        <v>772</v>
      </c>
      <c r="G99" s="218"/>
      <c r="H99" s="221">
        <v>0.43</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51" s="11" customFormat="1" ht="13.5">
      <c r="B100" s="205"/>
      <c r="C100" s="206"/>
      <c r="D100" s="207" t="s">
        <v>183</v>
      </c>
      <c r="E100" s="208" t="s">
        <v>21</v>
      </c>
      <c r="F100" s="209" t="s">
        <v>770</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ht="13.5">
      <c r="B101" s="205"/>
      <c r="C101" s="206"/>
      <c r="D101" s="207" t="s">
        <v>183</v>
      </c>
      <c r="E101" s="208" t="s">
        <v>21</v>
      </c>
      <c r="F101" s="209" t="s">
        <v>773</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1" customFormat="1" ht="13.5">
      <c r="B102" s="205"/>
      <c r="C102" s="206"/>
      <c r="D102" s="207" t="s">
        <v>183</v>
      </c>
      <c r="E102" s="208" t="s">
        <v>21</v>
      </c>
      <c r="F102" s="209" t="s">
        <v>769</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2" customFormat="1" ht="13.5">
      <c r="B103" s="217"/>
      <c r="C103" s="218"/>
      <c r="D103" s="207" t="s">
        <v>183</v>
      </c>
      <c r="E103" s="219" t="s">
        <v>21</v>
      </c>
      <c r="F103" s="220" t="s">
        <v>774</v>
      </c>
      <c r="G103" s="218"/>
      <c r="H103" s="221">
        <v>0.346</v>
      </c>
      <c r="I103" s="222"/>
      <c r="J103" s="218"/>
      <c r="K103" s="218"/>
      <c r="L103" s="223"/>
      <c r="M103" s="224"/>
      <c r="N103" s="225"/>
      <c r="O103" s="225"/>
      <c r="P103" s="225"/>
      <c r="Q103" s="225"/>
      <c r="R103" s="225"/>
      <c r="S103" s="225"/>
      <c r="T103" s="226"/>
      <c r="AT103" s="227" t="s">
        <v>183</v>
      </c>
      <c r="AU103" s="227" t="s">
        <v>82</v>
      </c>
      <c r="AV103" s="12" t="s">
        <v>82</v>
      </c>
      <c r="AW103" s="12" t="s">
        <v>35</v>
      </c>
      <c r="AX103" s="12" t="s">
        <v>72</v>
      </c>
      <c r="AY103" s="227" t="s">
        <v>173</v>
      </c>
    </row>
    <row r="104" spans="2:51" s="11" customFormat="1" ht="13.5">
      <c r="B104" s="205"/>
      <c r="C104" s="206"/>
      <c r="D104" s="207" t="s">
        <v>183</v>
      </c>
      <c r="E104" s="208" t="s">
        <v>21</v>
      </c>
      <c r="F104" s="209" t="s">
        <v>770</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51" s="11" customFormat="1" ht="13.5">
      <c r="B105" s="205"/>
      <c r="C105" s="206"/>
      <c r="D105" s="207" t="s">
        <v>183</v>
      </c>
      <c r="E105" s="208" t="s">
        <v>21</v>
      </c>
      <c r="F105" s="209" t="s">
        <v>340</v>
      </c>
      <c r="G105" s="206"/>
      <c r="H105" s="210" t="s">
        <v>21</v>
      </c>
      <c r="I105" s="211"/>
      <c r="J105" s="206"/>
      <c r="K105" s="206"/>
      <c r="L105" s="212"/>
      <c r="M105" s="213"/>
      <c r="N105" s="214"/>
      <c r="O105" s="214"/>
      <c r="P105" s="214"/>
      <c r="Q105" s="214"/>
      <c r="R105" s="214"/>
      <c r="S105" s="214"/>
      <c r="T105" s="215"/>
      <c r="AT105" s="216" t="s">
        <v>183</v>
      </c>
      <c r="AU105" s="216" t="s">
        <v>82</v>
      </c>
      <c r="AV105" s="11" t="s">
        <v>80</v>
      </c>
      <c r="AW105" s="11" t="s">
        <v>35</v>
      </c>
      <c r="AX105" s="11" t="s">
        <v>72</v>
      </c>
      <c r="AY105" s="216" t="s">
        <v>173</v>
      </c>
    </row>
    <row r="106" spans="2:51" s="11" customFormat="1" ht="13.5">
      <c r="B106" s="205"/>
      <c r="C106" s="206"/>
      <c r="D106" s="207" t="s">
        <v>183</v>
      </c>
      <c r="E106" s="208" t="s">
        <v>21</v>
      </c>
      <c r="F106" s="209" t="s">
        <v>769</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ht="13.5">
      <c r="B107" s="217"/>
      <c r="C107" s="218"/>
      <c r="D107" s="207" t="s">
        <v>183</v>
      </c>
      <c r="E107" s="219" t="s">
        <v>21</v>
      </c>
      <c r="F107" s="220" t="s">
        <v>775</v>
      </c>
      <c r="G107" s="218"/>
      <c r="H107" s="221">
        <v>0.694</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1" customFormat="1" ht="13.5">
      <c r="B108" s="205"/>
      <c r="C108" s="206"/>
      <c r="D108" s="207" t="s">
        <v>183</v>
      </c>
      <c r="E108" s="208" t="s">
        <v>21</v>
      </c>
      <c r="F108" s="209" t="s">
        <v>770</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ht="13.5">
      <c r="B109" s="205"/>
      <c r="C109" s="206"/>
      <c r="D109" s="207" t="s">
        <v>183</v>
      </c>
      <c r="E109" s="208" t="s">
        <v>21</v>
      </c>
      <c r="F109" s="209" t="s">
        <v>776</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1" customFormat="1" ht="13.5">
      <c r="B110" s="205"/>
      <c r="C110" s="206"/>
      <c r="D110" s="207" t="s">
        <v>183</v>
      </c>
      <c r="E110" s="208" t="s">
        <v>21</v>
      </c>
      <c r="F110" s="209" t="s">
        <v>769</v>
      </c>
      <c r="G110" s="206"/>
      <c r="H110" s="210" t="s">
        <v>21</v>
      </c>
      <c r="I110" s="211"/>
      <c r="J110" s="206"/>
      <c r="K110" s="206"/>
      <c r="L110" s="212"/>
      <c r="M110" s="213"/>
      <c r="N110" s="214"/>
      <c r="O110" s="214"/>
      <c r="P110" s="214"/>
      <c r="Q110" s="214"/>
      <c r="R110" s="214"/>
      <c r="S110" s="214"/>
      <c r="T110" s="215"/>
      <c r="AT110" s="216" t="s">
        <v>183</v>
      </c>
      <c r="AU110" s="216" t="s">
        <v>82</v>
      </c>
      <c r="AV110" s="11" t="s">
        <v>80</v>
      </c>
      <c r="AW110" s="11" t="s">
        <v>35</v>
      </c>
      <c r="AX110" s="11" t="s">
        <v>72</v>
      </c>
      <c r="AY110" s="216" t="s">
        <v>173</v>
      </c>
    </row>
    <row r="111" spans="2:51" s="12" customFormat="1" ht="13.5">
      <c r="B111" s="217"/>
      <c r="C111" s="218"/>
      <c r="D111" s="207" t="s">
        <v>183</v>
      </c>
      <c r="E111" s="219" t="s">
        <v>21</v>
      </c>
      <c r="F111" s="220" t="s">
        <v>777</v>
      </c>
      <c r="G111" s="218"/>
      <c r="H111" s="221">
        <v>0.155</v>
      </c>
      <c r="I111" s="222"/>
      <c r="J111" s="218"/>
      <c r="K111" s="218"/>
      <c r="L111" s="223"/>
      <c r="M111" s="224"/>
      <c r="N111" s="225"/>
      <c r="O111" s="225"/>
      <c r="P111" s="225"/>
      <c r="Q111" s="225"/>
      <c r="R111" s="225"/>
      <c r="S111" s="225"/>
      <c r="T111" s="226"/>
      <c r="AT111" s="227" t="s">
        <v>183</v>
      </c>
      <c r="AU111" s="227" t="s">
        <v>82</v>
      </c>
      <c r="AV111" s="12" t="s">
        <v>82</v>
      </c>
      <c r="AW111" s="12" t="s">
        <v>35</v>
      </c>
      <c r="AX111" s="12" t="s">
        <v>72</v>
      </c>
      <c r="AY111" s="227" t="s">
        <v>173</v>
      </c>
    </row>
    <row r="112" spans="2:51" s="12" customFormat="1" ht="13.5">
      <c r="B112" s="217"/>
      <c r="C112" s="218"/>
      <c r="D112" s="207" t="s">
        <v>183</v>
      </c>
      <c r="E112" s="219" t="s">
        <v>21</v>
      </c>
      <c r="F112" s="220" t="s">
        <v>21</v>
      </c>
      <c r="G112" s="218"/>
      <c r="H112" s="221">
        <v>0</v>
      </c>
      <c r="I112" s="222"/>
      <c r="J112" s="218"/>
      <c r="K112" s="218"/>
      <c r="L112" s="223"/>
      <c r="M112" s="224"/>
      <c r="N112" s="225"/>
      <c r="O112" s="225"/>
      <c r="P112" s="225"/>
      <c r="Q112" s="225"/>
      <c r="R112" s="225"/>
      <c r="S112" s="225"/>
      <c r="T112" s="226"/>
      <c r="AT112" s="227" t="s">
        <v>183</v>
      </c>
      <c r="AU112" s="227" t="s">
        <v>82</v>
      </c>
      <c r="AV112" s="12" t="s">
        <v>82</v>
      </c>
      <c r="AW112" s="12" t="s">
        <v>35</v>
      </c>
      <c r="AX112" s="12" t="s">
        <v>72</v>
      </c>
      <c r="AY112" s="227" t="s">
        <v>173</v>
      </c>
    </row>
    <row r="113" spans="2:51" s="12" customFormat="1" ht="13.5">
      <c r="B113" s="217"/>
      <c r="C113" s="218"/>
      <c r="D113" s="207" t="s">
        <v>183</v>
      </c>
      <c r="E113" s="219" t="s">
        <v>21</v>
      </c>
      <c r="F113" s="220" t="s">
        <v>21</v>
      </c>
      <c r="G113" s="218"/>
      <c r="H113" s="221">
        <v>0</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1" customFormat="1" ht="13.5">
      <c r="B114" s="205"/>
      <c r="C114" s="206"/>
      <c r="D114" s="207" t="s">
        <v>183</v>
      </c>
      <c r="E114" s="208" t="s">
        <v>21</v>
      </c>
      <c r="F114" s="209" t="s">
        <v>778</v>
      </c>
      <c r="G114" s="206"/>
      <c r="H114" s="210" t="s">
        <v>21</v>
      </c>
      <c r="I114" s="211"/>
      <c r="J114" s="206"/>
      <c r="K114" s="206"/>
      <c r="L114" s="212"/>
      <c r="M114" s="213"/>
      <c r="N114" s="214"/>
      <c r="O114" s="214"/>
      <c r="P114" s="214"/>
      <c r="Q114" s="214"/>
      <c r="R114" s="214"/>
      <c r="S114" s="214"/>
      <c r="T114" s="215"/>
      <c r="AT114" s="216" t="s">
        <v>183</v>
      </c>
      <c r="AU114" s="216" t="s">
        <v>82</v>
      </c>
      <c r="AV114" s="11" t="s">
        <v>80</v>
      </c>
      <c r="AW114" s="11" t="s">
        <v>35</v>
      </c>
      <c r="AX114" s="11" t="s">
        <v>72</v>
      </c>
      <c r="AY114" s="216" t="s">
        <v>173</v>
      </c>
    </row>
    <row r="115" spans="2:51" s="12" customFormat="1" ht="13.5">
      <c r="B115" s="217"/>
      <c r="C115" s="218"/>
      <c r="D115" s="207" t="s">
        <v>183</v>
      </c>
      <c r="E115" s="219" t="s">
        <v>21</v>
      </c>
      <c r="F115" s="220" t="s">
        <v>21</v>
      </c>
      <c r="G115" s="218"/>
      <c r="H115" s="221">
        <v>0</v>
      </c>
      <c r="I115" s="222"/>
      <c r="J115" s="218"/>
      <c r="K115" s="218"/>
      <c r="L115" s="223"/>
      <c r="M115" s="224"/>
      <c r="N115" s="225"/>
      <c r="O115" s="225"/>
      <c r="P115" s="225"/>
      <c r="Q115" s="225"/>
      <c r="R115" s="225"/>
      <c r="S115" s="225"/>
      <c r="T115" s="226"/>
      <c r="AT115" s="227" t="s">
        <v>183</v>
      </c>
      <c r="AU115" s="227" t="s">
        <v>82</v>
      </c>
      <c r="AV115" s="12" t="s">
        <v>82</v>
      </c>
      <c r="AW115" s="12" t="s">
        <v>35</v>
      </c>
      <c r="AX115" s="12" t="s">
        <v>72</v>
      </c>
      <c r="AY115" s="227" t="s">
        <v>173</v>
      </c>
    </row>
    <row r="116" spans="2:51" s="11" customFormat="1" ht="13.5">
      <c r="B116" s="205"/>
      <c r="C116" s="206"/>
      <c r="D116" s="207" t="s">
        <v>183</v>
      </c>
      <c r="E116" s="208" t="s">
        <v>21</v>
      </c>
      <c r="F116" s="209" t="s">
        <v>779</v>
      </c>
      <c r="G116" s="206"/>
      <c r="H116" s="210" t="s">
        <v>21</v>
      </c>
      <c r="I116" s="211"/>
      <c r="J116" s="206"/>
      <c r="K116" s="206"/>
      <c r="L116" s="212"/>
      <c r="M116" s="213"/>
      <c r="N116" s="214"/>
      <c r="O116" s="214"/>
      <c r="P116" s="214"/>
      <c r="Q116" s="214"/>
      <c r="R116" s="214"/>
      <c r="S116" s="214"/>
      <c r="T116" s="215"/>
      <c r="AT116" s="216" t="s">
        <v>183</v>
      </c>
      <c r="AU116" s="216" t="s">
        <v>82</v>
      </c>
      <c r="AV116" s="11" t="s">
        <v>80</v>
      </c>
      <c r="AW116" s="11" t="s">
        <v>35</v>
      </c>
      <c r="AX116" s="11" t="s">
        <v>72</v>
      </c>
      <c r="AY116" s="216" t="s">
        <v>173</v>
      </c>
    </row>
    <row r="117" spans="2:51" s="11" customFormat="1" ht="13.5">
      <c r="B117" s="205"/>
      <c r="C117" s="206"/>
      <c r="D117" s="207" t="s">
        <v>183</v>
      </c>
      <c r="E117" s="208" t="s">
        <v>21</v>
      </c>
      <c r="F117" s="209" t="s">
        <v>705</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ht="13.5">
      <c r="B118" s="205"/>
      <c r="C118" s="206"/>
      <c r="D118" s="207" t="s">
        <v>183</v>
      </c>
      <c r="E118" s="208" t="s">
        <v>21</v>
      </c>
      <c r="F118" s="209" t="s">
        <v>780</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ht="13.5">
      <c r="B119" s="217"/>
      <c r="C119" s="218"/>
      <c r="D119" s="207" t="s">
        <v>183</v>
      </c>
      <c r="E119" s="219" t="s">
        <v>21</v>
      </c>
      <c r="F119" s="220" t="s">
        <v>781</v>
      </c>
      <c r="G119" s="218"/>
      <c r="H119" s="221">
        <v>0.178</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2" customFormat="1" ht="13.5">
      <c r="B120" s="217"/>
      <c r="C120" s="218"/>
      <c r="D120" s="207" t="s">
        <v>183</v>
      </c>
      <c r="E120" s="219" t="s">
        <v>21</v>
      </c>
      <c r="F120" s="220" t="s">
        <v>21</v>
      </c>
      <c r="G120" s="218"/>
      <c r="H120" s="221">
        <v>0</v>
      </c>
      <c r="I120" s="222"/>
      <c r="J120" s="218"/>
      <c r="K120" s="218"/>
      <c r="L120" s="223"/>
      <c r="M120" s="224"/>
      <c r="N120" s="225"/>
      <c r="O120" s="225"/>
      <c r="P120" s="225"/>
      <c r="Q120" s="225"/>
      <c r="R120" s="225"/>
      <c r="S120" s="225"/>
      <c r="T120" s="226"/>
      <c r="AT120" s="227" t="s">
        <v>183</v>
      </c>
      <c r="AU120" s="227" t="s">
        <v>82</v>
      </c>
      <c r="AV120" s="12" t="s">
        <v>82</v>
      </c>
      <c r="AW120" s="12" t="s">
        <v>35</v>
      </c>
      <c r="AX120" s="12" t="s">
        <v>72</v>
      </c>
      <c r="AY120" s="227" t="s">
        <v>173</v>
      </c>
    </row>
    <row r="121" spans="2:51" s="12" customFormat="1" ht="13.5">
      <c r="B121" s="217"/>
      <c r="C121" s="218"/>
      <c r="D121" s="207" t="s">
        <v>183</v>
      </c>
      <c r="E121" s="219" t="s">
        <v>21</v>
      </c>
      <c r="F121" s="220" t="s">
        <v>21</v>
      </c>
      <c r="G121" s="218"/>
      <c r="H121" s="221">
        <v>0</v>
      </c>
      <c r="I121" s="222"/>
      <c r="J121" s="218"/>
      <c r="K121" s="218"/>
      <c r="L121" s="223"/>
      <c r="M121" s="224"/>
      <c r="N121" s="225"/>
      <c r="O121" s="225"/>
      <c r="P121" s="225"/>
      <c r="Q121" s="225"/>
      <c r="R121" s="225"/>
      <c r="S121" s="225"/>
      <c r="T121" s="226"/>
      <c r="AT121" s="227" t="s">
        <v>183</v>
      </c>
      <c r="AU121" s="227" t="s">
        <v>82</v>
      </c>
      <c r="AV121" s="12" t="s">
        <v>82</v>
      </c>
      <c r="AW121" s="12" t="s">
        <v>35</v>
      </c>
      <c r="AX121" s="12" t="s">
        <v>72</v>
      </c>
      <c r="AY121" s="227" t="s">
        <v>173</v>
      </c>
    </row>
    <row r="122" spans="2:51" s="11" customFormat="1" ht="13.5">
      <c r="B122" s="205"/>
      <c r="C122" s="206"/>
      <c r="D122" s="207" t="s">
        <v>183</v>
      </c>
      <c r="E122" s="208" t="s">
        <v>21</v>
      </c>
      <c r="F122" s="209" t="s">
        <v>782</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2" customFormat="1" ht="13.5">
      <c r="B123" s="217"/>
      <c r="C123" s="218"/>
      <c r="D123" s="207" t="s">
        <v>183</v>
      </c>
      <c r="E123" s="219" t="s">
        <v>21</v>
      </c>
      <c r="F123" s="220" t="s">
        <v>21</v>
      </c>
      <c r="G123" s="218"/>
      <c r="H123" s="221">
        <v>0</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51" s="11" customFormat="1" ht="13.5">
      <c r="B124" s="205"/>
      <c r="C124" s="206"/>
      <c r="D124" s="207" t="s">
        <v>183</v>
      </c>
      <c r="E124" s="208" t="s">
        <v>21</v>
      </c>
      <c r="F124" s="209" t="s">
        <v>783</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ht="13.5">
      <c r="B125" s="205"/>
      <c r="C125" s="206"/>
      <c r="D125" s="207" t="s">
        <v>183</v>
      </c>
      <c r="E125" s="208" t="s">
        <v>21</v>
      </c>
      <c r="F125" s="209" t="s">
        <v>784</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1" customFormat="1" ht="13.5">
      <c r="B126" s="205"/>
      <c r="C126" s="206"/>
      <c r="D126" s="207" t="s">
        <v>183</v>
      </c>
      <c r="E126" s="208" t="s">
        <v>21</v>
      </c>
      <c r="F126" s="209" t="s">
        <v>785</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2" customFormat="1" ht="13.5">
      <c r="B127" s="217"/>
      <c r="C127" s="218"/>
      <c r="D127" s="207" t="s">
        <v>183</v>
      </c>
      <c r="E127" s="219" t="s">
        <v>21</v>
      </c>
      <c r="F127" s="220" t="s">
        <v>786</v>
      </c>
      <c r="G127" s="218"/>
      <c r="H127" s="221">
        <v>0.413</v>
      </c>
      <c r="I127" s="222"/>
      <c r="J127" s="218"/>
      <c r="K127" s="218"/>
      <c r="L127" s="223"/>
      <c r="M127" s="224"/>
      <c r="N127" s="225"/>
      <c r="O127" s="225"/>
      <c r="P127" s="225"/>
      <c r="Q127" s="225"/>
      <c r="R127" s="225"/>
      <c r="S127" s="225"/>
      <c r="T127" s="226"/>
      <c r="AT127" s="227" t="s">
        <v>183</v>
      </c>
      <c r="AU127" s="227" t="s">
        <v>82</v>
      </c>
      <c r="AV127" s="12" t="s">
        <v>82</v>
      </c>
      <c r="AW127" s="12" t="s">
        <v>35</v>
      </c>
      <c r="AX127" s="12" t="s">
        <v>72</v>
      </c>
      <c r="AY127" s="227" t="s">
        <v>173</v>
      </c>
    </row>
    <row r="128" spans="2:51" s="11" customFormat="1" ht="13.5">
      <c r="B128" s="205"/>
      <c r="C128" s="206"/>
      <c r="D128" s="207" t="s">
        <v>183</v>
      </c>
      <c r="E128" s="208" t="s">
        <v>21</v>
      </c>
      <c r="F128" s="209" t="s">
        <v>783</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1" customFormat="1" ht="13.5">
      <c r="B129" s="205"/>
      <c r="C129" s="206"/>
      <c r="D129" s="207" t="s">
        <v>183</v>
      </c>
      <c r="E129" s="208" t="s">
        <v>21</v>
      </c>
      <c r="F129" s="209" t="s">
        <v>727</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ht="13.5">
      <c r="B130" s="205"/>
      <c r="C130" s="206"/>
      <c r="D130" s="207" t="s">
        <v>183</v>
      </c>
      <c r="E130" s="208" t="s">
        <v>21</v>
      </c>
      <c r="F130" s="209" t="s">
        <v>785</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ht="13.5">
      <c r="B131" s="217"/>
      <c r="C131" s="218"/>
      <c r="D131" s="207" t="s">
        <v>183</v>
      </c>
      <c r="E131" s="219" t="s">
        <v>21</v>
      </c>
      <c r="F131" s="220" t="s">
        <v>787</v>
      </c>
      <c r="G131" s="218"/>
      <c r="H131" s="221">
        <v>1.395</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4" customFormat="1" ht="13.5">
      <c r="B132" s="243"/>
      <c r="C132" s="244"/>
      <c r="D132" s="239" t="s">
        <v>183</v>
      </c>
      <c r="E132" s="254" t="s">
        <v>21</v>
      </c>
      <c r="F132" s="255" t="s">
        <v>204</v>
      </c>
      <c r="G132" s="244"/>
      <c r="H132" s="256">
        <v>4.451</v>
      </c>
      <c r="I132" s="248"/>
      <c r="J132" s="244"/>
      <c r="K132" s="244"/>
      <c r="L132" s="249"/>
      <c r="M132" s="250"/>
      <c r="N132" s="251"/>
      <c r="O132" s="251"/>
      <c r="P132" s="251"/>
      <c r="Q132" s="251"/>
      <c r="R132" s="251"/>
      <c r="S132" s="251"/>
      <c r="T132" s="252"/>
      <c r="AT132" s="253" t="s">
        <v>183</v>
      </c>
      <c r="AU132" s="253" t="s">
        <v>82</v>
      </c>
      <c r="AV132" s="14" t="s">
        <v>181</v>
      </c>
      <c r="AW132" s="14" t="s">
        <v>35</v>
      </c>
      <c r="AX132" s="14" t="s">
        <v>80</v>
      </c>
      <c r="AY132" s="253" t="s">
        <v>173</v>
      </c>
    </row>
    <row r="133" spans="2:65" s="1" customFormat="1" ht="31.5" customHeight="1">
      <c r="B133" s="41"/>
      <c r="C133" s="193" t="s">
        <v>82</v>
      </c>
      <c r="D133" s="193" t="s">
        <v>176</v>
      </c>
      <c r="E133" s="194" t="s">
        <v>788</v>
      </c>
      <c r="F133" s="195" t="s">
        <v>789</v>
      </c>
      <c r="G133" s="196" t="s">
        <v>240</v>
      </c>
      <c r="H133" s="197">
        <v>4.451</v>
      </c>
      <c r="I133" s="198"/>
      <c r="J133" s="199">
        <f>ROUND(I133*H133,2)</f>
        <v>0</v>
      </c>
      <c r="K133" s="195" t="s">
        <v>180</v>
      </c>
      <c r="L133" s="61"/>
      <c r="M133" s="200" t="s">
        <v>21</v>
      </c>
      <c r="N133" s="201" t="s">
        <v>43</v>
      </c>
      <c r="O133" s="42"/>
      <c r="P133" s="202">
        <f>O133*H133</f>
        <v>0</v>
      </c>
      <c r="Q133" s="202">
        <v>0</v>
      </c>
      <c r="R133" s="202">
        <f>Q133*H133</f>
        <v>0</v>
      </c>
      <c r="S133" s="202">
        <v>0</v>
      </c>
      <c r="T133" s="203">
        <f>S133*H133</f>
        <v>0</v>
      </c>
      <c r="AR133" s="24" t="s">
        <v>181</v>
      </c>
      <c r="AT133" s="24" t="s">
        <v>176</v>
      </c>
      <c r="AU133" s="24" t="s">
        <v>82</v>
      </c>
      <c r="AY133" s="24" t="s">
        <v>173</v>
      </c>
      <c r="BE133" s="204">
        <f>IF(N133="základní",J133,0)</f>
        <v>0</v>
      </c>
      <c r="BF133" s="204">
        <f>IF(N133="snížená",J133,0)</f>
        <v>0</v>
      </c>
      <c r="BG133" s="204">
        <f>IF(N133="zákl. přenesená",J133,0)</f>
        <v>0</v>
      </c>
      <c r="BH133" s="204">
        <f>IF(N133="sníž. přenesená",J133,0)</f>
        <v>0</v>
      </c>
      <c r="BI133" s="204">
        <f>IF(N133="nulová",J133,0)</f>
        <v>0</v>
      </c>
      <c r="BJ133" s="24" t="s">
        <v>80</v>
      </c>
      <c r="BK133" s="204">
        <f>ROUND(I133*H133,2)</f>
        <v>0</v>
      </c>
      <c r="BL133" s="24" t="s">
        <v>181</v>
      </c>
      <c r="BM133" s="24" t="s">
        <v>790</v>
      </c>
    </row>
    <row r="134" spans="2:51" s="12" customFormat="1" ht="13.5">
      <c r="B134" s="217"/>
      <c r="C134" s="218"/>
      <c r="D134" s="207" t="s">
        <v>183</v>
      </c>
      <c r="E134" s="219" t="s">
        <v>21</v>
      </c>
      <c r="F134" s="220" t="s">
        <v>21</v>
      </c>
      <c r="G134" s="218"/>
      <c r="H134" s="221">
        <v>0</v>
      </c>
      <c r="I134" s="222"/>
      <c r="J134" s="218"/>
      <c r="K134" s="218"/>
      <c r="L134" s="223"/>
      <c r="M134" s="224"/>
      <c r="N134" s="225"/>
      <c r="O134" s="225"/>
      <c r="P134" s="225"/>
      <c r="Q134" s="225"/>
      <c r="R134" s="225"/>
      <c r="S134" s="225"/>
      <c r="T134" s="226"/>
      <c r="AT134" s="227" t="s">
        <v>183</v>
      </c>
      <c r="AU134" s="227" t="s">
        <v>82</v>
      </c>
      <c r="AV134" s="12" t="s">
        <v>82</v>
      </c>
      <c r="AW134" s="12" t="s">
        <v>35</v>
      </c>
      <c r="AX134" s="12" t="s">
        <v>72</v>
      </c>
      <c r="AY134" s="227" t="s">
        <v>173</v>
      </c>
    </row>
    <row r="135" spans="2:51" s="12" customFormat="1" ht="13.5">
      <c r="B135" s="217"/>
      <c r="C135" s="218"/>
      <c r="D135" s="207" t="s">
        <v>183</v>
      </c>
      <c r="E135" s="219" t="s">
        <v>21</v>
      </c>
      <c r="F135" s="220" t="s">
        <v>21</v>
      </c>
      <c r="G135" s="218"/>
      <c r="H135" s="221">
        <v>0</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51" s="11" customFormat="1" ht="13.5">
      <c r="B136" s="205"/>
      <c r="C136" s="206"/>
      <c r="D136" s="207" t="s">
        <v>183</v>
      </c>
      <c r="E136" s="208" t="s">
        <v>21</v>
      </c>
      <c r="F136" s="209" t="s">
        <v>769</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51" s="12" customFormat="1" ht="13.5">
      <c r="B137" s="217"/>
      <c r="C137" s="218"/>
      <c r="D137" s="207" t="s">
        <v>183</v>
      </c>
      <c r="E137" s="219" t="s">
        <v>21</v>
      </c>
      <c r="F137" s="220" t="s">
        <v>21</v>
      </c>
      <c r="G137" s="218"/>
      <c r="H137" s="221">
        <v>0</v>
      </c>
      <c r="I137" s="222"/>
      <c r="J137" s="218"/>
      <c r="K137" s="218"/>
      <c r="L137" s="223"/>
      <c r="M137" s="224"/>
      <c r="N137" s="225"/>
      <c r="O137" s="225"/>
      <c r="P137" s="225"/>
      <c r="Q137" s="225"/>
      <c r="R137" s="225"/>
      <c r="S137" s="225"/>
      <c r="T137" s="226"/>
      <c r="AT137" s="227" t="s">
        <v>183</v>
      </c>
      <c r="AU137" s="227" t="s">
        <v>82</v>
      </c>
      <c r="AV137" s="12" t="s">
        <v>82</v>
      </c>
      <c r="AW137" s="12" t="s">
        <v>35</v>
      </c>
      <c r="AX137" s="12" t="s">
        <v>72</v>
      </c>
      <c r="AY137" s="227" t="s">
        <v>173</v>
      </c>
    </row>
    <row r="138" spans="2:51" s="11" customFormat="1" ht="13.5">
      <c r="B138" s="205"/>
      <c r="C138" s="206"/>
      <c r="D138" s="207" t="s">
        <v>183</v>
      </c>
      <c r="E138" s="208" t="s">
        <v>21</v>
      </c>
      <c r="F138" s="209" t="s">
        <v>770</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1" customFormat="1" ht="13.5">
      <c r="B139" s="205"/>
      <c r="C139" s="206"/>
      <c r="D139" s="207" t="s">
        <v>183</v>
      </c>
      <c r="E139" s="208" t="s">
        <v>21</v>
      </c>
      <c r="F139" s="209" t="s">
        <v>663</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51" s="11" customFormat="1" ht="13.5">
      <c r="B140" s="205"/>
      <c r="C140" s="206"/>
      <c r="D140" s="207" t="s">
        <v>183</v>
      </c>
      <c r="E140" s="208" t="s">
        <v>21</v>
      </c>
      <c r="F140" s="209" t="s">
        <v>769</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2" customFormat="1" ht="13.5">
      <c r="B141" s="217"/>
      <c r="C141" s="218"/>
      <c r="D141" s="207" t="s">
        <v>183</v>
      </c>
      <c r="E141" s="219" t="s">
        <v>21</v>
      </c>
      <c r="F141" s="220" t="s">
        <v>771</v>
      </c>
      <c r="G141" s="218"/>
      <c r="H141" s="221">
        <v>0.84</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51" s="11" customFormat="1" ht="13.5">
      <c r="B142" s="205"/>
      <c r="C142" s="206"/>
      <c r="D142" s="207" t="s">
        <v>183</v>
      </c>
      <c r="E142" s="208" t="s">
        <v>21</v>
      </c>
      <c r="F142" s="209" t="s">
        <v>770</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1" customFormat="1" ht="13.5">
      <c r="B143" s="205"/>
      <c r="C143" s="206"/>
      <c r="D143" s="207" t="s">
        <v>183</v>
      </c>
      <c r="E143" s="208" t="s">
        <v>21</v>
      </c>
      <c r="F143" s="209" t="s">
        <v>301</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51" s="11" customFormat="1" ht="13.5">
      <c r="B144" s="205"/>
      <c r="C144" s="206"/>
      <c r="D144" s="207" t="s">
        <v>183</v>
      </c>
      <c r="E144" s="208" t="s">
        <v>21</v>
      </c>
      <c r="F144" s="209" t="s">
        <v>769</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2" customFormat="1" ht="13.5">
      <c r="B145" s="217"/>
      <c r="C145" s="218"/>
      <c r="D145" s="207" t="s">
        <v>183</v>
      </c>
      <c r="E145" s="219" t="s">
        <v>21</v>
      </c>
      <c r="F145" s="220" t="s">
        <v>772</v>
      </c>
      <c r="G145" s="218"/>
      <c r="H145" s="221">
        <v>0.43</v>
      </c>
      <c r="I145" s="222"/>
      <c r="J145" s="218"/>
      <c r="K145" s="218"/>
      <c r="L145" s="223"/>
      <c r="M145" s="224"/>
      <c r="N145" s="225"/>
      <c r="O145" s="225"/>
      <c r="P145" s="225"/>
      <c r="Q145" s="225"/>
      <c r="R145" s="225"/>
      <c r="S145" s="225"/>
      <c r="T145" s="226"/>
      <c r="AT145" s="227" t="s">
        <v>183</v>
      </c>
      <c r="AU145" s="227" t="s">
        <v>82</v>
      </c>
      <c r="AV145" s="12" t="s">
        <v>82</v>
      </c>
      <c r="AW145" s="12" t="s">
        <v>35</v>
      </c>
      <c r="AX145" s="12" t="s">
        <v>72</v>
      </c>
      <c r="AY145" s="227" t="s">
        <v>173</v>
      </c>
    </row>
    <row r="146" spans="2:51" s="11" customFormat="1" ht="13.5">
      <c r="B146" s="205"/>
      <c r="C146" s="206"/>
      <c r="D146" s="207" t="s">
        <v>183</v>
      </c>
      <c r="E146" s="208" t="s">
        <v>21</v>
      </c>
      <c r="F146" s="209" t="s">
        <v>770</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1" customFormat="1" ht="13.5">
      <c r="B147" s="205"/>
      <c r="C147" s="206"/>
      <c r="D147" s="207" t="s">
        <v>183</v>
      </c>
      <c r="E147" s="208" t="s">
        <v>21</v>
      </c>
      <c r="F147" s="209" t="s">
        <v>773</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51" s="11" customFormat="1" ht="13.5">
      <c r="B148" s="205"/>
      <c r="C148" s="206"/>
      <c r="D148" s="207" t="s">
        <v>183</v>
      </c>
      <c r="E148" s="208" t="s">
        <v>21</v>
      </c>
      <c r="F148" s="209" t="s">
        <v>769</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2" customFormat="1" ht="13.5">
      <c r="B149" s="217"/>
      <c r="C149" s="218"/>
      <c r="D149" s="207" t="s">
        <v>183</v>
      </c>
      <c r="E149" s="219" t="s">
        <v>21</v>
      </c>
      <c r="F149" s="220" t="s">
        <v>774</v>
      </c>
      <c r="G149" s="218"/>
      <c r="H149" s="221">
        <v>0.346</v>
      </c>
      <c r="I149" s="222"/>
      <c r="J149" s="218"/>
      <c r="K149" s="218"/>
      <c r="L149" s="223"/>
      <c r="M149" s="224"/>
      <c r="N149" s="225"/>
      <c r="O149" s="225"/>
      <c r="P149" s="225"/>
      <c r="Q149" s="225"/>
      <c r="R149" s="225"/>
      <c r="S149" s="225"/>
      <c r="T149" s="226"/>
      <c r="AT149" s="227" t="s">
        <v>183</v>
      </c>
      <c r="AU149" s="227" t="s">
        <v>82</v>
      </c>
      <c r="AV149" s="12" t="s">
        <v>82</v>
      </c>
      <c r="AW149" s="12" t="s">
        <v>35</v>
      </c>
      <c r="AX149" s="12" t="s">
        <v>72</v>
      </c>
      <c r="AY149" s="227" t="s">
        <v>173</v>
      </c>
    </row>
    <row r="150" spans="2:51" s="11" customFormat="1" ht="13.5">
      <c r="B150" s="205"/>
      <c r="C150" s="206"/>
      <c r="D150" s="207" t="s">
        <v>183</v>
      </c>
      <c r="E150" s="208" t="s">
        <v>21</v>
      </c>
      <c r="F150" s="209" t="s">
        <v>770</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1" customFormat="1" ht="13.5">
      <c r="B151" s="205"/>
      <c r="C151" s="206"/>
      <c r="D151" s="207" t="s">
        <v>183</v>
      </c>
      <c r="E151" s="208" t="s">
        <v>21</v>
      </c>
      <c r="F151" s="209" t="s">
        <v>340</v>
      </c>
      <c r="G151" s="206"/>
      <c r="H151" s="210" t="s">
        <v>21</v>
      </c>
      <c r="I151" s="211"/>
      <c r="J151" s="206"/>
      <c r="K151" s="206"/>
      <c r="L151" s="212"/>
      <c r="M151" s="213"/>
      <c r="N151" s="214"/>
      <c r="O151" s="214"/>
      <c r="P151" s="214"/>
      <c r="Q151" s="214"/>
      <c r="R151" s="214"/>
      <c r="S151" s="214"/>
      <c r="T151" s="215"/>
      <c r="AT151" s="216" t="s">
        <v>183</v>
      </c>
      <c r="AU151" s="216" t="s">
        <v>82</v>
      </c>
      <c r="AV151" s="11" t="s">
        <v>80</v>
      </c>
      <c r="AW151" s="11" t="s">
        <v>35</v>
      </c>
      <c r="AX151" s="11" t="s">
        <v>72</v>
      </c>
      <c r="AY151" s="216" t="s">
        <v>173</v>
      </c>
    </row>
    <row r="152" spans="2:51" s="11" customFormat="1" ht="13.5">
      <c r="B152" s="205"/>
      <c r="C152" s="206"/>
      <c r="D152" s="207" t="s">
        <v>183</v>
      </c>
      <c r="E152" s="208" t="s">
        <v>21</v>
      </c>
      <c r="F152" s="209" t="s">
        <v>769</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2" customFormat="1" ht="13.5">
      <c r="B153" s="217"/>
      <c r="C153" s="218"/>
      <c r="D153" s="207" t="s">
        <v>183</v>
      </c>
      <c r="E153" s="219" t="s">
        <v>21</v>
      </c>
      <c r="F153" s="220" t="s">
        <v>775</v>
      </c>
      <c r="G153" s="218"/>
      <c r="H153" s="221">
        <v>0.694</v>
      </c>
      <c r="I153" s="222"/>
      <c r="J153" s="218"/>
      <c r="K153" s="218"/>
      <c r="L153" s="223"/>
      <c r="M153" s="224"/>
      <c r="N153" s="225"/>
      <c r="O153" s="225"/>
      <c r="P153" s="225"/>
      <c r="Q153" s="225"/>
      <c r="R153" s="225"/>
      <c r="S153" s="225"/>
      <c r="T153" s="226"/>
      <c r="AT153" s="227" t="s">
        <v>183</v>
      </c>
      <c r="AU153" s="227" t="s">
        <v>82</v>
      </c>
      <c r="AV153" s="12" t="s">
        <v>82</v>
      </c>
      <c r="AW153" s="12" t="s">
        <v>35</v>
      </c>
      <c r="AX153" s="12" t="s">
        <v>72</v>
      </c>
      <c r="AY153" s="227" t="s">
        <v>173</v>
      </c>
    </row>
    <row r="154" spans="2:51" s="11" customFormat="1" ht="13.5">
      <c r="B154" s="205"/>
      <c r="C154" s="206"/>
      <c r="D154" s="207" t="s">
        <v>183</v>
      </c>
      <c r="E154" s="208" t="s">
        <v>21</v>
      </c>
      <c r="F154" s="209" t="s">
        <v>770</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1" customFormat="1" ht="13.5">
      <c r="B155" s="205"/>
      <c r="C155" s="206"/>
      <c r="D155" s="207" t="s">
        <v>183</v>
      </c>
      <c r="E155" s="208" t="s">
        <v>21</v>
      </c>
      <c r="F155" s="209" t="s">
        <v>776</v>
      </c>
      <c r="G155" s="206"/>
      <c r="H155" s="210" t="s">
        <v>21</v>
      </c>
      <c r="I155" s="211"/>
      <c r="J155" s="206"/>
      <c r="K155" s="206"/>
      <c r="L155" s="212"/>
      <c r="M155" s="213"/>
      <c r="N155" s="214"/>
      <c r="O155" s="214"/>
      <c r="P155" s="214"/>
      <c r="Q155" s="214"/>
      <c r="R155" s="214"/>
      <c r="S155" s="214"/>
      <c r="T155" s="215"/>
      <c r="AT155" s="216" t="s">
        <v>183</v>
      </c>
      <c r="AU155" s="216" t="s">
        <v>82</v>
      </c>
      <c r="AV155" s="11" t="s">
        <v>80</v>
      </c>
      <c r="AW155" s="11" t="s">
        <v>35</v>
      </c>
      <c r="AX155" s="11" t="s">
        <v>72</v>
      </c>
      <c r="AY155" s="216" t="s">
        <v>173</v>
      </c>
    </row>
    <row r="156" spans="2:51" s="11" customFormat="1" ht="13.5">
      <c r="B156" s="205"/>
      <c r="C156" s="206"/>
      <c r="D156" s="207" t="s">
        <v>183</v>
      </c>
      <c r="E156" s="208" t="s">
        <v>21</v>
      </c>
      <c r="F156" s="209" t="s">
        <v>769</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2" customFormat="1" ht="13.5">
      <c r="B157" s="217"/>
      <c r="C157" s="218"/>
      <c r="D157" s="207" t="s">
        <v>183</v>
      </c>
      <c r="E157" s="219" t="s">
        <v>21</v>
      </c>
      <c r="F157" s="220" t="s">
        <v>777</v>
      </c>
      <c r="G157" s="218"/>
      <c r="H157" s="221">
        <v>0.155</v>
      </c>
      <c r="I157" s="222"/>
      <c r="J157" s="218"/>
      <c r="K157" s="218"/>
      <c r="L157" s="223"/>
      <c r="M157" s="224"/>
      <c r="N157" s="225"/>
      <c r="O157" s="225"/>
      <c r="P157" s="225"/>
      <c r="Q157" s="225"/>
      <c r="R157" s="225"/>
      <c r="S157" s="225"/>
      <c r="T157" s="226"/>
      <c r="AT157" s="227" t="s">
        <v>183</v>
      </c>
      <c r="AU157" s="227" t="s">
        <v>82</v>
      </c>
      <c r="AV157" s="12" t="s">
        <v>82</v>
      </c>
      <c r="AW157" s="12" t="s">
        <v>35</v>
      </c>
      <c r="AX157" s="12" t="s">
        <v>72</v>
      </c>
      <c r="AY157" s="227" t="s">
        <v>173</v>
      </c>
    </row>
    <row r="158" spans="2:51" s="12" customFormat="1" ht="13.5">
      <c r="B158" s="217"/>
      <c r="C158" s="218"/>
      <c r="D158" s="207" t="s">
        <v>183</v>
      </c>
      <c r="E158" s="219" t="s">
        <v>21</v>
      </c>
      <c r="F158" s="220" t="s">
        <v>21</v>
      </c>
      <c r="G158" s="218"/>
      <c r="H158" s="221">
        <v>0</v>
      </c>
      <c r="I158" s="222"/>
      <c r="J158" s="218"/>
      <c r="K158" s="218"/>
      <c r="L158" s="223"/>
      <c r="M158" s="224"/>
      <c r="N158" s="225"/>
      <c r="O158" s="225"/>
      <c r="P158" s="225"/>
      <c r="Q158" s="225"/>
      <c r="R158" s="225"/>
      <c r="S158" s="225"/>
      <c r="T158" s="226"/>
      <c r="AT158" s="227" t="s">
        <v>183</v>
      </c>
      <c r="AU158" s="227" t="s">
        <v>82</v>
      </c>
      <c r="AV158" s="12" t="s">
        <v>82</v>
      </c>
      <c r="AW158" s="12" t="s">
        <v>35</v>
      </c>
      <c r="AX158" s="12" t="s">
        <v>72</v>
      </c>
      <c r="AY158" s="227" t="s">
        <v>173</v>
      </c>
    </row>
    <row r="159" spans="2:51" s="12" customFormat="1" ht="13.5">
      <c r="B159" s="217"/>
      <c r="C159" s="218"/>
      <c r="D159" s="207" t="s">
        <v>183</v>
      </c>
      <c r="E159" s="219" t="s">
        <v>21</v>
      </c>
      <c r="F159" s="220" t="s">
        <v>21</v>
      </c>
      <c r="G159" s="218"/>
      <c r="H159" s="221">
        <v>0</v>
      </c>
      <c r="I159" s="222"/>
      <c r="J159" s="218"/>
      <c r="K159" s="218"/>
      <c r="L159" s="223"/>
      <c r="M159" s="224"/>
      <c r="N159" s="225"/>
      <c r="O159" s="225"/>
      <c r="P159" s="225"/>
      <c r="Q159" s="225"/>
      <c r="R159" s="225"/>
      <c r="S159" s="225"/>
      <c r="T159" s="226"/>
      <c r="AT159" s="227" t="s">
        <v>183</v>
      </c>
      <c r="AU159" s="227" t="s">
        <v>82</v>
      </c>
      <c r="AV159" s="12" t="s">
        <v>82</v>
      </c>
      <c r="AW159" s="12" t="s">
        <v>35</v>
      </c>
      <c r="AX159" s="12" t="s">
        <v>72</v>
      </c>
      <c r="AY159" s="227" t="s">
        <v>173</v>
      </c>
    </row>
    <row r="160" spans="2:51" s="11" customFormat="1" ht="13.5">
      <c r="B160" s="205"/>
      <c r="C160" s="206"/>
      <c r="D160" s="207" t="s">
        <v>183</v>
      </c>
      <c r="E160" s="208" t="s">
        <v>21</v>
      </c>
      <c r="F160" s="209" t="s">
        <v>778</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51" s="12" customFormat="1" ht="13.5">
      <c r="B161" s="217"/>
      <c r="C161" s="218"/>
      <c r="D161" s="207" t="s">
        <v>183</v>
      </c>
      <c r="E161" s="219" t="s">
        <v>21</v>
      </c>
      <c r="F161" s="220" t="s">
        <v>21</v>
      </c>
      <c r="G161" s="218"/>
      <c r="H161" s="221">
        <v>0</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51" s="11" customFormat="1" ht="13.5">
      <c r="B162" s="205"/>
      <c r="C162" s="206"/>
      <c r="D162" s="207" t="s">
        <v>183</v>
      </c>
      <c r="E162" s="208" t="s">
        <v>21</v>
      </c>
      <c r="F162" s="209" t="s">
        <v>779</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1" customFormat="1" ht="13.5">
      <c r="B163" s="205"/>
      <c r="C163" s="206"/>
      <c r="D163" s="207" t="s">
        <v>183</v>
      </c>
      <c r="E163" s="208" t="s">
        <v>21</v>
      </c>
      <c r="F163" s="209" t="s">
        <v>705</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51" s="11" customFormat="1" ht="13.5">
      <c r="B164" s="205"/>
      <c r="C164" s="206"/>
      <c r="D164" s="207" t="s">
        <v>183</v>
      </c>
      <c r="E164" s="208" t="s">
        <v>21</v>
      </c>
      <c r="F164" s="209" t="s">
        <v>780</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51" s="12" customFormat="1" ht="13.5">
      <c r="B165" s="217"/>
      <c r="C165" s="218"/>
      <c r="D165" s="207" t="s">
        <v>183</v>
      </c>
      <c r="E165" s="219" t="s">
        <v>21</v>
      </c>
      <c r="F165" s="220" t="s">
        <v>781</v>
      </c>
      <c r="G165" s="218"/>
      <c r="H165" s="221">
        <v>0.178</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51" s="12" customFormat="1" ht="13.5">
      <c r="B166" s="217"/>
      <c r="C166" s="218"/>
      <c r="D166" s="207" t="s">
        <v>183</v>
      </c>
      <c r="E166" s="219" t="s">
        <v>21</v>
      </c>
      <c r="F166" s="220" t="s">
        <v>21</v>
      </c>
      <c r="G166" s="218"/>
      <c r="H166" s="221">
        <v>0</v>
      </c>
      <c r="I166" s="222"/>
      <c r="J166" s="218"/>
      <c r="K166" s="218"/>
      <c r="L166" s="223"/>
      <c r="M166" s="224"/>
      <c r="N166" s="225"/>
      <c r="O166" s="225"/>
      <c r="P166" s="225"/>
      <c r="Q166" s="225"/>
      <c r="R166" s="225"/>
      <c r="S166" s="225"/>
      <c r="T166" s="226"/>
      <c r="AT166" s="227" t="s">
        <v>183</v>
      </c>
      <c r="AU166" s="227" t="s">
        <v>82</v>
      </c>
      <c r="AV166" s="12" t="s">
        <v>82</v>
      </c>
      <c r="AW166" s="12" t="s">
        <v>35</v>
      </c>
      <c r="AX166" s="12" t="s">
        <v>72</v>
      </c>
      <c r="AY166" s="227" t="s">
        <v>173</v>
      </c>
    </row>
    <row r="167" spans="2:51" s="12" customFormat="1" ht="13.5">
      <c r="B167" s="217"/>
      <c r="C167" s="218"/>
      <c r="D167" s="207" t="s">
        <v>183</v>
      </c>
      <c r="E167" s="219" t="s">
        <v>21</v>
      </c>
      <c r="F167" s="220" t="s">
        <v>21</v>
      </c>
      <c r="G167" s="218"/>
      <c r="H167" s="221">
        <v>0</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51" s="11" customFormat="1" ht="13.5">
      <c r="B168" s="205"/>
      <c r="C168" s="206"/>
      <c r="D168" s="207" t="s">
        <v>183</v>
      </c>
      <c r="E168" s="208" t="s">
        <v>21</v>
      </c>
      <c r="F168" s="209" t="s">
        <v>782</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2" customFormat="1" ht="13.5">
      <c r="B169" s="217"/>
      <c r="C169" s="218"/>
      <c r="D169" s="207" t="s">
        <v>183</v>
      </c>
      <c r="E169" s="219" t="s">
        <v>21</v>
      </c>
      <c r="F169" s="220" t="s">
        <v>21</v>
      </c>
      <c r="G169" s="218"/>
      <c r="H169" s="221">
        <v>0</v>
      </c>
      <c r="I169" s="222"/>
      <c r="J169" s="218"/>
      <c r="K169" s="218"/>
      <c r="L169" s="223"/>
      <c r="M169" s="224"/>
      <c r="N169" s="225"/>
      <c r="O169" s="225"/>
      <c r="P169" s="225"/>
      <c r="Q169" s="225"/>
      <c r="R169" s="225"/>
      <c r="S169" s="225"/>
      <c r="T169" s="226"/>
      <c r="AT169" s="227" t="s">
        <v>183</v>
      </c>
      <c r="AU169" s="227" t="s">
        <v>82</v>
      </c>
      <c r="AV169" s="12" t="s">
        <v>82</v>
      </c>
      <c r="AW169" s="12" t="s">
        <v>35</v>
      </c>
      <c r="AX169" s="12" t="s">
        <v>72</v>
      </c>
      <c r="AY169" s="227" t="s">
        <v>173</v>
      </c>
    </row>
    <row r="170" spans="2:51" s="11" customFormat="1" ht="13.5">
      <c r="B170" s="205"/>
      <c r="C170" s="206"/>
      <c r="D170" s="207" t="s">
        <v>183</v>
      </c>
      <c r="E170" s="208" t="s">
        <v>21</v>
      </c>
      <c r="F170" s="209" t="s">
        <v>783</v>
      </c>
      <c r="G170" s="206"/>
      <c r="H170" s="210" t="s">
        <v>21</v>
      </c>
      <c r="I170" s="211"/>
      <c r="J170" s="206"/>
      <c r="K170" s="206"/>
      <c r="L170" s="212"/>
      <c r="M170" s="213"/>
      <c r="N170" s="214"/>
      <c r="O170" s="214"/>
      <c r="P170" s="214"/>
      <c r="Q170" s="214"/>
      <c r="R170" s="214"/>
      <c r="S170" s="214"/>
      <c r="T170" s="215"/>
      <c r="AT170" s="216" t="s">
        <v>183</v>
      </c>
      <c r="AU170" s="216" t="s">
        <v>82</v>
      </c>
      <c r="AV170" s="11" t="s">
        <v>80</v>
      </c>
      <c r="AW170" s="11" t="s">
        <v>35</v>
      </c>
      <c r="AX170" s="11" t="s">
        <v>72</v>
      </c>
      <c r="AY170" s="216" t="s">
        <v>173</v>
      </c>
    </row>
    <row r="171" spans="2:51" s="11" customFormat="1" ht="13.5">
      <c r="B171" s="205"/>
      <c r="C171" s="206"/>
      <c r="D171" s="207" t="s">
        <v>183</v>
      </c>
      <c r="E171" s="208" t="s">
        <v>21</v>
      </c>
      <c r="F171" s="209" t="s">
        <v>784</v>
      </c>
      <c r="G171" s="206"/>
      <c r="H171" s="210" t="s">
        <v>21</v>
      </c>
      <c r="I171" s="211"/>
      <c r="J171" s="206"/>
      <c r="K171" s="206"/>
      <c r="L171" s="212"/>
      <c r="M171" s="213"/>
      <c r="N171" s="214"/>
      <c r="O171" s="214"/>
      <c r="P171" s="214"/>
      <c r="Q171" s="214"/>
      <c r="R171" s="214"/>
      <c r="S171" s="214"/>
      <c r="T171" s="215"/>
      <c r="AT171" s="216" t="s">
        <v>183</v>
      </c>
      <c r="AU171" s="216" t="s">
        <v>82</v>
      </c>
      <c r="AV171" s="11" t="s">
        <v>80</v>
      </c>
      <c r="AW171" s="11" t="s">
        <v>35</v>
      </c>
      <c r="AX171" s="11" t="s">
        <v>72</v>
      </c>
      <c r="AY171" s="216" t="s">
        <v>173</v>
      </c>
    </row>
    <row r="172" spans="2:51" s="11" customFormat="1" ht="13.5">
      <c r="B172" s="205"/>
      <c r="C172" s="206"/>
      <c r="D172" s="207" t="s">
        <v>183</v>
      </c>
      <c r="E172" s="208" t="s">
        <v>21</v>
      </c>
      <c r="F172" s="209" t="s">
        <v>785</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ht="13.5">
      <c r="B173" s="217"/>
      <c r="C173" s="218"/>
      <c r="D173" s="207" t="s">
        <v>183</v>
      </c>
      <c r="E173" s="219" t="s">
        <v>21</v>
      </c>
      <c r="F173" s="220" t="s">
        <v>786</v>
      </c>
      <c r="G173" s="218"/>
      <c r="H173" s="221">
        <v>0.413</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ht="13.5">
      <c r="B174" s="205"/>
      <c r="C174" s="206"/>
      <c r="D174" s="207" t="s">
        <v>183</v>
      </c>
      <c r="E174" s="208" t="s">
        <v>21</v>
      </c>
      <c r="F174" s="209" t="s">
        <v>783</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ht="13.5">
      <c r="B175" s="205"/>
      <c r="C175" s="206"/>
      <c r="D175" s="207" t="s">
        <v>183</v>
      </c>
      <c r="E175" s="208" t="s">
        <v>21</v>
      </c>
      <c r="F175" s="209" t="s">
        <v>727</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1" customFormat="1" ht="13.5">
      <c r="B176" s="205"/>
      <c r="C176" s="206"/>
      <c r="D176" s="207" t="s">
        <v>183</v>
      </c>
      <c r="E176" s="208" t="s">
        <v>21</v>
      </c>
      <c r="F176" s="209" t="s">
        <v>785</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51" s="12" customFormat="1" ht="13.5">
      <c r="B177" s="217"/>
      <c r="C177" s="218"/>
      <c r="D177" s="207" t="s">
        <v>183</v>
      </c>
      <c r="E177" s="219" t="s">
        <v>21</v>
      </c>
      <c r="F177" s="220" t="s">
        <v>787</v>
      </c>
      <c r="G177" s="218"/>
      <c r="H177" s="221">
        <v>1.395</v>
      </c>
      <c r="I177" s="222"/>
      <c r="J177" s="218"/>
      <c r="K177" s="218"/>
      <c r="L177" s="223"/>
      <c r="M177" s="224"/>
      <c r="N177" s="225"/>
      <c r="O177" s="225"/>
      <c r="P177" s="225"/>
      <c r="Q177" s="225"/>
      <c r="R177" s="225"/>
      <c r="S177" s="225"/>
      <c r="T177" s="226"/>
      <c r="AT177" s="227" t="s">
        <v>183</v>
      </c>
      <c r="AU177" s="227" t="s">
        <v>82</v>
      </c>
      <c r="AV177" s="12" t="s">
        <v>82</v>
      </c>
      <c r="AW177" s="12" t="s">
        <v>35</v>
      </c>
      <c r="AX177" s="12" t="s">
        <v>72</v>
      </c>
      <c r="AY177" s="227" t="s">
        <v>173</v>
      </c>
    </row>
    <row r="178" spans="2:51" s="14" customFormat="1" ht="13.5">
      <c r="B178" s="243"/>
      <c r="C178" s="244"/>
      <c r="D178" s="239" t="s">
        <v>183</v>
      </c>
      <c r="E178" s="254" t="s">
        <v>21</v>
      </c>
      <c r="F178" s="255" t="s">
        <v>204</v>
      </c>
      <c r="G178" s="244"/>
      <c r="H178" s="256">
        <v>4.451</v>
      </c>
      <c r="I178" s="248"/>
      <c r="J178" s="244"/>
      <c r="K178" s="244"/>
      <c r="L178" s="249"/>
      <c r="M178" s="250"/>
      <c r="N178" s="251"/>
      <c r="O178" s="251"/>
      <c r="P178" s="251"/>
      <c r="Q178" s="251"/>
      <c r="R178" s="251"/>
      <c r="S178" s="251"/>
      <c r="T178" s="252"/>
      <c r="AT178" s="253" t="s">
        <v>183</v>
      </c>
      <c r="AU178" s="253" t="s">
        <v>82</v>
      </c>
      <c r="AV178" s="14" t="s">
        <v>181</v>
      </c>
      <c r="AW178" s="14" t="s">
        <v>35</v>
      </c>
      <c r="AX178" s="14" t="s">
        <v>80</v>
      </c>
      <c r="AY178" s="253" t="s">
        <v>173</v>
      </c>
    </row>
    <row r="179" spans="2:65" s="1" customFormat="1" ht="31.5" customHeight="1">
      <c r="B179" s="41"/>
      <c r="C179" s="193" t="s">
        <v>189</v>
      </c>
      <c r="D179" s="193" t="s">
        <v>176</v>
      </c>
      <c r="E179" s="194" t="s">
        <v>791</v>
      </c>
      <c r="F179" s="195" t="s">
        <v>792</v>
      </c>
      <c r="G179" s="196" t="s">
        <v>240</v>
      </c>
      <c r="H179" s="197">
        <v>4.451</v>
      </c>
      <c r="I179" s="198"/>
      <c r="J179" s="199">
        <f>ROUND(I179*H179,2)</f>
        <v>0</v>
      </c>
      <c r="K179" s="195" t="s">
        <v>180</v>
      </c>
      <c r="L179" s="61"/>
      <c r="M179" s="200" t="s">
        <v>21</v>
      </c>
      <c r="N179" s="201" t="s">
        <v>43</v>
      </c>
      <c r="O179" s="42"/>
      <c r="P179" s="202">
        <f>O179*H179</f>
        <v>0</v>
      </c>
      <c r="Q179" s="202">
        <v>0</v>
      </c>
      <c r="R179" s="202">
        <f>Q179*H179</f>
        <v>0</v>
      </c>
      <c r="S179" s="202">
        <v>0</v>
      </c>
      <c r="T179" s="203">
        <f>S179*H179</f>
        <v>0</v>
      </c>
      <c r="AR179" s="24" t="s">
        <v>181</v>
      </c>
      <c r="AT179" s="24" t="s">
        <v>176</v>
      </c>
      <c r="AU179" s="24" t="s">
        <v>82</v>
      </c>
      <c r="AY179" s="24" t="s">
        <v>173</v>
      </c>
      <c r="BE179" s="204">
        <f>IF(N179="základní",J179,0)</f>
        <v>0</v>
      </c>
      <c r="BF179" s="204">
        <f>IF(N179="snížená",J179,0)</f>
        <v>0</v>
      </c>
      <c r="BG179" s="204">
        <f>IF(N179="zákl. přenesená",J179,0)</f>
        <v>0</v>
      </c>
      <c r="BH179" s="204">
        <f>IF(N179="sníž. přenesená",J179,0)</f>
        <v>0</v>
      </c>
      <c r="BI179" s="204">
        <f>IF(N179="nulová",J179,0)</f>
        <v>0</v>
      </c>
      <c r="BJ179" s="24" t="s">
        <v>80</v>
      </c>
      <c r="BK179" s="204">
        <f>ROUND(I179*H179,2)</f>
        <v>0</v>
      </c>
      <c r="BL179" s="24" t="s">
        <v>181</v>
      </c>
      <c r="BM179" s="24" t="s">
        <v>793</v>
      </c>
    </row>
    <row r="180" spans="2:51" s="12" customFormat="1" ht="13.5">
      <c r="B180" s="217"/>
      <c r="C180" s="218"/>
      <c r="D180" s="207" t="s">
        <v>183</v>
      </c>
      <c r="E180" s="219" t="s">
        <v>21</v>
      </c>
      <c r="F180" s="220" t="s">
        <v>21</v>
      </c>
      <c r="G180" s="218"/>
      <c r="H180" s="221">
        <v>0</v>
      </c>
      <c r="I180" s="222"/>
      <c r="J180" s="218"/>
      <c r="K180" s="218"/>
      <c r="L180" s="223"/>
      <c r="M180" s="224"/>
      <c r="N180" s="225"/>
      <c r="O180" s="225"/>
      <c r="P180" s="225"/>
      <c r="Q180" s="225"/>
      <c r="R180" s="225"/>
      <c r="S180" s="225"/>
      <c r="T180" s="226"/>
      <c r="AT180" s="227" t="s">
        <v>183</v>
      </c>
      <c r="AU180" s="227" t="s">
        <v>82</v>
      </c>
      <c r="AV180" s="12" t="s">
        <v>82</v>
      </c>
      <c r="AW180" s="12" t="s">
        <v>35</v>
      </c>
      <c r="AX180" s="12" t="s">
        <v>72</v>
      </c>
      <c r="AY180" s="227" t="s">
        <v>173</v>
      </c>
    </row>
    <row r="181" spans="2:51" s="12" customFormat="1" ht="13.5">
      <c r="B181" s="217"/>
      <c r="C181" s="218"/>
      <c r="D181" s="207" t="s">
        <v>183</v>
      </c>
      <c r="E181" s="219" t="s">
        <v>21</v>
      </c>
      <c r="F181" s="220" t="s">
        <v>21</v>
      </c>
      <c r="G181" s="218"/>
      <c r="H181" s="221">
        <v>0</v>
      </c>
      <c r="I181" s="222"/>
      <c r="J181" s="218"/>
      <c r="K181" s="218"/>
      <c r="L181" s="223"/>
      <c r="M181" s="224"/>
      <c r="N181" s="225"/>
      <c r="O181" s="225"/>
      <c r="P181" s="225"/>
      <c r="Q181" s="225"/>
      <c r="R181" s="225"/>
      <c r="S181" s="225"/>
      <c r="T181" s="226"/>
      <c r="AT181" s="227" t="s">
        <v>183</v>
      </c>
      <c r="AU181" s="227" t="s">
        <v>82</v>
      </c>
      <c r="AV181" s="12" t="s">
        <v>82</v>
      </c>
      <c r="AW181" s="12" t="s">
        <v>35</v>
      </c>
      <c r="AX181" s="12" t="s">
        <v>72</v>
      </c>
      <c r="AY181" s="227" t="s">
        <v>173</v>
      </c>
    </row>
    <row r="182" spans="2:51" s="11" customFormat="1" ht="13.5">
      <c r="B182" s="205"/>
      <c r="C182" s="206"/>
      <c r="D182" s="207" t="s">
        <v>183</v>
      </c>
      <c r="E182" s="208" t="s">
        <v>21</v>
      </c>
      <c r="F182" s="209" t="s">
        <v>769</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51" s="12" customFormat="1" ht="13.5">
      <c r="B183" s="217"/>
      <c r="C183" s="218"/>
      <c r="D183" s="207" t="s">
        <v>183</v>
      </c>
      <c r="E183" s="219" t="s">
        <v>21</v>
      </c>
      <c r="F183" s="220" t="s">
        <v>21</v>
      </c>
      <c r="G183" s="218"/>
      <c r="H183" s="221">
        <v>0</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51" s="11" customFormat="1" ht="13.5">
      <c r="B184" s="205"/>
      <c r="C184" s="206"/>
      <c r="D184" s="207" t="s">
        <v>183</v>
      </c>
      <c r="E184" s="208" t="s">
        <v>21</v>
      </c>
      <c r="F184" s="209" t="s">
        <v>770</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1" customFormat="1" ht="13.5">
      <c r="B185" s="205"/>
      <c r="C185" s="206"/>
      <c r="D185" s="207" t="s">
        <v>183</v>
      </c>
      <c r="E185" s="208" t="s">
        <v>21</v>
      </c>
      <c r="F185" s="209" t="s">
        <v>663</v>
      </c>
      <c r="G185" s="206"/>
      <c r="H185" s="210" t="s">
        <v>21</v>
      </c>
      <c r="I185" s="211"/>
      <c r="J185" s="206"/>
      <c r="K185" s="206"/>
      <c r="L185" s="212"/>
      <c r="M185" s="213"/>
      <c r="N185" s="214"/>
      <c r="O185" s="214"/>
      <c r="P185" s="214"/>
      <c r="Q185" s="214"/>
      <c r="R185" s="214"/>
      <c r="S185" s="214"/>
      <c r="T185" s="215"/>
      <c r="AT185" s="216" t="s">
        <v>183</v>
      </c>
      <c r="AU185" s="216" t="s">
        <v>82</v>
      </c>
      <c r="AV185" s="11" t="s">
        <v>80</v>
      </c>
      <c r="AW185" s="11" t="s">
        <v>35</v>
      </c>
      <c r="AX185" s="11" t="s">
        <v>72</v>
      </c>
      <c r="AY185" s="216" t="s">
        <v>173</v>
      </c>
    </row>
    <row r="186" spans="2:51" s="11" customFormat="1" ht="13.5">
      <c r="B186" s="205"/>
      <c r="C186" s="206"/>
      <c r="D186" s="207" t="s">
        <v>183</v>
      </c>
      <c r="E186" s="208" t="s">
        <v>21</v>
      </c>
      <c r="F186" s="209" t="s">
        <v>769</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51" s="12" customFormat="1" ht="13.5">
      <c r="B187" s="217"/>
      <c r="C187" s="218"/>
      <c r="D187" s="207" t="s">
        <v>183</v>
      </c>
      <c r="E187" s="219" t="s">
        <v>21</v>
      </c>
      <c r="F187" s="220" t="s">
        <v>771</v>
      </c>
      <c r="G187" s="218"/>
      <c r="H187" s="221">
        <v>0.84</v>
      </c>
      <c r="I187" s="222"/>
      <c r="J187" s="218"/>
      <c r="K187" s="218"/>
      <c r="L187" s="223"/>
      <c r="M187" s="224"/>
      <c r="N187" s="225"/>
      <c r="O187" s="225"/>
      <c r="P187" s="225"/>
      <c r="Q187" s="225"/>
      <c r="R187" s="225"/>
      <c r="S187" s="225"/>
      <c r="T187" s="226"/>
      <c r="AT187" s="227" t="s">
        <v>183</v>
      </c>
      <c r="AU187" s="227" t="s">
        <v>82</v>
      </c>
      <c r="AV187" s="12" t="s">
        <v>82</v>
      </c>
      <c r="AW187" s="12" t="s">
        <v>35</v>
      </c>
      <c r="AX187" s="12" t="s">
        <v>72</v>
      </c>
      <c r="AY187" s="227" t="s">
        <v>173</v>
      </c>
    </row>
    <row r="188" spans="2:51" s="11" customFormat="1" ht="13.5">
      <c r="B188" s="205"/>
      <c r="C188" s="206"/>
      <c r="D188" s="207" t="s">
        <v>183</v>
      </c>
      <c r="E188" s="208" t="s">
        <v>21</v>
      </c>
      <c r="F188" s="209" t="s">
        <v>770</v>
      </c>
      <c r="G188" s="206"/>
      <c r="H188" s="210" t="s">
        <v>21</v>
      </c>
      <c r="I188" s="211"/>
      <c r="J188" s="206"/>
      <c r="K188" s="206"/>
      <c r="L188" s="212"/>
      <c r="M188" s="213"/>
      <c r="N188" s="214"/>
      <c r="O188" s="214"/>
      <c r="P188" s="214"/>
      <c r="Q188" s="214"/>
      <c r="R188" s="214"/>
      <c r="S188" s="214"/>
      <c r="T188" s="215"/>
      <c r="AT188" s="216" t="s">
        <v>183</v>
      </c>
      <c r="AU188" s="216" t="s">
        <v>82</v>
      </c>
      <c r="AV188" s="11" t="s">
        <v>80</v>
      </c>
      <c r="AW188" s="11" t="s">
        <v>35</v>
      </c>
      <c r="AX188" s="11" t="s">
        <v>72</v>
      </c>
      <c r="AY188" s="216" t="s">
        <v>173</v>
      </c>
    </row>
    <row r="189" spans="2:51" s="11" customFormat="1" ht="13.5">
      <c r="B189" s="205"/>
      <c r="C189" s="206"/>
      <c r="D189" s="207" t="s">
        <v>183</v>
      </c>
      <c r="E189" s="208" t="s">
        <v>21</v>
      </c>
      <c r="F189" s="209" t="s">
        <v>301</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51" s="11" customFormat="1" ht="13.5">
      <c r="B190" s="205"/>
      <c r="C190" s="206"/>
      <c r="D190" s="207" t="s">
        <v>183</v>
      </c>
      <c r="E190" s="208" t="s">
        <v>21</v>
      </c>
      <c r="F190" s="209" t="s">
        <v>769</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2" customFormat="1" ht="13.5">
      <c r="B191" s="217"/>
      <c r="C191" s="218"/>
      <c r="D191" s="207" t="s">
        <v>183</v>
      </c>
      <c r="E191" s="219" t="s">
        <v>21</v>
      </c>
      <c r="F191" s="220" t="s">
        <v>772</v>
      </c>
      <c r="G191" s="218"/>
      <c r="H191" s="221">
        <v>0.43</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51" s="11" customFormat="1" ht="13.5">
      <c r="B192" s="205"/>
      <c r="C192" s="206"/>
      <c r="D192" s="207" t="s">
        <v>183</v>
      </c>
      <c r="E192" s="208" t="s">
        <v>21</v>
      </c>
      <c r="F192" s="209" t="s">
        <v>770</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1" customFormat="1" ht="13.5">
      <c r="B193" s="205"/>
      <c r="C193" s="206"/>
      <c r="D193" s="207" t="s">
        <v>183</v>
      </c>
      <c r="E193" s="208" t="s">
        <v>21</v>
      </c>
      <c r="F193" s="209" t="s">
        <v>773</v>
      </c>
      <c r="G193" s="206"/>
      <c r="H193" s="210" t="s">
        <v>21</v>
      </c>
      <c r="I193" s="211"/>
      <c r="J193" s="206"/>
      <c r="K193" s="206"/>
      <c r="L193" s="212"/>
      <c r="M193" s="213"/>
      <c r="N193" s="214"/>
      <c r="O193" s="214"/>
      <c r="P193" s="214"/>
      <c r="Q193" s="214"/>
      <c r="R193" s="214"/>
      <c r="S193" s="214"/>
      <c r="T193" s="215"/>
      <c r="AT193" s="216" t="s">
        <v>183</v>
      </c>
      <c r="AU193" s="216" t="s">
        <v>82</v>
      </c>
      <c r="AV193" s="11" t="s">
        <v>80</v>
      </c>
      <c r="AW193" s="11" t="s">
        <v>35</v>
      </c>
      <c r="AX193" s="11" t="s">
        <v>72</v>
      </c>
      <c r="AY193" s="216" t="s">
        <v>173</v>
      </c>
    </row>
    <row r="194" spans="2:51" s="11" customFormat="1" ht="13.5">
      <c r="B194" s="205"/>
      <c r="C194" s="206"/>
      <c r="D194" s="207" t="s">
        <v>183</v>
      </c>
      <c r="E194" s="208" t="s">
        <v>21</v>
      </c>
      <c r="F194" s="209" t="s">
        <v>769</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2" customFormat="1" ht="13.5">
      <c r="B195" s="217"/>
      <c r="C195" s="218"/>
      <c r="D195" s="207" t="s">
        <v>183</v>
      </c>
      <c r="E195" s="219" t="s">
        <v>21</v>
      </c>
      <c r="F195" s="220" t="s">
        <v>774</v>
      </c>
      <c r="G195" s="218"/>
      <c r="H195" s="221">
        <v>0.346</v>
      </c>
      <c r="I195" s="222"/>
      <c r="J195" s="218"/>
      <c r="K195" s="218"/>
      <c r="L195" s="223"/>
      <c r="M195" s="224"/>
      <c r="N195" s="225"/>
      <c r="O195" s="225"/>
      <c r="P195" s="225"/>
      <c r="Q195" s="225"/>
      <c r="R195" s="225"/>
      <c r="S195" s="225"/>
      <c r="T195" s="226"/>
      <c r="AT195" s="227" t="s">
        <v>183</v>
      </c>
      <c r="AU195" s="227" t="s">
        <v>82</v>
      </c>
      <c r="AV195" s="12" t="s">
        <v>82</v>
      </c>
      <c r="AW195" s="12" t="s">
        <v>35</v>
      </c>
      <c r="AX195" s="12" t="s">
        <v>72</v>
      </c>
      <c r="AY195" s="227" t="s">
        <v>173</v>
      </c>
    </row>
    <row r="196" spans="2:51" s="11" customFormat="1" ht="13.5">
      <c r="B196" s="205"/>
      <c r="C196" s="206"/>
      <c r="D196" s="207" t="s">
        <v>183</v>
      </c>
      <c r="E196" s="208" t="s">
        <v>21</v>
      </c>
      <c r="F196" s="209" t="s">
        <v>770</v>
      </c>
      <c r="G196" s="206"/>
      <c r="H196" s="210" t="s">
        <v>21</v>
      </c>
      <c r="I196" s="211"/>
      <c r="J196" s="206"/>
      <c r="K196" s="206"/>
      <c r="L196" s="212"/>
      <c r="M196" s="213"/>
      <c r="N196" s="214"/>
      <c r="O196" s="214"/>
      <c r="P196" s="214"/>
      <c r="Q196" s="214"/>
      <c r="R196" s="214"/>
      <c r="S196" s="214"/>
      <c r="T196" s="215"/>
      <c r="AT196" s="216" t="s">
        <v>183</v>
      </c>
      <c r="AU196" s="216" t="s">
        <v>82</v>
      </c>
      <c r="AV196" s="11" t="s">
        <v>80</v>
      </c>
      <c r="AW196" s="11" t="s">
        <v>35</v>
      </c>
      <c r="AX196" s="11" t="s">
        <v>72</v>
      </c>
      <c r="AY196" s="216" t="s">
        <v>173</v>
      </c>
    </row>
    <row r="197" spans="2:51" s="11" customFormat="1" ht="13.5">
      <c r="B197" s="205"/>
      <c r="C197" s="206"/>
      <c r="D197" s="207" t="s">
        <v>183</v>
      </c>
      <c r="E197" s="208" t="s">
        <v>21</v>
      </c>
      <c r="F197" s="209" t="s">
        <v>340</v>
      </c>
      <c r="G197" s="206"/>
      <c r="H197" s="210" t="s">
        <v>21</v>
      </c>
      <c r="I197" s="211"/>
      <c r="J197" s="206"/>
      <c r="K197" s="206"/>
      <c r="L197" s="212"/>
      <c r="M197" s="213"/>
      <c r="N197" s="214"/>
      <c r="O197" s="214"/>
      <c r="P197" s="214"/>
      <c r="Q197" s="214"/>
      <c r="R197" s="214"/>
      <c r="S197" s="214"/>
      <c r="T197" s="215"/>
      <c r="AT197" s="216" t="s">
        <v>183</v>
      </c>
      <c r="AU197" s="216" t="s">
        <v>82</v>
      </c>
      <c r="AV197" s="11" t="s">
        <v>80</v>
      </c>
      <c r="AW197" s="11" t="s">
        <v>35</v>
      </c>
      <c r="AX197" s="11" t="s">
        <v>72</v>
      </c>
      <c r="AY197" s="216" t="s">
        <v>173</v>
      </c>
    </row>
    <row r="198" spans="2:51" s="11" customFormat="1" ht="13.5">
      <c r="B198" s="205"/>
      <c r="C198" s="206"/>
      <c r="D198" s="207" t="s">
        <v>183</v>
      </c>
      <c r="E198" s="208" t="s">
        <v>21</v>
      </c>
      <c r="F198" s="209" t="s">
        <v>769</v>
      </c>
      <c r="G198" s="206"/>
      <c r="H198" s="210" t="s">
        <v>21</v>
      </c>
      <c r="I198" s="211"/>
      <c r="J198" s="206"/>
      <c r="K198" s="206"/>
      <c r="L198" s="212"/>
      <c r="M198" s="213"/>
      <c r="N198" s="214"/>
      <c r="O198" s="214"/>
      <c r="P198" s="214"/>
      <c r="Q198" s="214"/>
      <c r="R198" s="214"/>
      <c r="S198" s="214"/>
      <c r="T198" s="215"/>
      <c r="AT198" s="216" t="s">
        <v>183</v>
      </c>
      <c r="AU198" s="216" t="s">
        <v>82</v>
      </c>
      <c r="AV198" s="11" t="s">
        <v>80</v>
      </c>
      <c r="AW198" s="11" t="s">
        <v>35</v>
      </c>
      <c r="AX198" s="11" t="s">
        <v>72</v>
      </c>
      <c r="AY198" s="216" t="s">
        <v>173</v>
      </c>
    </row>
    <row r="199" spans="2:51" s="12" customFormat="1" ht="13.5">
      <c r="B199" s="217"/>
      <c r="C199" s="218"/>
      <c r="D199" s="207" t="s">
        <v>183</v>
      </c>
      <c r="E199" s="219" t="s">
        <v>21</v>
      </c>
      <c r="F199" s="220" t="s">
        <v>775</v>
      </c>
      <c r="G199" s="218"/>
      <c r="H199" s="221">
        <v>0.694</v>
      </c>
      <c r="I199" s="222"/>
      <c r="J199" s="218"/>
      <c r="K199" s="218"/>
      <c r="L199" s="223"/>
      <c r="M199" s="224"/>
      <c r="N199" s="225"/>
      <c r="O199" s="225"/>
      <c r="P199" s="225"/>
      <c r="Q199" s="225"/>
      <c r="R199" s="225"/>
      <c r="S199" s="225"/>
      <c r="T199" s="226"/>
      <c r="AT199" s="227" t="s">
        <v>183</v>
      </c>
      <c r="AU199" s="227" t="s">
        <v>82</v>
      </c>
      <c r="AV199" s="12" t="s">
        <v>82</v>
      </c>
      <c r="AW199" s="12" t="s">
        <v>35</v>
      </c>
      <c r="AX199" s="12" t="s">
        <v>72</v>
      </c>
      <c r="AY199" s="227" t="s">
        <v>173</v>
      </c>
    </row>
    <row r="200" spans="2:51" s="11" customFormat="1" ht="13.5">
      <c r="B200" s="205"/>
      <c r="C200" s="206"/>
      <c r="D200" s="207" t="s">
        <v>183</v>
      </c>
      <c r="E200" s="208" t="s">
        <v>21</v>
      </c>
      <c r="F200" s="209" t="s">
        <v>770</v>
      </c>
      <c r="G200" s="206"/>
      <c r="H200" s="210" t="s">
        <v>21</v>
      </c>
      <c r="I200" s="211"/>
      <c r="J200" s="206"/>
      <c r="K200" s="206"/>
      <c r="L200" s="212"/>
      <c r="M200" s="213"/>
      <c r="N200" s="214"/>
      <c r="O200" s="214"/>
      <c r="P200" s="214"/>
      <c r="Q200" s="214"/>
      <c r="R200" s="214"/>
      <c r="S200" s="214"/>
      <c r="T200" s="215"/>
      <c r="AT200" s="216" t="s">
        <v>183</v>
      </c>
      <c r="AU200" s="216" t="s">
        <v>82</v>
      </c>
      <c r="AV200" s="11" t="s">
        <v>80</v>
      </c>
      <c r="AW200" s="11" t="s">
        <v>35</v>
      </c>
      <c r="AX200" s="11" t="s">
        <v>72</v>
      </c>
      <c r="AY200" s="216" t="s">
        <v>173</v>
      </c>
    </row>
    <row r="201" spans="2:51" s="11" customFormat="1" ht="13.5">
      <c r="B201" s="205"/>
      <c r="C201" s="206"/>
      <c r="D201" s="207" t="s">
        <v>183</v>
      </c>
      <c r="E201" s="208" t="s">
        <v>21</v>
      </c>
      <c r="F201" s="209" t="s">
        <v>776</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ht="13.5">
      <c r="B202" s="205"/>
      <c r="C202" s="206"/>
      <c r="D202" s="207" t="s">
        <v>183</v>
      </c>
      <c r="E202" s="208" t="s">
        <v>21</v>
      </c>
      <c r="F202" s="209" t="s">
        <v>769</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ht="13.5">
      <c r="B203" s="217"/>
      <c r="C203" s="218"/>
      <c r="D203" s="207" t="s">
        <v>183</v>
      </c>
      <c r="E203" s="219" t="s">
        <v>21</v>
      </c>
      <c r="F203" s="220" t="s">
        <v>777</v>
      </c>
      <c r="G203" s="218"/>
      <c r="H203" s="221">
        <v>0.155</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2" customFormat="1" ht="13.5">
      <c r="B204" s="217"/>
      <c r="C204" s="218"/>
      <c r="D204" s="207" t="s">
        <v>183</v>
      </c>
      <c r="E204" s="219" t="s">
        <v>21</v>
      </c>
      <c r="F204" s="220" t="s">
        <v>21</v>
      </c>
      <c r="G204" s="218"/>
      <c r="H204" s="221">
        <v>0</v>
      </c>
      <c r="I204" s="222"/>
      <c r="J204" s="218"/>
      <c r="K204" s="218"/>
      <c r="L204" s="223"/>
      <c r="M204" s="224"/>
      <c r="N204" s="225"/>
      <c r="O204" s="225"/>
      <c r="P204" s="225"/>
      <c r="Q204" s="225"/>
      <c r="R204" s="225"/>
      <c r="S204" s="225"/>
      <c r="T204" s="226"/>
      <c r="AT204" s="227" t="s">
        <v>183</v>
      </c>
      <c r="AU204" s="227" t="s">
        <v>82</v>
      </c>
      <c r="AV204" s="12" t="s">
        <v>82</v>
      </c>
      <c r="AW204" s="12" t="s">
        <v>35</v>
      </c>
      <c r="AX204" s="12" t="s">
        <v>72</v>
      </c>
      <c r="AY204" s="227" t="s">
        <v>173</v>
      </c>
    </row>
    <row r="205" spans="2:51" s="12" customFormat="1" ht="13.5">
      <c r="B205" s="217"/>
      <c r="C205" s="218"/>
      <c r="D205" s="207" t="s">
        <v>183</v>
      </c>
      <c r="E205" s="219" t="s">
        <v>21</v>
      </c>
      <c r="F205" s="220" t="s">
        <v>21</v>
      </c>
      <c r="G205" s="218"/>
      <c r="H205" s="221">
        <v>0</v>
      </c>
      <c r="I205" s="222"/>
      <c r="J205" s="218"/>
      <c r="K205" s="218"/>
      <c r="L205" s="223"/>
      <c r="M205" s="224"/>
      <c r="N205" s="225"/>
      <c r="O205" s="225"/>
      <c r="P205" s="225"/>
      <c r="Q205" s="225"/>
      <c r="R205" s="225"/>
      <c r="S205" s="225"/>
      <c r="T205" s="226"/>
      <c r="AT205" s="227" t="s">
        <v>183</v>
      </c>
      <c r="AU205" s="227" t="s">
        <v>82</v>
      </c>
      <c r="AV205" s="12" t="s">
        <v>82</v>
      </c>
      <c r="AW205" s="12" t="s">
        <v>35</v>
      </c>
      <c r="AX205" s="12" t="s">
        <v>72</v>
      </c>
      <c r="AY205" s="227" t="s">
        <v>173</v>
      </c>
    </row>
    <row r="206" spans="2:51" s="11" customFormat="1" ht="13.5">
      <c r="B206" s="205"/>
      <c r="C206" s="206"/>
      <c r="D206" s="207" t="s">
        <v>183</v>
      </c>
      <c r="E206" s="208" t="s">
        <v>21</v>
      </c>
      <c r="F206" s="209" t="s">
        <v>778</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2" customFormat="1" ht="13.5">
      <c r="B207" s="217"/>
      <c r="C207" s="218"/>
      <c r="D207" s="207" t="s">
        <v>183</v>
      </c>
      <c r="E207" s="219" t="s">
        <v>21</v>
      </c>
      <c r="F207" s="220" t="s">
        <v>21</v>
      </c>
      <c r="G207" s="218"/>
      <c r="H207" s="221">
        <v>0</v>
      </c>
      <c r="I207" s="222"/>
      <c r="J207" s="218"/>
      <c r="K207" s="218"/>
      <c r="L207" s="223"/>
      <c r="M207" s="224"/>
      <c r="N207" s="225"/>
      <c r="O207" s="225"/>
      <c r="P207" s="225"/>
      <c r="Q207" s="225"/>
      <c r="R207" s="225"/>
      <c r="S207" s="225"/>
      <c r="T207" s="226"/>
      <c r="AT207" s="227" t="s">
        <v>183</v>
      </c>
      <c r="AU207" s="227" t="s">
        <v>82</v>
      </c>
      <c r="AV207" s="12" t="s">
        <v>82</v>
      </c>
      <c r="AW207" s="12" t="s">
        <v>35</v>
      </c>
      <c r="AX207" s="12" t="s">
        <v>72</v>
      </c>
      <c r="AY207" s="227" t="s">
        <v>173</v>
      </c>
    </row>
    <row r="208" spans="2:51" s="11" customFormat="1" ht="13.5">
      <c r="B208" s="205"/>
      <c r="C208" s="206"/>
      <c r="D208" s="207" t="s">
        <v>183</v>
      </c>
      <c r="E208" s="208" t="s">
        <v>21</v>
      </c>
      <c r="F208" s="209" t="s">
        <v>779</v>
      </c>
      <c r="G208" s="206"/>
      <c r="H208" s="210" t="s">
        <v>21</v>
      </c>
      <c r="I208" s="211"/>
      <c r="J208" s="206"/>
      <c r="K208" s="206"/>
      <c r="L208" s="212"/>
      <c r="M208" s="213"/>
      <c r="N208" s="214"/>
      <c r="O208" s="214"/>
      <c r="P208" s="214"/>
      <c r="Q208" s="214"/>
      <c r="R208" s="214"/>
      <c r="S208" s="214"/>
      <c r="T208" s="215"/>
      <c r="AT208" s="216" t="s">
        <v>183</v>
      </c>
      <c r="AU208" s="216" t="s">
        <v>82</v>
      </c>
      <c r="AV208" s="11" t="s">
        <v>80</v>
      </c>
      <c r="AW208" s="11" t="s">
        <v>35</v>
      </c>
      <c r="AX208" s="11" t="s">
        <v>72</v>
      </c>
      <c r="AY208" s="216" t="s">
        <v>173</v>
      </c>
    </row>
    <row r="209" spans="2:51" s="11" customFormat="1" ht="13.5">
      <c r="B209" s="205"/>
      <c r="C209" s="206"/>
      <c r="D209" s="207" t="s">
        <v>183</v>
      </c>
      <c r="E209" s="208" t="s">
        <v>21</v>
      </c>
      <c r="F209" s="209" t="s">
        <v>705</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1" customFormat="1" ht="13.5">
      <c r="B210" s="205"/>
      <c r="C210" s="206"/>
      <c r="D210" s="207" t="s">
        <v>183</v>
      </c>
      <c r="E210" s="208" t="s">
        <v>21</v>
      </c>
      <c r="F210" s="209" t="s">
        <v>780</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2" customFormat="1" ht="13.5">
      <c r="B211" s="217"/>
      <c r="C211" s="218"/>
      <c r="D211" s="207" t="s">
        <v>183</v>
      </c>
      <c r="E211" s="219" t="s">
        <v>21</v>
      </c>
      <c r="F211" s="220" t="s">
        <v>781</v>
      </c>
      <c r="G211" s="218"/>
      <c r="H211" s="221">
        <v>0.178</v>
      </c>
      <c r="I211" s="222"/>
      <c r="J211" s="218"/>
      <c r="K211" s="218"/>
      <c r="L211" s="223"/>
      <c r="M211" s="224"/>
      <c r="N211" s="225"/>
      <c r="O211" s="225"/>
      <c r="P211" s="225"/>
      <c r="Q211" s="225"/>
      <c r="R211" s="225"/>
      <c r="S211" s="225"/>
      <c r="T211" s="226"/>
      <c r="AT211" s="227" t="s">
        <v>183</v>
      </c>
      <c r="AU211" s="227" t="s">
        <v>82</v>
      </c>
      <c r="AV211" s="12" t="s">
        <v>82</v>
      </c>
      <c r="AW211" s="12" t="s">
        <v>35</v>
      </c>
      <c r="AX211" s="12" t="s">
        <v>72</v>
      </c>
      <c r="AY211" s="227" t="s">
        <v>173</v>
      </c>
    </row>
    <row r="212" spans="2:51" s="12" customFormat="1" ht="13.5">
      <c r="B212" s="217"/>
      <c r="C212" s="218"/>
      <c r="D212" s="207" t="s">
        <v>183</v>
      </c>
      <c r="E212" s="219" t="s">
        <v>21</v>
      </c>
      <c r="F212" s="220" t="s">
        <v>21</v>
      </c>
      <c r="G212" s="218"/>
      <c r="H212" s="221">
        <v>0</v>
      </c>
      <c r="I212" s="222"/>
      <c r="J212" s="218"/>
      <c r="K212" s="218"/>
      <c r="L212" s="223"/>
      <c r="M212" s="224"/>
      <c r="N212" s="225"/>
      <c r="O212" s="225"/>
      <c r="P212" s="225"/>
      <c r="Q212" s="225"/>
      <c r="R212" s="225"/>
      <c r="S212" s="225"/>
      <c r="T212" s="226"/>
      <c r="AT212" s="227" t="s">
        <v>183</v>
      </c>
      <c r="AU212" s="227" t="s">
        <v>82</v>
      </c>
      <c r="AV212" s="12" t="s">
        <v>82</v>
      </c>
      <c r="AW212" s="12" t="s">
        <v>35</v>
      </c>
      <c r="AX212" s="12" t="s">
        <v>72</v>
      </c>
      <c r="AY212" s="227" t="s">
        <v>173</v>
      </c>
    </row>
    <row r="213" spans="2:51" s="12" customFormat="1" ht="13.5">
      <c r="B213" s="217"/>
      <c r="C213" s="218"/>
      <c r="D213" s="207" t="s">
        <v>183</v>
      </c>
      <c r="E213" s="219" t="s">
        <v>21</v>
      </c>
      <c r="F213" s="220" t="s">
        <v>21</v>
      </c>
      <c r="G213" s="218"/>
      <c r="H213" s="221">
        <v>0</v>
      </c>
      <c r="I213" s="222"/>
      <c r="J213" s="218"/>
      <c r="K213" s="218"/>
      <c r="L213" s="223"/>
      <c r="M213" s="224"/>
      <c r="N213" s="225"/>
      <c r="O213" s="225"/>
      <c r="P213" s="225"/>
      <c r="Q213" s="225"/>
      <c r="R213" s="225"/>
      <c r="S213" s="225"/>
      <c r="T213" s="226"/>
      <c r="AT213" s="227" t="s">
        <v>183</v>
      </c>
      <c r="AU213" s="227" t="s">
        <v>82</v>
      </c>
      <c r="AV213" s="12" t="s">
        <v>82</v>
      </c>
      <c r="AW213" s="12" t="s">
        <v>35</v>
      </c>
      <c r="AX213" s="12" t="s">
        <v>72</v>
      </c>
      <c r="AY213" s="227" t="s">
        <v>173</v>
      </c>
    </row>
    <row r="214" spans="2:51" s="11" customFormat="1" ht="13.5">
      <c r="B214" s="205"/>
      <c r="C214" s="206"/>
      <c r="D214" s="207" t="s">
        <v>183</v>
      </c>
      <c r="E214" s="208" t="s">
        <v>21</v>
      </c>
      <c r="F214" s="209" t="s">
        <v>782</v>
      </c>
      <c r="G214" s="206"/>
      <c r="H214" s="210" t="s">
        <v>21</v>
      </c>
      <c r="I214" s="211"/>
      <c r="J214" s="206"/>
      <c r="K214" s="206"/>
      <c r="L214" s="212"/>
      <c r="M214" s="213"/>
      <c r="N214" s="214"/>
      <c r="O214" s="214"/>
      <c r="P214" s="214"/>
      <c r="Q214" s="214"/>
      <c r="R214" s="214"/>
      <c r="S214" s="214"/>
      <c r="T214" s="215"/>
      <c r="AT214" s="216" t="s">
        <v>183</v>
      </c>
      <c r="AU214" s="216" t="s">
        <v>82</v>
      </c>
      <c r="AV214" s="11" t="s">
        <v>80</v>
      </c>
      <c r="AW214" s="11" t="s">
        <v>35</v>
      </c>
      <c r="AX214" s="11" t="s">
        <v>72</v>
      </c>
      <c r="AY214" s="216" t="s">
        <v>173</v>
      </c>
    </row>
    <row r="215" spans="2:51" s="12" customFormat="1" ht="13.5">
      <c r="B215" s="217"/>
      <c r="C215" s="218"/>
      <c r="D215" s="207" t="s">
        <v>183</v>
      </c>
      <c r="E215" s="219" t="s">
        <v>21</v>
      </c>
      <c r="F215" s="220" t="s">
        <v>21</v>
      </c>
      <c r="G215" s="218"/>
      <c r="H215" s="221">
        <v>0</v>
      </c>
      <c r="I215" s="222"/>
      <c r="J215" s="218"/>
      <c r="K215" s="218"/>
      <c r="L215" s="223"/>
      <c r="M215" s="224"/>
      <c r="N215" s="225"/>
      <c r="O215" s="225"/>
      <c r="P215" s="225"/>
      <c r="Q215" s="225"/>
      <c r="R215" s="225"/>
      <c r="S215" s="225"/>
      <c r="T215" s="226"/>
      <c r="AT215" s="227" t="s">
        <v>183</v>
      </c>
      <c r="AU215" s="227" t="s">
        <v>82</v>
      </c>
      <c r="AV215" s="12" t="s">
        <v>82</v>
      </c>
      <c r="AW215" s="12" t="s">
        <v>35</v>
      </c>
      <c r="AX215" s="12" t="s">
        <v>72</v>
      </c>
      <c r="AY215" s="227" t="s">
        <v>173</v>
      </c>
    </row>
    <row r="216" spans="2:51" s="11" customFormat="1" ht="13.5">
      <c r="B216" s="205"/>
      <c r="C216" s="206"/>
      <c r="D216" s="207" t="s">
        <v>183</v>
      </c>
      <c r="E216" s="208" t="s">
        <v>21</v>
      </c>
      <c r="F216" s="209" t="s">
        <v>783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ht="13.5">
      <c r="B217" s="205"/>
      <c r="C217" s="206"/>
      <c r="D217" s="207" t="s">
        <v>183</v>
      </c>
      <c r="E217" s="208" t="s">
        <v>21</v>
      </c>
      <c r="F217" s="209" t="s">
        <v>784</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1" customFormat="1" ht="13.5">
      <c r="B218" s="205"/>
      <c r="C218" s="206"/>
      <c r="D218" s="207" t="s">
        <v>183</v>
      </c>
      <c r="E218" s="208" t="s">
        <v>21</v>
      </c>
      <c r="F218" s="209" t="s">
        <v>785</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2" customFormat="1" ht="13.5">
      <c r="B219" s="217"/>
      <c r="C219" s="218"/>
      <c r="D219" s="207" t="s">
        <v>183</v>
      </c>
      <c r="E219" s="219" t="s">
        <v>21</v>
      </c>
      <c r="F219" s="220" t="s">
        <v>786</v>
      </c>
      <c r="G219" s="218"/>
      <c r="H219" s="221">
        <v>0.413</v>
      </c>
      <c r="I219" s="222"/>
      <c r="J219" s="218"/>
      <c r="K219" s="218"/>
      <c r="L219" s="223"/>
      <c r="M219" s="224"/>
      <c r="N219" s="225"/>
      <c r="O219" s="225"/>
      <c r="P219" s="225"/>
      <c r="Q219" s="225"/>
      <c r="R219" s="225"/>
      <c r="S219" s="225"/>
      <c r="T219" s="226"/>
      <c r="AT219" s="227" t="s">
        <v>183</v>
      </c>
      <c r="AU219" s="227" t="s">
        <v>82</v>
      </c>
      <c r="AV219" s="12" t="s">
        <v>82</v>
      </c>
      <c r="AW219" s="12" t="s">
        <v>35</v>
      </c>
      <c r="AX219" s="12" t="s">
        <v>72</v>
      </c>
      <c r="AY219" s="227" t="s">
        <v>173</v>
      </c>
    </row>
    <row r="220" spans="2:51" s="11" customFormat="1" ht="13.5">
      <c r="B220" s="205"/>
      <c r="C220" s="206"/>
      <c r="D220" s="207" t="s">
        <v>183</v>
      </c>
      <c r="E220" s="208" t="s">
        <v>21</v>
      </c>
      <c r="F220" s="209" t="s">
        <v>783</v>
      </c>
      <c r="G220" s="206"/>
      <c r="H220" s="210" t="s">
        <v>21</v>
      </c>
      <c r="I220" s="211"/>
      <c r="J220" s="206"/>
      <c r="K220" s="206"/>
      <c r="L220" s="212"/>
      <c r="M220" s="213"/>
      <c r="N220" s="214"/>
      <c r="O220" s="214"/>
      <c r="P220" s="214"/>
      <c r="Q220" s="214"/>
      <c r="R220" s="214"/>
      <c r="S220" s="214"/>
      <c r="T220" s="215"/>
      <c r="AT220" s="216" t="s">
        <v>183</v>
      </c>
      <c r="AU220" s="216" t="s">
        <v>82</v>
      </c>
      <c r="AV220" s="11" t="s">
        <v>80</v>
      </c>
      <c r="AW220" s="11" t="s">
        <v>35</v>
      </c>
      <c r="AX220" s="11" t="s">
        <v>72</v>
      </c>
      <c r="AY220" s="216" t="s">
        <v>173</v>
      </c>
    </row>
    <row r="221" spans="2:51" s="11" customFormat="1" ht="13.5">
      <c r="B221" s="205"/>
      <c r="C221" s="206"/>
      <c r="D221" s="207" t="s">
        <v>183</v>
      </c>
      <c r="E221" s="208" t="s">
        <v>21</v>
      </c>
      <c r="F221" s="209" t="s">
        <v>727</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ht="13.5">
      <c r="B222" s="205"/>
      <c r="C222" s="206"/>
      <c r="D222" s="207" t="s">
        <v>183</v>
      </c>
      <c r="E222" s="208" t="s">
        <v>21</v>
      </c>
      <c r="F222" s="209" t="s">
        <v>785</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ht="13.5">
      <c r="B223" s="217"/>
      <c r="C223" s="218"/>
      <c r="D223" s="207" t="s">
        <v>183</v>
      </c>
      <c r="E223" s="219" t="s">
        <v>21</v>
      </c>
      <c r="F223" s="220" t="s">
        <v>787</v>
      </c>
      <c r="G223" s="218"/>
      <c r="H223" s="221">
        <v>1.395</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4" customFormat="1" ht="13.5">
      <c r="B224" s="243"/>
      <c r="C224" s="244"/>
      <c r="D224" s="239" t="s">
        <v>183</v>
      </c>
      <c r="E224" s="254" t="s">
        <v>21</v>
      </c>
      <c r="F224" s="255" t="s">
        <v>204</v>
      </c>
      <c r="G224" s="244"/>
      <c r="H224" s="256">
        <v>4.451</v>
      </c>
      <c r="I224" s="248"/>
      <c r="J224" s="244"/>
      <c r="K224" s="244"/>
      <c r="L224" s="249"/>
      <c r="M224" s="250"/>
      <c r="N224" s="251"/>
      <c r="O224" s="251"/>
      <c r="P224" s="251"/>
      <c r="Q224" s="251"/>
      <c r="R224" s="251"/>
      <c r="S224" s="251"/>
      <c r="T224" s="252"/>
      <c r="AT224" s="253" t="s">
        <v>183</v>
      </c>
      <c r="AU224" s="253" t="s">
        <v>82</v>
      </c>
      <c r="AV224" s="14" t="s">
        <v>181</v>
      </c>
      <c r="AW224" s="14" t="s">
        <v>35</v>
      </c>
      <c r="AX224" s="14" t="s">
        <v>80</v>
      </c>
      <c r="AY224" s="253" t="s">
        <v>173</v>
      </c>
    </row>
    <row r="225" spans="2:65" s="1" customFormat="1" ht="22.5" customHeight="1">
      <c r="B225" s="41"/>
      <c r="C225" s="193" t="s">
        <v>181</v>
      </c>
      <c r="D225" s="193" t="s">
        <v>176</v>
      </c>
      <c r="E225" s="194" t="s">
        <v>794</v>
      </c>
      <c r="F225" s="195" t="s">
        <v>795</v>
      </c>
      <c r="G225" s="196" t="s">
        <v>463</v>
      </c>
      <c r="H225" s="197">
        <v>0.327</v>
      </c>
      <c r="I225" s="198"/>
      <c r="J225" s="199">
        <f>ROUND(I225*H225,2)</f>
        <v>0</v>
      </c>
      <c r="K225" s="195" t="s">
        <v>180</v>
      </c>
      <c r="L225" s="61"/>
      <c r="M225" s="200" t="s">
        <v>21</v>
      </c>
      <c r="N225" s="201" t="s">
        <v>43</v>
      </c>
      <c r="O225" s="42"/>
      <c r="P225" s="202">
        <f>O225*H225</f>
        <v>0</v>
      </c>
      <c r="Q225" s="202">
        <v>1.05306</v>
      </c>
      <c r="R225" s="202">
        <f>Q225*H225</f>
        <v>0.34435062000000005</v>
      </c>
      <c r="S225" s="202">
        <v>0</v>
      </c>
      <c r="T225" s="203">
        <f>S225*H225</f>
        <v>0</v>
      </c>
      <c r="AR225" s="24" t="s">
        <v>181</v>
      </c>
      <c r="AT225" s="24" t="s">
        <v>176</v>
      </c>
      <c r="AU225" s="24" t="s">
        <v>82</v>
      </c>
      <c r="AY225" s="24" t="s">
        <v>173</v>
      </c>
      <c r="BE225" s="204">
        <f>IF(N225="základní",J225,0)</f>
        <v>0</v>
      </c>
      <c r="BF225" s="204">
        <f>IF(N225="snížená",J225,0)</f>
        <v>0</v>
      </c>
      <c r="BG225" s="204">
        <f>IF(N225="zákl. přenesená",J225,0)</f>
        <v>0</v>
      </c>
      <c r="BH225" s="204">
        <f>IF(N225="sníž. přenesená",J225,0)</f>
        <v>0</v>
      </c>
      <c r="BI225" s="204">
        <f>IF(N225="nulová",J225,0)</f>
        <v>0</v>
      </c>
      <c r="BJ225" s="24" t="s">
        <v>80</v>
      </c>
      <c r="BK225" s="204">
        <f>ROUND(I225*H225,2)</f>
        <v>0</v>
      </c>
      <c r="BL225" s="24" t="s">
        <v>181</v>
      </c>
      <c r="BM225" s="24" t="s">
        <v>796</v>
      </c>
    </row>
    <row r="226" spans="2:51" s="11" customFormat="1" ht="13.5">
      <c r="B226" s="205"/>
      <c r="C226" s="206"/>
      <c r="D226" s="207" t="s">
        <v>183</v>
      </c>
      <c r="E226" s="208" t="s">
        <v>21</v>
      </c>
      <c r="F226" s="209" t="s">
        <v>797</v>
      </c>
      <c r="G226" s="206"/>
      <c r="H226" s="210" t="s">
        <v>21</v>
      </c>
      <c r="I226" s="211"/>
      <c r="J226" s="206"/>
      <c r="K226" s="206"/>
      <c r="L226" s="212"/>
      <c r="M226" s="213"/>
      <c r="N226" s="214"/>
      <c r="O226" s="214"/>
      <c r="P226" s="214"/>
      <c r="Q226" s="214"/>
      <c r="R226" s="214"/>
      <c r="S226" s="214"/>
      <c r="T226" s="215"/>
      <c r="AT226" s="216" t="s">
        <v>183</v>
      </c>
      <c r="AU226" s="216" t="s">
        <v>82</v>
      </c>
      <c r="AV226" s="11" t="s">
        <v>80</v>
      </c>
      <c r="AW226" s="11" t="s">
        <v>35</v>
      </c>
      <c r="AX226" s="11" t="s">
        <v>72</v>
      </c>
      <c r="AY226" s="216" t="s">
        <v>173</v>
      </c>
    </row>
    <row r="227" spans="2:51" s="11" customFormat="1" ht="13.5">
      <c r="B227" s="205"/>
      <c r="C227" s="206"/>
      <c r="D227" s="207" t="s">
        <v>183</v>
      </c>
      <c r="E227" s="208" t="s">
        <v>21</v>
      </c>
      <c r="F227" s="209" t="s">
        <v>770</v>
      </c>
      <c r="G227" s="206"/>
      <c r="H227" s="210" t="s">
        <v>21</v>
      </c>
      <c r="I227" s="211"/>
      <c r="J227" s="206"/>
      <c r="K227" s="206"/>
      <c r="L227" s="212"/>
      <c r="M227" s="213"/>
      <c r="N227" s="214"/>
      <c r="O227" s="214"/>
      <c r="P227" s="214"/>
      <c r="Q227" s="214"/>
      <c r="R227" s="214"/>
      <c r="S227" s="214"/>
      <c r="T227" s="215"/>
      <c r="AT227" s="216" t="s">
        <v>183</v>
      </c>
      <c r="AU227" s="216" t="s">
        <v>82</v>
      </c>
      <c r="AV227" s="11" t="s">
        <v>80</v>
      </c>
      <c r="AW227" s="11" t="s">
        <v>35</v>
      </c>
      <c r="AX227" s="11" t="s">
        <v>72</v>
      </c>
      <c r="AY227" s="216" t="s">
        <v>173</v>
      </c>
    </row>
    <row r="228" spans="2:51" s="11" customFormat="1" ht="13.5">
      <c r="B228" s="205"/>
      <c r="C228" s="206"/>
      <c r="D228" s="207" t="s">
        <v>183</v>
      </c>
      <c r="E228" s="208" t="s">
        <v>21</v>
      </c>
      <c r="F228" s="209" t="s">
        <v>663</v>
      </c>
      <c r="G228" s="206"/>
      <c r="H228" s="210" t="s">
        <v>21</v>
      </c>
      <c r="I228" s="211"/>
      <c r="J228" s="206"/>
      <c r="K228" s="206"/>
      <c r="L228" s="212"/>
      <c r="M228" s="213"/>
      <c r="N228" s="214"/>
      <c r="O228" s="214"/>
      <c r="P228" s="214"/>
      <c r="Q228" s="214"/>
      <c r="R228" s="214"/>
      <c r="S228" s="214"/>
      <c r="T228" s="215"/>
      <c r="AT228" s="216" t="s">
        <v>183</v>
      </c>
      <c r="AU228" s="216" t="s">
        <v>82</v>
      </c>
      <c r="AV228" s="11" t="s">
        <v>80</v>
      </c>
      <c r="AW228" s="11" t="s">
        <v>35</v>
      </c>
      <c r="AX228" s="11" t="s">
        <v>72</v>
      </c>
      <c r="AY228" s="216" t="s">
        <v>173</v>
      </c>
    </row>
    <row r="229" spans="2:51" s="11" customFormat="1" ht="13.5">
      <c r="B229" s="205"/>
      <c r="C229" s="206"/>
      <c r="D229" s="207" t="s">
        <v>183</v>
      </c>
      <c r="E229" s="208" t="s">
        <v>21</v>
      </c>
      <c r="F229" s="209" t="s">
        <v>798</v>
      </c>
      <c r="G229" s="206"/>
      <c r="H229" s="210" t="s">
        <v>21</v>
      </c>
      <c r="I229" s="211"/>
      <c r="J229" s="206"/>
      <c r="K229" s="206"/>
      <c r="L229" s="212"/>
      <c r="M229" s="213"/>
      <c r="N229" s="214"/>
      <c r="O229" s="214"/>
      <c r="P229" s="214"/>
      <c r="Q229" s="214"/>
      <c r="R229" s="214"/>
      <c r="S229" s="214"/>
      <c r="T229" s="215"/>
      <c r="AT229" s="216" t="s">
        <v>183</v>
      </c>
      <c r="AU229" s="216" t="s">
        <v>82</v>
      </c>
      <c r="AV229" s="11" t="s">
        <v>80</v>
      </c>
      <c r="AW229" s="11" t="s">
        <v>35</v>
      </c>
      <c r="AX229" s="11" t="s">
        <v>72</v>
      </c>
      <c r="AY229" s="216" t="s">
        <v>173</v>
      </c>
    </row>
    <row r="230" spans="2:51" s="12" customFormat="1" ht="13.5">
      <c r="B230" s="217"/>
      <c r="C230" s="218"/>
      <c r="D230" s="207" t="s">
        <v>183</v>
      </c>
      <c r="E230" s="219" t="s">
        <v>21</v>
      </c>
      <c r="F230" s="220" t="s">
        <v>799</v>
      </c>
      <c r="G230" s="218"/>
      <c r="H230" s="221">
        <v>12.35</v>
      </c>
      <c r="I230" s="222"/>
      <c r="J230" s="218"/>
      <c r="K230" s="218"/>
      <c r="L230" s="223"/>
      <c r="M230" s="224"/>
      <c r="N230" s="225"/>
      <c r="O230" s="225"/>
      <c r="P230" s="225"/>
      <c r="Q230" s="225"/>
      <c r="R230" s="225"/>
      <c r="S230" s="225"/>
      <c r="T230" s="226"/>
      <c r="AT230" s="227" t="s">
        <v>183</v>
      </c>
      <c r="AU230" s="227" t="s">
        <v>82</v>
      </c>
      <c r="AV230" s="12" t="s">
        <v>82</v>
      </c>
      <c r="AW230" s="12" t="s">
        <v>35</v>
      </c>
      <c r="AX230" s="12" t="s">
        <v>72</v>
      </c>
      <c r="AY230" s="227" t="s">
        <v>173</v>
      </c>
    </row>
    <row r="231" spans="2:51" s="11" customFormat="1" ht="13.5">
      <c r="B231" s="205"/>
      <c r="C231" s="206"/>
      <c r="D231" s="207" t="s">
        <v>183</v>
      </c>
      <c r="E231" s="208" t="s">
        <v>21</v>
      </c>
      <c r="F231" s="209" t="s">
        <v>770</v>
      </c>
      <c r="G231" s="206"/>
      <c r="H231" s="210" t="s">
        <v>21</v>
      </c>
      <c r="I231" s="211"/>
      <c r="J231" s="206"/>
      <c r="K231" s="206"/>
      <c r="L231" s="212"/>
      <c r="M231" s="213"/>
      <c r="N231" s="214"/>
      <c r="O231" s="214"/>
      <c r="P231" s="214"/>
      <c r="Q231" s="214"/>
      <c r="R231" s="214"/>
      <c r="S231" s="214"/>
      <c r="T231" s="215"/>
      <c r="AT231" s="216" t="s">
        <v>183</v>
      </c>
      <c r="AU231" s="216" t="s">
        <v>82</v>
      </c>
      <c r="AV231" s="11" t="s">
        <v>80</v>
      </c>
      <c r="AW231" s="11" t="s">
        <v>35</v>
      </c>
      <c r="AX231" s="11" t="s">
        <v>72</v>
      </c>
      <c r="AY231" s="216" t="s">
        <v>173</v>
      </c>
    </row>
    <row r="232" spans="2:51" s="11" customFormat="1" ht="13.5">
      <c r="B232" s="205"/>
      <c r="C232" s="206"/>
      <c r="D232" s="207" t="s">
        <v>183</v>
      </c>
      <c r="E232" s="208" t="s">
        <v>21</v>
      </c>
      <c r="F232" s="209" t="s">
        <v>301</v>
      </c>
      <c r="G232" s="206"/>
      <c r="H232" s="210" t="s">
        <v>21</v>
      </c>
      <c r="I232" s="211"/>
      <c r="J232" s="206"/>
      <c r="K232" s="206"/>
      <c r="L232" s="212"/>
      <c r="M232" s="213"/>
      <c r="N232" s="214"/>
      <c r="O232" s="214"/>
      <c r="P232" s="214"/>
      <c r="Q232" s="214"/>
      <c r="R232" s="214"/>
      <c r="S232" s="214"/>
      <c r="T232" s="215"/>
      <c r="AT232" s="216" t="s">
        <v>183</v>
      </c>
      <c r="AU232" s="216" t="s">
        <v>82</v>
      </c>
      <c r="AV232" s="11" t="s">
        <v>80</v>
      </c>
      <c r="AW232" s="11" t="s">
        <v>35</v>
      </c>
      <c r="AX232" s="11" t="s">
        <v>72</v>
      </c>
      <c r="AY232" s="216" t="s">
        <v>173</v>
      </c>
    </row>
    <row r="233" spans="2:51" s="11" customFormat="1" ht="13.5">
      <c r="B233" s="205"/>
      <c r="C233" s="206"/>
      <c r="D233" s="207" t="s">
        <v>183</v>
      </c>
      <c r="E233" s="208" t="s">
        <v>21</v>
      </c>
      <c r="F233" s="209" t="s">
        <v>798</v>
      </c>
      <c r="G233" s="206"/>
      <c r="H233" s="210" t="s">
        <v>21</v>
      </c>
      <c r="I233" s="211"/>
      <c r="J233" s="206"/>
      <c r="K233" s="206"/>
      <c r="L233" s="212"/>
      <c r="M233" s="213"/>
      <c r="N233" s="214"/>
      <c r="O233" s="214"/>
      <c r="P233" s="214"/>
      <c r="Q233" s="214"/>
      <c r="R233" s="214"/>
      <c r="S233" s="214"/>
      <c r="T233" s="215"/>
      <c r="AT233" s="216" t="s">
        <v>183</v>
      </c>
      <c r="AU233" s="216" t="s">
        <v>82</v>
      </c>
      <c r="AV233" s="11" t="s">
        <v>80</v>
      </c>
      <c r="AW233" s="11" t="s">
        <v>35</v>
      </c>
      <c r="AX233" s="11" t="s">
        <v>72</v>
      </c>
      <c r="AY233" s="216" t="s">
        <v>173</v>
      </c>
    </row>
    <row r="234" spans="2:51" s="12" customFormat="1" ht="13.5">
      <c r="B234" s="217"/>
      <c r="C234" s="218"/>
      <c r="D234" s="207" t="s">
        <v>183</v>
      </c>
      <c r="E234" s="219" t="s">
        <v>21</v>
      </c>
      <c r="F234" s="220" t="s">
        <v>800</v>
      </c>
      <c r="G234" s="218"/>
      <c r="H234" s="221">
        <v>6.32</v>
      </c>
      <c r="I234" s="222"/>
      <c r="J234" s="218"/>
      <c r="K234" s="218"/>
      <c r="L234" s="223"/>
      <c r="M234" s="224"/>
      <c r="N234" s="225"/>
      <c r="O234" s="225"/>
      <c r="P234" s="225"/>
      <c r="Q234" s="225"/>
      <c r="R234" s="225"/>
      <c r="S234" s="225"/>
      <c r="T234" s="226"/>
      <c r="AT234" s="227" t="s">
        <v>183</v>
      </c>
      <c r="AU234" s="227" t="s">
        <v>82</v>
      </c>
      <c r="AV234" s="12" t="s">
        <v>82</v>
      </c>
      <c r="AW234" s="12" t="s">
        <v>35</v>
      </c>
      <c r="AX234" s="12" t="s">
        <v>72</v>
      </c>
      <c r="AY234" s="227" t="s">
        <v>173</v>
      </c>
    </row>
    <row r="235" spans="2:51" s="11" customFormat="1" ht="13.5">
      <c r="B235" s="205"/>
      <c r="C235" s="206"/>
      <c r="D235" s="207" t="s">
        <v>183</v>
      </c>
      <c r="E235" s="208" t="s">
        <v>21</v>
      </c>
      <c r="F235" s="209" t="s">
        <v>770</v>
      </c>
      <c r="G235" s="206"/>
      <c r="H235" s="210" t="s">
        <v>21</v>
      </c>
      <c r="I235" s="211"/>
      <c r="J235" s="206"/>
      <c r="K235" s="206"/>
      <c r="L235" s="212"/>
      <c r="M235" s="213"/>
      <c r="N235" s="214"/>
      <c r="O235" s="214"/>
      <c r="P235" s="214"/>
      <c r="Q235" s="214"/>
      <c r="R235" s="214"/>
      <c r="S235" s="214"/>
      <c r="T235" s="215"/>
      <c r="AT235" s="216" t="s">
        <v>183</v>
      </c>
      <c r="AU235" s="216" t="s">
        <v>82</v>
      </c>
      <c r="AV235" s="11" t="s">
        <v>80</v>
      </c>
      <c r="AW235" s="11" t="s">
        <v>35</v>
      </c>
      <c r="AX235" s="11" t="s">
        <v>72</v>
      </c>
      <c r="AY235" s="216" t="s">
        <v>173</v>
      </c>
    </row>
    <row r="236" spans="2:51" s="11" customFormat="1" ht="13.5">
      <c r="B236" s="205"/>
      <c r="C236" s="206"/>
      <c r="D236" s="207" t="s">
        <v>183</v>
      </c>
      <c r="E236" s="208" t="s">
        <v>21</v>
      </c>
      <c r="F236" s="209" t="s">
        <v>773</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51" s="11" customFormat="1" ht="13.5">
      <c r="B237" s="205"/>
      <c r="C237" s="206"/>
      <c r="D237" s="207" t="s">
        <v>183</v>
      </c>
      <c r="E237" s="208" t="s">
        <v>21</v>
      </c>
      <c r="F237" s="209" t="s">
        <v>798</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51" s="12" customFormat="1" ht="13.5">
      <c r="B238" s="217"/>
      <c r="C238" s="218"/>
      <c r="D238" s="207" t="s">
        <v>183</v>
      </c>
      <c r="E238" s="219" t="s">
        <v>21</v>
      </c>
      <c r="F238" s="220" t="s">
        <v>801</v>
      </c>
      <c r="G238" s="218"/>
      <c r="H238" s="221">
        <v>5.09</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51" s="11" customFormat="1" ht="13.5">
      <c r="B239" s="205"/>
      <c r="C239" s="206"/>
      <c r="D239" s="207" t="s">
        <v>183</v>
      </c>
      <c r="E239" s="208" t="s">
        <v>21</v>
      </c>
      <c r="F239" s="209" t="s">
        <v>770</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51" s="11" customFormat="1" ht="13.5">
      <c r="B240" s="205"/>
      <c r="C240" s="206"/>
      <c r="D240" s="207" t="s">
        <v>183</v>
      </c>
      <c r="E240" s="208" t="s">
        <v>21</v>
      </c>
      <c r="F240" s="209" t="s">
        <v>340</v>
      </c>
      <c r="G240" s="206"/>
      <c r="H240" s="210" t="s">
        <v>21</v>
      </c>
      <c r="I240" s="211"/>
      <c r="J240" s="206"/>
      <c r="K240" s="206"/>
      <c r="L240" s="212"/>
      <c r="M240" s="213"/>
      <c r="N240" s="214"/>
      <c r="O240" s="214"/>
      <c r="P240" s="214"/>
      <c r="Q240" s="214"/>
      <c r="R240" s="214"/>
      <c r="S240" s="214"/>
      <c r="T240" s="215"/>
      <c r="AT240" s="216" t="s">
        <v>183</v>
      </c>
      <c r="AU240" s="216" t="s">
        <v>82</v>
      </c>
      <c r="AV240" s="11" t="s">
        <v>80</v>
      </c>
      <c r="AW240" s="11" t="s">
        <v>35</v>
      </c>
      <c r="AX240" s="11" t="s">
        <v>72</v>
      </c>
      <c r="AY240" s="216" t="s">
        <v>173</v>
      </c>
    </row>
    <row r="241" spans="2:51" s="11" customFormat="1" ht="13.5">
      <c r="B241" s="205"/>
      <c r="C241" s="206"/>
      <c r="D241" s="207" t="s">
        <v>183</v>
      </c>
      <c r="E241" s="208" t="s">
        <v>21</v>
      </c>
      <c r="F241" s="209" t="s">
        <v>798</v>
      </c>
      <c r="G241" s="206"/>
      <c r="H241" s="210" t="s">
        <v>21</v>
      </c>
      <c r="I241" s="211"/>
      <c r="J241" s="206"/>
      <c r="K241" s="206"/>
      <c r="L241" s="212"/>
      <c r="M241" s="213"/>
      <c r="N241" s="214"/>
      <c r="O241" s="214"/>
      <c r="P241" s="214"/>
      <c r="Q241" s="214"/>
      <c r="R241" s="214"/>
      <c r="S241" s="214"/>
      <c r="T241" s="215"/>
      <c r="AT241" s="216" t="s">
        <v>183</v>
      </c>
      <c r="AU241" s="216" t="s">
        <v>82</v>
      </c>
      <c r="AV241" s="11" t="s">
        <v>80</v>
      </c>
      <c r="AW241" s="11" t="s">
        <v>35</v>
      </c>
      <c r="AX241" s="11" t="s">
        <v>72</v>
      </c>
      <c r="AY241" s="216" t="s">
        <v>173</v>
      </c>
    </row>
    <row r="242" spans="2:51" s="12" customFormat="1" ht="13.5">
      <c r="B242" s="217"/>
      <c r="C242" s="218"/>
      <c r="D242" s="207" t="s">
        <v>183</v>
      </c>
      <c r="E242" s="219" t="s">
        <v>21</v>
      </c>
      <c r="F242" s="220" t="s">
        <v>802</v>
      </c>
      <c r="G242" s="218"/>
      <c r="H242" s="221">
        <v>10.21</v>
      </c>
      <c r="I242" s="222"/>
      <c r="J242" s="218"/>
      <c r="K242" s="218"/>
      <c r="L242" s="223"/>
      <c r="M242" s="224"/>
      <c r="N242" s="225"/>
      <c r="O242" s="225"/>
      <c r="P242" s="225"/>
      <c r="Q242" s="225"/>
      <c r="R242" s="225"/>
      <c r="S242" s="225"/>
      <c r="T242" s="226"/>
      <c r="AT242" s="227" t="s">
        <v>183</v>
      </c>
      <c r="AU242" s="227" t="s">
        <v>82</v>
      </c>
      <c r="AV242" s="12" t="s">
        <v>82</v>
      </c>
      <c r="AW242" s="12" t="s">
        <v>35</v>
      </c>
      <c r="AX242" s="12" t="s">
        <v>72</v>
      </c>
      <c r="AY242" s="227" t="s">
        <v>173</v>
      </c>
    </row>
    <row r="243" spans="2:51" s="11" customFormat="1" ht="13.5">
      <c r="B243" s="205"/>
      <c r="C243" s="206"/>
      <c r="D243" s="207" t="s">
        <v>183</v>
      </c>
      <c r="E243" s="208" t="s">
        <v>21</v>
      </c>
      <c r="F243" s="209" t="s">
        <v>770</v>
      </c>
      <c r="G243" s="206"/>
      <c r="H243" s="210" t="s">
        <v>21</v>
      </c>
      <c r="I243" s="211"/>
      <c r="J243" s="206"/>
      <c r="K243" s="206"/>
      <c r="L243" s="212"/>
      <c r="M243" s="213"/>
      <c r="N243" s="214"/>
      <c r="O243" s="214"/>
      <c r="P243" s="214"/>
      <c r="Q243" s="214"/>
      <c r="R243" s="214"/>
      <c r="S243" s="214"/>
      <c r="T243" s="215"/>
      <c r="AT243" s="216" t="s">
        <v>183</v>
      </c>
      <c r="AU243" s="216" t="s">
        <v>82</v>
      </c>
      <c r="AV243" s="11" t="s">
        <v>80</v>
      </c>
      <c r="AW243" s="11" t="s">
        <v>35</v>
      </c>
      <c r="AX243" s="11" t="s">
        <v>72</v>
      </c>
      <c r="AY243" s="216" t="s">
        <v>173</v>
      </c>
    </row>
    <row r="244" spans="2:51" s="11" customFormat="1" ht="13.5">
      <c r="B244" s="205"/>
      <c r="C244" s="206"/>
      <c r="D244" s="207" t="s">
        <v>183</v>
      </c>
      <c r="E244" s="208" t="s">
        <v>21</v>
      </c>
      <c r="F244" s="209" t="s">
        <v>776</v>
      </c>
      <c r="G244" s="206"/>
      <c r="H244" s="210" t="s">
        <v>21</v>
      </c>
      <c r="I244" s="211"/>
      <c r="J244" s="206"/>
      <c r="K244" s="206"/>
      <c r="L244" s="212"/>
      <c r="M244" s="213"/>
      <c r="N244" s="214"/>
      <c r="O244" s="214"/>
      <c r="P244" s="214"/>
      <c r="Q244" s="214"/>
      <c r="R244" s="214"/>
      <c r="S244" s="214"/>
      <c r="T244" s="215"/>
      <c r="AT244" s="216" t="s">
        <v>183</v>
      </c>
      <c r="AU244" s="216" t="s">
        <v>82</v>
      </c>
      <c r="AV244" s="11" t="s">
        <v>80</v>
      </c>
      <c r="AW244" s="11" t="s">
        <v>35</v>
      </c>
      <c r="AX244" s="11" t="s">
        <v>72</v>
      </c>
      <c r="AY244" s="216" t="s">
        <v>173</v>
      </c>
    </row>
    <row r="245" spans="2:51" s="11" customFormat="1" ht="13.5">
      <c r="B245" s="205"/>
      <c r="C245" s="206"/>
      <c r="D245" s="207" t="s">
        <v>183</v>
      </c>
      <c r="E245" s="208" t="s">
        <v>21</v>
      </c>
      <c r="F245" s="209" t="s">
        <v>798</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51" s="12" customFormat="1" ht="13.5">
      <c r="B246" s="217"/>
      <c r="C246" s="218"/>
      <c r="D246" s="207" t="s">
        <v>183</v>
      </c>
      <c r="E246" s="219" t="s">
        <v>21</v>
      </c>
      <c r="F246" s="220" t="s">
        <v>803</v>
      </c>
      <c r="G246" s="218"/>
      <c r="H246" s="221">
        <v>2.28</v>
      </c>
      <c r="I246" s="222"/>
      <c r="J246" s="218"/>
      <c r="K246" s="218"/>
      <c r="L246" s="223"/>
      <c r="M246" s="224"/>
      <c r="N246" s="225"/>
      <c r="O246" s="225"/>
      <c r="P246" s="225"/>
      <c r="Q246" s="225"/>
      <c r="R246" s="225"/>
      <c r="S246" s="225"/>
      <c r="T246" s="226"/>
      <c r="AT246" s="227" t="s">
        <v>183</v>
      </c>
      <c r="AU246" s="227" t="s">
        <v>82</v>
      </c>
      <c r="AV246" s="12" t="s">
        <v>82</v>
      </c>
      <c r="AW246" s="12" t="s">
        <v>35</v>
      </c>
      <c r="AX246" s="12" t="s">
        <v>72</v>
      </c>
      <c r="AY246" s="227" t="s">
        <v>173</v>
      </c>
    </row>
    <row r="247" spans="2:51" s="11" customFormat="1" ht="13.5">
      <c r="B247" s="205"/>
      <c r="C247" s="206"/>
      <c r="D247" s="207" t="s">
        <v>183</v>
      </c>
      <c r="E247" s="208" t="s">
        <v>21</v>
      </c>
      <c r="F247" s="209" t="s">
        <v>779</v>
      </c>
      <c r="G247" s="206"/>
      <c r="H247" s="210" t="s">
        <v>21</v>
      </c>
      <c r="I247" s="211"/>
      <c r="J247" s="206"/>
      <c r="K247" s="206"/>
      <c r="L247" s="212"/>
      <c r="M247" s="213"/>
      <c r="N247" s="214"/>
      <c r="O247" s="214"/>
      <c r="P247" s="214"/>
      <c r="Q247" s="214"/>
      <c r="R247" s="214"/>
      <c r="S247" s="214"/>
      <c r="T247" s="215"/>
      <c r="AT247" s="216" t="s">
        <v>183</v>
      </c>
      <c r="AU247" s="216" t="s">
        <v>82</v>
      </c>
      <c r="AV247" s="11" t="s">
        <v>80</v>
      </c>
      <c r="AW247" s="11" t="s">
        <v>35</v>
      </c>
      <c r="AX247" s="11" t="s">
        <v>72</v>
      </c>
      <c r="AY247" s="216" t="s">
        <v>173</v>
      </c>
    </row>
    <row r="248" spans="2:51" s="11" customFormat="1" ht="13.5">
      <c r="B248" s="205"/>
      <c r="C248" s="206"/>
      <c r="D248" s="207" t="s">
        <v>183</v>
      </c>
      <c r="E248" s="208" t="s">
        <v>21</v>
      </c>
      <c r="F248" s="209" t="s">
        <v>705</v>
      </c>
      <c r="G248" s="206"/>
      <c r="H248" s="210" t="s">
        <v>21</v>
      </c>
      <c r="I248" s="211"/>
      <c r="J248" s="206"/>
      <c r="K248" s="206"/>
      <c r="L248" s="212"/>
      <c r="M248" s="213"/>
      <c r="N248" s="214"/>
      <c r="O248" s="214"/>
      <c r="P248" s="214"/>
      <c r="Q248" s="214"/>
      <c r="R248" s="214"/>
      <c r="S248" s="214"/>
      <c r="T248" s="215"/>
      <c r="AT248" s="216" t="s">
        <v>183</v>
      </c>
      <c r="AU248" s="216" t="s">
        <v>82</v>
      </c>
      <c r="AV248" s="11" t="s">
        <v>80</v>
      </c>
      <c r="AW248" s="11" t="s">
        <v>35</v>
      </c>
      <c r="AX248" s="11" t="s">
        <v>72</v>
      </c>
      <c r="AY248" s="216" t="s">
        <v>173</v>
      </c>
    </row>
    <row r="249" spans="2:51" s="11" customFormat="1" ht="13.5">
      <c r="B249" s="205"/>
      <c r="C249" s="206"/>
      <c r="D249" s="207" t="s">
        <v>183</v>
      </c>
      <c r="E249" s="208" t="s">
        <v>21</v>
      </c>
      <c r="F249" s="209" t="s">
        <v>798</v>
      </c>
      <c r="G249" s="206"/>
      <c r="H249" s="210" t="s">
        <v>21</v>
      </c>
      <c r="I249" s="211"/>
      <c r="J249" s="206"/>
      <c r="K249" s="206"/>
      <c r="L249" s="212"/>
      <c r="M249" s="213"/>
      <c r="N249" s="214"/>
      <c r="O249" s="214"/>
      <c r="P249" s="214"/>
      <c r="Q249" s="214"/>
      <c r="R249" s="214"/>
      <c r="S249" s="214"/>
      <c r="T249" s="215"/>
      <c r="AT249" s="216" t="s">
        <v>183</v>
      </c>
      <c r="AU249" s="216" t="s">
        <v>82</v>
      </c>
      <c r="AV249" s="11" t="s">
        <v>80</v>
      </c>
      <c r="AW249" s="11" t="s">
        <v>35</v>
      </c>
      <c r="AX249" s="11" t="s">
        <v>72</v>
      </c>
      <c r="AY249" s="216" t="s">
        <v>173</v>
      </c>
    </row>
    <row r="250" spans="2:51" s="12" customFormat="1" ht="13.5">
      <c r="B250" s="217"/>
      <c r="C250" s="218"/>
      <c r="D250" s="207" t="s">
        <v>183</v>
      </c>
      <c r="E250" s="219" t="s">
        <v>21</v>
      </c>
      <c r="F250" s="220" t="s">
        <v>804</v>
      </c>
      <c r="G250" s="218"/>
      <c r="H250" s="221">
        <v>2.74</v>
      </c>
      <c r="I250" s="222"/>
      <c r="J250" s="218"/>
      <c r="K250" s="218"/>
      <c r="L250" s="223"/>
      <c r="M250" s="224"/>
      <c r="N250" s="225"/>
      <c r="O250" s="225"/>
      <c r="P250" s="225"/>
      <c r="Q250" s="225"/>
      <c r="R250" s="225"/>
      <c r="S250" s="225"/>
      <c r="T250" s="226"/>
      <c r="AT250" s="227" t="s">
        <v>183</v>
      </c>
      <c r="AU250" s="227" t="s">
        <v>82</v>
      </c>
      <c r="AV250" s="12" t="s">
        <v>82</v>
      </c>
      <c r="AW250" s="12" t="s">
        <v>35</v>
      </c>
      <c r="AX250" s="12" t="s">
        <v>72</v>
      </c>
      <c r="AY250" s="227" t="s">
        <v>173</v>
      </c>
    </row>
    <row r="251" spans="2:51" s="11" customFormat="1" ht="13.5">
      <c r="B251" s="205"/>
      <c r="C251" s="206"/>
      <c r="D251" s="207" t="s">
        <v>183</v>
      </c>
      <c r="E251" s="208" t="s">
        <v>21</v>
      </c>
      <c r="F251" s="209" t="s">
        <v>783</v>
      </c>
      <c r="G251" s="206"/>
      <c r="H251" s="210" t="s">
        <v>21</v>
      </c>
      <c r="I251" s="211"/>
      <c r="J251" s="206"/>
      <c r="K251" s="206"/>
      <c r="L251" s="212"/>
      <c r="M251" s="213"/>
      <c r="N251" s="214"/>
      <c r="O251" s="214"/>
      <c r="P251" s="214"/>
      <c r="Q251" s="214"/>
      <c r="R251" s="214"/>
      <c r="S251" s="214"/>
      <c r="T251" s="215"/>
      <c r="AT251" s="216" t="s">
        <v>183</v>
      </c>
      <c r="AU251" s="216" t="s">
        <v>82</v>
      </c>
      <c r="AV251" s="11" t="s">
        <v>80</v>
      </c>
      <c r="AW251" s="11" t="s">
        <v>35</v>
      </c>
      <c r="AX251" s="11" t="s">
        <v>72</v>
      </c>
      <c r="AY251" s="216" t="s">
        <v>173</v>
      </c>
    </row>
    <row r="252" spans="2:51" s="11" customFormat="1" ht="13.5">
      <c r="B252" s="205"/>
      <c r="C252" s="206"/>
      <c r="D252" s="207" t="s">
        <v>183</v>
      </c>
      <c r="E252" s="208" t="s">
        <v>21</v>
      </c>
      <c r="F252" s="209" t="s">
        <v>784</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51" s="11" customFormat="1" ht="13.5">
      <c r="B253" s="205"/>
      <c r="C253" s="206"/>
      <c r="D253" s="207" t="s">
        <v>183</v>
      </c>
      <c r="E253" s="208" t="s">
        <v>21</v>
      </c>
      <c r="F253" s="209" t="s">
        <v>798</v>
      </c>
      <c r="G253" s="206"/>
      <c r="H253" s="210" t="s">
        <v>21</v>
      </c>
      <c r="I253" s="211"/>
      <c r="J253" s="206"/>
      <c r="K253" s="206"/>
      <c r="L253" s="212"/>
      <c r="M253" s="213"/>
      <c r="N253" s="214"/>
      <c r="O253" s="214"/>
      <c r="P253" s="214"/>
      <c r="Q253" s="214"/>
      <c r="R253" s="214"/>
      <c r="S253" s="214"/>
      <c r="T253" s="215"/>
      <c r="AT253" s="216" t="s">
        <v>183</v>
      </c>
      <c r="AU253" s="216" t="s">
        <v>82</v>
      </c>
      <c r="AV253" s="11" t="s">
        <v>80</v>
      </c>
      <c r="AW253" s="11" t="s">
        <v>35</v>
      </c>
      <c r="AX253" s="11" t="s">
        <v>72</v>
      </c>
      <c r="AY253" s="216" t="s">
        <v>173</v>
      </c>
    </row>
    <row r="254" spans="2:51" s="12" customFormat="1" ht="13.5">
      <c r="B254" s="217"/>
      <c r="C254" s="218"/>
      <c r="D254" s="207" t="s">
        <v>183</v>
      </c>
      <c r="E254" s="219" t="s">
        <v>21</v>
      </c>
      <c r="F254" s="220" t="s">
        <v>805</v>
      </c>
      <c r="G254" s="218"/>
      <c r="H254" s="221">
        <v>5.74</v>
      </c>
      <c r="I254" s="222"/>
      <c r="J254" s="218"/>
      <c r="K254" s="218"/>
      <c r="L254" s="223"/>
      <c r="M254" s="224"/>
      <c r="N254" s="225"/>
      <c r="O254" s="225"/>
      <c r="P254" s="225"/>
      <c r="Q254" s="225"/>
      <c r="R254" s="225"/>
      <c r="S254" s="225"/>
      <c r="T254" s="226"/>
      <c r="AT254" s="227" t="s">
        <v>183</v>
      </c>
      <c r="AU254" s="227" t="s">
        <v>82</v>
      </c>
      <c r="AV254" s="12" t="s">
        <v>82</v>
      </c>
      <c r="AW254" s="12" t="s">
        <v>35</v>
      </c>
      <c r="AX254" s="12" t="s">
        <v>72</v>
      </c>
      <c r="AY254" s="227" t="s">
        <v>173</v>
      </c>
    </row>
    <row r="255" spans="2:51" s="11" customFormat="1" ht="13.5">
      <c r="B255" s="205"/>
      <c r="C255" s="206"/>
      <c r="D255" s="207" t="s">
        <v>183</v>
      </c>
      <c r="E255" s="208" t="s">
        <v>21</v>
      </c>
      <c r="F255" s="209" t="s">
        <v>783</v>
      </c>
      <c r="G255" s="206"/>
      <c r="H255" s="210" t="s">
        <v>21</v>
      </c>
      <c r="I255" s="211"/>
      <c r="J255" s="206"/>
      <c r="K255" s="206"/>
      <c r="L255" s="212"/>
      <c r="M255" s="213"/>
      <c r="N255" s="214"/>
      <c r="O255" s="214"/>
      <c r="P255" s="214"/>
      <c r="Q255" s="214"/>
      <c r="R255" s="214"/>
      <c r="S255" s="214"/>
      <c r="T255" s="215"/>
      <c r="AT255" s="216" t="s">
        <v>183</v>
      </c>
      <c r="AU255" s="216" t="s">
        <v>82</v>
      </c>
      <c r="AV255" s="11" t="s">
        <v>80</v>
      </c>
      <c r="AW255" s="11" t="s">
        <v>35</v>
      </c>
      <c r="AX255" s="11" t="s">
        <v>72</v>
      </c>
      <c r="AY255" s="216" t="s">
        <v>173</v>
      </c>
    </row>
    <row r="256" spans="2:51" s="11" customFormat="1" ht="13.5">
      <c r="B256" s="205"/>
      <c r="C256" s="206"/>
      <c r="D256" s="207" t="s">
        <v>183</v>
      </c>
      <c r="E256" s="208" t="s">
        <v>21</v>
      </c>
      <c r="F256" s="209" t="s">
        <v>727</v>
      </c>
      <c r="G256" s="206"/>
      <c r="H256" s="210" t="s">
        <v>21</v>
      </c>
      <c r="I256" s="211"/>
      <c r="J256" s="206"/>
      <c r="K256" s="206"/>
      <c r="L256" s="212"/>
      <c r="M256" s="213"/>
      <c r="N256" s="214"/>
      <c r="O256" s="214"/>
      <c r="P256" s="214"/>
      <c r="Q256" s="214"/>
      <c r="R256" s="214"/>
      <c r="S256" s="214"/>
      <c r="T256" s="215"/>
      <c r="AT256" s="216" t="s">
        <v>183</v>
      </c>
      <c r="AU256" s="216" t="s">
        <v>82</v>
      </c>
      <c r="AV256" s="11" t="s">
        <v>80</v>
      </c>
      <c r="AW256" s="11" t="s">
        <v>35</v>
      </c>
      <c r="AX256" s="11" t="s">
        <v>72</v>
      </c>
      <c r="AY256" s="216" t="s">
        <v>173</v>
      </c>
    </row>
    <row r="257" spans="2:51" s="11" customFormat="1" ht="13.5">
      <c r="B257" s="205"/>
      <c r="C257" s="206"/>
      <c r="D257" s="207" t="s">
        <v>183</v>
      </c>
      <c r="E257" s="208" t="s">
        <v>21</v>
      </c>
      <c r="F257" s="209" t="s">
        <v>798</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51" s="12" customFormat="1" ht="13.5">
      <c r="B258" s="217"/>
      <c r="C258" s="218"/>
      <c r="D258" s="207" t="s">
        <v>183</v>
      </c>
      <c r="E258" s="219" t="s">
        <v>21</v>
      </c>
      <c r="F258" s="220" t="s">
        <v>806</v>
      </c>
      <c r="G258" s="218"/>
      <c r="H258" s="221">
        <v>19.37</v>
      </c>
      <c r="I258" s="222"/>
      <c r="J258" s="218"/>
      <c r="K258" s="218"/>
      <c r="L258" s="223"/>
      <c r="M258" s="224"/>
      <c r="N258" s="225"/>
      <c r="O258" s="225"/>
      <c r="P258" s="225"/>
      <c r="Q258" s="225"/>
      <c r="R258" s="225"/>
      <c r="S258" s="225"/>
      <c r="T258" s="226"/>
      <c r="AT258" s="227" t="s">
        <v>183</v>
      </c>
      <c r="AU258" s="227" t="s">
        <v>82</v>
      </c>
      <c r="AV258" s="12" t="s">
        <v>82</v>
      </c>
      <c r="AW258" s="12" t="s">
        <v>35</v>
      </c>
      <c r="AX258" s="12" t="s">
        <v>72</v>
      </c>
      <c r="AY258" s="227" t="s">
        <v>173</v>
      </c>
    </row>
    <row r="259" spans="2:51" s="12" customFormat="1" ht="13.5">
      <c r="B259" s="217"/>
      <c r="C259" s="218"/>
      <c r="D259" s="207" t="s">
        <v>183</v>
      </c>
      <c r="E259" s="219" t="s">
        <v>21</v>
      </c>
      <c r="F259" s="220" t="s">
        <v>21</v>
      </c>
      <c r="G259" s="218"/>
      <c r="H259" s="221">
        <v>0</v>
      </c>
      <c r="I259" s="222"/>
      <c r="J259" s="218"/>
      <c r="K259" s="218"/>
      <c r="L259" s="223"/>
      <c r="M259" s="224"/>
      <c r="N259" s="225"/>
      <c r="O259" s="225"/>
      <c r="P259" s="225"/>
      <c r="Q259" s="225"/>
      <c r="R259" s="225"/>
      <c r="S259" s="225"/>
      <c r="T259" s="226"/>
      <c r="AT259" s="227" t="s">
        <v>183</v>
      </c>
      <c r="AU259" s="227" t="s">
        <v>82</v>
      </c>
      <c r="AV259" s="12" t="s">
        <v>82</v>
      </c>
      <c r="AW259" s="12" t="s">
        <v>35</v>
      </c>
      <c r="AX259" s="12" t="s">
        <v>72</v>
      </c>
      <c r="AY259" s="227" t="s">
        <v>173</v>
      </c>
    </row>
    <row r="260" spans="2:51" s="13" customFormat="1" ht="13.5">
      <c r="B260" s="228"/>
      <c r="C260" s="229"/>
      <c r="D260" s="207" t="s">
        <v>183</v>
      </c>
      <c r="E260" s="230" t="s">
        <v>21</v>
      </c>
      <c r="F260" s="231" t="s">
        <v>807</v>
      </c>
      <c r="G260" s="229"/>
      <c r="H260" s="232">
        <v>64.1</v>
      </c>
      <c r="I260" s="233"/>
      <c r="J260" s="229"/>
      <c r="K260" s="229"/>
      <c r="L260" s="234"/>
      <c r="M260" s="235"/>
      <c r="N260" s="236"/>
      <c r="O260" s="236"/>
      <c r="P260" s="236"/>
      <c r="Q260" s="236"/>
      <c r="R260" s="236"/>
      <c r="S260" s="236"/>
      <c r="T260" s="237"/>
      <c r="AT260" s="238" t="s">
        <v>183</v>
      </c>
      <c r="AU260" s="238" t="s">
        <v>82</v>
      </c>
      <c r="AV260" s="13" t="s">
        <v>189</v>
      </c>
      <c r="AW260" s="13" t="s">
        <v>35</v>
      </c>
      <c r="AX260" s="13" t="s">
        <v>72</v>
      </c>
      <c r="AY260" s="238" t="s">
        <v>173</v>
      </c>
    </row>
    <row r="261" spans="2:51" s="12" customFormat="1" ht="13.5">
      <c r="B261" s="217"/>
      <c r="C261" s="218"/>
      <c r="D261" s="207" t="s">
        <v>183</v>
      </c>
      <c r="E261" s="219" t="s">
        <v>21</v>
      </c>
      <c r="F261" s="220" t="s">
        <v>808</v>
      </c>
      <c r="G261" s="218"/>
      <c r="H261" s="221">
        <v>0.327</v>
      </c>
      <c r="I261" s="222"/>
      <c r="J261" s="218"/>
      <c r="K261" s="218"/>
      <c r="L261" s="223"/>
      <c r="M261" s="224"/>
      <c r="N261" s="225"/>
      <c r="O261" s="225"/>
      <c r="P261" s="225"/>
      <c r="Q261" s="225"/>
      <c r="R261" s="225"/>
      <c r="S261" s="225"/>
      <c r="T261" s="226"/>
      <c r="AT261" s="227" t="s">
        <v>183</v>
      </c>
      <c r="AU261" s="227" t="s">
        <v>82</v>
      </c>
      <c r="AV261" s="12" t="s">
        <v>82</v>
      </c>
      <c r="AW261" s="12" t="s">
        <v>35</v>
      </c>
      <c r="AX261" s="12" t="s">
        <v>72</v>
      </c>
      <c r="AY261" s="227" t="s">
        <v>173</v>
      </c>
    </row>
    <row r="262" spans="2:51" s="13" customFormat="1" ht="13.5">
      <c r="B262" s="228"/>
      <c r="C262" s="229"/>
      <c r="D262" s="207" t="s">
        <v>183</v>
      </c>
      <c r="E262" s="230" t="s">
        <v>21</v>
      </c>
      <c r="F262" s="231" t="s">
        <v>809</v>
      </c>
      <c r="G262" s="229"/>
      <c r="H262" s="232">
        <v>0.327</v>
      </c>
      <c r="I262" s="233"/>
      <c r="J262" s="229"/>
      <c r="K262" s="229"/>
      <c r="L262" s="234"/>
      <c r="M262" s="235"/>
      <c r="N262" s="236"/>
      <c r="O262" s="236"/>
      <c r="P262" s="236"/>
      <c r="Q262" s="236"/>
      <c r="R262" s="236"/>
      <c r="S262" s="236"/>
      <c r="T262" s="237"/>
      <c r="AT262" s="238" t="s">
        <v>183</v>
      </c>
      <c r="AU262" s="238" t="s">
        <v>82</v>
      </c>
      <c r="AV262" s="13" t="s">
        <v>189</v>
      </c>
      <c r="AW262" s="13" t="s">
        <v>35</v>
      </c>
      <c r="AX262" s="13" t="s">
        <v>80</v>
      </c>
      <c r="AY262" s="238" t="s">
        <v>173</v>
      </c>
    </row>
    <row r="263" spans="2:63" s="10" customFormat="1" ht="29.85" customHeight="1">
      <c r="B263" s="176"/>
      <c r="C263" s="177"/>
      <c r="D263" s="190" t="s">
        <v>71</v>
      </c>
      <c r="E263" s="191" t="s">
        <v>734</v>
      </c>
      <c r="F263" s="191" t="s">
        <v>735</v>
      </c>
      <c r="G263" s="177"/>
      <c r="H263" s="177"/>
      <c r="I263" s="180"/>
      <c r="J263" s="192">
        <f>BK263</f>
        <v>0</v>
      </c>
      <c r="K263" s="177"/>
      <c r="L263" s="182"/>
      <c r="M263" s="183"/>
      <c r="N263" s="184"/>
      <c r="O263" s="184"/>
      <c r="P263" s="185">
        <f>P264</f>
        <v>0</v>
      </c>
      <c r="Q263" s="184"/>
      <c r="R263" s="185">
        <f>R264</f>
        <v>0</v>
      </c>
      <c r="S263" s="184"/>
      <c r="T263" s="186">
        <f>T264</f>
        <v>0</v>
      </c>
      <c r="AR263" s="187" t="s">
        <v>80</v>
      </c>
      <c r="AT263" s="188" t="s">
        <v>71</v>
      </c>
      <c r="AU263" s="188" t="s">
        <v>80</v>
      </c>
      <c r="AY263" s="187" t="s">
        <v>173</v>
      </c>
      <c r="BK263" s="189">
        <f>BK264</f>
        <v>0</v>
      </c>
    </row>
    <row r="264" spans="2:65" s="1" customFormat="1" ht="44.25" customHeight="1">
      <c r="B264" s="41"/>
      <c r="C264" s="193" t="s">
        <v>207</v>
      </c>
      <c r="D264" s="193" t="s">
        <v>176</v>
      </c>
      <c r="E264" s="194" t="s">
        <v>736</v>
      </c>
      <c r="F264" s="195" t="s">
        <v>737</v>
      </c>
      <c r="G264" s="196" t="s">
        <v>463</v>
      </c>
      <c r="H264" s="197">
        <v>10.419</v>
      </c>
      <c r="I264" s="198"/>
      <c r="J264" s="199">
        <f>ROUND(I264*H264,2)</f>
        <v>0</v>
      </c>
      <c r="K264" s="195" t="s">
        <v>180</v>
      </c>
      <c r="L264" s="61"/>
      <c r="M264" s="200" t="s">
        <v>21</v>
      </c>
      <c r="N264" s="201" t="s">
        <v>43</v>
      </c>
      <c r="O264" s="42"/>
      <c r="P264" s="202">
        <f>O264*H264</f>
        <v>0</v>
      </c>
      <c r="Q264" s="202">
        <v>0</v>
      </c>
      <c r="R264" s="202">
        <f>Q264*H264</f>
        <v>0</v>
      </c>
      <c r="S264" s="202">
        <v>0</v>
      </c>
      <c r="T264" s="203">
        <f>S264*H264</f>
        <v>0</v>
      </c>
      <c r="AR264" s="24" t="s">
        <v>181</v>
      </c>
      <c r="AT264" s="24" t="s">
        <v>176</v>
      </c>
      <c r="AU264" s="24" t="s">
        <v>82</v>
      </c>
      <c r="AY264" s="24" t="s">
        <v>173</v>
      </c>
      <c r="BE264" s="204">
        <f>IF(N264="základní",J264,0)</f>
        <v>0</v>
      </c>
      <c r="BF264" s="204">
        <f>IF(N264="snížená",J264,0)</f>
        <v>0</v>
      </c>
      <c r="BG264" s="204">
        <f>IF(N264="zákl. přenesená",J264,0)</f>
        <v>0</v>
      </c>
      <c r="BH264" s="204">
        <f>IF(N264="sníž. přenesená",J264,0)</f>
        <v>0</v>
      </c>
      <c r="BI264" s="204">
        <f>IF(N264="nulová",J264,0)</f>
        <v>0</v>
      </c>
      <c r="BJ264" s="24" t="s">
        <v>80</v>
      </c>
      <c r="BK264" s="204">
        <f>ROUND(I264*H264,2)</f>
        <v>0</v>
      </c>
      <c r="BL264" s="24" t="s">
        <v>181</v>
      </c>
      <c r="BM264" s="24" t="s">
        <v>810</v>
      </c>
    </row>
    <row r="265" spans="2:63" s="10" customFormat="1" ht="37.35" customHeight="1">
      <c r="B265" s="176"/>
      <c r="C265" s="177"/>
      <c r="D265" s="178" t="s">
        <v>71</v>
      </c>
      <c r="E265" s="179" t="s">
        <v>544</v>
      </c>
      <c r="F265" s="179" t="s">
        <v>545</v>
      </c>
      <c r="G265" s="177"/>
      <c r="H265" s="177"/>
      <c r="I265" s="180"/>
      <c r="J265" s="181">
        <f>BK265</f>
        <v>0</v>
      </c>
      <c r="K265" s="177"/>
      <c r="L265" s="182"/>
      <c r="M265" s="183"/>
      <c r="N265" s="184"/>
      <c r="O265" s="184"/>
      <c r="P265" s="185">
        <f>P266+P275+P362+P659</f>
        <v>0</v>
      </c>
      <c r="Q265" s="184"/>
      <c r="R265" s="185">
        <f>R266+R275+R362+R659</f>
        <v>11.420485903359998</v>
      </c>
      <c r="S265" s="184"/>
      <c r="T265" s="186">
        <f>T266+T275+T362+T659</f>
        <v>0</v>
      </c>
      <c r="AR265" s="187" t="s">
        <v>82</v>
      </c>
      <c r="AT265" s="188" t="s">
        <v>71</v>
      </c>
      <c r="AU265" s="188" t="s">
        <v>72</v>
      </c>
      <c r="AY265" s="187" t="s">
        <v>173</v>
      </c>
      <c r="BK265" s="189">
        <f>BK266+BK275+BK362+BK659</f>
        <v>0</v>
      </c>
    </row>
    <row r="266" spans="2:63" s="10" customFormat="1" ht="19.9" customHeight="1">
      <c r="B266" s="176"/>
      <c r="C266" s="177"/>
      <c r="D266" s="190" t="s">
        <v>71</v>
      </c>
      <c r="E266" s="191" t="s">
        <v>811</v>
      </c>
      <c r="F266" s="191" t="s">
        <v>812</v>
      </c>
      <c r="G266" s="177"/>
      <c r="H266" s="177"/>
      <c r="I266" s="180"/>
      <c r="J266" s="192">
        <f>BK266</f>
        <v>0</v>
      </c>
      <c r="K266" s="177"/>
      <c r="L266" s="182"/>
      <c r="M266" s="183"/>
      <c r="N266" s="184"/>
      <c r="O266" s="184"/>
      <c r="P266" s="185">
        <f>SUM(P267:P274)</f>
        <v>0</v>
      </c>
      <c r="Q266" s="184"/>
      <c r="R266" s="185">
        <f>SUM(R267:R274)</f>
        <v>0.008220000000000002</v>
      </c>
      <c r="S266" s="184"/>
      <c r="T266" s="186">
        <f>SUM(T267:T274)</f>
        <v>0</v>
      </c>
      <c r="AR266" s="187" t="s">
        <v>82</v>
      </c>
      <c r="AT266" s="188" t="s">
        <v>71</v>
      </c>
      <c r="AU266" s="188" t="s">
        <v>80</v>
      </c>
      <c r="AY266" s="187" t="s">
        <v>173</v>
      </c>
      <c r="BK266" s="189">
        <f>SUM(BK267:BK274)</f>
        <v>0</v>
      </c>
    </row>
    <row r="267" spans="2:65" s="1" customFormat="1" ht="31.5" customHeight="1">
      <c r="B267" s="41"/>
      <c r="C267" s="193" t="s">
        <v>237</v>
      </c>
      <c r="D267" s="193" t="s">
        <v>176</v>
      </c>
      <c r="E267" s="194" t="s">
        <v>813</v>
      </c>
      <c r="F267" s="195" t="s">
        <v>814</v>
      </c>
      <c r="G267" s="196" t="s">
        <v>179</v>
      </c>
      <c r="H267" s="197">
        <v>2.74</v>
      </c>
      <c r="I267" s="198"/>
      <c r="J267" s="199">
        <f>ROUND(I267*H267,2)</f>
        <v>0</v>
      </c>
      <c r="K267" s="195" t="s">
        <v>180</v>
      </c>
      <c r="L267" s="61"/>
      <c r="M267" s="200" t="s">
        <v>21</v>
      </c>
      <c r="N267" s="201" t="s">
        <v>43</v>
      </c>
      <c r="O267" s="42"/>
      <c r="P267" s="202">
        <f>O267*H267</f>
        <v>0</v>
      </c>
      <c r="Q267" s="202">
        <v>0.003</v>
      </c>
      <c r="R267" s="202">
        <f>Q267*H267</f>
        <v>0.008220000000000002</v>
      </c>
      <c r="S267" s="202">
        <v>0</v>
      </c>
      <c r="T267" s="203">
        <f>S267*H267</f>
        <v>0</v>
      </c>
      <c r="AR267" s="24" t="s">
        <v>465</v>
      </c>
      <c r="AT267" s="24" t="s">
        <v>176</v>
      </c>
      <c r="AU267" s="24" t="s">
        <v>82</v>
      </c>
      <c r="AY267" s="24" t="s">
        <v>173</v>
      </c>
      <c r="BE267" s="204">
        <f>IF(N267="základní",J267,0)</f>
        <v>0</v>
      </c>
      <c r="BF267" s="204">
        <f>IF(N267="snížená",J267,0)</f>
        <v>0</v>
      </c>
      <c r="BG267" s="204">
        <f>IF(N267="zákl. přenesená",J267,0)</f>
        <v>0</v>
      </c>
      <c r="BH267" s="204">
        <f>IF(N267="sníž. přenesená",J267,0)</f>
        <v>0</v>
      </c>
      <c r="BI267" s="204">
        <f>IF(N267="nulová",J267,0)</f>
        <v>0</v>
      </c>
      <c r="BJ267" s="24" t="s">
        <v>80</v>
      </c>
      <c r="BK267" s="204">
        <f>ROUND(I267*H267,2)</f>
        <v>0</v>
      </c>
      <c r="BL267" s="24" t="s">
        <v>465</v>
      </c>
      <c r="BM267" s="24" t="s">
        <v>815</v>
      </c>
    </row>
    <row r="268" spans="2:51" s="11" customFormat="1" ht="13.5">
      <c r="B268" s="205"/>
      <c r="C268" s="206"/>
      <c r="D268" s="207" t="s">
        <v>183</v>
      </c>
      <c r="E268" s="208" t="s">
        <v>21</v>
      </c>
      <c r="F268" s="209" t="s">
        <v>779</v>
      </c>
      <c r="G268" s="206"/>
      <c r="H268" s="210" t="s">
        <v>21</v>
      </c>
      <c r="I268" s="211"/>
      <c r="J268" s="206"/>
      <c r="K268" s="206"/>
      <c r="L268" s="212"/>
      <c r="M268" s="213"/>
      <c r="N268" s="214"/>
      <c r="O268" s="214"/>
      <c r="P268" s="214"/>
      <c r="Q268" s="214"/>
      <c r="R268" s="214"/>
      <c r="S268" s="214"/>
      <c r="T268" s="215"/>
      <c r="AT268" s="216" t="s">
        <v>183</v>
      </c>
      <c r="AU268" s="216" t="s">
        <v>82</v>
      </c>
      <c r="AV268" s="11" t="s">
        <v>80</v>
      </c>
      <c r="AW268" s="11" t="s">
        <v>35</v>
      </c>
      <c r="AX268" s="11" t="s">
        <v>72</v>
      </c>
      <c r="AY268" s="216" t="s">
        <v>173</v>
      </c>
    </row>
    <row r="269" spans="2:51" s="11" customFormat="1" ht="13.5">
      <c r="B269" s="205"/>
      <c r="C269" s="206"/>
      <c r="D269" s="207" t="s">
        <v>183</v>
      </c>
      <c r="E269" s="208" t="s">
        <v>21</v>
      </c>
      <c r="F269" s="209" t="s">
        <v>705</v>
      </c>
      <c r="G269" s="206"/>
      <c r="H269" s="210" t="s">
        <v>21</v>
      </c>
      <c r="I269" s="211"/>
      <c r="J269" s="206"/>
      <c r="K269" s="206"/>
      <c r="L269" s="212"/>
      <c r="M269" s="213"/>
      <c r="N269" s="214"/>
      <c r="O269" s="214"/>
      <c r="P269" s="214"/>
      <c r="Q269" s="214"/>
      <c r="R269" s="214"/>
      <c r="S269" s="214"/>
      <c r="T269" s="215"/>
      <c r="AT269" s="216" t="s">
        <v>183</v>
      </c>
      <c r="AU269" s="216" t="s">
        <v>82</v>
      </c>
      <c r="AV269" s="11" t="s">
        <v>80</v>
      </c>
      <c r="AW269" s="11" t="s">
        <v>35</v>
      </c>
      <c r="AX269" s="11" t="s">
        <v>72</v>
      </c>
      <c r="AY269" s="216" t="s">
        <v>173</v>
      </c>
    </row>
    <row r="270" spans="2:51" s="11" customFormat="1" ht="13.5">
      <c r="B270" s="205"/>
      <c r="C270" s="206"/>
      <c r="D270" s="207" t="s">
        <v>183</v>
      </c>
      <c r="E270" s="208" t="s">
        <v>21</v>
      </c>
      <c r="F270" s="209" t="s">
        <v>816</v>
      </c>
      <c r="G270" s="206"/>
      <c r="H270" s="210" t="s">
        <v>21</v>
      </c>
      <c r="I270" s="211"/>
      <c r="J270" s="206"/>
      <c r="K270" s="206"/>
      <c r="L270" s="212"/>
      <c r="M270" s="213"/>
      <c r="N270" s="214"/>
      <c r="O270" s="214"/>
      <c r="P270" s="214"/>
      <c r="Q270" s="214"/>
      <c r="R270" s="214"/>
      <c r="S270" s="214"/>
      <c r="T270" s="215"/>
      <c r="AT270" s="216" t="s">
        <v>183</v>
      </c>
      <c r="AU270" s="216" t="s">
        <v>82</v>
      </c>
      <c r="AV270" s="11" t="s">
        <v>80</v>
      </c>
      <c r="AW270" s="11" t="s">
        <v>35</v>
      </c>
      <c r="AX270" s="11" t="s">
        <v>72</v>
      </c>
      <c r="AY270" s="216" t="s">
        <v>173</v>
      </c>
    </row>
    <row r="271" spans="2:51" s="12" customFormat="1" ht="13.5">
      <c r="B271" s="217"/>
      <c r="C271" s="218"/>
      <c r="D271" s="207" t="s">
        <v>183</v>
      </c>
      <c r="E271" s="219" t="s">
        <v>21</v>
      </c>
      <c r="F271" s="220" t="s">
        <v>804</v>
      </c>
      <c r="G271" s="218"/>
      <c r="H271" s="221">
        <v>2.74</v>
      </c>
      <c r="I271" s="222"/>
      <c r="J271" s="218"/>
      <c r="K271" s="218"/>
      <c r="L271" s="223"/>
      <c r="M271" s="224"/>
      <c r="N271" s="225"/>
      <c r="O271" s="225"/>
      <c r="P271" s="225"/>
      <c r="Q271" s="225"/>
      <c r="R271" s="225"/>
      <c r="S271" s="225"/>
      <c r="T271" s="226"/>
      <c r="AT271" s="227" t="s">
        <v>183</v>
      </c>
      <c r="AU271" s="227" t="s">
        <v>82</v>
      </c>
      <c r="AV271" s="12" t="s">
        <v>82</v>
      </c>
      <c r="AW271" s="12" t="s">
        <v>35</v>
      </c>
      <c r="AX271" s="12" t="s">
        <v>72</v>
      </c>
      <c r="AY271" s="227" t="s">
        <v>173</v>
      </c>
    </row>
    <row r="272" spans="2:51" s="14" customFormat="1" ht="13.5">
      <c r="B272" s="243"/>
      <c r="C272" s="244"/>
      <c r="D272" s="239" t="s">
        <v>183</v>
      </c>
      <c r="E272" s="254" t="s">
        <v>21</v>
      </c>
      <c r="F272" s="255" t="s">
        <v>204</v>
      </c>
      <c r="G272" s="244"/>
      <c r="H272" s="256">
        <v>2.74</v>
      </c>
      <c r="I272" s="248"/>
      <c r="J272" s="244"/>
      <c r="K272" s="244"/>
      <c r="L272" s="249"/>
      <c r="M272" s="250"/>
      <c r="N272" s="251"/>
      <c r="O272" s="251"/>
      <c r="P272" s="251"/>
      <c r="Q272" s="251"/>
      <c r="R272" s="251"/>
      <c r="S272" s="251"/>
      <c r="T272" s="252"/>
      <c r="AT272" s="253" t="s">
        <v>183</v>
      </c>
      <c r="AU272" s="253" t="s">
        <v>82</v>
      </c>
      <c r="AV272" s="14" t="s">
        <v>181</v>
      </c>
      <c r="AW272" s="14" t="s">
        <v>35</v>
      </c>
      <c r="AX272" s="14" t="s">
        <v>80</v>
      </c>
      <c r="AY272" s="253" t="s">
        <v>173</v>
      </c>
    </row>
    <row r="273" spans="2:65" s="1" customFormat="1" ht="44.25" customHeight="1">
      <c r="B273" s="41"/>
      <c r="C273" s="193" t="s">
        <v>304</v>
      </c>
      <c r="D273" s="193" t="s">
        <v>176</v>
      </c>
      <c r="E273" s="194" t="s">
        <v>817</v>
      </c>
      <c r="F273" s="195" t="s">
        <v>818</v>
      </c>
      <c r="G273" s="196" t="s">
        <v>463</v>
      </c>
      <c r="H273" s="197">
        <v>0.008</v>
      </c>
      <c r="I273" s="198"/>
      <c r="J273" s="199">
        <f>ROUND(I273*H273,2)</f>
        <v>0</v>
      </c>
      <c r="K273" s="195" t="s">
        <v>180</v>
      </c>
      <c r="L273" s="61"/>
      <c r="M273" s="200" t="s">
        <v>21</v>
      </c>
      <c r="N273" s="201" t="s">
        <v>43</v>
      </c>
      <c r="O273" s="42"/>
      <c r="P273" s="202">
        <f>O273*H273</f>
        <v>0</v>
      </c>
      <c r="Q273" s="202">
        <v>0</v>
      </c>
      <c r="R273" s="202">
        <f>Q273*H273</f>
        <v>0</v>
      </c>
      <c r="S273" s="202">
        <v>0</v>
      </c>
      <c r="T273" s="203">
        <f>S273*H273</f>
        <v>0</v>
      </c>
      <c r="AR273" s="24" t="s">
        <v>465</v>
      </c>
      <c r="AT273" s="24" t="s">
        <v>176</v>
      </c>
      <c r="AU273" s="24" t="s">
        <v>82</v>
      </c>
      <c r="AY273" s="24" t="s">
        <v>173</v>
      </c>
      <c r="BE273" s="204">
        <f>IF(N273="základní",J273,0)</f>
        <v>0</v>
      </c>
      <c r="BF273" s="204">
        <f>IF(N273="snížená",J273,0)</f>
        <v>0</v>
      </c>
      <c r="BG273" s="204">
        <f>IF(N273="zákl. přenesená",J273,0)</f>
        <v>0</v>
      </c>
      <c r="BH273" s="204">
        <f>IF(N273="sníž. přenesená",J273,0)</f>
        <v>0</v>
      </c>
      <c r="BI273" s="204">
        <f>IF(N273="nulová",J273,0)</f>
        <v>0</v>
      </c>
      <c r="BJ273" s="24" t="s">
        <v>80</v>
      </c>
      <c r="BK273" s="204">
        <f>ROUND(I273*H273,2)</f>
        <v>0</v>
      </c>
      <c r="BL273" s="24" t="s">
        <v>465</v>
      </c>
      <c r="BM273" s="24" t="s">
        <v>819</v>
      </c>
    </row>
    <row r="274" spans="2:65" s="1" customFormat="1" ht="44.25" customHeight="1">
      <c r="B274" s="41"/>
      <c r="C274" s="193" t="s">
        <v>317</v>
      </c>
      <c r="D274" s="193" t="s">
        <v>176</v>
      </c>
      <c r="E274" s="194" t="s">
        <v>820</v>
      </c>
      <c r="F274" s="195" t="s">
        <v>821</v>
      </c>
      <c r="G274" s="196" t="s">
        <v>463</v>
      </c>
      <c r="H274" s="197">
        <v>0.008</v>
      </c>
      <c r="I274" s="198"/>
      <c r="J274" s="199">
        <f>ROUND(I274*H274,2)</f>
        <v>0</v>
      </c>
      <c r="K274" s="195" t="s">
        <v>180</v>
      </c>
      <c r="L274" s="61"/>
      <c r="M274" s="200" t="s">
        <v>21</v>
      </c>
      <c r="N274" s="201" t="s">
        <v>43</v>
      </c>
      <c r="O274" s="42"/>
      <c r="P274" s="202">
        <f>O274*H274</f>
        <v>0</v>
      </c>
      <c r="Q274" s="202">
        <v>0</v>
      </c>
      <c r="R274" s="202">
        <f>Q274*H274</f>
        <v>0</v>
      </c>
      <c r="S274" s="202">
        <v>0</v>
      </c>
      <c r="T274" s="203">
        <f>S274*H274</f>
        <v>0</v>
      </c>
      <c r="AR274" s="24" t="s">
        <v>465</v>
      </c>
      <c r="AT274" s="24" t="s">
        <v>176</v>
      </c>
      <c r="AU274" s="24" t="s">
        <v>82</v>
      </c>
      <c r="AY274" s="24" t="s">
        <v>173</v>
      </c>
      <c r="BE274" s="204">
        <f>IF(N274="základní",J274,0)</f>
        <v>0</v>
      </c>
      <c r="BF274" s="204">
        <f>IF(N274="snížená",J274,0)</f>
        <v>0</v>
      </c>
      <c r="BG274" s="204">
        <f>IF(N274="zákl. přenesená",J274,0)</f>
        <v>0</v>
      </c>
      <c r="BH274" s="204">
        <f>IF(N274="sníž. přenesená",J274,0)</f>
        <v>0</v>
      </c>
      <c r="BI274" s="204">
        <f>IF(N274="nulová",J274,0)</f>
        <v>0</v>
      </c>
      <c r="BJ274" s="24" t="s">
        <v>80</v>
      </c>
      <c r="BK274" s="204">
        <f>ROUND(I274*H274,2)</f>
        <v>0</v>
      </c>
      <c r="BL274" s="24" t="s">
        <v>465</v>
      </c>
      <c r="BM274" s="24" t="s">
        <v>822</v>
      </c>
    </row>
    <row r="275" spans="2:63" s="10" customFormat="1" ht="29.85" customHeight="1">
      <c r="B275" s="176"/>
      <c r="C275" s="177"/>
      <c r="D275" s="190" t="s">
        <v>71</v>
      </c>
      <c r="E275" s="191" t="s">
        <v>546</v>
      </c>
      <c r="F275" s="191" t="s">
        <v>547</v>
      </c>
      <c r="G275" s="177"/>
      <c r="H275" s="177"/>
      <c r="I275" s="180"/>
      <c r="J275" s="192">
        <f>BK275</f>
        <v>0</v>
      </c>
      <c r="K275" s="177"/>
      <c r="L275" s="182"/>
      <c r="M275" s="183"/>
      <c r="N275" s="184"/>
      <c r="O275" s="184"/>
      <c r="P275" s="185">
        <f>SUM(P276:P361)</f>
        <v>0</v>
      </c>
      <c r="Q275" s="184"/>
      <c r="R275" s="185">
        <f>SUM(R276:R361)</f>
        <v>0.032049999999999995</v>
      </c>
      <c r="S275" s="184"/>
      <c r="T275" s="186">
        <f>SUM(T276:T361)</f>
        <v>0</v>
      </c>
      <c r="AR275" s="187" t="s">
        <v>82</v>
      </c>
      <c r="AT275" s="188" t="s">
        <v>71</v>
      </c>
      <c r="AU275" s="188" t="s">
        <v>80</v>
      </c>
      <c r="AY275" s="187" t="s">
        <v>173</v>
      </c>
      <c r="BK275" s="189">
        <f>SUM(BK276:BK361)</f>
        <v>0</v>
      </c>
    </row>
    <row r="276" spans="2:65" s="1" customFormat="1" ht="31.5" customHeight="1">
      <c r="B276" s="41"/>
      <c r="C276" s="193" t="s">
        <v>328</v>
      </c>
      <c r="D276" s="193" t="s">
        <v>176</v>
      </c>
      <c r="E276" s="194" t="s">
        <v>823</v>
      </c>
      <c r="F276" s="195" t="s">
        <v>824</v>
      </c>
      <c r="G276" s="196" t="s">
        <v>179</v>
      </c>
      <c r="H276" s="197">
        <v>64.1</v>
      </c>
      <c r="I276" s="198"/>
      <c r="J276" s="199">
        <f>ROUND(I276*H276,2)</f>
        <v>0</v>
      </c>
      <c r="K276" s="195" t="s">
        <v>180</v>
      </c>
      <c r="L276" s="61"/>
      <c r="M276" s="200" t="s">
        <v>21</v>
      </c>
      <c r="N276" s="201" t="s">
        <v>43</v>
      </c>
      <c r="O276" s="42"/>
      <c r="P276" s="202">
        <f>O276*H276</f>
        <v>0</v>
      </c>
      <c r="Q276" s="202">
        <v>0</v>
      </c>
      <c r="R276" s="202">
        <f>Q276*H276</f>
        <v>0</v>
      </c>
      <c r="S276" s="202">
        <v>0</v>
      </c>
      <c r="T276" s="203">
        <f>S276*H276</f>
        <v>0</v>
      </c>
      <c r="AR276" s="24" t="s">
        <v>465</v>
      </c>
      <c r="AT276" s="24" t="s">
        <v>176</v>
      </c>
      <c r="AU276" s="24" t="s">
        <v>82</v>
      </c>
      <c r="AY276" s="24" t="s">
        <v>173</v>
      </c>
      <c r="BE276" s="204">
        <f>IF(N276="základní",J276,0)</f>
        <v>0</v>
      </c>
      <c r="BF276" s="204">
        <f>IF(N276="snížená",J276,0)</f>
        <v>0</v>
      </c>
      <c r="BG276" s="204">
        <f>IF(N276="zákl. přenesená",J276,0)</f>
        <v>0</v>
      </c>
      <c r="BH276" s="204">
        <f>IF(N276="sníž. přenesená",J276,0)</f>
        <v>0</v>
      </c>
      <c r="BI276" s="204">
        <f>IF(N276="nulová",J276,0)</f>
        <v>0</v>
      </c>
      <c r="BJ276" s="24" t="s">
        <v>80</v>
      </c>
      <c r="BK276" s="204">
        <f>ROUND(I276*H276,2)</f>
        <v>0</v>
      </c>
      <c r="BL276" s="24" t="s">
        <v>465</v>
      </c>
      <c r="BM276" s="24" t="s">
        <v>825</v>
      </c>
    </row>
    <row r="277" spans="2:51" s="12" customFormat="1" ht="13.5">
      <c r="B277" s="217"/>
      <c r="C277" s="218"/>
      <c r="D277" s="207" t="s">
        <v>183</v>
      </c>
      <c r="E277" s="219" t="s">
        <v>21</v>
      </c>
      <c r="F277" s="220" t="s">
        <v>21</v>
      </c>
      <c r="G277" s="218"/>
      <c r="H277" s="221">
        <v>0</v>
      </c>
      <c r="I277" s="222"/>
      <c r="J277" s="218"/>
      <c r="K277" s="218"/>
      <c r="L277" s="223"/>
      <c r="M277" s="224"/>
      <c r="N277" s="225"/>
      <c r="O277" s="225"/>
      <c r="P277" s="225"/>
      <c r="Q277" s="225"/>
      <c r="R277" s="225"/>
      <c r="S277" s="225"/>
      <c r="T277" s="226"/>
      <c r="AT277" s="227" t="s">
        <v>183</v>
      </c>
      <c r="AU277" s="227" t="s">
        <v>82</v>
      </c>
      <c r="AV277" s="12" t="s">
        <v>82</v>
      </c>
      <c r="AW277" s="12" t="s">
        <v>35</v>
      </c>
      <c r="AX277" s="12" t="s">
        <v>72</v>
      </c>
      <c r="AY277" s="227" t="s">
        <v>173</v>
      </c>
    </row>
    <row r="278" spans="2:51" s="12" customFormat="1" ht="13.5">
      <c r="B278" s="217"/>
      <c r="C278" s="218"/>
      <c r="D278" s="207" t="s">
        <v>183</v>
      </c>
      <c r="E278" s="219" t="s">
        <v>21</v>
      </c>
      <c r="F278" s="220" t="s">
        <v>21</v>
      </c>
      <c r="G278" s="218"/>
      <c r="H278" s="221">
        <v>0</v>
      </c>
      <c r="I278" s="222"/>
      <c r="J278" s="218"/>
      <c r="K278" s="218"/>
      <c r="L278" s="223"/>
      <c r="M278" s="224"/>
      <c r="N278" s="225"/>
      <c r="O278" s="225"/>
      <c r="P278" s="225"/>
      <c r="Q278" s="225"/>
      <c r="R278" s="225"/>
      <c r="S278" s="225"/>
      <c r="T278" s="226"/>
      <c r="AT278" s="227" t="s">
        <v>183</v>
      </c>
      <c r="AU278" s="227" t="s">
        <v>82</v>
      </c>
      <c r="AV278" s="12" t="s">
        <v>82</v>
      </c>
      <c r="AW278" s="12" t="s">
        <v>35</v>
      </c>
      <c r="AX278" s="12" t="s">
        <v>72</v>
      </c>
      <c r="AY278" s="227" t="s">
        <v>173</v>
      </c>
    </row>
    <row r="279" spans="2:51" s="11" customFormat="1" ht="13.5">
      <c r="B279" s="205"/>
      <c r="C279" s="206"/>
      <c r="D279" s="207" t="s">
        <v>183</v>
      </c>
      <c r="E279" s="208" t="s">
        <v>21</v>
      </c>
      <c r="F279" s="209" t="s">
        <v>826</v>
      </c>
      <c r="G279" s="206"/>
      <c r="H279" s="210" t="s">
        <v>21</v>
      </c>
      <c r="I279" s="211"/>
      <c r="J279" s="206"/>
      <c r="K279" s="206"/>
      <c r="L279" s="212"/>
      <c r="M279" s="213"/>
      <c r="N279" s="214"/>
      <c r="O279" s="214"/>
      <c r="P279" s="214"/>
      <c r="Q279" s="214"/>
      <c r="R279" s="214"/>
      <c r="S279" s="214"/>
      <c r="T279" s="215"/>
      <c r="AT279" s="216" t="s">
        <v>183</v>
      </c>
      <c r="AU279" s="216" t="s">
        <v>82</v>
      </c>
      <c r="AV279" s="11" t="s">
        <v>80</v>
      </c>
      <c r="AW279" s="11" t="s">
        <v>35</v>
      </c>
      <c r="AX279" s="11" t="s">
        <v>72</v>
      </c>
      <c r="AY279" s="216" t="s">
        <v>173</v>
      </c>
    </row>
    <row r="280" spans="2:51" s="12" customFormat="1" ht="13.5">
      <c r="B280" s="217"/>
      <c r="C280" s="218"/>
      <c r="D280" s="207" t="s">
        <v>183</v>
      </c>
      <c r="E280" s="219" t="s">
        <v>21</v>
      </c>
      <c r="F280" s="220" t="s">
        <v>21</v>
      </c>
      <c r="G280" s="218"/>
      <c r="H280" s="221">
        <v>0</v>
      </c>
      <c r="I280" s="222"/>
      <c r="J280" s="218"/>
      <c r="K280" s="218"/>
      <c r="L280" s="223"/>
      <c r="M280" s="224"/>
      <c r="N280" s="225"/>
      <c r="O280" s="225"/>
      <c r="P280" s="225"/>
      <c r="Q280" s="225"/>
      <c r="R280" s="225"/>
      <c r="S280" s="225"/>
      <c r="T280" s="226"/>
      <c r="AT280" s="227" t="s">
        <v>183</v>
      </c>
      <c r="AU280" s="227" t="s">
        <v>82</v>
      </c>
      <c r="AV280" s="12" t="s">
        <v>82</v>
      </c>
      <c r="AW280" s="12" t="s">
        <v>35</v>
      </c>
      <c r="AX280" s="12" t="s">
        <v>72</v>
      </c>
      <c r="AY280" s="227" t="s">
        <v>173</v>
      </c>
    </row>
    <row r="281" spans="2:51" s="11" customFormat="1" ht="13.5">
      <c r="B281" s="205"/>
      <c r="C281" s="206"/>
      <c r="D281" s="207" t="s">
        <v>183</v>
      </c>
      <c r="E281" s="208" t="s">
        <v>21</v>
      </c>
      <c r="F281" s="209" t="s">
        <v>770</v>
      </c>
      <c r="G281" s="206"/>
      <c r="H281" s="210" t="s">
        <v>21</v>
      </c>
      <c r="I281" s="211"/>
      <c r="J281" s="206"/>
      <c r="K281" s="206"/>
      <c r="L281" s="212"/>
      <c r="M281" s="213"/>
      <c r="N281" s="214"/>
      <c r="O281" s="214"/>
      <c r="P281" s="214"/>
      <c r="Q281" s="214"/>
      <c r="R281" s="214"/>
      <c r="S281" s="214"/>
      <c r="T281" s="215"/>
      <c r="AT281" s="216" t="s">
        <v>183</v>
      </c>
      <c r="AU281" s="216" t="s">
        <v>82</v>
      </c>
      <c r="AV281" s="11" t="s">
        <v>80</v>
      </c>
      <c r="AW281" s="11" t="s">
        <v>35</v>
      </c>
      <c r="AX281" s="11" t="s">
        <v>72</v>
      </c>
      <c r="AY281" s="216" t="s">
        <v>173</v>
      </c>
    </row>
    <row r="282" spans="2:51" s="11" customFormat="1" ht="13.5">
      <c r="B282" s="205"/>
      <c r="C282" s="206"/>
      <c r="D282" s="207" t="s">
        <v>183</v>
      </c>
      <c r="E282" s="208" t="s">
        <v>21</v>
      </c>
      <c r="F282" s="209" t="s">
        <v>663</v>
      </c>
      <c r="G282" s="206"/>
      <c r="H282" s="210" t="s">
        <v>21</v>
      </c>
      <c r="I282" s="211"/>
      <c r="J282" s="206"/>
      <c r="K282" s="206"/>
      <c r="L282" s="212"/>
      <c r="M282" s="213"/>
      <c r="N282" s="214"/>
      <c r="O282" s="214"/>
      <c r="P282" s="214"/>
      <c r="Q282" s="214"/>
      <c r="R282" s="214"/>
      <c r="S282" s="214"/>
      <c r="T282" s="215"/>
      <c r="AT282" s="216" t="s">
        <v>183</v>
      </c>
      <c r="AU282" s="216" t="s">
        <v>82</v>
      </c>
      <c r="AV282" s="11" t="s">
        <v>80</v>
      </c>
      <c r="AW282" s="11" t="s">
        <v>35</v>
      </c>
      <c r="AX282" s="11" t="s">
        <v>72</v>
      </c>
      <c r="AY282" s="216" t="s">
        <v>173</v>
      </c>
    </row>
    <row r="283" spans="2:51" s="11" customFormat="1" ht="13.5">
      <c r="B283" s="205"/>
      <c r="C283" s="206"/>
      <c r="D283" s="207" t="s">
        <v>183</v>
      </c>
      <c r="E283" s="208" t="s">
        <v>21</v>
      </c>
      <c r="F283" s="209" t="s">
        <v>826</v>
      </c>
      <c r="G283" s="206"/>
      <c r="H283" s="210" t="s">
        <v>21</v>
      </c>
      <c r="I283" s="211"/>
      <c r="J283" s="206"/>
      <c r="K283" s="206"/>
      <c r="L283" s="212"/>
      <c r="M283" s="213"/>
      <c r="N283" s="214"/>
      <c r="O283" s="214"/>
      <c r="P283" s="214"/>
      <c r="Q283" s="214"/>
      <c r="R283" s="214"/>
      <c r="S283" s="214"/>
      <c r="T283" s="215"/>
      <c r="AT283" s="216" t="s">
        <v>183</v>
      </c>
      <c r="AU283" s="216" t="s">
        <v>82</v>
      </c>
      <c r="AV283" s="11" t="s">
        <v>80</v>
      </c>
      <c r="AW283" s="11" t="s">
        <v>35</v>
      </c>
      <c r="AX283" s="11" t="s">
        <v>72</v>
      </c>
      <c r="AY283" s="216" t="s">
        <v>173</v>
      </c>
    </row>
    <row r="284" spans="2:51" s="12" customFormat="1" ht="13.5">
      <c r="B284" s="217"/>
      <c r="C284" s="218"/>
      <c r="D284" s="207" t="s">
        <v>183</v>
      </c>
      <c r="E284" s="219" t="s">
        <v>21</v>
      </c>
      <c r="F284" s="220" t="s">
        <v>799</v>
      </c>
      <c r="G284" s="218"/>
      <c r="H284" s="221">
        <v>12.35</v>
      </c>
      <c r="I284" s="222"/>
      <c r="J284" s="218"/>
      <c r="K284" s="218"/>
      <c r="L284" s="223"/>
      <c r="M284" s="224"/>
      <c r="N284" s="225"/>
      <c r="O284" s="225"/>
      <c r="P284" s="225"/>
      <c r="Q284" s="225"/>
      <c r="R284" s="225"/>
      <c r="S284" s="225"/>
      <c r="T284" s="226"/>
      <c r="AT284" s="227" t="s">
        <v>183</v>
      </c>
      <c r="AU284" s="227" t="s">
        <v>82</v>
      </c>
      <c r="AV284" s="12" t="s">
        <v>82</v>
      </c>
      <c r="AW284" s="12" t="s">
        <v>35</v>
      </c>
      <c r="AX284" s="12" t="s">
        <v>72</v>
      </c>
      <c r="AY284" s="227" t="s">
        <v>173</v>
      </c>
    </row>
    <row r="285" spans="2:51" s="11" customFormat="1" ht="13.5">
      <c r="B285" s="205"/>
      <c r="C285" s="206"/>
      <c r="D285" s="207" t="s">
        <v>183</v>
      </c>
      <c r="E285" s="208" t="s">
        <v>21</v>
      </c>
      <c r="F285" s="209" t="s">
        <v>770</v>
      </c>
      <c r="G285" s="206"/>
      <c r="H285" s="210" t="s">
        <v>21</v>
      </c>
      <c r="I285" s="211"/>
      <c r="J285" s="206"/>
      <c r="K285" s="206"/>
      <c r="L285" s="212"/>
      <c r="M285" s="213"/>
      <c r="N285" s="214"/>
      <c r="O285" s="214"/>
      <c r="P285" s="214"/>
      <c r="Q285" s="214"/>
      <c r="R285" s="214"/>
      <c r="S285" s="214"/>
      <c r="T285" s="215"/>
      <c r="AT285" s="216" t="s">
        <v>183</v>
      </c>
      <c r="AU285" s="216" t="s">
        <v>82</v>
      </c>
      <c r="AV285" s="11" t="s">
        <v>80</v>
      </c>
      <c r="AW285" s="11" t="s">
        <v>35</v>
      </c>
      <c r="AX285" s="11" t="s">
        <v>72</v>
      </c>
      <c r="AY285" s="216" t="s">
        <v>173</v>
      </c>
    </row>
    <row r="286" spans="2:51" s="11" customFormat="1" ht="13.5">
      <c r="B286" s="205"/>
      <c r="C286" s="206"/>
      <c r="D286" s="207" t="s">
        <v>183</v>
      </c>
      <c r="E286" s="208" t="s">
        <v>21</v>
      </c>
      <c r="F286" s="209" t="s">
        <v>301</v>
      </c>
      <c r="G286" s="206"/>
      <c r="H286" s="210" t="s">
        <v>21</v>
      </c>
      <c r="I286" s="211"/>
      <c r="J286" s="206"/>
      <c r="K286" s="206"/>
      <c r="L286" s="212"/>
      <c r="M286" s="213"/>
      <c r="N286" s="214"/>
      <c r="O286" s="214"/>
      <c r="P286" s="214"/>
      <c r="Q286" s="214"/>
      <c r="R286" s="214"/>
      <c r="S286" s="214"/>
      <c r="T286" s="215"/>
      <c r="AT286" s="216" t="s">
        <v>183</v>
      </c>
      <c r="AU286" s="216" t="s">
        <v>82</v>
      </c>
      <c r="AV286" s="11" t="s">
        <v>80</v>
      </c>
      <c r="AW286" s="11" t="s">
        <v>35</v>
      </c>
      <c r="AX286" s="11" t="s">
        <v>72</v>
      </c>
      <c r="AY286" s="216" t="s">
        <v>173</v>
      </c>
    </row>
    <row r="287" spans="2:51" s="11" customFormat="1" ht="13.5">
      <c r="B287" s="205"/>
      <c r="C287" s="206"/>
      <c r="D287" s="207" t="s">
        <v>183</v>
      </c>
      <c r="E287" s="208" t="s">
        <v>21</v>
      </c>
      <c r="F287" s="209" t="s">
        <v>826</v>
      </c>
      <c r="G287" s="206"/>
      <c r="H287" s="210" t="s">
        <v>21</v>
      </c>
      <c r="I287" s="211"/>
      <c r="J287" s="206"/>
      <c r="K287" s="206"/>
      <c r="L287" s="212"/>
      <c r="M287" s="213"/>
      <c r="N287" s="214"/>
      <c r="O287" s="214"/>
      <c r="P287" s="214"/>
      <c r="Q287" s="214"/>
      <c r="R287" s="214"/>
      <c r="S287" s="214"/>
      <c r="T287" s="215"/>
      <c r="AT287" s="216" t="s">
        <v>183</v>
      </c>
      <c r="AU287" s="216" t="s">
        <v>82</v>
      </c>
      <c r="AV287" s="11" t="s">
        <v>80</v>
      </c>
      <c r="AW287" s="11" t="s">
        <v>35</v>
      </c>
      <c r="AX287" s="11" t="s">
        <v>72</v>
      </c>
      <c r="AY287" s="216" t="s">
        <v>173</v>
      </c>
    </row>
    <row r="288" spans="2:51" s="12" customFormat="1" ht="13.5">
      <c r="B288" s="217"/>
      <c r="C288" s="218"/>
      <c r="D288" s="207" t="s">
        <v>183</v>
      </c>
      <c r="E288" s="219" t="s">
        <v>21</v>
      </c>
      <c r="F288" s="220" t="s">
        <v>800</v>
      </c>
      <c r="G288" s="218"/>
      <c r="H288" s="221">
        <v>6.32</v>
      </c>
      <c r="I288" s="222"/>
      <c r="J288" s="218"/>
      <c r="K288" s="218"/>
      <c r="L288" s="223"/>
      <c r="M288" s="224"/>
      <c r="N288" s="225"/>
      <c r="O288" s="225"/>
      <c r="P288" s="225"/>
      <c r="Q288" s="225"/>
      <c r="R288" s="225"/>
      <c r="S288" s="225"/>
      <c r="T288" s="226"/>
      <c r="AT288" s="227" t="s">
        <v>183</v>
      </c>
      <c r="AU288" s="227" t="s">
        <v>82</v>
      </c>
      <c r="AV288" s="12" t="s">
        <v>82</v>
      </c>
      <c r="AW288" s="12" t="s">
        <v>35</v>
      </c>
      <c r="AX288" s="12" t="s">
        <v>72</v>
      </c>
      <c r="AY288" s="227" t="s">
        <v>173</v>
      </c>
    </row>
    <row r="289" spans="2:51" s="11" customFormat="1" ht="13.5">
      <c r="B289" s="205"/>
      <c r="C289" s="206"/>
      <c r="D289" s="207" t="s">
        <v>183</v>
      </c>
      <c r="E289" s="208" t="s">
        <v>21</v>
      </c>
      <c r="F289" s="209" t="s">
        <v>770</v>
      </c>
      <c r="G289" s="206"/>
      <c r="H289" s="210" t="s">
        <v>21</v>
      </c>
      <c r="I289" s="211"/>
      <c r="J289" s="206"/>
      <c r="K289" s="206"/>
      <c r="L289" s="212"/>
      <c r="M289" s="213"/>
      <c r="N289" s="214"/>
      <c r="O289" s="214"/>
      <c r="P289" s="214"/>
      <c r="Q289" s="214"/>
      <c r="R289" s="214"/>
      <c r="S289" s="214"/>
      <c r="T289" s="215"/>
      <c r="AT289" s="216" t="s">
        <v>183</v>
      </c>
      <c r="AU289" s="216" t="s">
        <v>82</v>
      </c>
      <c r="AV289" s="11" t="s">
        <v>80</v>
      </c>
      <c r="AW289" s="11" t="s">
        <v>35</v>
      </c>
      <c r="AX289" s="11" t="s">
        <v>72</v>
      </c>
      <c r="AY289" s="216" t="s">
        <v>173</v>
      </c>
    </row>
    <row r="290" spans="2:51" s="11" customFormat="1" ht="13.5">
      <c r="B290" s="205"/>
      <c r="C290" s="206"/>
      <c r="D290" s="207" t="s">
        <v>183</v>
      </c>
      <c r="E290" s="208" t="s">
        <v>21</v>
      </c>
      <c r="F290" s="209" t="s">
        <v>773</v>
      </c>
      <c r="G290" s="206"/>
      <c r="H290" s="210" t="s">
        <v>21</v>
      </c>
      <c r="I290" s="211"/>
      <c r="J290" s="206"/>
      <c r="K290" s="206"/>
      <c r="L290" s="212"/>
      <c r="M290" s="213"/>
      <c r="N290" s="214"/>
      <c r="O290" s="214"/>
      <c r="P290" s="214"/>
      <c r="Q290" s="214"/>
      <c r="R290" s="214"/>
      <c r="S290" s="214"/>
      <c r="T290" s="215"/>
      <c r="AT290" s="216" t="s">
        <v>183</v>
      </c>
      <c r="AU290" s="216" t="s">
        <v>82</v>
      </c>
      <c r="AV290" s="11" t="s">
        <v>80</v>
      </c>
      <c r="AW290" s="11" t="s">
        <v>35</v>
      </c>
      <c r="AX290" s="11" t="s">
        <v>72</v>
      </c>
      <c r="AY290" s="216" t="s">
        <v>173</v>
      </c>
    </row>
    <row r="291" spans="2:51" s="11" customFormat="1" ht="13.5">
      <c r="B291" s="205"/>
      <c r="C291" s="206"/>
      <c r="D291" s="207" t="s">
        <v>183</v>
      </c>
      <c r="E291" s="208" t="s">
        <v>21</v>
      </c>
      <c r="F291" s="209" t="s">
        <v>826</v>
      </c>
      <c r="G291" s="206"/>
      <c r="H291" s="210" t="s">
        <v>21</v>
      </c>
      <c r="I291" s="211"/>
      <c r="J291" s="206"/>
      <c r="K291" s="206"/>
      <c r="L291" s="212"/>
      <c r="M291" s="213"/>
      <c r="N291" s="214"/>
      <c r="O291" s="214"/>
      <c r="P291" s="214"/>
      <c r="Q291" s="214"/>
      <c r="R291" s="214"/>
      <c r="S291" s="214"/>
      <c r="T291" s="215"/>
      <c r="AT291" s="216" t="s">
        <v>183</v>
      </c>
      <c r="AU291" s="216" t="s">
        <v>82</v>
      </c>
      <c r="AV291" s="11" t="s">
        <v>80</v>
      </c>
      <c r="AW291" s="11" t="s">
        <v>35</v>
      </c>
      <c r="AX291" s="11" t="s">
        <v>72</v>
      </c>
      <c r="AY291" s="216" t="s">
        <v>173</v>
      </c>
    </row>
    <row r="292" spans="2:51" s="12" customFormat="1" ht="13.5">
      <c r="B292" s="217"/>
      <c r="C292" s="218"/>
      <c r="D292" s="207" t="s">
        <v>183</v>
      </c>
      <c r="E292" s="219" t="s">
        <v>21</v>
      </c>
      <c r="F292" s="220" t="s">
        <v>801</v>
      </c>
      <c r="G292" s="218"/>
      <c r="H292" s="221">
        <v>5.09</v>
      </c>
      <c r="I292" s="222"/>
      <c r="J292" s="218"/>
      <c r="K292" s="218"/>
      <c r="L292" s="223"/>
      <c r="M292" s="224"/>
      <c r="N292" s="225"/>
      <c r="O292" s="225"/>
      <c r="P292" s="225"/>
      <c r="Q292" s="225"/>
      <c r="R292" s="225"/>
      <c r="S292" s="225"/>
      <c r="T292" s="226"/>
      <c r="AT292" s="227" t="s">
        <v>183</v>
      </c>
      <c r="AU292" s="227" t="s">
        <v>82</v>
      </c>
      <c r="AV292" s="12" t="s">
        <v>82</v>
      </c>
      <c r="AW292" s="12" t="s">
        <v>35</v>
      </c>
      <c r="AX292" s="12" t="s">
        <v>72</v>
      </c>
      <c r="AY292" s="227" t="s">
        <v>173</v>
      </c>
    </row>
    <row r="293" spans="2:51" s="11" customFormat="1" ht="13.5">
      <c r="B293" s="205"/>
      <c r="C293" s="206"/>
      <c r="D293" s="207" t="s">
        <v>183</v>
      </c>
      <c r="E293" s="208" t="s">
        <v>21</v>
      </c>
      <c r="F293" s="209" t="s">
        <v>770</v>
      </c>
      <c r="G293" s="206"/>
      <c r="H293" s="210" t="s">
        <v>21</v>
      </c>
      <c r="I293" s="211"/>
      <c r="J293" s="206"/>
      <c r="K293" s="206"/>
      <c r="L293" s="212"/>
      <c r="M293" s="213"/>
      <c r="N293" s="214"/>
      <c r="O293" s="214"/>
      <c r="P293" s="214"/>
      <c r="Q293" s="214"/>
      <c r="R293" s="214"/>
      <c r="S293" s="214"/>
      <c r="T293" s="215"/>
      <c r="AT293" s="216" t="s">
        <v>183</v>
      </c>
      <c r="AU293" s="216" t="s">
        <v>82</v>
      </c>
      <c r="AV293" s="11" t="s">
        <v>80</v>
      </c>
      <c r="AW293" s="11" t="s">
        <v>35</v>
      </c>
      <c r="AX293" s="11" t="s">
        <v>72</v>
      </c>
      <c r="AY293" s="216" t="s">
        <v>173</v>
      </c>
    </row>
    <row r="294" spans="2:51" s="11" customFormat="1" ht="13.5">
      <c r="B294" s="205"/>
      <c r="C294" s="206"/>
      <c r="D294" s="207" t="s">
        <v>183</v>
      </c>
      <c r="E294" s="208" t="s">
        <v>21</v>
      </c>
      <c r="F294" s="209" t="s">
        <v>340</v>
      </c>
      <c r="G294" s="206"/>
      <c r="H294" s="210" t="s">
        <v>21</v>
      </c>
      <c r="I294" s="211"/>
      <c r="J294" s="206"/>
      <c r="K294" s="206"/>
      <c r="L294" s="212"/>
      <c r="M294" s="213"/>
      <c r="N294" s="214"/>
      <c r="O294" s="214"/>
      <c r="P294" s="214"/>
      <c r="Q294" s="214"/>
      <c r="R294" s="214"/>
      <c r="S294" s="214"/>
      <c r="T294" s="215"/>
      <c r="AT294" s="216" t="s">
        <v>183</v>
      </c>
      <c r="AU294" s="216" t="s">
        <v>82</v>
      </c>
      <c r="AV294" s="11" t="s">
        <v>80</v>
      </c>
      <c r="AW294" s="11" t="s">
        <v>35</v>
      </c>
      <c r="AX294" s="11" t="s">
        <v>72</v>
      </c>
      <c r="AY294" s="216" t="s">
        <v>173</v>
      </c>
    </row>
    <row r="295" spans="2:51" s="11" customFormat="1" ht="13.5">
      <c r="B295" s="205"/>
      <c r="C295" s="206"/>
      <c r="D295" s="207" t="s">
        <v>183</v>
      </c>
      <c r="E295" s="208" t="s">
        <v>21</v>
      </c>
      <c r="F295" s="209" t="s">
        <v>826</v>
      </c>
      <c r="G295" s="206"/>
      <c r="H295" s="210" t="s">
        <v>21</v>
      </c>
      <c r="I295" s="211"/>
      <c r="J295" s="206"/>
      <c r="K295" s="206"/>
      <c r="L295" s="212"/>
      <c r="M295" s="213"/>
      <c r="N295" s="214"/>
      <c r="O295" s="214"/>
      <c r="P295" s="214"/>
      <c r="Q295" s="214"/>
      <c r="R295" s="214"/>
      <c r="S295" s="214"/>
      <c r="T295" s="215"/>
      <c r="AT295" s="216" t="s">
        <v>183</v>
      </c>
      <c r="AU295" s="216" t="s">
        <v>82</v>
      </c>
      <c r="AV295" s="11" t="s">
        <v>80</v>
      </c>
      <c r="AW295" s="11" t="s">
        <v>35</v>
      </c>
      <c r="AX295" s="11" t="s">
        <v>72</v>
      </c>
      <c r="AY295" s="216" t="s">
        <v>173</v>
      </c>
    </row>
    <row r="296" spans="2:51" s="12" customFormat="1" ht="13.5">
      <c r="B296" s="217"/>
      <c r="C296" s="218"/>
      <c r="D296" s="207" t="s">
        <v>183</v>
      </c>
      <c r="E296" s="219" t="s">
        <v>21</v>
      </c>
      <c r="F296" s="220" t="s">
        <v>802</v>
      </c>
      <c r="G296" s="218"/>
      <c r="H296" s="221">
        <v>10.21</v>
      </c>
      <c r="I296" s="222"/>
      <c r="J296" s="218"/>
      <c r="K296" s="218"/>
      <c r="L296" s="223"/>
      <c r="M296" s="224"/>
      <c r="N296" s="225"/>
      <c r="O296" s="225"/>
      <c r="P296" s="225"/>
      <c r="Q296" s="225"/>
      <c r="R296" s="225"/>
      <c r="S296" s="225"/>
      <c r="T296" s="226"/>
      <c r="AT296" s="227" t="s">
        <v>183</v>
      </c>
      <c r="AU296" s="227" t="s">
        <v>82</v>
      </c>
      <c r="AV296" s="12" t="s">
        <v>82</v>
      </c>
      <c r="AW296" s="12" t="s">
        <v>35</v>
      </c>
      <c r="AX296" s="12" t="s">
        <v>72</v>
      </c>
      <c r="AY296" s="227" t="s">
        <v>173</v>
      </c>
    </row>
    <row r="297" spans="2:51" s="11" customFormat="1" ht="13.5">
      <c r="B297" s="205"/>
      <c r="C297" s="206"/>
      <c r="D297" s="207" t="s">
        <v>183</v>
      </c>
      <c r="E297" s="208" t="s">
        <v>21</v>
      </c>
      <c r="F297" s="209" t="s">
        <v>770</v>
      </c>
      <c r="G297" s="206"/>
      <c r="H297" s="210" t="s">
        <v>21</v>
      </c>
      <c r="I297" s="211"/>
      <c r="J297" s="206"/>
      <c r="K297" s="206"/>
      <c r="L297" s="212"/>
      <c r="M297" s="213"/>
      <c r="N297" s="214"/>
      <c r="O297" s="214"/>
      <c r="P297" s="214"/>
      <c r="Q297" s="214"/>
      <c r="R297" s="214"/>
      <c r="S297" s="214"/>
      <c r="T297" s="215"/>
      <c r="AT297" s="216" t="s">
        <v>183</v>
      </c>
      <c r="AU297" s="216" t="s">
        <v>82</v>
      </c>
      <c r="AV297" s="11" t="s">
        <v>80</v>
      </c>
      <c r="AW297" s="11" t="s">
        <v>35</v>
      </c>
      <c r="AX297" s="11" t="s">
        <v>72</v>
      </c>
      <c r="AY297" s="216" t="s">
        <v>173</v>
      </c>
    </row>
    <row r="298" spans="2:51" s="11" customFormat="1" ht="13.5">
      <c r="B298" s="205"/>
      <c r="C298" s="206"/>
      <c r="D298" s="207" t="s">
        <v>183</v>
      </c>
      <c r="E298" s="208" t="s">
        <v>21</v>
      </c>
      <c r="F298" s="209" t="s">
        <v>776</v>
      </c>
      <c r="G298" s="206"/>
      <c r="H298" s="210" t="s">
        <v>21</v>
      </c>
      <c r="I298" s="211"/>
      <c r="J298" s="206"/>
      <c r="K298" s="206"/>
      <c r="L298" s="212"/>
      <c r="M298" s="213"/>
      <c r="N298" s="214"/>
      <c r="O298" s="214"/>
      <c r="P298" s="214"/>
      <c r="Q298" s="214"/>
      <c r="R298" s="214"/>
      <c r="S298" s="214"/>
      <c r="T298" s="215"/>
      <c r="AT298" s="216" t="s">
        <v>183</v>
      </c>
      <c r="AU298" s="216" t="s">
        <v>82</v>
      </c>
      <c r="AV298" s="11" t="s">
        <v>80</v>
      </c>
      <c r="AW298" s="11" t="s">
        <v>35</v>
      </c>
      <c r="AX298" s="11" t="s">
        <v>72</v>
      </c>
      <c r="AY298" s="216" t="s">
        <v>173</v>
      </c>
    </row>
    <row r="299" spans="2:51" s="11" customFormat="1" ht="13.5">
      <c r="B299" s="205"/>
      <c r="C299" s="206"/>
      <c r="D299" s="207" t="s">
        <v>183</v>
      </c>
      <c r="E299" s="208" t="s">
        <v>21</v>
      </c>
      <c r="F299" s="209" t="s">
        <v>826</v>
      </c>
      <c r="G299" s="206"/>
      <c r="H299" s="210" t="s">
        <v>21</v>
      </c>
      <c r="I299" s="211"/>
      <c r="J299" s="206"/>
      <c r="K299" s="206"/>
      <c r="L299" s="212"/>
      <c r="M299" s="213"/>
      <c r="N299" s="214"/>
      <c r="O299" s="214"/>
      <c r="P299" s="214"/>
      <c r="Q299" s="214"/>
      <c r="R299" s="214"/>
      <c r="S299" s="214"/>
      <c r="T299" s="215"/>
      <c r="AT299" s="216" t="s">
        <v>183</v>
      </c>
      <c r="AU299" s="216" t="s">
        <v>82</v>
      </c>
      <c r="AV299" s="11" t="s">
        <v>80</v>
      </c>
      <c r="AW299" s="11" t="s">
        <v>35</v>
      </c>
      <c r="AX299" s="11" t="s">
        <v>72</v>
      </c>
      <c r="AY299" s="216" t="s">
        <v>173</v>
      </c>
    </row>
    <row r="300" spans="2:51" s="12" customFormat="1" ht="13.5">
      <c r="B300" s="217"/>
      <c r="C300" s="218"/>
      <c r="D300" s="207" t="s">
        <v>183</v>
      </c>
      <c r="E300" s="219" t="s">
        <v>21</v>
      </c>
      <c r="F300" s="220" t="s">
        <v>803</v>
      </c>
      <c r="G300" s="218"/>
      <c r="H300" s="221">
        <v>2.28</v>
      </c>
      <c r="I300" s="222"/>
      <c r="J300" s="218"/>
      <c r="K300" s="218"/>
      <c r="L300" s="223"/>
      <c r="M300" s="224"/>
      <c r="N300" s="225"/>
      <c r="O300" s="225"/>
      <c r="P300" s="225"/>
      <c r="Q300" s="225"/>
      <c r="R300" s="225"/>
      <c r="S300" s="225"/>
      <c r="T300" s="226"/>
      <c r="AT300" s="227" t="s">
        <v>183</v>
      </c>
      <c r="AU300" s="227" t="s">
        <v>82</v>
      </c>
      <c r="AV300" s="12" t="s">
        <v>82</v>
      </c>
      <c r="AW300" s="12" t="s">
        <v>35</v>
      </c>
      <c r="AX300" s="12" t="s">
        <v>72</v>
      </c>
      <c r="AY300" s="227" t="s">
        <v>173</v>
      </c>
    </row>
    <row r="301" spans="2:51" s="13" customFormat="1" ht="13.5">
      <c r="B301" s="228"/>
      <c r="C301" s="229"/>
      <c r="D301" s="207" t="s">
        <v>183</v>
      </c>
      <c r="E301" s="230" t="s">
        <v>21</v>
      </c>
      <c r="F301" s="231" t="s">
        <v>188</v>
      </c>
      <c r="G301" s="229"/>
      <c r="H301" s="232">
        <v>36.25</v>
      </c>
      <c r="I301" s="233"/>
      <c r="J301" s="229"/>
      <c r="K301" s="229"/>
      <c r="L301" s="234"/>
      <c r="M301" s="235"/>
      <c r="N301" s="236"/>
      <c r="O301" s="236"/>
      <c r="P301" s="236"/>
      <c r="Q301" s="236"/>
      <c r="R301" s="236"/>
      <c r="S301" s="236"/>
      <c r="T301" s="237"/>
      <c r="AT301" s="238" t="s">
        <v>183</v>
      </c>
      <c r="AU301" s="238" t="s">
        <v>82</v>
      </c>
      <c r="AV301" s="13" t="s">
        <v>189</v>
      </c>
      <c r="AW301" s="13" t="s">
        <v>35</v>
      </c>
      <c r="AX301" s="13" t="s">
        <v>72</v>
      </c>
      <c r="AY301" s="238" t="s">
        <v>173</v>
      </c>
    </row>
    <row r="302" spans="2:51" s="11" customFormat="1" ht="13.5">
      <c r="B302" s="205"/>
      <c r="C302" s="206"/>
      <c r="D302" s="207" t="s">
        <v>183</v>
      </c>
      <c r="E302" s="208" t="s">
        <v>21</v>
      </c>
      <c r="F302" s="209" t="s">
        <v>779</v>
      </c>
      <c r="G302" s="206"/>
      <c r="H302" s="210" t="s">
        <v>21</v>
      </c>
      <c r="I302" s="211"/>
      <c r="J302" s="206"/>
      <c r="K302" s="206"/>
      <c r="L302" s="212"/>
      <c r="M302" s="213"/>
      <c r="N302" s="214"/>
      <c r="O302" s="214"/>
      <c r="P302" s="214"/>
      <c r="Q302" s="214"/>
      <c r="R302" s="214"/>
      <c r="S302" s="214"/>
      <c r="T302" s="215"/>
      <c r="AT302" s="216" t="s">
        <v>183</v>
      </c>
      <c r="AU302" s="216" t="s">
        <v>82</v>
      </c>
      <c r="AV302" s="11" t="s">
        <v>80</v>
      </c>
      <c r="AW302" s="11" t="s">
        <v>35</v>
      </c>
      <c r="AX302" s="11" t="s">
        <v>72</v>
      </c>
      <c r="AY302" s="216" t="s">
        <v>173</v>
      </c>
    </row>
    <row r="303" spans="2:51" s="11" customFormat="1" ht="13.5">
      <c r="B303" s="205"/>
      <c r="C303" s="206"/>
      <c r="D303" s="207" t="s">
        <v>183</v>
      </c>
      <c r="E303" s="208" t="s">
        <v>21</v>
      </c>
      <c r="F303" s="209" t="s">
        <v>705</v>
      </c>
      <c r="G303" s="206"/>
      <c r="H303" s="210" t="s">
        <v>21</v>
      </c>
      <c r="I303" s="211"/>
      <c r="J303" s="206"/>
      <c r="K303" s="206"/>
      <c r="L303" s="212"/>
      <c r="M303" s="213"/>
      <c r="N303" s="214"/>
      <c r="O303" s="214"/>
      <c r="P303" s="214"/>
      <c r="Q303" s="214"/>
      <c r="R303" s="214"/>
      <c r="S303" s="214"/>
      <c r="T303" s="215"/>
      <c r="AT303" s="216" t="s">
        <v>183</v>
      </c>
      <c r="AU303" s="216" t="s">
        <v>82</v>
      </c>
      <c r="AV303" s="11" t="s">
        <v>80</v>
      </c>
      <c r="AW303" s="11" t="s">
        <v>35</v>
      </c>
      <c r="AX303" s="11" t="s">
        <v>72</v>
      </c>
      <c r="AY303" s="216" t="s">
        <v>173</v>
      </c>
    </row>
    <row r="304" spans="2:51" s="11" customFormat="1" ht="13.5">
      <c r="B304" s="205"/>
      <c r="C304" s="206"/>
      <c r="D304" s="207" t="s">
        <v>183</v>
      </c>
      <c r="E304" s="208" t="s">
        <v>21</v>
      </c>
      <c r="F304" s="209" t="s">
        <v>826</v>
      </c>
      <c r="G304" s="206"/>
      <c r="H304" s="210" t="s">
        <v>21</v>
      </c>
      <c r="I304" s="211"/>
      <c r="J304" s="206"/>
      <c r="K304" s="206"/>
      <c r="L304" s="212"/>
      <c r="M304" s="213"/>
      <c r="N304" s="214"/>
      <c r="O304" s="214"/>
      <c r="P304" s="214"/>
      <c r="Q304" s="214"/>
      <c r="R304" s="214"/>
      <c r="S304" s="214"/>
      <c r="T304" s="215"/>
      <c r="AT304" s="216" t="s">
        <v>183</v>
      </c>
      <c r="AU304" s="216" t="s">
        <v>82</v>
      </c>
      <c r="AV304" s="11" t="s">
        <v>80</v>
      </c>
      <c r="AW304" s="11" t="s">
        <v>35</v>
      </c>
      <c r="AX304" s="11" t="s">
        <v>72</v>
      </c>
      <c r="AY304" s="216" t="s">
        <v>173</v>
      </c>
    </row>
    <row r="305" spans="2:51" s="12" customFormat="1" ht="13.5">
      <c r="B305" s="217"/>
      <c r="C305" s="218"/>
      <c r="D305" s="207" t="s">
        <v>183</v>
      </c>
      <c r="E305" s="219" t="s">
        <v>21</v>
      </c>
      <c r="F305" s="220" t="s">
        <v>804</v>
      </c>
      <c r="G305" s="218"/>
      <c r="H305" s="221">
        <v>2.74</v>
      </c>
      <c r="I305" s="222"/>
      <c r="J305" s="218"/>
      <c r="K305" s="218"/>
      <c r="L305" s="223"/>
      <c r="M305" s="224"/>
      <c r="N305" s="225"/>
      <c r="O305" s="225"/>
      <c r="P305" s="225"/>
      <c r="Q305" s="225"/>
      <c r="R305" s="225"/>
      <c r="S305" s="225"/>
      <c r="T305" s="226"/>
      <c r="AT305" s="227" t="s">
        <v>183</v>
      </c>
      <c r="AU305" s="227" t="s">
        <v>82</v>
      </c>
      <c r="AV305" s="12" t="s">
        <v>82</v>
      </c>
      <c r="AW305" s="12" t="s">
        <v>35</v>
      </c>
      <c r="AX305" s="12" t="s">
        <v>72</v>
      </c>
      <c r="AY305" s="227" t="s">
        <v>173</v>
      </c>
    </row>
    <row r="306" spans="2:51" s="13" customFormat="1" ht="13.5">
      <c r="B306" s="228"/>
      <c r="C306" s="229"/>
      <c r="D306" s="207" t="s">
        <v>183</v>
      </c>
      <c r="E306" s="230" t="s">
        <v>21</v>
      </c>
      <c r="F306" s="231" t="s">
        <v>188</v>
      </c>
      <c r="G306" s="229"/>
      <c r="H306" s="232">
        <v>2.74</v>
      </c>
      <c r="I306" s="233"/>
      <c r="J306" s="229"/>
      <c r="K306" s="229"/>
      <c r="L306" s="234"/>
      <c r="M306" s="235"/>
      <c r="N306" s="236"/>
      <c r="O306" s="236"/>
      <c r="P306" s="236"/>
      <c r="Q306" s="236"/>
      <c r="R306" s="236"/>
      <c r="S306" s="236"/>
      <c r="T306" s="237"/>
      <c r="AT306" s="238" t="s">
        <v>183</v>
      </c>
      <c r="AU306" s="238" t="s">
        <v>82</v>
      </c>
      <c r="AV306" s="13" t="s">
        <v>189</v>
      </c>
      <c r="AW306" s="13" t="s">
        <v>35</v>
      </c>
      <c r="AX306" s="13" t="s">
        <v>72</v>
      </c>
      <c r="AY306" s="238" t="s">
        <v>173</v>
      </c>
    </row>
    <row r="307" spans="2:51" s="11" customFormat="1" ht="13.5">
      <c r="B307" s="205"/>
      <c r="C307" s="206"/>
      <c r="D307" s="207" t="s">
        <v>183</v>
      </c>
      <c r="E307" s="208" t="s">
        <v>21</v>
      </c>
      <c r="F307" s="209" t="s">
        <v>783</v>
      </c>
      <c r="G307" s="206"/>
      <c r="H307" s="210" t="s">
        <v>21</v>
      </c>
      <c r="I307" s="211"/>
      <c r="J307" s="206"/>
      <c r="K307" s="206"/>
      <c r="L307" s="212"/>
      <c r="M307" s="213"/>
      <c r="N307" s="214"/>
      <c r="O307" s="214"/>
      <c r="P307" s="214"/>
      <c r="Q307" s="214"/>
      <c r="R307" s="214"/>
      <c r="S307" s="214"/>
      <c r="T307" s="215"/>
      <c r="AT307" s="216" t="s">
        <v>183</v>
      </c>
      <c r="AU307" s="216" t="s">
        <v>82</v>
      </c>
      <c r="AV307" s="11" t="s">
        <v>80</v>
      </c>
      <c r="AW307" s="11" t="s">
        <v>35</v>
      </c>
      <c r="AX307" s="11" t="s">
        <v>72</v>
      </c>
      <c r="AY307" s="216" t="s">
        <v>173</v>
      </c>
    </row>
    <row r="308" spans="2:51" s="11" customFormat="1" ht="13.5">
      <c r="B308" s="205"/>
      <c r="C308" s="206"/>
      <c r="D308" s="207" t="s">
        <v>183</v>
      </c>
      <c r="E308" s="208" t="s">
        <v>21</v>
      </c>
      <c r="F308" s="209" t="s">
        <v>784</v>
      </c>
      <c r="G308" s="206"/>
      <c r="H308" s="210" t="s">
        <v>21</v>
      </c>
      <c r="I308" s="211"/>
      <c r="J308" s="206"/>
      <c r="K308" s="206"/>
      <c r="L308" s="212"/>
      <c r="M308" s="213"/>
      <c r="N308" s="214"/>
      <c r="O308" s="214"/>
      <c r="P308" s="214"/>
      <c r="Q308" s="214"/>
      <c r="R308" s="214"/>
      <c r="S308" s="214"/>
      <c r="T308" s="215"/>
      <c r="AT308" s="216" t="s">
        <v>183</v>
      </c>
      <c r="AU308" s="216" t="s">
        <v>82</v>
      </c>
      <c r="AV308" s="11" t="s">
        <v>80</v>
      </c>
      <c r="AW308" s="11" t="s">
        <v>35</v>
      </c>
      <c r="AX308" s="11" t="s">
        <v>72</v>
      </c>
      <c r="AY308" s="216" t="s">
        <v>173</v>
      </c>
    </row>
    <row r="309" spans="2:51" s="11" customFormat="1" ht="13.5">
      <c r="B309" s="205"/>
      <c r="C309" s="206"/>
      <c r="D309" s="207" t="s">
        <v>183</v>
      </c>
      <c r="E309" s="208" t="s">
        <v>21</v>
      </c>
      <c r="F309" s="209" t="s">
        <v>826</v>
      </c>
      <c r="G309" s="206"/>
      <c r="H309" s="210" t="s">
        <v>21</v>
      </c>
      <c r="I309" s="211"/>
      <c r="J309" s="206"/>
      <c r="K309" s="206"/>
      <c r="L309" s="212"/>
      <c r="M309" s="213"/>
      <c r="N309" s="214"/>
      <c r="O309" s="214"/>
      <c r="P309" s="214"/>
      <c r="Q309" s="214"/>
      <c r="R309" s="214"/>
      <c r="S309" s="214"/>
      <c r="T309" s="215"/>
      <c r="AT309" s="216" t="s">
        <v>183</v>
      </c>
      <c r="AU309" s="216" t="s">
        <v>82</v>
      </c>
      <c r="AV309" s="11" t="s">
        <v>80</v>
      </c>
      <c r="AW309" s="11" t="s">
        <v>35</v>
      </c>
      <c r="AX309" s="11" t="s">
        <v>72</v>
      </c>
      <c r="AY309" s="216" t="s">
        <v>173</v>
      </c>
    </row>
    <row r="310" spans="2:51" s="12" customFormat="1" ht="13.5">
      <c r="B310" s="217"/>
      <c r="C310" s="218"/>
      <c r="D310" s="207" t="s">
        <v>183</v>
      </c>
      <c r="E310" s="219" t="s">
        <v>21</v>
      </c>
      <c r="F310" s="220" t="s">
        <v>805</v>
      </c>
      <c r="G310" s="218"/>
      <c r="H310" s="221">
        <v>5.74</v>
      </c>
      <c r="I310" s="222"/>
      <c r="J310" s="218"/>
      <c r="K310" s="218"/>
      <c r="L310" s="223"/>
      <c r="M310" s="224"/>
      <c r="N310" s="225"/>
      <c r="O310" s="225"/>
      <c r="P310" s="225"/>
      <c r="Q310" s="225"/>
      <c r="R310" s="225"/>
      <c r="S310" s="225"/>
      <c r="T310" s="226"/>
      <c r="AT310" s="227" t="s">
        <v>183</v>
      </c>
      <c r="AU310" s="227" t="s">
        <v>82</v>
      </c>
      <c r="AV310" s="12" t="s">
        <v>82</v>
      </c>
      <c r="AW310" s="12" t="s">
        <v>35</v>
      </c>
      <c r="AX310" s="12" t="s">
        <v>72</v>
      </c>
      <c r="AY310" s="227" t="s">
        <v>173</v>
      </c>
    </row>
    <row r="311" spans="2:51" s="11" customFormat="1" ht="13.5">
      <c r="B311" s="205"/>
      <c r="C311" s="206"/>
      <c r="D311" s="207" t="s">
        <v>183</v>
      </c>
      <c r="E311" s="208" t="s">
        <v>21</v>
      </c>
      <c r="F311" s="209" t="s">
        <v>783</v>
      </c>
      <c r="G311" s="206"/>
      <c r="H311" s="210" t="s">
        <v>21</v>
      </c>
      <c r="I311" s="211"/>
      <c r="J311" s="206"/>
      <c r="K311" s="206"/>
      <c r="L311" s="212"/>
      <c r="M311" s="213"/>
      <c r="N311" s="214"/>
      <c r="O311" s="214"/>
      <c r="P311" s="214"/>
      <c r="Q311" s="214"/>
      <c r="R311" s="214"/>
      <c r="S311" s="214"/>
      <c r="T311" s="215"/>
      <c r="AT311" s="216" t="s">
        <v>183</v>
      </c>
      <c r="AU311" s="216" t="s">
        <v>82</v>
      </c>
      <c r="AV311" s="11" t="s">
        <v>80</v>
      </c>
      <c r="AW311" s="11" t="s">
        <v>35</v>
      </c>
      <c r="AX311" s="11" t="s">
        <v>72</v>
      </c>
      <c r="AY311" s="216" t="s">
        <v>173</v>
      </c>
    </row>
    <row r="312" spans="2:51" s="11" customFormat="1" ht="13.5">
      <c r="B312" s="205"/>
      <c r="C312" s="206"/>
      <c r="D312" s="207" t="s">
        <v>183</v>
      </c>
      <c r="E312" s="208" t="s">
        <v>21</v>
      </c>
      <c r="F312" s="209" t="s">
        <v>727</v>
      </c>
      <c r="G312" s="206"/>
      <c r="H312" s="210" t="s">
        <v>21</v>
      </c>
      <c r="I312" s="211"/>
      <c r="J312" s="206"/>
      <c r="K312" s="206"/>
      <c r="L312" s="212"/>
      <c r="M312" s="213"/>
      <c r="N312" s="214"/>
      <c r="O312" s="214"/>
      <c r="P312" s="214"/>
      <c r="Q312" s="214"/>
      <c r="R312" s="214"/>
      <c r="S312" s="214"/>
      <c r="T312" s="215"/>
      <c r="AT312" s="216" t="s">
        <v>183</v>
      </c>
      <c r="AU312" s="216" t="s">
        <v>82</v>
      </c>
      <c r="AV312" s="11" t="s">
        <v>80</v>
      </c>
      <c r="AW312" s="11" t="s">
        <v>35</v>
      </c>
      <c r="AX312" s="11" t="s">
        <v>72</v>
      </c>
      <c r="AY312" s="216" t="s">
        <v>173</v>
      </c>
    </row>
    <row r="313" spans="2:51" s="11" customFormat="1" ht="13.5">
      <c r="B313" s="205"/>
      <c r="C313" s="206"/>
      <c r="D313" s="207" t="s">
        <v>183</v>
      </c>
      <c r="E313" s="208" t="s">
        <v>21</v>
      </c>
      <c r="F313" s="209" t="s">
        <v>826</v>
      </c>
      <c r="G313" s="206"/>
      <c r="H313" s="210" t="s">
        <v>21</v>
      </c>
      <c r="I313" s="211"/>
      <c r="J313" s="206"/>
      <c r="K313" s="206"/>
      <c r="L313" s="212"/>
      <c r="M313" s="213"/>
      <c r="N313" s="214"/>
      <c r="O313" s="214"/>
      <c r="P313" s="214"/>
      <c r="Q313" s="214"/>
      <c r="R313" s="214"/>
      <c r="S313" s="214"/>
      <c r="T313" s="215"/>
      <c r="AT313" s="216" t="s">
        <v>183</v>
      </c>
      <c r="AU313" s="216" t="s">
        <v>82</v>
      </c>
      <c r="AV313" s="11" t="s">
        <v>80</v>
      </c>
      <c r="AW313" s="11" t="s">
        <v>35</v>
      </c>
      <c r="AX313" s="11" t="s">
        <v>72</v>
      </c>
      <c r="AY313" s="216" t="s">
        <v>173</v>
      </c>
    </row>
    <row r="314" spans="2:51" s="12" customFormat="1" ht="13.5">
      <c r="B314" s="217"/>
      <c r="C314" s="218"/>
      <c r="D314" s="207" t="s">
        <v>183</v>
      </c>
      <c r="E314" s="219" t="s">
        <v>21</v>
      </c>
      <c r="F314" s="220" t="s">
        <v>806</v>
      </c>
      <c r="G314" s="218"/>
      <c r="H314" s="221">
        <v>19.37</v>
      </c>
      <c r="I314" s="222"/>
      <c r="J314" s="218"/>
      <c r="K314" s="218"/>
      <c r="L314" s="223"/>
      <c r="M314" s="224"/>
      <c r="N314" s="225"/>
      <c r="O314" s="225"/>
      <c r="P314" s="225"/>
      <c r="Q314" s="225"/>
      <c r="R314" s="225"/>
      <c r="S314" s="225"/>
      <c r="T314" s="226"/>
      <c r="AT314" s="227" t="s">
        <v>183</v>
      </c>
      <c r="AU314" s="227" t="s">
        <v>82</v>
      </c>
      <c r="AV314" s="12" t="s">
        <v>82</v>
      </c>
      <c r="AW314" s="12" t="s">
        <v>35</v>
      </c>
      <c r="AX314" s="12" t="s">
        <v>72</v>
      </c>
      <c r="AY314" s="227" t="s">
        <v>173</v>
      </c>
    </row>
    <row r="315" spans="2:51" s="13" customFormat="1" ht="13.5">
      <c r="B315" s="228"/>
      <c r="C315" s="229"/>
      <c r="D315" s="207" t="s">
        <v>183</v>
      </c>
      <c r="E315" s="230" t="s">
        <v>21</v>
      </c>
      <c r="F315" s="231" t="s">
        <v>188</v>
      </c>
      <c r="G315" s="229"/>
      <c r="H315" s="232">
        <v>25.11</v>
      </c>
      <c r="I315" s="233"/>
      <c r="J315" s="229"/>
      <c r="K315" s="229"/>
      <c r="L315" s="234"/>
      <c r="M315" s="235"/>
      <c r="N315" s="236"/>
      <c r="O315" s="236"/>
      <c r="P315" s="236"/>
      <c r="Q315" s="236"/>
      <c r="R315" s="236"/>
      <c r="S315" s="236"/>
      <c r="T315" s="237"/>
      <c r="AT315" s="238" t="s">
        <v>183</v>
      </c>
      <c r="AU315" s="238" t="s">
        <v>82</v>
      </c>
      <c r="AV315" s="13" t="s">
        <v>189</v>
      </c>
      <c r="AW315" s="13" t="s">
        <v>35</v>
      </c>
      <c r="AX315" s="13" t="s">
        <v>72</v>
      </c>
      <c r="AY315" s="238" t="s">
        <v>173</v>
      </c>
    </row>
    <row r="316" spans="2:51" s="14" customFormat="1" ht="13.5">
      <c r="B316" s="243"/>
      <c r="C316" s="244"/>
      <c r="D316" s="239" t="s">
        <v>183</v>
      </c>
      <c r="E316" s="254" t="s">
        <v>21</v>
      </c>
      <c r="F316" s="255" t="s">
        <v>204</v>
      </c>
      <c r="G316" s="244"/>
      <c r="H316" s="256">
        <v>64.1</v>
      </c>
      <c r="I316" s="248"/>
      <c r="J316" s="244"/>
      <c r="K316" s="244"/>
      <c r="L316" s="249"/>
      <c r="M316" s="250"/>
      <c r="N316" s="251"/>
      <c r="O316" s="251"/>
      <c r="P316" s="251"/>
      <c r="Q316" s="251"/>
      <c r="R316" s="251"/>
      <c r="S316" s="251"/>
      <c r="T316" s="252"/>
      <c r="AT316" s="253" t="s">
        <v>183</v>
      </c>
      <c r="AU316" s="253" t="s">
        <v>82</v>
      </c>
      <c r="AV316" s="14" t="s">
        <v>181</v>
      </c>
      <c r="AW316" s="14" t="s">
        <v>35</v>
      </c>
      <c r="AX316" s="14" t="s">
        <v>80</v>
      </c>
      <c r="AY316" s="253" t="s">
        <v>173</v>
      </c>
    </row>
    <row r="317" spans="2:65" s="1" customFormat="1" ht="31.5" customHeight="1">
      <c r="B317" s="41"/>
      <c r="C317" s="262" t="s">
        <v>344</v>
      </c>
      <c r="D317" s="262" t="s">
        <v>710</v>
      </c>
      <c r="E317" s="263" t="s">
        <v>827</v>
      </c>
      <c r="F317" s="264" t="s">
        <v>828</v>
      </c>
      <c r="G317" s="265" t="s">
        <v>179</v>
      </c>
      <c r="H317" s="266">
        <v>64.1</v>
      </c>
      <c r="I317" s="267"/>
      <c r="J317" s="268">
        <f>ROUND(I317*H317,2)</f>
        <v>0</v>
      </c>
      <c r="K317" s="264" t="s">
        <v>180</v>
      </c>
      <c r="L317" s="269"/>
      <c r="M317" s="270" t="s">
        <v>21</v>
      </c>
      <c r="N317" s="271" t="s">
        <v>43</v>
      </c>
      <c r="O317" s="42"/>
      <c r="P317" s="202">
        <f>O317*H317</f>
        <v>0</v>
      </c>
      <c r="Q317" s="202">
        <v>0.0005</v>
      </c>
      <c r="R317" s="202">
        <f>Q317*H317</f>
        <v>0.032049999999999995</v>
      </c>
      <c r="S317" s="202">
        <v>0</v>
      </c>
      <c r="T317" s="203">
        <f>S317*H317</f>
        <v>0</v>
      </c>
      <c r="AR317" s="24" t="s">
        <v>317</v>
      </c>
      <c r="AT317" s="24" t="s">
        <v>710</v>
      </c>
      <c r="AU317" s="24" t="s">
        <v>82</v>
      </c>
      <c r="AY317" s="24" t="s">
        <v>173</v>
      </c>
      <c r="BE317" s="204">
        <f>IF(N317="základní",J317,0)</f>
        <v>0</v>
      </c>
      <c r="BF317" s="204">
        <f>IF(N317="snížená",J317,0)</f>
        <v>0</v>
      </c>
      <c r="BG317" s="204">
        <f>IF(N317="zákl. přenesená",J317,0)</f>
        <v>0</v>
      </c>
      <c r="BH317" s="204">
        <f>IF(N317="sníž. přenesená",J317,0)</f>
        <v>0</v>
      </c>
      <c r="BI317" s="204">
        <f>IF(N317="nulová",J317,0)</f>
        <v>0</v>
      </c>
      <c r="BJ317" s="24" t="s">
        <v>80</v>
      </c>
      <c r="BK317" s="204">
        <f>ROUND(I317*H317,2)</f>
        <v>0</v>
      </c>
      <c r="BL317" s="24" t="s">
        <v>181</v>
      </c>
      <c r="BM317" s="24" t="s">
        <v>829</v>
      </c>
    </row>
    <row r="318" spans="2:51" s="12" customFormat="1" ht="13.5">
      <c r="B318" s="217"/>
      <c r="C318" s="218"/>
      <c r="D318" s="207" t="s">
        <v>183</v>
      </c>
      <c r="E318" s="219" t="s">
        <v>21</v>
      </c>
      <c r="F318" s="220" t="s">
        <v>21</v>
      </c>
      <c r="G318" s="218"/>
      <c r="H318" s="221">
        <v>0</v>
      </c>
      <c r="I318" s="222"/>
      <c r="J318" s="218"/>
      <c r="K318" s="218"/>
      <c r="L318" s="223"/>
      <c r="M318" s="224"/>
      <c r="N318" s="225"/>
      <c r="O318" s="225"/>
      <c r="P318" s="225"/>
      <c r="Q318" s="225"/>
      <c r="R318" s="225"/>
      <c r="S318" s="225"/>
      <c r="T318" s="226"/>
      <c r="AT318" s="227" t="s">
        <v>183</v>
      </c>
      <c r="AU318" s="227" t="s">
        <v>82</v>
      </c>
      <c r="AV318" s="12" t="s">
        <v>82</v>
      </c>
      <c r="AW318" s="12" t="s">
        <v>35</v>
      </c>
      <c r="AX318" s="12" t="s">
        <v>72</v>
      </c>
      <c r="AY318" s="227" t="s">
        <v>173</v>
      </c>
    </row>
    <row r="319" spans="2:51" s="12" customFormat="1" ht="13.5">
      <c r="B319" s="217"/>
      <c r="C319" s="218"/>
      <c r="D319" s="207" t="s">
        <v>183</v>
      </c>
      <c r="E319" s="219" t="s">
        <v>21</v>
      </c>
      <c r="F319" s="220" t="s">
        <v>21</v>
      </c>
      <c r="G319" s="218"/>
      <c r="H319" s="221">
        <v>0</v>
      </c>
      <c r="I319" s="222"/>
      <c r="J319" s="218"/>
      <c r="K319" s="218"/>
      <c r="L319" s="223"/>
      <c r="M319" s="224"/>
      <c r="N319" s="225"/>
      <c r="O319" s="225"/>
      <c r="P319" s="225"/>
      <c r="Q319" s="225"/>
      <c r="R319" s="225"/>
      <c r="S319" s="225"/>
      <c r="T319" s="226"/>
      <c r="AT319" s="227" t="s">
        <v>183</v>
      </c>
      <c r="AU319" s="227" t="s">
        <v>82</v>
      </c>
      <c r="AV319" s="12" t="s">
        <v>82</v>
      </c>
      <c r="AW319" s="12" t="s">
        <v>35</v>
      </c>
      <c r="AX319" s="12" t="s">
        <v>72</v>
      </c>
      <c r="AY319" s="227" t="s">
        <v>173</v>
      </c>
    </row>
    <row r="320" spans="2:51" s="11" customFormat="1" ht="13.5">
      <c r="B320" s="205"/>
      <c r="C320" s="206"/>
      <c r="D320" s="207" t="s">
        <v>183</v>
      </c>
      <c r="E320" s="208" t="s">
        <v>21</v>
      </c>
      <c r="F320" s="209" t="s">
        <v>826</v>
      </c>
      <c r="G320" s="206"/>
      <c r="H320" s="210" t="s">
        <v>21</v>
      </c>
      <c r="I320" s="211"/>
      <c r="J320" s="206"/>
      <c r="K320" s="206"/>
      <c r="L320" s="212"/>
      <c r="M320" s="213"/>
      <c r="N320" s="214"/>
      <c r="O320" s="214"/>
      <c r="P320" s="214"/>
      <c r="Q320" s="214"/>
      <c r="R320" s="214"/>
      <c r="S320" s="214"/>
      <c r="T320" s="215"/>
      <c r="AT320" s="216" t="s">
        <v>183</v>
      </c>
      <c r="AU320" s="216" t="s">
        <v>82</v>
      </c>
      <c r="AV320" s="11" t="s">
        <v>80</v>
      </c>
      <c r="AW320" s="11" t="s">
        <v>35</v>
      </c>
      <c r="AX320" s="11" t="s">
        <v>72</v>
      </c>
      <c r="AY320" s="216" t="s">
        <v>173</v>
      </c>
    </row>
    <row r="321" spans="2:51" s="12" customFormat="1" ht="13.5">
      <c r="B321" s="217"/>
      <c r="C321" s="218"/>
      <c r="D321" s="207" t="s">
        <v>183</v>
      </c>
      <c r="E321" s="219" t="s">
        <v>21</v>
      </c>
      <c r="F321" s="220" t="s">
        <v>21</v>
      </c>
      <c r="G321" s="218"/>
      <c r="H321" s="221">
        <v>0</v>
      </c>
      <c r="I321" s="222"/>
      <c r="J321" s="218"/>
      <c r="K321" s="218"/>
      <c r="L321" s="223"/>
      <c r="M321" s="224"/>
      <c r="N321" s="225"/>
      <c r="O321" s="225"/>
      <c r="P321" s="225"/>
      <c r="Q321" s="225"/>
      <c r="R321" s="225"/>
      <c r="S321" s="225"/>
      <c r="T321" s="226"/>
      <c r="AT321" s="227" t="s">
        <v>183</v>
      </c>
      <c r="AU321" s="227" t="s">
        <v>82</v>
      </c>
      <c r="AV321" s="12" t="s">
        <v>82</v>
      </c>
      <c r="AW321" s="12" t="s">
        <v>35</v>
      </c>
      <c r="AX321" s="12" t="s">
        <v>72</v>
      </c>
      <c r="AY321" s="227" t="s">
        <v>173</v>
      </c>
    </row>
    <row r="322" spans="2:51" s="11" customFormat="1" ht="13.5">
      <c r="B322" s="205"/>
      <c r="C322" s="206"/>
      <c r="D322" s="207" t="s">
        <v>183</v>
      </c>
      <c r="E322" s="208" t="s">
        <v>21</v>
      </c>
      <c r="F322" s="209" t="s">
        <v>770</v>
      </c>
      <c r="G322" s="206"/>
      <c r="H322" s="210" t="s">
        <v>21</v>
      </c>
      <c r="I322" s="211"/>
      <c r="J322" s="206"/>
      <c r="K322" s="206"/>
      <c r="L322" s="212"/>
      <c r="M322" s="213"/>
      <c r="N322" s="214"/>
      <c r="O322" s="214"/>
      <c r="P322" s="214"/>
      <c r="Q322" s="214"/>
      <c r="R322" s="214"/>
      <c r="S322" s="214"/>
      <c r="T322" s="215"/>
      <c r="AT322" s="216" t="s">
        <v>183</v>
      </c>
      <c r="AU322" s="216" t="s">
        <v>82</v>
      </c>
      <c r="AV322" s="11" t="s">
        <v>80</v>
      </c>
      <c r="AW322" s="11" t="s">
        <v>35</v>
      </c>
      <c r="AX322" s="11" t="s">
        <v>72</v>
      </c>
      <c r="AY322" s="216" t="s">
        <v>173</v>
      </c>
    </row>
    <row r="323" spans="2:51" s="11" customFormat="1" ht="13.5">
      <c r="B323" s="205"/>
      <c r="C323" s="206"/>
      <c r="D323" s="207" t="s">
        <v>183</v>
      </c>
      <c r="E323" s="208" t="s">
        <v>21</v>
      </c>
      <c r="F323" s="209" t="s">
        <v>663</v>
      </c>
      <c r="G323" s="206"/>
      <c r="H323" s="210" t="s">
        <v>21</v>
      </c>
      <c r="I323" s="211"/>
      <c r="J323" s="206"/>
      <c r="K323" s="206"/>
      <c r="L323" s="212"/>
      <c r="M323" s="213"/>
      <c r="N323" s="214"/>
      <c r="O323" s="214"/>
      <c r="P323" s="214"/>
      <c r="Q323" s="214"/>
      <c r="R323" s="214"/>
      <c r="S323" s="214"/>
      <c r="T323" s="215"/>
      <c r="AT323" s="216" t="s">
        <v>183</v>
      </c>
      <c r="AU323" s="216" t="s">
        <v>82</v>
      </c>
      <c r="AV323" s="11" t="s">
        <v>80</v>
      </c>
      <c r="AW323" s="11" t="s">
        <v>35</v>
      </c>
      <c r="AX323" s="11" t="s">
        <v>72</v>
      </c>
      <c r="AY323" s="216" t="s">
        <v>173</v>
      </c>
    </row>
    <row r="324" spans="2:51" s="11" customFormat="1" ht="13.5">
      <c r="B324" s="205"/>
      <c r="C324" s="206"/>
      <c r="D324" s="207" t="s">
        <v>183</v>
      </c>
      <c r="E324" s="208" t="s">
        <v>21</v>
      </c>
      <c r="F324" s="209" t="s">
        <v>826</v>
      </c>
      <c r="G324" s="206"/>
      <c r="H324" s="210" t="s">
        <v>21</v>
      </c>
      <c r="I324" s="211"/>
      <c r="J324" s="206"/>
      <c r="K324" s="206"/>
      <c r="L324" s="212"/>
      <c r="M324" s="213"/>
      <c r="N324" s="214"/>
      <c r="O324" s="214"/>
      <c r="P324" s="214"/>
      <c r="Q324" s="214"/>
      <c r="R324" s="214"/>
      <c r="S324" s="214"/>
      <c r="T324" s="215"/>
      <c r="AT324" s="216" t="s">
        <v>183</v>
      </c>
      <c r="AU324" s="216" t="s">
        <v>82</v>
      </c>
      <c r="AV324" s="11" t="s">
        <v>80</v>
      </c>
      <c r="AW324" s="11" t="s">
        <v>35</v>
      </c>
      <c r="AX324" s="11" t="s">
        <v>72</v>
      </c>
      <c r="AY324" s="216" t="s">
        <v>173</v>
      </c>
    </row>
    <row r="325" spans="2:51" s="12" customFormat="1" ht="13.5">
      <c r="B325" s="217"/>
      <c r="C325" s="218"/>
      <c r="D325" s="207" t="s">
        <v>183</v>
      </c>
      <c r="E325" s="219" t="s">
        <v>21</v>
      </c>
      <c r="F325" s="220" t="s">
        <v>799</v>
      </c>
      <c r="G325" s="218"/>
      <c r="H325" s="221">
        <v>12.35</v>
      </c>
      <c r="I325" s="222"/>
      <c r="J325" s="218"/>
      <c r="K325" s="218"/>
      <c r="L325" s="223"/>
      <c r="M325" s="224"/>
      <c r="N325" s="225"/>
      <c r="O325" s="225"/>
      <c r="P325" s="225"/>
      <c r="Q325" s="225"/>
      <c r="R325" s="225"/>
      <c r="S325" s="225"/>
      <c r="T325" s="226"/>
      <c r="AT325" s="227" t="s">
        <v>183</v>
      </c>
      <c r="AU325" s="227" t="s">
        <v>82</v>
      </c>
      <c r="AV325" s="12" t="s">
        <v>82</v>
      </c>
      <c r="AW325" s="12" t="s">
        <v>35</v>
      </c>
      <c r="AX325" s="12" t="s">
        <v>72</v>
      </c>
      <c r="AY325" s="227" t="s">
        <v>173</v>
      </c>
    </row>
    <row r="326" spans="2:51" s="11" customFormat="1" ht="13.5">
      <c r="B326" s="205"/>
      <c r="C326" s="206"/>
      <c r="D326" s="207" t="s">
        <v>183</v>
      </c>
      <c r="E326" s="208" t="s">
        <v>21</v>
      </c>
      <c r="F326" s="209" t="s">
        <v>770</v>
      </c>
      <c r="G326" s="206"/>
      <c r="H326" s="210" t="s">
        <v>21</v>
      </c>
      <c r="I326" s="211"/>
      <c r="J326" s="206"/>
      <c r="K326" s="206"/>
      <c r="L326" s="212"/>
      <c r="M326" s="213"/>
      <c r="N326" s="214"/>
      <c r="O326" s="214"/>
      <c r="P326" s="214"/>
      <c r="Q326" s="214"/>
      <c r="R326" s="214"/>
      <c r="S326" s="214"/>
      <c r="T326" s="215"/>
      <c r="AT326" s="216" t="s">
        <v>183</v>
      </c>
      <c r="AU326" s="216" t="s">
        <v>82</v>
      </c>
      <c r="AV326" s="11" t="s">
        <v>80</v>
      </c>
      <c r="AW326" s="11" t="s">
        <v>35</v>
      </c>
      <c r="AX326" s="11" t="s">
        <v>72</v>
      </c>
      <c r="AY326" s="216" t="s">
        <v>173</v>
      </c>
    </row>
    <row r="327" spans="2:51" s="11" customFormat="1" ht="13.5">
      <c r="B327" s="205"/>
      <c r="C327" s="206"/>
      <c r="D327" s="207" t="s">
        <v>183</v>
      </c>
      <c r="E327" s="208" t="s">
        <v>21</v>
      </c>
      <c r="F327" s="209" t="s">
        <v>301</v>
      </c>
      <c r="G327" s="206"/>
      <c r="H327" s="210" t="s">
        <v>21</v>
      </c>
      <c r="I327" s="211"/>
      <c r="J327" s="206"/>
      <c r="K327" s="206"/>
      <c r="L327" s="212"/>
      <c r="M327" s="213"/>
      <c r="N327" s="214"/>
      <c r="O327" s="214"/>
      <c r="P327" s="214"/>
      <c r="Q327" s="214"/>
      <c r="R327" s="214"/>
      <c r="S327" s="214"/>
      <c r="T327" s="215"/>
      <c r="AT327" s="216" t="s">
        <v>183</v>
      </c>
      <c r="AU327" s="216" t="s">
        <v>82</v>
      </c>
      <c r="AV327" s="11" t="s">
        <v>80</v>
      </c>
      <c r="AW327" s="11" t="s">
        <v>35</v>
      </c>
      <c r="AX327" s="11" t="s">
        <v>72</v>
      </c>
      <c r="AY327" s="216" t="s">
        <v>173</v>
      </c>
    </row>
    <row r="328" spans="2:51" s="11" customFormat="1" ht="13.5">
      <c r="B328" s="205"/>
      <c r="C328" s="206"/>
      <c r="D328" s="207" t="s">
        <v>183</v>
      </c>
      <c r="E328" s="208" t="s">
        <v>21</v>
      </c>
      <c r="F328" s="209" t="s">
        <v>826</v>
      </c>
      <c r="G328" s="206"/>
      <c r="H328" s="210" t="s">
        <v>21</v>
      </c>
      <c r="I328" s="211"/>
      <c r="J328" s="206"/>
      <c r="K328" s="206"/>
      <c r="L328" s="212"/>
      <c r="M328" s="213"/>
      <c r="N328" s="214"/>
      <c r="O328" s="214"/>
      <c r="P328" s="214"/>
      <c r="Q328" s="214"/>
      <c r="R328" s="214"/>
      <c r="S328" s="214"/>
      <c r="T328" s="215"/>
      <c r="AT328" s="216" t="s">
        <v>183</v>
      </c>
      <c r="AU328" s="216" t="s">
        <v>82</v>
      </c>
      <c r="AV328" s="11" t="s">
        <v>80</v>
      </c>
      <c r="AW328" s="11" t="s">
        <v>35</v>
      </c>
      <c r="AX328" s="11" t="s">
        <v>72</v>
      </c>
      <c r="AY328" s="216" t="s">
        <v>173</v>
      </c>
    </row>
    <row r="329" spans="2:51" s="12" customFormat="1" ht="13.5">
      <c r="B329" s="217"/>
      <c r="C329" s="218"/>
      <c r="D329" s="207" t="s">
        <v>183</v>
      </c>
      <c r="E329" s="219" t="s">
        <v>21</v>
      </c>
      <c r="F329" s="220" t="s">
        <v>800</v>
      </c>
      <c r="G329" s="218"/>
      <c r="H329" s="221">
        <v>6.32</v>
      </c>
      <c r="I329" s="222"/>
      <c r="J329" s="218"/>
      <c r="K329" s="218"/>
      <c r="L329" s="223"/>
      <c r="M329" s="224"/>
      <c r="N329" s="225"/>
      <c r="O329" s="225"/>
      <c r="P329" s="225"/>
      <c r="Q329" s="225"/>
      <c r="R329" s="225"/>
      <c r="S329" s="225"/>
      <c r="T329" s="226"/>
      <c r="AT329" s="227" t="s">
        <v>183</v>
      </c>
      <c r="AU329" s="227" t="s">
        <v>82</v>
      </c>
      <c r="AV329" s="12" t="s">
        <v>82</v>
      </c>
      <c r="AW329" s="12" t="s">
        <v>35</v>
      </c>
      <c r="AX329" s="12" t="s">
        <v>72</v>
      </c>
      <c r="AY329" s="227" t="s">
        <v>173</v>
      </c>
    </row>
    <row r="330" spans="2:51" s="11" customFormat="1" ht="13.5">
      <c r="B330" s="205"/>
      <c r="C330" s="206"/>
      <c r="D330" s="207" t="s">
        <v>183</v>
      </c>
      <c r="E330" s="208" t="s">
        <v>21</v>
      </c>
      <c r="F330" s="209" t="s">
        <v>770</v>
      </c>
      <c r="G330" s="206"/>
      <c r="H330" s="210" t="s">
        <v>21</v>
      </c>
      <c r="I330" s="211"/>
      <c r="J330" s="206"/>
      <c r="K330" s="206"/>
      <c r="L330" s="212"/>
      <c r="M330" s="213"/>
      <c r="N330" s="214"/>
      <c r="O330" s="214"/>
      <c r="P330" s="214"/>
      <c r="Q330" s="214"/>
      <c r="R330" s="214"/>
      <c r="S330" s="214"/>
      <c r="T330" s="215"/>
      <c r="AT330" s="216" t="s">
        <v>183</v>
      </c>
      <c r="AU330" s="216" t="s">
        <v>82</v>
      </c>
      <c r="AV330" s="11" t="s">
        <v>80</v>
      </c>
      <c r="AW330" s="11" t="s">
        <v>35</v>
      </c>
      <c r="AX330" s="11" t="s">
        <v>72</v>
      </c>
      <c r="AY330" s="216" t="s">
        <v>173</v>
      </c>
    </row>
    <row r="331" spans="2:51" s="11" customFormat="1" ht="13.5">
      <c r="B331" s="205"/>
      <c r="C331" s="206"/>
      <c r="D331" s="207" t="s">
        <v>183</v>
      </c>
      <c r="E331" s="208" t="s">
        <v>21</v>
      </c>
      <c r="F331" s="209" t="s">
        <v>773</v>
      </c>
      <c r="G331" s="206"/>
      <c r="H331" s="210" t="s">
        <v>21</v>
      </c>
      <c r="I331" s="211"/>
      <c r="J331" s="206"/>
      <c r="K331" s="206"/>
      <c r="L331" s="212"/>
      <c r="M331" s="213"/>
      <c r="N331" s="214"/>
      <c r="O331" s="214"/>
      <c r="P331" s="214"/>
      <c r="Q331" s="214"/>
      <c r="R331" s="214"/>
      <c r="S331" s="214"/>
      <c r="T331" s="215"/>
      <c r="AT331" s="216" t="s">
        <v>183</v>
      </c>
      <c r="AU331" s="216" t="s">
        <v>82</v>
      </c>
      <c r="AV331" s="11" t="s">
        <v>80</v>
      </c>
      <c r="AW331" s="11" t="s">
        <v>35</v>
      </c>
      <c r="AX331" s="11" t="s">
        <v>72</v>
      </c>
      <c r="AY331" s="216" t="s">
        <v>173</v>
      </c>
    </row>
    <row r="332" spans="2:51" s="11" customFormat="1" ht="13.5">
      <c r="B332" s="205"/>
      <c r="C332" s="206"/>
      <c r="D332" s="207" t="s">
        <v>183</v>
      </c>
      <c r="E332" s="208" t="s">
        <v>21</v>
      </c>
      <c r="F332" s="209" t="s">
        <v>826</v>
      </c>
      <c r="G332" s="206"/>
      <c r="H332" s="210" t="s">
        <v>21</v>
      </c>
      <c r="I332" s="211"/>
      <c r="J332" s="206"/>
      <c r="K332" s="206"/>
      <c r="L332" s="212"/>
      <c r="M332" s="213"/>
      <c r="N332" s="214"/>
      <c r="O332" s="214"/>
      <c r="P332" s="214"/>
      <c r="Q332" s="214"/>
      <c r="R332" s="214"/>
      <c r="S332" s="214"/>
      <c r="T332" s="215"/>
      <c r="AT332" s="216" t="s">
        <v>183</v>
      </c>
      <c r="AU332" s="216" t="s">
        <v>82</v>
      </c>
      <c r="AV332" s="11" t="s">
        <v>80</v>
      </c>
      <c r="AW332" s="11" t="s">
        <v>35</v>
      </c>
      <c r="AX332" s="11" t="s">
        <v>72</v>
      </c>
      <c r="AY332" s="216" t="s">
        <v>173</v>
      </c>
    </row>
    <row r="333" spans="2:51" s="12" customFormat="1" ht="13.5">
      <c r="B333" s="217"/>
      <c r="C333" s="218"/>
      <c r="D333" s="207" t="s">
        <v>183</v>
      </c>
      <c r="E333" s="219" t="s">
        <v>21</v>
      </c>
      <c r="F333" s="220" t="s">
        <v>801</v>
      </c>
      <c r="G333" s="218"/>
      <c r="H333" s="221">
        <v>5.09</v>
      </c>
      <c r="I333" s="222"/>
      <c r="J333" s="218"/>
      <c r="K333" s="218"/>
      <c r="L333" s="223"/>
      <c r="M333" s="224"/>
      <c r="N333" s="225"/>
      <c r="O333" s="225"/>
      <c r="P333" s="225"/>
      <c r="Q333" s="225"/>
      <c r="R333" s="225"/>
      <c r="S333" s="225"/>
      <c r="T333" s="226"/>
      <c r="AT333" s="227" t="s">
        <v>183</v>
      </c>
      <c r="AU333" s="227" t="s">
        <v>82</v>
      </c>
      <c r="AV333" s="12" t="s">
        <v>82</v>
      </c>
      <c r="AW333" s="12" t="s">
        <v>35</v>
      </c>
      <c r="AX333" s="12" t="s">
        <v>72</v>
      </c>
      <c r="AY333" s="227" t="s">
        <v>173</v>
      </c>
    </row>
    <row r="334" spans="2:51" s="11" customFormat="1" ht="13.5">
      <c r="B334" s="205"/>
      <c r="C334" s="206"/>
      <c r="D334" s="207" t="s">
        <v>183</v>
      </c>
      <c r="E334" s="208" t="s">
        <v>21</v>
      </c>
      <c r="F334" s="209" t="s">
        <v>770</v>
      </c>
      <c r="G334" s="206"/>
      <c r="H334" s="210" t="s">
        <v>21</v>
      </c>
      <c r="I334" s="211"/>
      <c r="J334" s="206"/>
      <c r="K334" s="206"/>
      <c r="L334" s="212"/>
      <c r="M334" s="213"/>
      <c r="N334" s="214"/>
      <c r="O334" s="214"/>
      <c r="P334" s="214"/>
      <c r="Q334" s="214"/>
      <c r="R334" s="214"/>
      <c r="S334" s="214"/>
      <c r="T334" s="215"/>
      <c r="AT334" s="216" t="s">
        <v>183</v>
      </c>
      <c r="AU334" s="216" t="s">
        <v>82</v>
      </c>
      <c r="AV334" s="11" t="s">
        <v>80</v>
      </c>
      <c r="AW334" s="11" t="s">
        <v>35</v>
      </c>
      <c r="AX334" s="11" t="s">
        <v>72</v>
      </c>
      <c r="AY334" s="216" t="s">
        <v>173</v>
      </c>
    </row>
    <row r="335" spans="2:51" s="11" customFormat="1" ht="13.5">
      <c r="B335" s="205"/>
      <c r="C335" s="206"/>
      <c r="D335" s="207" t="s">
        <v>183</v>
      </c>
      <c r="E335" s="208" t="s">
        <v>21</v>
      </c>
      <c r="F335" s="209" t="s">
        <v>340</v>
      </c>
      <c r="G335" s="206"/>
      <c r="H335" s="210" t="s">
        <v>21</v>
      </c>
      <c r="I335" s="211"/>
      <c r="J335" s="206"/>
      <c r="K335" s="206"/>
      <c r="L335" s="212"/>
      <c r="M335" s="213"/>
      <c r="N335" s="214"/>
      <c r="O335" s="214"/>
      <c r="P335" s="214"/>
      <c r="Q335" s="214"/>
      <c r="R335" s="214"/>
      <c r="S335" s="214"/>
      <c r="T335" s="215"/>
      <c r="AT335" s="216" t="s">
        <v>183</v>
      </c>
      <c r="AU335" s="216" t="s">
        <v>82</v>
      </c>
      <c r="AV335" s="11" t="s">
        <v>80</v>
      </c>
      <c r="AW335" s="11" t="s">
        <v>35</v>
      </c>
      <c r="AX335" s="11" t="s">
        <v>72</v>
      </c>
      <c r="AY335" s="216" t="s">
        <v>173</v>
      </c>
    </row>
    <row r="336" spans="2:51" s="11" customFormat="1" ht="13.5">
      <c r="B336" s="205"/>
      <c r="C336" s="206"/>
      <c r="D336" s="207" t="s">
        <v>183</v>
      </c>
      <c r="E336" s="208" t="s">
        <v>21</v>
      </c>
      <c r="F336" s="209" t="s">
        <v>826</v>
      </c>
      <c r="G336" s="206"/>
      <c r="H336" s="210" t="s">
        <v>21</v>
      </c>
      <c r="I336" s="211"/>
      <c r="J336" s="206"/>
      <c r="K336" s="206"/>
      <c r="L336" s="212"/>
      <c r="M336" s="213"/>
      <c r="N336" s="214"/>
      <c r="O336" s="214"/>
      <c r="P336" s="214"/>
      <c r="Q336" s="214"/>
      <c r="R336" s="214"/>
      <c r="S336" s="214"/>
      <c r="T336" s="215"/>
      <c r="AT336" s="216" t="s">
        <v>183</v>
      </c>
      <c r="AU336" s="216" t="s">
        <v>82</v>
      </c>
      <c r="AV336" s="11" t="s">
        <v>80</v>
      </c>
      <c r="AW336" s="11" t="s">
        <v>35</v>
      </c>
      <c r="AX336" s="11" t="s">
        <v>72</v>
      </c>
      <c r="AY336" s="216" t="s">
        <v>173</v>
      </c>
    </row>
    <row r="337" spans="2:51" s="12" customFormat="1" ht="13.5">
      <c r="B337" s="217"/>
      <c r="C337" s="218"/>
      <c r="D337" s="207" t="s">
        <v>183</v>
      </c>
      <c r="E337" s="219" t="s">
        <v>21</v>
      </c>
      <c r="F337" s="220" t="s">
        <v>802</v>
      </c>
      <c r="G337" s="218"/>
      <c r="H337" s="221">
        <v>10.21</v>
      </c>
      <c r="I337" s="222"/>
      <c r="J337" s="218"/>
      <c r="K337" s="218"/>
      <c r="L337" s="223"/>
      <c r="M337" s="224"/>
      <c r="N337" s="225"/>
      <c r="O337" s="225"/>
      <c r="P337" s="225"/>
      <c r="Q337" s="225"/>
      <c r="R337" s="225"/>
      <c r="S337" s="225"/>
      <c r="T337" s="226"/>
      <c r="AT337" s="227" t="s">
        <v>183</v>
      </c>
      <c r="AU337" s="227" t="s">
        <v>82</v>
      </c>
      <c r="AV337" s="12" t="s">
        <v>82</v>
      </c>
      <c r="AW337" s="12" t="s">
        <v>35</v>
      </c>
      <c r="AX337" s="12" t="s">
        <v>72</v>
      </c>
      <c r="AY337" s="227" t="s">
        <v>173</v>
      </c>
    </row>
    <row r="338" spans="2:51" s="11" customFormat="1" ht="13.5">
      <c r="B338" s="205"/>
      <c r="C338" s="206"/>
      <c r="D338" s="207" t="s">
        <v>183</v>
      </c>
      <c r="E338" s="208" t="s">
        <v>21</v>
      </c>
      <c r="F338" s="209" t="s">
        <v>770</v>
      </c>
      <c r="G338" s="206"/>
      <c r="H338" s="210" t="s">
        <v>21</v>
      </c>
      <c r="I338" s="211"/>
      <c r="J338" s="206"/>
      <c r="K338" s="206"/>
      <c r="L338" s="212"/>
      <c r="M338" s="213"/>
      <c r="N338" s="214"/>
      <c r="O338" s="214"/>
      <c r="P338" s="214"/>
      <c r="Q338" s="214"/>
      <c r="R338" s="214"/>
      <c r="S338" s="214"/>
      <c r="T338" s="215"/>
      <c r="AT338" s="216" t="s">
        <v>183</v>
      </c>
      <c r="AU338" s="216" t="s">
        <v>82</v>
      </c>
      <c r="AV338" s="11" t="s">
        <v>80</v>
      </c>
      <c r="AW338" s="11" t="s">
        <v>35</v>
      </c>
      <c r="AX338" s="11" t="s">
        <v>72</v>
      </c>
      <c r="AY338" s="216" t="s">
        <v>173</v>
      </c>
    </row>
    <row r="339" spans="2:51" s="11" customFormat="1" ht="13.5">
      <c r="B339" s="205"/>
      <c r="C339" s="206"/>
      <c r="D339" s="207" t="s">
        <v>183</v>
      </c>
      <c r="E339" s="208" t="s">
        <v>21</v>
      </c>
      <c r="F339" s="209" t="s">
        <v>776</v>
      </c>
      <c r="G339" s="206"/>
      <c r="H339" s="210" t="s">
        <v>21</v>
      </c>
      <c r="I339" s="211"/>
      <c r="J339" s="206"/>
      <c r="K339" s="206"/>
      <c r="L339" s="212"/>
      <c r="M339" s="213"/>
      <c r="N339" s="214"/>
      <c r="O339" s="214"/>
      <c r="P339" s="214"/>
      <c r="Q339" s="214"/>
      <c r="R339" s="214"/>
      <c r="S339" s="214"/>
      <c r="T339" s="215"/>
      <c r="AT339" s="216" t="s">
        <v>183</v>
      </c>
      <c r="AU339" s="216" t="s">
        <v>82</v>
      </c>
      <c r="AV339" s="11" t="s">
        <v>80</v>
      </c>
      <c r="AW339" s="11" t="s">
        <v>35</v>
      </c>
      <c r="AX339" s="11" t="s">
        <v>72</v>
      </c>
      <c r="AY339" s="216" t="s">
        <v>173</v>
      </c>
    </row>
    <row r="340" spans="2:51" s="11" customFormat="1" ht="13.5">
      <c r="B340" s="205"/>
      <c r="C340" s="206"/>
      <c r="D340" s="207" t="s">
        <v>183</v>
      </c>
      <c r="E340" s="208" t="s">
        <v>21</v>
      </c>
      <c r="F340" s="209" t="s">
        <v>826</v>
      </c>
      <c r="G340" s="206"/>
      <c r="H340" s="210" t="s">
        <v>21</v>
      </c>
      <c r="I340" s="211"/>
      <c r="J340" s="206"/>
      <c r="K340" s="206"/>
      <c r="L340" s="212"/>
      <c r="M340" s="213"/>
      <c r="N340" s="214"/>
      <c r="O340" s="214"/>
      <c r="P340" s="214"/>
      <c r="Q340" s="214"/>
      <c r="R340" s="214"/>
      <c r="S340" s="214"/>
      <c r="T340" s="215"/>
      <c r="AT340" s="216" t="s">
        <v>183</v>
      </c>
      <c r="AU340" s="216" t="s">
        <v>82</v>
      </c>
      <c r="AV340" s="11" t="s">
        <v>80</v>
      </c>
      <c r="AW340" s="11" t="s">
        <v>35</v>
      </c>
      <c r="AX340" s="11" t="s">
        <v>72</v>
      </c>
      <c r="AY340" s="216" t="s">
        <v>173</v>
      </c>
    </row>
    <row r="341" spans="2:51" s="12" customFormat="1" ht="13.5">
      <c r="B341" s="217"/>
      <c r="C341" s="218"/>
      <c r="D341" s="207" t="s">
        <v>183</v>
      </c>
      <c r="E341" s="219" t="s">
        <v>21</v>
      </c>
      <c r="F341" s="220" t="s">
        <v>803</v>
      </c>
      <c r="G341" s="218"/>
      <c r="H341" s="221">
        <v>2.28</v>
      </c>
      <c r="I341" s="222"/>
      <c r="J341" s="218"/>
      <c r="K341" s="218"/>
      <c r="L341" s="223"/>
      <c r="M341" s="224"/>
      <c r="N341" s="225"/>
      <c r="O341" s="225"/>
      <c r="P341" s="225"/>
      <c r="Q341" s="225"/>
      <c r="R341" s="225"/>
      <c r="S341" s="225"/>
      <c r="T341" s="226"/>
      <c r="AT341" s="227" t="s">
        <v>183</v>
      </c>
      <c r="AU341" s="227" t="s">
        <v>82</v>
      </c>
      <c r="AV341" s="12" t="s">
        <v>82</v>
      </c>
      <c r="AW341" s="12" t="s">
        <v>35</v>
      </c>
      <c r="AX341" s="12" t="s">
        <v>72</v>
      </c>
      <c r="AY341" s="227" t="s">
        <v>173</v>
      </c>
    </row>
    <row r="342" spans="2:51" s="13" customFormat="1" ht="13.5">
      <c r="B342" s="228"/>
      <c r="C342" s="229"/>
      <c r="D342" s="207" t="s">
        <v>183</v>
      </c>
      <c r="E342" s="230" t="s">
        <v>21</v>
      </c>
      <c r="F342" s="231" t="s">
        <v>188</v>
      </c>
      <c r="G342" s="229"/>
      <c r="H342" s="232">
        <v>36.25</v>
      </c>
      <c r="I342" s="233"/>
      <c r="J342" s="229"/>
      <c r="K342" s="229"/>
      <c r="L342" s="234"/>
      <c r="M342" s="235"/>
      <c r="N342" s="236"/>
      <c r="O342" s="236"/>
      <c r="P342" s="236"/>
      <c r="Q342" s="236"/>
      <c r="R342" s="236"/>
      <c r="S342" s="236"/>
      <c r="T342" s="237"/>
      <c r="AT342" s="238" t="s">
        <v>183</v>
      </c>
      <c r="AU342" s="238" t="s">
        <v>82</v>
      </c>
      <c r="AV342" s="13" t="s">
        <v>189</v>
      </c>
      <c r="AW342" s="13" t="s">
        <v>35</v>
      </c>
      <c r="AX342" s="13" t="s">
        <v>72</v>
      </c>
      <c r="AY342" s="238" t="s">
        <v>173</v>
      </c>
    </row>
    <row r="343" spans="2:51" s="11" customFormat="1" ht="13.5">
      <c r="B343" s="205"/>
      <c r="C343" s="206"/>
      <c r="D343" s="207" t="s">
        <v>183</v>
      </c>
      <c r="E343" s="208" t="s">
        <v>21</v>
      </c>
      <c r="F343" s="209" t="s">
        <v>779</v>
      </c>
      <c r="G343" s="206"/>
      <c r="H343" s="210" t="s">
        <v>21</v>
      </c>
      <c r="I343" s="211"/>
      <c r="J343" s="206"/>
      <c r="K343" s="206"/>
      <c r="L343" s="212"/>
      <c r="M343" s="213"/>
      <c r="N343" s="214"/>
      <c r="O343" s="214"/>
      <c r="P343" s="214"/>
      <c r="Q343" s="214"/>
      <c r="R343" s="214"/>
      <c r="S343" s="214"/>
      <c r="T343" s="215"/>
      <c r="AT343" s="216" t="s">
        <v>183</v>
      </c>
      <c r="AU343" s="216" t="s">
        <v>82</v>
      </c>
      <c r="AV343" s="11" t="s">
        <v>80</v>
      </c>
      <c r="AW343" s="11" t="s">
        <v>35</v>
      </c>
      <c r="AX343" s="11" t="s">
        <v>72</v>
      </c>
      <c r="AY343" s="216" t="s">
        <v>173</v>
      </c>
    </row>
    <row r="344" spans="2:51" s="11" customFormat="1" ht="13.5">
      <c r="B344" s="205"/>
      <c r="C344" s="206"/>
      <c r="D344" s="207" t="s">
        <v>183</v>
      </c>
      <c r="E344" s="208" t="s">
        <v>21</v>
      </c>
      <c r="F344" s="209" t="s">
        <v>705</v>
      </c>
      <c r="G344" s="206"/>
      <c r="H344" s="210" t="s">
        <v>21</v>
      </c>
      <c r="I344" s="211"/>
      <c r="J344" s="206"/>
      <c r="K344" s="206"/>
      <c r="L344" s="212"/>
      <c r="M344" s="213"/>
      <c r="N344" s="214"/>
      <c r="O344" s="214"/>
      <c r="P344" s="214"/>
      <c r="Q344" s="214"/>
      <c r="R344" s="214"/>
      <c r="S344" s="214"/>
      <c r="T344" s="215"/>
      <c r="AT344" s="216" t="s">
        <v>183</v>
      </c>
      <c r="AU344" s="216" t="s">
        <v>82</v>
      </c>
      <c r="AV344" s="11" t="s">
        <v>80</v>
      </c>
      <c r="AW344" s="11" t="s">
        <v>35</v>
      </c>
      <c r="AX344" s="11" t="s">
        <v>72</v>
      </c>
      <c r="AY344" s="216" t="s">
        <v>173</v>
      </c>
    </row>
    <row r="345" spans="2:51" s="11" customFormat="1" ht="13.5">
      <c r="B345" s="205"/>
      <c r="C345" s="206"/>
      <c r="D345" s="207" t="s">
        <v>183</v>
      </c>
      <c r="E345" s="208" t="s">
        <v>21</v>
      </c>
      <c r="F345" s="209" t="s">
        <v>826</v>
      </c>
      <c r="G345" s="206"/>
      <c r="H345" s="210" t="s">
        <v>21</v>
      </c>
      <c r="I345" s="211"/>
      <c r="J345" s="206"/>
      <c r="K345" s="206"/>
      <c r="L345" s="212"/>
      <c r="M345" s="213"/>
      <c r="N345" s="214"/>
      <c r="O345" s="214"/>
      <c r="P345" s="214"/>
      <c r="Q345" s="214"/>
      <c r="R345" s="214"/>
      <c r="S345" s="214"/>
      <c r="T345" s="215"/>
      <c r="AT345" s="216" t="s">
        <v>183</v>
      </c>
      <c r="AU345" s="216" t="s">
        <v>82</v>
      </c>
      <c r="AV345" s="11" t="s">
        <v>80</v>
      </c>
      <c r="AW345" s="11" t="s">
        <v>35</v>
      </c>
      <c r="AX345" s="11" t="s">
        <v>72</v>
      </c>
      <c r="AY345" s="216" t="s">
        <v>173</v>
      </c>
    </row>
    <row r="346" spans="2:51" s="12" customFormat="1" ht="13.5">
      <c r="B346" s="217"/>
      <c r="C346" s="218"/>
      <c r="D346" s="207" t="s">
        <v>183</v>
      </c>
      <c r="E346" s="219" t="s">
        <v>21</v>
      </c>
      <c r="F346" s="220" t="s">
        <v>804</v>
      </c>
      <c r="G346" s="218"/>
      <c r="H346" s="221">
        <v>2.74</v>
      </c>
      <c r="I346" s="222"/>
      <c r="J346" s="218"/>
      <c r="K346" s="218"/>
      <c r="L346" s="223"/>
      <c r="M346" s="224"/>
      <c r="N346" s="225"/>
      <c r="O346" s="225"/>
      <c r="P346" s="225"/>
      <c r="Q346" s="225"/>
      <c r="R346" s="225"/>
      <c r="S346" s="225"/>
      <c r="T346" s="226"/>
      <c r="AT346" s="227" t="s">
        <v>183</v>
      </c>
      <c r="AU346" s="227" t="s">
        <v>82</v>
      </c>
      <c r="AV346" s="12" t="s">
        <v>82</v>
      </c>
      <c r="AW346" s="12" t="s">
        <v>35</v>
      </c>
      <c r="AX346" s="12" t="s">
        <v>72</v>
      </c>
      <c r="AY346" s="227" t="s">
        <v>173</v>
      </c>
    </row>
    <row r="347" spans="2:51" s="13" customFormat="1" ht="13.5">
      <c r="B347" s="228"/>
      <c r="C347" s="229"/>
      <c r="D347" s="207" t="s">
        <v>183</v>
      </c>
      <c r="E347" s="230" t="s">
        <v>21</v>
      </c>
      <c r="F347" s="231" t="s">
        <v>188</v>
      </c>
      <c r="G347" s="229"/>
      <c r="H347" s="232">
        <v>2.74</v>
      </c>
      <c r="I347" s="233"/>
      <c r="J347" s="229"/>
      <c r="K347" s="229"/>
      <c r="L347" s="234"/>
      <c r="M347" s="235"/>
      <c r="N347" s="236"/>
      <c r="O347" s="236"/>
      <c r="P347" s="236"/>
      <c r="Q347" s="236"/>
      <c r="R347" s="236"/>
      <c r="S347" s="236"/>
      <c r="T347" s="237"/>
      <c r="AT347" s="238" t="s">
        <v>183</v>
      </c>
      <c r="AU347" s="238" t="s">
        <v>82</v>
      </c>
      <c r="AV347" s="13" t="s">
        <v>189</v>
      </c>
      <c r="AW347" s="13" t="s">
        <v>35</v>
      </c>
      <c r="AX347" s="13" t="s">
        <v>72</v>
      </c>
      <c r="AY347" s="238" t="s">
        <v>173</v>
      </c>
    </row>
    <row r="348" spans="2:51" s="11" customFormat="1" ht="13.5">
      <c r="B348" s="205"/>
      <c r="C348" s="206"/>
      <c r="D348" s="207" t="s">
        <v>183</v>
      </c>
      <c r="E348" s="208" t="s">
        <v>21</v>
      </c>
      <c r="F348" s="209" t="s">
        <v>783</v>
      </c>
      <c r="G348" s="206"/>
      <c r="H348" s="210" t="s">
        <v>21</v>
      </c>
      <c r="I348" s="211"/>
      <c r="J348" s="206"/>
      <c r="K348" s="206"/>
      <c r="L348" s="212"/>
      <c r="M348" s="213"/>
      <c r="N348" s="214"/>
      <c r="O348" s="214"/>
      <c r="P348" s="214"/>
      <c r="Q348" s="214"/>
      <c r="R348" s="214"/>
      <c r="S348" s="214"/>
      <c r="T348" s="215"/>
      <c r="AT348" s="216" t="s">
        <v>183</v>
      </c>
      <c r="AU348" s="216" t="s">
        <v>82</v>
      </c>
      <c r="AV348" s="11" t="s">
        <v>80</v>
      </c>
      <c r="AW348" s="11" t="s">
        <v>35</v>
      </c>
      <c r="AX348" s="11" t="s">
        <v>72</v>
      </c>
      <c r="AY348" s="216" t="s">
        <v>173</v>
      </c>
    </row>
    <row r="349" spans="2:51" s="11" customFormat="1" ht="13.5">
      <c r="B349" s="205"/>
      <c r="C349" s="206"/>
      <c r="D349" s="207" t="s">
        <v>183</v>
      </c>
      <c r="E349" s="208" t="s">
        <v>21</v>
      </c>
      <c r="F349" s="209" t="s">
        <v>784</v>
      </c>
      <c r="G349" s="206"/>
      <c r="H349" s="210" t="s">
        <v>21</v>
      </c>
      <c r="I349" s="211"/>
      <c r="J349" s="206"/>
      <c r="K349" s="206"/>
      <c r="L349" s="212"/>
      <c r="M349" s="213"/>
      <c r="N349" s="214"/>
      <c r="O349" s="214"/>
      <c r="P349" s="214"/>
      <c r="Q349" s="214"/>
      <c r="R349" s="214"/>
      <c r="S349" s="214"/>
      <c r="T349" s="215"/>
      <c r="AT349" s="216" t="s">
        <v>183</v>
      </c>
      <c r="AU349" s="216" t="s">
        <v>82</v>
      </c>
      <c r="AV349" s="11" t="s">
        <v>80</v>
      </c>
      <c r="AW349" s="11" t="s">
        <v>35</v>
      </c>
      <c r="AX349" s="11" t="s">
        <v>72</v>
      </c>
      <c r="AY349" s="216" t="s">
        <v>173</v>
      </c>
    </row>
    <row r="350" spans="2:51" s="11" customFormat="1" ht="13.5">
      <c r="B350" s="205"/>
      <c r="C350" s="206"/>
      <c r="D350" s="207" t="s">
        <v>183</v>
      </c>
      <c r="E350" s="208" t="s">
        <v>21</v>
      </c>
      <c r="F350" s="209" t="s">
        <v>826</v>
      </c>
      <c r="G350" s="206"/>
      <c r="H350" s="210" t="s">
        <v>21</v>
      </c>
      <c r="I350" s="211"/>
      <c r="J350" s="206"/>
      <c r="K350" s="206"/>
      <c r="L350" s="212"/>
      <c r="M350" s="213"/>
      <c r="N350" s="214"/>
      <c r="O350" s="214"/>
      <c r="P350" s="214"/>
      <c r="Q350" s="214"/>
      <c r="R350" s="214"/>
      <c r="S350" s="214"/>
      <c r="T350" s="215"/>
      <c r="AT350" s="216" t="s">
        <v>183</v>
      </c>
      <c r="AU350" s="216" t="s">
        <v>82</v>
      </c>
      <c r="AV350" s="11" t="s">
        <v>80</v>
      </c>
      <c r="AW350" s="11" t="s">
        <v>35</v>
      </c>
      <c r="AX350" s="11" t="s">
        <v>72</v>
      </c>
      <c r="AY350" s="216" t="s">
        <v>173</v>
      </c>
    </row>
    <row r="351" spans="2:51" s="12" customFormat="1" ht="13.5">
      <c r="B351" s="217"/>
      <c r="C351" s="218"/>
      <c r="D351" s="207" t="s">
        <v>183</v>
      </c>
      <c r="E351" s="219" t="s">
        <v>21</v>
      </c>
      <c r="F351" s="220" t="s">
        <v>805</v>
      </c>
      <c r="G351" s="218"/>
      <c r="H351" s="221">
        <v>5.74</v>
      </c>
      <c r="I351" s="222"/>
      <c r="J351" s="218"/>
      <c r="K351" s="218"/>
      <c r="L351" s="223"/>
      <c r="M351" s="224"/>
      <c r="N351" s="225"/>
      <c r="O351" s="225"/>
      <c r="P351" s="225"/>
      <c r="Q351" s="225"/>
      <c r="R351" s="225"/>
      <c r="S351" s="225"/>
      <c r="T351" s="226"/>
      <c r="AT351" s="227" t="s">
        <v>183</v>
      </c>
      <c r="AU351" s="227" t="s">
        <v>82</v>
      </c>
      <c r="AV351" s="12" t="s">
        <v>82</v>
      </c>
      <c r="AW351" s="12" t="s">
        <v>35</v>
      </c>
      <c r="AX351" s="12" t="s">
        <v>72</v>
      </c>
      <c r="AY351" s="227" t="s">
        <v>173</v>
      </c>
    </row>
    <row r="352" spans="2:51" s="11" customFormat="1" ht="13.5">
      <c r="B352" s="205"/>
      <c r="C352" s="206"/>
      <c r="D352" s="207" t="s">
        <v>183</v>
      </c>
      <c r="E352" s="208" t="s">
        <v>21</v>
      </c>
      <c r="F352" s="209" t="s">
        <v>783</v>
      </c>
      <c r="G352" s="206"/>
      <c r="H352" s="210" t="s">
        <v>21</v>
      </c>
      <c r="I352" s="211"/>
      <c r="J352" s="206"/>
      <c r="K352" s="206"/>
      <c r="L352" s="212"/>
      <c r="M352" s="213"/>
      <c r="N352" s="214"/>
      <c r="O352" s="214"/>
      <c r="P352" s="214"/>
      <c r="Q352" s="214"/>
      <c r="R352" s="214"/>
      <c r="S352" s="214"/>
      <c r="T352" s="215"/>
      <c r="AT352" s="216" t="s">
        <v>183</v>
      </c>
      <c r="AU352" s="216" t="s">
        <v>82</v>
      </c>
      <c r="AV352" s="11" t="s">
        <v>80</v>
      </c>
      <c r="AW352" s="11" t="s">
        <v>35</v>
      </c>
      <c r="AX352" s="11" t="s">
        <v>72</v>
      </c>
      <c r="AY352" s="216" t="s">
        <v>173</v>
      </c>
    </row>
    <row r="353" spans="2:51" s="11" customFormat="1" ht="13.5">
      <c r="B353" s="205"/>
      <c r="C353" s="206"/>
      <c r="D353" s="207" t="s">
        <v>183</v>
      </c>
      <c r="E353" s="208" t="s">
        <v>21</v>
      </c>
      <c r="F353" s="209" t="s">
        <v>727</v>
      </c>
      <c r="G353" s="206"/>
      <c r="H353" s="210" t="s">
        <v>21</v>
      </c>
      <c r="I353" s="211"/>
      <c r="J353" s="206"/>
      <c r="K353" s="206"/>
      <c r="L353" s="212"/>
      <c r="M353" s="213"/>
      <c r="N353" s="214"/>
      <c r="O353" s="214"/>
      <c r="P353" s="214"/>
      <c r="Q353" s="214"/>
      <c r="R353" s="214"/>
      <c r="S353" s="214"/>
      <c r="T353" s="215"/>
      <c r="AT353" s="216" t="s">
        <v>183</v>
      </c>
      <c r="AU353" s="216" t="s">
        <v>82</v>
      </c>
      <c r="AV353" s="11" t="s">
        <v>80</v>
      </c>
      <c r="AW353" s="11" t="s">
        <v>35</v>
      </c>
      <c r="AX353" s="11" t="s">
        <v>72</v>
      </c>
      <c r="AY353" s="216" t="s">
        <v>173</v>
      </c>
    </row>
    <row r="354" spans="2:51" s="11" customFormat="1" ht="13.5">
      <c r="B354" s="205"/>
      <c r="C354" s="206"/>
      <c r="D354" s="207" t="s">
        <v>183</v>
      </c>
      <c r="E354" s="208" t="s">
        <v>21</v>
      </c>
      <c r="F354" s="209" t="s">
        <v>826</v>
      </c>
      <c r="G354" s="206"/>
      <c r="H354" s="210" t="s">
        <v>21</v>
      </c>
      <c r="I354" s="211"/>
      <c r="J354" s="206"/>
      <c r="K354" s="206"/>
      <c r="L354" s="212"/>
      <c r="M354" s="213"/>
      <c r="N354" s="214"/>
      <c r="O354" s="214"/>
      <c r="P354" s="214"/>
      <c r="Q354" s="214"/>
      <c r="R354" s="214"/>
      <c r="S354" s="214"/>
      <c r="T354" s="215"/>
      <c r="AT354" s="216" t="s">
        <v>183</v>
      </c>
      <c r="AU354" s="216" t="s">
        <v>82</v>
      </c>
      <c r="AV354" s="11" t="s">
        <v>80</v>
      </c>
      <c r="AW354" s="11" t="s">
        <v>35</v>
      </c>
      <c r="AX354" s="11" t="s">
        <v>72</v>
      </c>
      <c r="AY354" s="216" t="s">
        <v>173</v>
      </c>
    </row>
    <row r="355" spans="2:51" s="12" customFormat="1" ht="13.5">
      <c r="B355" s="217"/>
      <c r="C355" s="218"/>
      <c r="D355" s="207" t="s">
        <v>183</v>
      </c>
      <c r="E355" s="219" t="s">
        <v>21</v>
      </c>
      <c r="F355" s="220" t="s">
        <v>806</v>
      </c>
      <c r="G355" s="218"/>
      <c r="H355" s="221">
        <v>19.37</v>
      </c>
      <c r="I355" s="222"/>
      <c r="J355" s="218"/>
      <c r="K355" s="218"/>
      <c r="L355" s="223"/>
      <c r="M355" s="224"/>
      <c r="N355" s="225"/>
      <c r="O355" s="225"/>
      <c r="P355" s="225"/>
      <c r="Q355" s="225"/>
      <c r="R355" s="225"/>
      <c r="S355" s="225"/>
      <c r="T355" s="226"/>
      <c r="AT355" s="227" t="s">
        <v>183</v>
      </c>
      <c r="AU355" s="227" t="s">
        <v>82</v>
      </c>
      <c r="AV355" s="12" t="s">
        <v>82</v>
      </c>
      <c r="AW355" s="12" t="s">
        <v>35</v>
      </c>
      <c r="AX355" s="12" t="s">
        <v>72</v>
      </c>
      <c r="AY355" s="227" t="s">
        <v>173</v>
      </c>
    </row>
    <row r="356" spans="2:51" s="13" customFormat="1" ht="13.5">
      <c r="B356" s="228"/>
      <c r="C356" s="229"/>
      <c r="D356" s="207" t="s">
        <v>183</v>
      </c>
      <c r="E356" s="230" t="s">
        <v>21</v>
      </c>
      <c r="F356" s="231" t="s">
        <v>188</v>
      </c>
      <c r="G356" s="229"/>
      <c r="H356" s="232">
        <v>25.11</v>
      </c>
      <c r="I356" s="233"/>
      <c r="J356" s="229"/>
      <c r="K356" s="229"/>
      <c r="L356" s="234"/>
      <c r="M356" s="235"/>
      <c r="N356" s="236"/>
      <c r="O356" s="236"/>
      <c r="P356" s="236"/>
      <c r="Q356" s="236"/>
      <c r="R356" s="236"/>
      <c r="S356" s="236"/>
      <c r="T356" s="237"/>
      <c r="AT356" s="238" t="s">
        <v>183</v>
      </c>
      <c r="AU356" s="238" t="s">
        <v>82</v>
      </c>
      <c r="AV356" s="13" t="s">
        <v>189</v>
      </c>
      <c r="AW356" s="13" t="s">
        <v>35</v>
      </c>
      <c r="AX356" s="13" t="s">
        <v>72</v>
      </c>
      <c r="AY356" s="238" t="s">
        <v>173</v>
      </c>
    </row>
    <row r="357" spans="2:51" s="14" customFormat="1" ht="13.5">
      <c r="B357" s="243"/>
      <c r="C357" s="244"/>
      <c r="D357" s="239" t="s">
        <v>183</v>
      </c>
      <c r="E357" s="254" t="s">
        <v>21</v>
      </c>
      <c r="F357" s="255" t="s">
        <v>204</v>
      </c>
      <c r="G357" s="244"/>
      <c r="H357" s="256">
        <v>64.1</v>
      </c>
      <c r="I357" s="248"/>
      <c r="J357" s="244"/>
      <c r="K357" s="244"/>
      <c r="L357" s="249"/>
      <c r="M357" s="250"/>
      <c r="N357" s="251"/>
      <c r="O357" s="251"/>
      <c r="P357" s="251"/>
      <c r="Q357" s="251"/>
      <c r="R357" s="251"/>
      <c r="S357" s="251"/>
      <c r="T357" s="252"/>
      <c r="AT357" s="253" t="s">
        <v>183</v>
      </c>
      <c r="AU357" s="253" t="s">
        <v>82</v>
      </c>
      <c r="AV357" s="14" t="s">
        <v>181</v>
      </c>
      <c r="AW357" s="14" t="s">
        <v>35</v>
      </c>
      <c r="AX357" s="14" t="s">
        <v>80</v>
      </c>
      <c r="AY357" s="253" t="s">
        <v>173</v>
      </c>
    </row>
    <row r="358" spans="2:65" s="1" customFormat="1" ht="31.5" customHeight="1">
      <c r="B358" s="41"/>
      <c r="C358" s="193" t="s">
        <v>348</v>
      </c>
      <c r="D358" s="193" t="s">
        <v>176</v>
      </c>
      <c r="E358" s="194" t="s">
        <v>830</v>
      </c>
      <c r="F358" s="195" t="s">
        <v>831</v>
      </c>
      <c r="G358" s="196" t="s">
        <v>463</v>
      </c>
      <c r="H358" s="197">
        <v>0.007</v>
      </c>
      <c r="I358" s="198"/>
      <c r="J358" s="199">
        <f>ROUND(I358*H358,2)</f>
        <v>0</v>
      </c>
      <c r="K358" s="195" t="s">
        <v>180</v>
      </c>
      <c r="L358" s="61"/>
      <c r="M358" s="200" t="s">
        <v>21</v>
      </c>
      <c r="N358" s="201" t="s">
        <v>43</v>
      </c>
      <c r="O358" s="42"/>
      <c r="P358" s="202">
        <f>O358*H358</f>
        <v>0</v>
      </c>
      <c r="Q358" s="202">
        <v>0</v>
      </c>
      <c r="R358" s="202">
        <f>Q358*H358</f>
        <v>0</v>
      </c>
      <c r="S358" s="202">
        <v>0</v>
      </c>
      <c r="T358" s="203">
        <f>S358*H358</f>
        <v>0</v>
      </c>
      <c r="AR358" s="24" t="s">
        <v>465</v>
      </c>
      <c r="AT358" s="24" t="s">
        <v>176</v>
      </c>
      <c r="AU358" s="24" t="s">
        <v>82</v>
      </c>
      <c r="AY358" s="24" t="s">
        <v>173</v>
      </c>
      <c r="BE358" s="204">
        <f>IF(N358="základní",J358,0)</f>
        <v>0</v>
      </c>
      <c r="BF358" s="204">
        <f>IF(N358="snížená",J358,0)</f>
        <v>0</v>
      </c>
      <c r="BG358" s="204">
        <f>IF(N358="zákl. přenesená",J358,0)</f>
        <v>0</v>
      </c>
      <c r="BH358" s="204">
        <f>IF(N358="sníž. přenesená",J358,0)</f>
        <v>0</v>
      </c>
      <c r="BI358" s="204">
        <f>IF(N358="nulová",J358,0)</f>
        <v>0</v>
      </c>
      <c r="BJ358" s="24" t="s">
        <v>80</v>
      </c>
      <c r="BK358" s="204">
        <f>ROUND(I358*H358,2)</f>
        <v>0</v>
      </c>
      <c r="BL358" s="24" t="s">
        <v>465</v>
      </c>
      <c r="BM358" s="24" t="s">
        <v>832</v>
      </c>
    </row>
    <row r="359" spans="2:51" s="12" customFormat="1" ht="13.5">
      <c r="B359" s="217"/>
      <c r="C359" s="218"/>
      <c r="D359" s="239" t="s">
        <v>183</v>
      </c>
      <c r="E359" s="276" t="s">
        <v>21</v>
      </c>
      <c r="F359" s="257" t="s">
        <v>833</v>
      </c>
      <c r="G359" s="218"/>
      <c r="H359" s="258">
        <v>0.007</v>
      </c>
      <c r="I359" s="222"/>
      <c r="J359" s="218"/>
      <c r="K359" s="218"/>
      <c r="L359" s="223"/>
      <c r="M359" s="224"/>
      <c r="N359" s="225"/>
      <c r="O359" s="225"/>
      <c r="P359" s="225"/>
      <c r="Q359" s="225"/>
      <c r="R359" s="225"/>
      <c r="S359" s="225"/>
      <c r="T359" s="226"/>
      <c r="AT359" s="227" t="s">
        <v>183</v>
      </c>
      <c r="AU359" s="227" t="s">
        <v>82</v>
      </c>
      <c r="AV359" s="12" t="s">
        <v>82</v>
      </c>
      <c r="AW359" s="12" t="s">
        <v>35</v>
      </c>
      <c r="AX359" s="12" t="s">
        <v>80</v>
      </c>
      <c r="AY359" s="227" t="s">
        <v>173</v>
      </c>
    </row>
    <row r="360" spans="2:65" s="1" customFormat="1" ht="44.25" customHeight="1">
      <c r="B360" s="41"/>
      <c r="C360" s="193" t="s">
        <v>376</v>
      </c>
      <c r="D360" s="193" t="s">
        <v>176</v>
      </c>
      <c r="E360" s="194" t="s">
        <v>834</v>
      </c>
      <c r="F360" s="195" t="s">
        <v>835</v>
      </c>
      <c r="G360" s="196" t="s">
        <v>463</v>
      </c>
      <c r="H360" s="197">
        <v>0.007</v>
      </c>
      <c r="I360" s="198"/>
      <c r="J360" s="199">
        <f>ROUND(I360*H360,2)</f>
        <v>0</v>
      </c>
      <c r="K360" s="195" t="s">
        <v>180</v>
      </c>
      <c r="L360" s="61"/>
      <c r="M360" s="200" t="s">
        <v>21</v>
      </c>
      <c r="N360" s="201" t="s">
        <v>43</v>
      </c>
      <c r="O360" s="42"/>
      <c r="P360" s="202">
        <f>O360*H360</f>
        <v>0</v>
      </c>
      <c r="Q360" s="202">
        <v>0</v>
      </c>
      <c r="R360" s="202">
        <f>Q360*H360</f>
        <v>0</v>
      </c>
      <c r="S360" s="202">
        <v>0</v>
      </c>
      <c r="T360" s="203">
        <f>S360*H360</f>
        <v>0</v>
      </c>
      <c r="AR360" s="24" t="s">
        <v>465</v>
      </c>
      <c r="AT360" s="24" t="s">
        <v>176</v>
      </c>
      <c r="AU360" s="24" t="s">
        <v>82</v>
      </c>
      <c r="AY360" s="24" t="s">
        <v>173</v>
      </c>
      <c r="BE360" s="204">
        <f>IF(N360="základní",J360,0)</f>
        <v>0</v>
      </c>
      <c r="BF360" s="204">
        <f>IF(N360="snížená",J360,0)</f>
        <v>0</v>
      </c>
      <c r="BG360" s="204">
        <f>IF(N360="zákl. přenesená",J360,0)</f>
        <v>0</v>
      </c>
      <c r="BH360" s="204">
        <f>IF(N360="sníž. přenesená",J360,0)</f>
        <v>0</v>
      </c>
      <c r="BI360" s="204">
        <f>IF(N360="nulová",J360,0)</f>
        <v>0</v>
      </c>
      <c r="BJ360" s="24" t="s">
        <v>80</v>
      </c>
      <c r="BK360" s="204">
        <f>ROUND(I360*H360,2)</f>
        <v>0</v>
      </c>
      <c r="BL360" s="24" t="s">
        <v>465</v>
      </c>
      <c r="BM360" s="24" t="s">
        <v>836</v>
      </c>
    </row>
    <row r="361" spans="2:51" s="12" customFormat="1" ht="13.5">
      <c r="B361" s="217"/>
      <c r="C361" s="218"/>
      <c r="D361" s="207" t="s">
        <v>183</v>
      </c>
      <c r="E361" s="219" t="s">
        <v>21</v>
      </c>
      <c r="F361" s="220" t="s">
        <v>833</v>
      </c>
      <c r="G361" s="218"/>
      <c r="H361" s="221">
        <v>0.007</v>
      </c>
      <c r="I361" s="222"/>
      <c r="J361" s="218"/>
      <c r="K361" s="218"/>
      <c r="L361" s="223"/>
      <c r="M361" s="224"/>
      <c r="N361" s="225"/>
      <c r="O361" s="225"/>
      <c r="P361" s="225"/>
      <c r="Q361" s="225"/>
      <c r="R361" s="225"/>
      <c r="S361" s="225"/>
      <c r="T361" s="226"/>
      <c r="AT361" s="227" t="s">
        <v>183</v>
      </c>
      <c r="AU361" s="227" t="s">
        <v>82</v>
      </c>
      <c r="AV361" s="12" t="s">
        <v>82</v>
      </c>
      <c r="AW361" s="12" t="s">
        <v>35</v>
      </c>
      <c r="AX361" s="12" t="s">
        <v>80</v>
      </c>
      <c r="AY361" s="227" t="s">
        <v>173</v>
      </c>
    </row>
    <row r="362" spans="2:63" s="10" customFormat="1" ht="29.85" customHeight="1">
      <c r="B362" s="176"/>
      <c r="C362" s="177"/>
      <c r="D362" s="190" t="s">
        <v>71</v>
      </c>
      <c r="E362" s="191" t="s">
        <v>837</v>
      </c>
      <c r="F362" s="191" t="s">
        <v>838</v>
      </c>
      <c r="G362" s="177"/>
      <c r="H362" s="177"/>
      <c r="I362" s="180"/>
      <c r="J362" s="192">
        <f>BK362</f>
        <v>0</v>
      </c>
      <c r="K362" s="177"/>
      <c r="L362" s="182"/>
      <c r="M362" s="183"/>
      <c r="N362" s="184"/>
      <c r="O362" s="184"/>
      <c r="P362" s="185">
        <f>SUM(P363:P658)</f>
        <v>0</v>
      </c>
      <c r="Q362" s="184"/>
      <c r="R362" s="185">
        <f>SUM(R363:R658)</f>
        <v>11.091262899999998</v>
      </c>
      <c r="S362" s="184"/>
      <c r="T362" s="186">
        <f>SUM(T363:T658)</f>
        <v>0</v>
      </c>
      <c r="AR362" s="187" t="s">
        <v>82</v>
      </c>
      <c r="AT362" s="188" t="s">
        <v>71</v>
      </c>
      <c r="AU362" s="188" t="s">
        <v>80</v>
      </c>
      <c r="AY362" s="187" t="s">
        <v>173</v>
      </c>
      <c r="BK362" s="189">
        <f>SUM(BK363:BK658)</f>
        <v>0</v>
      </c>
    </row>
    <row r="363" spans="2:65" s="1" customFormat="1" ht="31.5" customHeight="1">
      <c r="B363" s="41"/>
      <c r="C363" s="193" t="s">
        <v>430</v>
      </c>
      <c r="D363" s="193" t="s">
        <v>176</v>
      </c>
      <c r="E363" s="194" t="s">
        <v>839</v>
      </c>
      <c r="F363" s="195" t="s">
        <v>840</v>
      </c>
      <c r="G363" s="196" t="s">
        <v>179</v>
      </c>
      <c r="H363" s="197">
        <v>284.52</v>
      </c>
      <c r="I363" s="198"/>
      <c r="J363" s="199">
        <f>ROUND(I363*H363,2)</f>
        <v>0</v>
      </c>
      <c r="K363" s="195" t="s">
        <v>180</v>
      </c>
      <c r="L363" s="61"/>
      <c r="M363" s="200" t="s">
        <v>21</v>
      </c>
      <c r="N363" s="201" t="s">
        <v>43</v>
      </c>
      <c r="O363" s="42"/>
      <c r="P363" s="202">
        <f>O363*H363</f>
        <v>0</v>
      </c>
      <c r="Q363" s="202">
        <v>0.00366</v>
      </c>
      <c r="R363" s="202">
        <f>Q363*H363</f>
        <v>1.0413432</v>
      </c>
      <c r="S363" s="202">
        <v>0</v>
      </c>
      <c r="T363" s="203">
        <f>S363*H363</f>
        <v>0</v>
      </c>
      <c r="AR363" s="24" t="s">
        <v>465</v>
      </c>
      <c r="AT363" s="24" t="s">
        <v>176</v>
      </c>
      <c r="AU363" s="24" t="s">
        <v>82</v>
      </c>
      <c r="AY363" s="24" t="s">
        <v>173</v>
      </c>
      <c r="BE363" s="204">
        <f>IF(N363="základní",J363,0)</f>
        <v>0</v>
      </c>
      <c r="BF363" s="204">
        <f>IF(N363="snížená",J363,0)</f>
        <v>0</v>
      </c>
      <c r="BG363" s="204">
        <f>IF(N363="zákl. přenesená",J363,0)</f>
        <v>0</v>
      </c>
      <c r="BH363" s="204">
        <f>IF(N363="sníž. přenesená",J363,0)</f>
        <v>0</v>
      </c>
      <c r="BI363" s="204">
        <f>IF(N363="nulová",J363,0)</f>
        <v>0</v>
      </c>
      <c r="BJ363" s="24" t="s">
        <v>80</v>
      </c>
      <c r="BK363" s="204">
        <f>ROUND(I363*H363,2)</f>
        <v>0</v>
      </c>
      <c r="BL363" s="24" t="s">
        <v>465</v>
      </c>
      <c r="BM363" s="24" t="s">
        <v>841</v>
      </c>
    </row>
    <row r="364" spans="2:51" s="12" customFormat="1" ht="13.5">
      <c r="B364" s="217"/>
      <c r="C364" s="218"/>
      <c r="D364" s="207" t="s">
        <v>183</v>
      </c>
      <c r="E364" s="219" t="s">
        <v>21</v>
      </c>
      <c r="F364" s="220" t="s">
        <v>21</v>
      </c>
      <c r="G364" s="218"/>
      <c r="H364" s="221">
        <v>0</v>
      </c>
      <c r="I364" s="222"/>
      <c r="J364" s="218"/>
      <c r="K364" s="218"/>
      <c r="L364" s="223"/>
      <c r="M364" s="224"/>
      <c r="N364" s="225"/>
      <c r="O364" s="225"/>
      <c r="P364" s="225"/>
      <c r="Q364" s="225"/>
      <c r="R364" s="225"/>
      <c r="S364" s="225"/>
      <c r="T364" s="226"/>
      <c r="AT364" s="227" t="s">
        <v>183</v>
      </c>
      <c r="AU364" s="227" t="s">
        <v>82</v>
      </c>
      <c r="AV364" s="12" t="s">
        <v>82</v>
      </c>
      <c r="AW364" s="12" t="s">
        <v>35</v>
      </c>
      <c r="AX364" s="12" t="s">
        <v>72</v>
      </c>
      <c r="AY364" s="227" t="s">
        <v>173</v>
      </c>
    </row>
    <row r="365" spans="2:51" s="12" customFormat="1" ht="13.5">
      <c r="B365" s="217"/>
      <c r="C365" s="218"/>
      <c r="D365" s="207" t="s">
        <v>183</v>
      </c>
      <c r="E365" s="219" t="s">
        <v>21</v>
      </c>
      <c r="F365" s="220" t="s">
        <v>21</v>
      </c>
      <c r="G365" s="218"/>
      <c r="H365" s="221">
        <v>0</v>
      </c>
      <c r="I365" s="222"/>
      <c r="J365" s="218"/>
      <c r="K365" s="218"/>
      <c r="L365" s="223"/>
      <c r="M365" s="224"/>
      <c r="N365" s="225"/>
      <c r="O365" s="225"/>
      <c r="P365" s="225"/>
      <c r="Q365" s="225"/>
      <c r="R365" s="225"/>
      <c r="S365" s="225"/>
      <c r="T365" s="226"/>
      <c r="AT365" s="227" t="s">
        <v>183</v>
      </c>
      <c r="AU365" s="227" t="s">
        <v>82</v>
      </c>
      <c r="AV365" s="12" t="s">
        <v>82</v>
      </c>
      <c r="AW365" s="12" t="s">
        <v>35</v>
      </c>
      <c r="AX365" s="12" t="s">
        <v>72</v>
      </c>
      <c r="AY365" s="227" t="s">
        <v>173</v>
      </c>
    </row>
    <row r="366" spans="2:51" s="11" customFormat="1" ht="13.5">
      <c r="B366" s="205"/>
      <c r="C366" s="206"/>
      <c r="D366" s="207" t="s">
        <v>183</v>
      </c>
      <c r="E366" s="208" t="s">
        <v>21</v>
      </c>
      <c r="F366" s="209" t="s">
        <v>842</v>
      </c>
      <c r="G366" s="206"/>
      <c r="H366" s="210" t="s">
        <v>21</v>
      </c>
      <c r="I366" s="211"/>
      <c r="J366" s="206"/>
      <c r="K366" s="206"/>
      <c r="L366" s="212"/>
      <c r="M366" s="213"/>
      <c r="N366" s="214"/>
      <c r="O366" s="214"/>
      <c r="P366" s="214"/>
      <c r="Q366" s="214"/>
      <c r="R366" s="214"/>
      <c r="S366" s="214"/>
      <c r="T366" s="215"/>
      <c r="AT366" s="216" t="s">
        <v>183</v>
      </c>
      <c r="AU366" s="216" t="s">
        <v>82</v>
      </c>
      <c r="AV366" s="11" t="s">
        <v>80</v>
      </c>
      <c r="AW366" s="11" t="s">
        <v>35</v>
      </c>
      <c r="AX366" s="11" t="s">
        <v>72</v>
      </c>
      <c r="AY366" s="216" t="s">
        <v>173</v>
      </c>
    </row>
    <row r="367" spans="2:51" s="12" customFormat="1" ht="13.5">
      <c r="B367" s="217"/>
      <c r="C367" s="218"/>
      <c r="D367" s="207" t="s">
        <v>183</v>
      </c>
      <c r="E367" s="219" t="s">
        <v>21</v>
      </c>
      <c r="F367" s="220" t="s">
        <v>21</v>
      </c>
      <c r="G367" s="218"/>
      <c r="H367" s="221">
        <v>0</v>
      </c>
      <c r="I367" s="222"/>
      <c r="J367" s="218"/>
      <c r="K367" s="218"/>
      <c r="L367" s="223"/>
      <c r="M367" s="224"/>
      <c r="N367" s="225"/>
      <c r="O367" s="225"/>
      <c r="P367" s="225"/>
      <c r="Q367" s="225"/>
      <c r="R367" s="225"/>
      <c r="S367" s="225"/>
      <c r="T367" s="226"/>
      <c r="AT367" s="227" t="s">
        <v>183</v>
      </c>
      <c r="AU367" s="227" t="s">
        <v>82</v>
      </c>
      <c r="AV367" s="12" t="s">
        <v>82</v>
      </c>
      <c r="AW367" s="12" t="s">
        <v>35</v>
      </c>
      <c r="AX367" s="12" t="s">
        <v>72</v>
      </c>
      <c r="AY367" s="227" t="s">
        <v>173</v>
      </c>
    </row>
    <row r="368" spans="2:51" s="11" customFormat="1" ht="13.5">
      <c r="B368" s="205"/>
      <c r="C368" s="206"/>
      <c r="D368" s="207" t="s">
        <v>183</v>
      </c>
      <c r="E368" s="208" t="s">
        <v>21</v>
      </c>
      <c r="F368" s="209" t="s">
        <v>770</v>
      </c>
      <c r="G368" s="206"/>
      <c r="H368" s="210" t="s">
        <v>21</v>
      </c>
      <c r="I368" s="211"/>
      <c r="J368" s="206"/>
      <c r="K368" s="206"/>
      <c r="L368" s="212"/>
      <c r="M368" s="213"/>
      <c r="N368" s="214"/>
      <c r="O368" s="214"/>
      <c r="P368" s="214"/>
      <c r="Q368" s="214"/>
      <c r="R368" s="214"/>
      <c r="S368" s="214"/>
      <c r="T368" s="215"/>
      <c r="AT368" s="216" t="s">
        <v>183</v>
      </c>
      <c r="AU368" s="216" t="s">
        <v>82</v>
      </c>
      <c r="AV368" s="11" t="s">
        <v>80</v>
      </c>
      <c r="AW368" s="11" t="s">
        <v>35</v>
      </c>
      <c r="AX368" s="11" t="s">
        <v>72</v>
      </c>
      <c r="AY368" s="216" t="s">
        <v>173</v>
      </c>
    </row>
    <row r="369" spans="2:51" s="11" customFormat="1" ht="13.5">
      <c r="B369" s="205"/>
      <c r="C369" s="206"/>
      <c r="D369" s="207" t="s">
        <v>183</v>
      </c>
      <c r="E369" s="208" t="s">
        <v>21</v>
      </c>
      <c r="F369" s="209" t="s">
        <v>663</v>
      </c>
      <c r="G369" s="206"/>
      <c r="H369" s="210" t="s">
        <v>21</v>
      </c>
      <c r="I369" s="211"/>
      <c r="J369" s="206"/>
      <c r="K369" s="206"/>
      <c r="L369" s="212"/>
      <c r="M369" s="213"/>
      <c r="N369" s="214"/>
      <c r="O369" s="214"/>
      <c r="P369" s="214"/>
      <c r="Q369" s="214"/>
      <c r="R369" s="214"/>
      <c r="S369" s="214"/>
      <c r="T369" s="215"/>
      <c r="AT369" s="216" t="s">
        <v>183</v>
      </c>
      <c r="AU369" s="216" t="s">
        <v>82</v>
      </c>
      <c r="AV369" s="11" t="s">
        <v>80</v>
      </c>
      <c r="AW369" s="11" t="s">
        <v>35</v>
      </c>
      <c r="AX369" s="11" t="s">
        <v>72</v>
      </c>
      <c r="AY369" s="216" t="s">
        <v>173</v>
      </c>
    </row>
    <row r="370" spans="2:51" s="11" customFormat="1" ht="13.5">
      <c r="B370" s="205"/>
      <c r="C370" s="206"/>
      <c r="D370" s="207" t="s">
        <v>183</v>
      </c>
      <c r="E370" s="208" t="s">
        <v>21</v>
      </c>
      <c r="F370" s="209" t="s">
        <v>842</v>
      </c>
      <c r="G370" s="206"/>
      <c r="H370" s="210" t="s">
        <v>21</v>
      </c>
      <c r="I370" s="211"/>
      <c r="J370" s="206"/>
      <c r="K370" s="206"/>
      <c r="L370" s="212"/>
      <c r="M370" s="213"/>
      <c r="N370" s="214"/>
      <c r="O370" s="214"/>
      <c r="P370" s="214"/>
      <c r="Q370" s="214"/>
      <c r="R370" s="214"/>
      <c r="S370" s="214"/>
      <c r="T370" s="215"/>
      <c r="AT370" s="216" t="s">
        <v>183</v>
      </c>
      <c r="AU370" s="216" t="s">
        <v>82</v>
      </c>
      <c r="AV370" s="11" t="s">
        <v>80</v>
      </c>
      <c r="AW370" s="11" t="s">
        <v>35</v>
      </c>
      <c r="AX370" s="11" t="s">
        <v>72</v>
      </c>
      <c r="AY370" s="216" t="s">
        <v>173</v>
      </c>
    </row>
    <row r="371" spans="2:51" s="12" customFormat="1" ht="13.5">
      <c r="B371" s="217"/>
      <c r="C371" s="218"/>
      <c r="D371" s="207" t="s">
        <v>183</v>
      </c>
      <c r="E371" s="219" t="s">
        <v>21</v>
      </c>
      <c r="F371" s="220" t="s">
        <v>799</v>
      </c>
      <c r="G371" s="218"/>
      <c r="H371" s="221">
        <v>12.35</v>
      </c>
      <c r="I371" s="222"/>
      <c r="J371" s="218"/>
      <c r="K371" s="218"/>
      <c r="L371" s="223"/>
      <c r="M371" s="224"/>
      <c r="N371" s="225"/>
      <c r="O371" s="225"/>
      <c r="P371" s="225"/>
      <c r="Q371" s="225"/>
      <c r="R371" s="225"/>
      <c r="S371" s="225"/>
      <c r="T371" s="226"/>
      <c r="AT371" s="227" t="s">
        <v>183</v>
      </c>
      <c r="AU371" s="227" t="s">
        <v>82</v>
      </c>
      <c r="AV371" s="12" t="s">
        <v>82</v>
      </c>
      <c r="AW371" s="12" t="s">
        <v>35</v>
      </c>
      <c r="AX371" s="12" t="s">
        <v>72</v>
      </c>
      <c r="AY371" s="227" t="s">
        <v>173</v>
      </c>
    </row>
    <row r="372" spans="2:51" s="11" customFormat="1" ht="13.5">
      <c r="B372" s="205"/>
      <c r="C372" s="206"/>
      <c r="D372" s="207" t="s">
        <v>183</v>
      </c>
      <c r="E372" s="208" t="s">
        <v>21</v>
      </c>
      <c r="F372" s="209" t="s">
        <v>770</v>
      </c>
      <c r="G372" s="206"/>
      <c r="H372" s="210" t="s">
        <v>21</v>
      </c>
      <c r="I372" s="211"/>
      <c r="J372" s="206"/>
      <c r="K372" s="206"/>
      <c r="L372" s="212"/>
      <c r="M372" s="213"/>
      <c r="N372" s="214"/>
      <c r="O372" s="214"/>
      <c r="P372" s="214"/>
      <c r="Q372" s="214"/>
      <c r="R372" s="214"/>
      <c r="S372" s="214"/>
      <c r="T372" s="215"/>
      <c r="AT372" s="216" t="s">
        <v>183</v>
      </c>
      <c r="AU372" s="216" t="s">
        <v>82</v>
      </c>
      <c r="AV372" s="11" t="s">
        <v>80</v>
      </c>
      <c r="AW372" s="11" t="s">
        <v>35</v>
      </c>
      <c r="AX372" s="11" t="s">
        <v>72</v>
      </c>
      <c r="AY372" s="216" t="s">
        <v>173</v>
      </c>
    </row>
    <row r="373" spans="2:51" s="11" customFormat="1" ht="13.5">
      <c r="B373" s="205"/>
      <c r="C373" s="206"/>
      <c r="D373" s="207" t="s">
        <v>183</v>
      </c>
      <c r="E373" s="208" t="s">
        <v>21</v>
      </c>
      <c r="F373" s="209" t="s">
        <v>301</v>
      </c>
      <c r="G373" s="206"/>
      <c r="H373" s="210" t="s">
        <v>21</v>
      </c>
      <c r="I373" s="211"/>
      <c r="J373" s="206"/>
      <c r="K373" s="206"/>
      <c r="L373" s="212"/>
      <c r="M373" s="213"/>
      <c r="N373" s="214"/>
      <c r="O373" s="214"/>
      <c r="P373" s="214"/>
      <c r="Q373" s="214"/>
      <c r="R373" s="214"/>
      <c r="S373" s="214"/>
      <c r="T373" s="215"/>
      <c r="AT373" s="216" t="s">
        <v>183</v>
      </c>
      <c r="AU373" s="216" t="s">
        <v>82</v>
      </c>
      <c r="AV373" s="11" t="s">
        <v>80</v>
      </c>
      <c r="AW373" s="11" t="s">
        <v>35</v>
      </c>
      <c r="AX373" s="11" t="s">
        <v>72</v>
      </c>
      <c r="AY373" s="216" t="s">
        <v>173</v>
      </c>
    </row>
    <row r="374" spans="2:51" s="11" customFormat="1" ht="13.5">
      <c r="B374" s="205"/>
      <c r="C374" s="206"/>
      <c r="D374" s="207" t="s">
        <v>183</v>
      </c>
      <c r="E374" s="208" t="s">
        <v>21</v>
      </c>
      <c r="F374" s="209" t="s">
        <v>842</v>
      </c>
      <c r="G374" s="206"/>
      <c r="H374" s="210" t="s">
        <v>21</v>
      </c>
      <c r="I374" s="211"/>
      <c r="J374" s="206"/>
      <c r="K374" s="206"/>
      <c r="L374" s="212"/>
      <c r="M374" s="213"/>
      <c r="N374" s="214"/>
      <c r="O374" s="214"/>
      <c r="P374" s="214"/>
      <c r="Q374" s="214"/>
      <c r="R374" s="214"/>
      <c r="S374" s="214"/>
      <c r="T374" s="215"/>
      <c r="AT374" s="216" t="s">
        <v>183</v>
      </c>
      <c r="AU374" s="216" t="s">
        <v>82</v>
      </c>
      <c r="AV374" s="11" t="s">
        <v>80</v>
      </c>
      <c r="AW374" s="11" t="s">
        <v>35</v>
      </c>
      <c r="AX374" s="11" t="s">
        <v>72</v>
      </c>
      <c r="AY374" s="216" t="s">
        <v>173</v>
      </c>
    </row>
    <row r="375" spans="2:51" s="12" customFormat="1" ht="13.5">
      <c r="B375" s="217"/>
      <c r="C375" s="218"/>
      <c r="D375" s="207" t="s">
        <v>183</v>
      </c>
      <c r="E375" s="219" t="s">
        <v>21</v>
      </c>
      <c r="F375" s="220" t="s">
        <v>800</v>
      </c>
      <c r="G375" s="218"/>
      <c r="H375" s="221">
        <v>6.32</v>
      </c>
      <c r="I375" s="222"/>
      <c r="J375" s="218"/>
      <c r="K375" s="218"/>
      <c r="L375" s="223"/>
      <c r="M375" s="224"/>
      <c r="N375" s="225"/>
      <c r="O375" s="225"/>
      <c r="P375" s="225"/>
      <c r="Q375" s="225"/>
      <c r="R375" s="225"/>
      <c r="S375" s="225"/>
      <c r="T375" s="226"/>
      <c r="AT375" s="227" t="s">
        <v>183</v>
      </c>
      <c r="AU375" s="227" t="s">
        <v>82</v>
      </c>
      <c r="AV375" s="12" t="s">
        <v>82</v>
      </c>
      <c r="AW375" s="12" t="s">
        <v>35</v>
      </c>
      <c r="AX375" s="12" t="s">
        <v>72</v>
      </c>
      <c r="AY375" s="227" t="s">
        <v>173</v>
      </c>
    </row>
    <row r="376" spans="2:51" s="11" customFormat="1" ht="13.5">
      <c r="B376" s="205"/>
      <c r="C376" s="206"/>
      <c r="D376" s="207" t="s">
        <v>183</v>
      </c>
      <c r="E376" s="208" t="s">
        <v>21</v>
      </c>
      <c r="F376" s="209" t="s">
        <v>770</v>
      </c>
      <c r="G376" s="206"/>
      <c r="H376" s="210" t="s">
        <v>21</v>
      </c>
      <c r="I376" s="211"/>
      <c r="J376" s="206"/>
      <c r="K376" s="206"/>
      <c r="L376" s="212"/>
      <c r="M376" s="213"/>
      <c r="N376" s="214"/>
      <c r="O376" s="214"/>
      <c r="P376" s="214"/>
      <c r="Q376" s="214"/>
      <c r="R376" s="214"/>
      <c r="S376" s="214"/>
      <c r="T376" s="215"/>
      <c r="AT376" s="216" t="s">
        <v>183</v>
      </c>
      <c r="AU376" s="216" t="s">
        <v>82</v>
      </c>
      <c r="AV376" s="11" t="s">
        <v>80</v>
      </c>
      <c r="AW376" s="11" t="s">
        <v>35</v>
      </c>
      <c r="AX376" s="11" t="s">
        <v>72</v>
      </c>
      <c r="AY376" s="216" t="s">
        <v>173</v>
      </c>
    </row>
    <row r="377" spans="2:51" s="11" customFormat="1" ht="13.5">
      <c r="B377" s="205"/>
      <c r="C377" s="206"/>
      <c r="D377" s="207" t="s">
        <v>183</v>
      </c>
      <c r="E377" s="208" t="s">
        <v>21</v>
      </c>
      <c r="F377" s="209" t="s">
        <v>773</v>
      </c>
      <c r="G377" s="206"/>
      <c r="H377" s="210" t="s">
        <v>21</v>
      </c>
      <c r="I377" s="211"/>
      <c r="J377" s="206"/>
      <c r="K377" s="206"/>
      <c r="L377" s="212"/>
      <c r="M377" s="213"/>
      <c r="N377" s="214"/>
      <c r="O377" s="214"/>
      <c r="P377" s="214"/>
      <c r="Q377" s="214"/>
      <c r="R377" s="214"/>
      <c r="S377" s="214"/>
      <c r="T377" s="215"/>
      <c r="AT377" s="216" t="s">
        <v>183</v>
      </c>
      <c r="AU377" s="216" t="s">
        <v>82</v>
      </c>
      <c r="AV377" s="11" t="s">
        <v>80</v>
      </c>
      <c r="AW377" s="11" t="s">
        <v>35</v>
      </c>
      <c r="AX377" s="11" t="s">
        <v>72</v>
      </c>
      <c r="AY377" s="216" t="s">
        <v>173</v>
      </c>
    </row>
    <row r="378" spans="2:51" s="11" customFormat="1" ht="13.5">
      <c r="B378" s="205"/>
      <c r="C378" s="206"/>
      <c r="D378" s="207" t="s">
        <v>183</v>
      </c>
      <c r="E378" s="208" t="s">
        <v>21</v>
      </c>
      <c r="F378" s="209" t="s">
        <v>842</v>
      </c>
      <c r="G378" s="206"/>
      <c r="H378" s="210" t="s">
        <v>21</v>
      </c>
      <c r="I378" s="211"/>
      <c r="J378" s="206"/>
      <c r="K378" s="206"/>
      <c r="L378" s="212"/>
      <c r="M378" s="213"/>
      <c r="N378" s="214"/>
      <c r="O378" s="214"/>
      <c r="P378" s="214"/>
      <c r="Q378" s="214"/>
      <c r="R378" s="214"/>
      <c r="S378" s="214"/>
      <c r="T378" s="215"/>
      <c r="AT378" s="216" t="s">
        <v>183</v>
      </c>
      <c r="AU378" s="216" t="s">
        <v>82</v>
      </c>
      <c r="AV378" s="11" t="s">
        <v>80</v>
      </c>
      <c r="AW378" s="11" t="s">
        <v>35</v>
      </c>
      <c r="AX378" s="11" t="s">
        <v>72</v>
      </c>
      <c r="AY378" s="216" t="s">
        <v>173</v>
      </c>
    </row>
    <row r="379" spans="2:51" s="12" customFormat="1" ht="13.5">
      <c r="B379" s="217"/>
      <c r="C379" s="218"/>
      <c r="D379" s="207" t="s">
        <v>183</v>
      </c>
      <c r="E379" s="219" t="s">
        <v>21</v>
      </c>
      <c r="F379" s="220" t="s">
        <v>801</v>
      </c>
      <c r="G379" s="218"/>
      <c r="H379" s="221">
        <v>5.09</v>
      </c>
      <c r="I379" s="222"/>
      <c r="J379" s="218"/>
      <c r="K379" s="218"/>
      <c r="L379" s="223"/>
      <c r="M379" s="224"/>
      <c r="N379" s="225"/>
      <c r="O379" s="225"/>
      <c r="P379" s="225"/>
      <c r="Q379" s="225"/>
      <c r="R379" s="225"/>
      <c r="S379" s="225"/>
      <c r="T379" s="226"/>
      <c r="AT379" s="227" t="s">
        <v>183</v>
      </c>
      <c r="AU379" s="227" t="s">
        <v>82</v>
      </c>
      <c r="AV379" s="12" t="s">
        <v>82</v>
      </c>
      <c r="AW379" s="12" t="s">
        <v>35</v>
      </c>
      <c r="AX379" s="12" t="s">
        <v>72</v>
      </c>
      <c r="AY379" s="227" t="s">
        <v>173</v>
      </c>
    </row>
    <row r="380" spans="2:51" s="11" customFormat="1" ht="13.5">
      <c r="B380" s="205"/>
      <c r="C380" s="206"/>
      <c r="D380" s="207" t="s">
        <v>183</v>
      </c>
      <c r="E380" s="208" t="s">
        <v>21</v>
      </c>
      <c r="F380" s="209" t="s">
        <v>770</v>
      </c>
      <c r="G380" s="206"/>
      <c r="H380" s="210" t="s">
        <v>21</v>
      </c>
      <c r="I380" s="211"/>
      <c r="J380" s="206"/>
      <c r="K380" s="206"/>
      <c r="L380" s="212"/>
      <c r="M380" s="213"/>
      <c r="N380" s="214"/>
      <c r="O380" s="214"/>
      <c r="P380" s="214"/>
      <c r="Q380" s="214"/>
      <c r="R380" s="214"/>
      <c r="S380" s="214"/>
      <c r="T380" s="215"/>
      <c r="AT380" s="216" t="s">
        <v>183</v>
      </c>
      <c r="AU380" s="216" t="s">
        <v>82</v>
      </c>
      <c r="AV380" s="11" t="s">
        <v>80</v>
      </c>
      <c r="AW380" s="11" t="s">
        <v>35</v>
      </c>
      <c r="AX380" s="11" t="s">
        <v>72</v>
      </c>
      <c r="AY380" s="216" t="s">
        <v>173</v>
      </c>
    </row>
    <row r="381" spans="2:51" s="11" customFormat="1" ht="13.5">
      <c r="B381" s="205"/>
      <c r="C381" s="206"/>
      <c r="D381" s="207" t="s">
        <v>183</v>
      </c>
      <c r="E381" s="208" t="s">
        <v>21</v>
      </c>
      <c r="F381" s="209" t="s">
        <v>340</v>
      </c>
      <c r="G381" s="206"/>
      <c r="H381" s="210" t="s">
        <v>21</v>
      </c>
      <c r="I381" s="211"/>
      <c r="J381" s="206"/>
      <c r="K381" s="206"/>
      <c r="L381" s="212"/>
      <c r="M381" s="213"/>
      <c r="N381" s="214"/>
      <c r="O381" s="214"/>
      <c r="P381" s="214"/>
      <c r="Q381" s="214"/>
      <c r="R381" s="214"/>
      <c r="S381" s="214"/>
      <c r="T381" s="215"/>
      <c r="AT381" s="216" t="s">
        <v>183</v>
      </c>
      <c r="AU381" s="216" t="s">
        <v>82</v>
      </c>
      <c r="AV381" s="11" t="s">
        <v>80</v>
      </c>
      <c r="AW381" s="11" t="s">
        <v>35</v>
      </c>
      <c r="AX381" s="11" t="s">
        <v>72</v>
      </c>
      <c r="AY381" s="216" t="s">
        <v>173</v>
      </c>
    </row>
    <row r="382" spans="2:51" s="11" customFormat="1" ht="13.5">
      <c r="B382" s="205"/>
      <c r="C382" s="206"/>
      <c r="D382" s="207" t="s">
        <v>183</v>
      </c>
      <c r="E382" s="208" t="s">
        <v>21</v>
      </c>
      <c r="F382" s="209" t="s">
        <v>842</v>
      </c>
      <c r="G382" s="206"/>
      <c r="H382" s="210" t="s">
        <v>21</v>
      </c>
      <c r="I382" s="211"/>
      <c r="J382" s="206"/>
      <c r="K382" s="206"/>
      <c r="L382" s="212"/>
      <c r="M382" s="213"/>
      <c r="N382" s="214"/>
      <c r="O382" s="214"/>
      <c r="P382" s="214"/>
      <c r="Q382" s="214"/>
      <c r="R382" s="214"/>
      <c r="S382" s="214"/>
      <c r="T382" s="215"/>
      <c r="AT382" s="216" t="s">
        <v>183</v>
      </c>
      <c r="AU382" s="216" t="s">
        <v>82</v>
      </c>
      <c r="AV382" s="11" t="s">
        <v>80</v>
      </c>
      <c r="AW382" s="11" t="s">
        <v>35</v>
      </c>
      <c r="AX382" s="11" t="s">
        <v>72</v>
      </c>
      <c r="AY382" s="216" t="s">
        <v>173</v>
      </c>
    </row>
    <row r="383" spans="2:51" s="12" customFormat="1" ht="13.5">
      <c r="B383" s="217"/>
      <c r="C383" s="218"/>
      <c r="D383" s="207" t="s">
        <v>183</v>
      </c>
      <c r="E383" s="219" t="s">
        <v>21</v>
      </c>
      <c r="F383" s="220" t="s">
        <v>802</v>
      </c>
      <c r="G383" s="218"/>
      <c r="H383" s="221">
        <v>10.21</v>
      </c>
      <c r="I383" s="222"/>
      <c r="J383" s="218"/>
      <c r="K383" s="218"/>
      <c r="L383" s="223"/>
      <c r="M383" s="224"/>
      <c r="N383" s="225"/>
      <c r="O383" s="225"/>
      <c r="P383" s="225"/>
      <c r="Q383" s="225"/>
      <c r="R383" s="225"/>
      <c r="S383" s="225"/>
      <c r="T383" s="226"/>
      <c r="AT383" s="227" t="s">
        <v>183</v>
      </c>
      <c r="AU383" s="227" t="s">
        <v>82</v>
      </c>
      <c r="AV383" s="12" t="s">
        <v>82</v>
      </c>
      <c r="AW383" s="12" t="s">
        <v>35</v>
      </c>
      <c r="AX383" s="12" t="s">
        <v>72</v>
      </c>
      <c r="AY383" s="227" t="s">
        <v>173</v>
      </c>
    </row>
    <row r="384" spans="2:51" s="11" customFormat="1" ht="13.5">
      <c r="B384" s="205"/>
      <c r="C384" s="206"/>
      <c r="D384" s="207" t="s">
        <v>183</v>
      </c>
      <c r="E384" s="208" t="s">
        <v>21</v>
      </c>
      <c r="F384" s="209" t="s">
        <v>770</v>
      </c>
      <c r="G384" s="206"/>
      <c r="H384" s="210" t="s">
        <v>21</v>
      </c>
      <c r="I384" s="211"/>
      <c r="J384" s="206"/>
      <c r="K384" s="206"/>
      <c r="L384" s="212"/>
      <c r="M384" s="213"/>
      <c r="N384" s="214"/>
      <c r="O384" s="214"/>
      <c r="P384" s="214"/>
      <c r="Q384" s="214"/>
      <c r="R384" s="214"/>
      <c r="S384" s="214"/>
      <c r="T384" s="215"/>
      <c r="AT384" s="216" t="s">
        <v>183</v>
      </c>
      <c r="AU384" s="216" t="s">
        <v>82</v>
      </c>
      <c r="AV384" s="11" t="s">
        <v>80</v>
      </c>
      <c r="AW384" s="11" t="s">
        <v>35</v>
      </c>
      <c r="AX384" s="11" t="s">
        <v>72</v>
      </c>
      <c r="AY384" s="216" t="s">
        <v>173</v>
      </c>
    </row>
    <row r="385" spans="2:51" s="11" customFormat="1" ht="13.5">
      <c r="B385" s="205"/>
      <c r="C385" s="206"/>
      <c r="D385" s="207" t="s">
        <v>183</v>
      </c>
      <c r="E385" s="208" t="s">
        <v>21</v>
      </c>
      <c r="F385" s="209" t="s">
        <v>776</v>
      </c>
      <c r="G385" s="206"/>
      <c r="H385" s="210" t="s">
        <v>21</v>
      </c>
      <c r="I385" s="211"/>
      <c r="J385" s="206"/>
      <c r="K385" s="206"/>
      <c r="L385" s="212"/>
      <c r="M385" s="213"/>
      <c r="N385" s="214"/>
      <c r="O385" s="214"/>
      <c r="P385" s="214"/>
      <c r="Q385" s="214"/>
      <c r="R385" s="214"/>
      <c r="S385" s="214"/>
      <c r="T385" s="215"/>
      <c r="AT385" s="216" t="s">
        <v>183</v>
      </c>
      <c r="AU385" s="216" t="s">
        <v>82</v>
      </c>
      <c r="AV385" s="11" t="s">
        <v>80</v>
      </c>
      <c r="AW385" s="11" t="s">
        <v>35</v>
      </c>
      <c r="AX385" s="11" t="s">
        <v>72</v>
      </c>
      <c r="AY385" s="216" t="s">
        <v>173</v>
      </c>
    </row>
    <row r="386" spans="2:51" s="11" customFormat="1" ht="13.5">
      <c r="B386" s="205"/>
      <c r="C386" s="206"/>
      <c r="D386" s="207" t="s">
        <v>183</v>
      </c>
      <c r="E386" s="208" t="s">
        <v>21</v>
      </c>
      <c r="F386" s="209" t="s">
        <v>842</v>
      </c>
      <c r="G386" s="206"/>
      <c r="H386" s="210" t="s">
        <v>21</v>
      </c>
      <c r="I386" s="211"/>
      <c r="J386" s="206"/>
      <c r="K386" s="206"/>
      <c r="L386" s="212"/>
      <c r="M386" s="213"/>
      <c r="N386" s="214"/>
      <c r="O386" s="214"/>
      <c r="P386" s="214"/>
      <c r="Q386" s="214"/>
      <c r="R386" s="214"/>
      <c r="S386" s="214"/>
      <c r="T386" s="215"/>
      <c r="AT386" s="216" t="s">
        <v>183</v>
      </c>
      <c r="AU386" s="216" t="s">
        <v>82</v>
      </c>
      <c r="AV386" s="11" t="s">
        <v>80</v>
      </c>
      <c r="AW386" s="11" t="s">
        <v>35</v>
      </c>
      <c r="AX386" s="11" t="s">
        <v>72</v>
      </c>
      <c r="AY386" s="216" t="s">
        <v>173</v>
      </c>
    </row>
    <row r="387" spans="2:51" s="12" customFormat="1" ht="13.5">
      <c r="B387" s="217"/>
      <c r="C387" s="218"/>
      <c r="D387" s="207" t="s">
        <v>183</v>
      </c>
      <c r="E387" s="219" t="s">
        <v>21</v>
      </c>
      <c r="F387" s="220" t="s">
        <v>803</v>
      </c>
      <c r="G387" s="218"/>
      <c r="H387" s="221">
        <v>2.28</v>
      </c>
      <c r="I387" s="222"/>
      <c r="J387" s="218"/>
      <c r="K387" s="218"/>
      <c r="L387" s="223"/>
      <c r="M387" s="224"/>
      <c r="N387" s="225"/>
      <c r="O387" s="225"/>
      <c r="P387" s="225"/>
      <c r="Q387" s="225"/>
      <c r="R387" s="225"/>
      <c r="S387" s="225"/>
      <c r="T387" s="226"/>
      <c r="AT387" s="227" t="s">
        <v>183</v>
      </c>
      <c r="AU387" s="227" t="s">
        <v>82</v>
      </c>
      <c r="AV387" s="12" t="s">
        <v>82</v>
      </c>
      <c r="AW387" s="12" t="s">
        <v>35</v>
      </c>
      <c r="AX387" s="12" t="s">
        <v>72</v>
      </c>
      <c r="AY387" s="227" t="s">
        <v>173</v>
      </c>
    </row>
    <row r="388" spans="2:51" s="13" customFormat="1" ht="13.5">
      <c r="B388" s="228"/>
      <c r="C388" s="229"/>
      <c r="D388" s="207" t="s">
        <v>183</v>
      </c>
      <c r="E388" s="230" t="s">
        <v>21</v>
      </c>
      <c r="F388" s="231" t="s">
        <v>188</v>
      </c>
      <c r="G388" s="229"/>
      <c r="H388" s="232">
        <v>36.25</v>
      </c>
      <c r="I388" s="233"/>
      <c r="J388" s="229"/>
      <c r="K388" s="229"/>
      <c r="L388" s="234"/>
      <c r="M388" s="235"/>
      <c r="N388" s="236"/>
      <c r="O388" s="236"/>
      <c r="P388" s="236"/>
      <c r="Q388" s="236"/>
      <c r="R388" s="236"/>
      <c r="S388" s="236"/>
      <c r="T388" s="237"/>
      <c r="AT388" s="238" t="s">
        <v>183</v>
      </c>
      <c r="AU388" s="238" t="s">
        <v>82</v>
      </c>
      <c r="AV388" s="13" t="s">
        <v>189</v>
      </c>
      <c r="AW388" s="13" t="s">
        <v>35</v>
      </c>
      <c r="AX388" s="13" t="s">
        <v>72</v>
      </c>
      <c r="AY388" s="238" t="s">
        <v>173</v>
      </c>
    </row>
    <row r="389" spans="2:51" s="11" customFormat="1" ht="13.5">
      <c r="B389" s="205"/>
      <c r="C389" s="206"/>
      <c r="D389" s="207" t="s">
        <v>183</v>
      </c>
      <c r="E389" s="208" t="s">
        <v>21</v>
      </c>
      <c r="F389" s="209" t="s">
        <v>779</v>
      </c>
      <c r="G389" s="206"/>
      <c r="H389" s="210" t="s">
        <v>21</v>
      </c>
      <c r="I389" s="211"/>
      <c r="J389" s="206"/>
      <c r="K389" s="206"/>
      <c r="L389" s="212"/>
      <c r="M389" s="213"/>
      <c r="N389" s="214"/>
      <c r="O389" s="214"/>
      <c r="P389" s="214"/>
      <c r="Q389" s="214"/>
      <c r="R389" s="214"/>
      <c r="S389" s="214"/>
      <c r="T389" s="215"/>
      <c r="AT389" s="216" t="s">
        <v>183</v>
      </c>
      <c r="AU389" s="216" t="s">
        <v>82</v>
      </c>
      <c r="AV389" s="11" t="s">
        <v>80</v>
      </c>
      <c r="AW389" s="11" t="s">
        <v>35</v>
      </c>
      <c r="AX389" s="11" t="s">
        <v>72</v>
      </c>
      <c r="AY389" s="216" t="s">
        <v>173</v>
      </c>
    </row>
    <row r="390" spans="2:51" s="11" customFormat="1" ht="13.5">
      <c r="B390" s="205"/>
      <c r="C390" s="206"/>
      <c r="D390" s="207" t="s">
        <v>183</v>
      </c>
      <c r="E390" s="208" t="s">
        <v>21</v>
      </c>
      <c r="F390" s="209" t="s">
        <v>705</v>
      </c>
      <c r="G390" s="206"/>
      <c r="H390" s="210" t="s">
        <v>21</v>
      </c>
      <c r="I390" s="211"/>
      <c r="J390" s="206"/>
      <c r="K390" s="206"/>
      <c r="L390" s="212"/>
      <c r="M390" s="213"/>
      <c r="N390" s="214"/>
      <c r="O390" s="214"/>
      <c r="P390" s="214"/>
      <c r="Q390" s="214"/>
      <c r="R390" s="214"/>
      <c r="S390" s="214"/>
      <c r="T390" s="215"/>
      <c r="AT390" s="216" t="s">
        <v>183</v>
      </c>
      <c r="AU390" s="216" t="s">
        <v>82</v>
      </c>
      <c r="AV390" s="11" t="s">
        <v>80</v>
      </c>
      <c r="AW390" s="11" t="s">
        <v>35</v>
      </c>
      <c r="AX390" s="11" t="s">
        <v>72</v>
      </c>
      <c r="AY390" s="216" t="s">
        <v>173</v>
      </c>
    </row>
    <row r="391" spans="2:51" s="11" customFormat="1" ht="13.5">
      <c r="B391" s="205"/>
      <c r="C391" s="206"/>
      <c r="D391" s="207" t="s">
        <v>183</v>
      </c>
      <c r="E391" s="208" t="s">
        <v>21</v>
      </c>
      <c r="F391" s="209" t="s">
        <v>842</v>
      </c>
      <c r="G391" s="206"/>
      <c r="H391" s="210" t="s">
        <v>21</v>
      </c>
      <c r="I391" s="211"/>
      <c r="J391" s="206"/>
      <c r="K391" s="206"/>
      <c r="L391" s="212"/>
      <c r="M391" s="213"/>
      <c r="N391" s="214"/>
      <c r="O391" s="214"/>
      <c r="P391" s="214"/>
      <c r="Q391" s="214"/>
      <c r="R391" s="214"/>
      <c r="S391" s="214"/>
      <c r="T391" s="215"/>
      <c r="AT391" s="216" t="s">
        <v>183</v>
      </c>
      <c r="AU391" s="216" t="s">
        <v>82</v>
      </c>
      <c r="AV391" s="11" t="s">
        <v>80</v>
      </c>
      <c r="AW391" s="11" t="s">
        <v>35</v>
      </c>
      <c r="AX391" s="11" t="s">
        <v>72</v>
      </c>
      <c r="AY391" s="216" t="s">
        <v>173</v>
      </c>
    </row>
    <row r="392" spans="2:51" s="12" customFormat="1" ht="13.5">
      <c r="B392" s="217"/>
      <c r="C392" s="218"/>
      <c r="D392" s="207" t="s">
        <v>183</v>
      </c>
      <c r="E392" s="219" t="s">
        <v>21</v>
      </c>
      <c r="F392" s="220" t="s">
        <v>804</v>
      </c>
      <c r="G392" s="218"/>
      <c r="H392" s="221">
        <v>2.74</v>
      </c>
      <c r="I392" s="222"/>
      <c r="J392" s="218"/>
      <c r="K392" s="218"/>
      <c r="L392" s="223"/>
      <c r="M392" s="224"/>
      <c r="N392" s="225"/>
      <c r="O392" s="225"/>
      <c r="P392" s="225"/>
      <c r="Q392" s="225"/>
      <c r="R392" s="225"/>
      <c r="S392" s="225"/>
      <c r="T392" s="226"/>
      <c r="AT392" s="227" t="s">
        <v>183</v>
      </c>
      <c r="AU392" s="227" t="s">
        <v>82</v>
      </c>
      <c r="AV392" s="12" t="s">
        <v>82</v>
      </c>
      <c r="AW392" s="12" t="s">
        <v>35</v>
      </c>
      <c r="AX392" s="12" t="s">
        <v>72</v>
      </c>
      <c r="AY392" s="227" t="s">
        <v>173</v>
      </c>
    </row>
    <row r="393" spans="2:51" s="13" customFormat="1" ht="13.5">
      <c r="B393" s="228"/>
      <c r="C393" s="229"/>
      <c r="D393" s="207" t="s">
        <v>183</v>
      </c>
      <c r="E393" s="230" t="s">
        <v>21</v>
      </c>
      <c r="F393" s="231" t="s">
        <v>188</v>
      </c>
      <c r="G393" s="229"/>
      <c r="H393" s="232">
        <v>2.74</v>
      </c>
      <c r="I393" s="233"/>
      <c r="J393" s="229"/>
      <c r="K393" s="229"/>
      <c r="L393" s="234"/>
      <c r="M393" s="235"/>
      <c r="N393" s="236"/>
      <c r="O393" s="236"/>
      <c r="P393" s="236"/>
      <c r="Q393" s="236"/>
      <c r="R393" s="236"/>
      <c r="S393" s="236"/>
      <c r="T393" s="237"/>
      <c r="AT393" s="238" t="s">
        <v>183</v>
      </c>
      <c r="AU393" s="238" t="s">
        <v>82</v>
      </c>
      <c r="AV393" s="13" t="s">
        <v>189</v>
      </c>
      <c r="AW393" s="13" t="s">
        <v>35</v>
      </c>
      <c r="AX393" s="13" t="s">
        <v>72</v>
      </c>
      <c r="AY393" s="238" t="s">
        <v>173</v>
      </c>
    </row>
    <row r="394" spans="2:51" s="11" customFormat="1" ht="13.5">
      <c r="B394" s="205"/>
      <c r="C394" s="206"/>
      <c r="D394" s="207" t="s">
        <v>183</v>
      </c>
      <c r="E394" s="208" t="s">
        <v>21</v>
      </c>
      <c r="F394" s="209" t="s">
        <v>843</v>
      </c>
      <c r="G394" s="206"/>
      <c r="H394" s="210" t="s">
        <v>21</v>
      </c>
      <c r="I394" s="211"/>
      <c r="J394" s="206"/>
      <c r="K394" s="206"/>
      <c r="L394" s="212"/>
      <c r="M394" s="213"/>
      <c r="N394" s="214"/>
      <c r="O394" s="214"/>
      <c r="P394" s="214"/>
      <c r="Q394" s="214"/>
      <c r="R394" s="214"/>
      <c r="S394" s="214"/>
      <c r="T394" s="215"/>
      <c r="AT394" s="216" t="s">
        <v>183</v>
      </c>
      <c r="AU394" s="216" t="s">
        <v>82</v>
      </c>
      <c r="AV394" s="11" t="s">
        <v>80</v>
      </c>
      <c r="AW394" s="11" t="s">
        <v>35</v>
      </c>
      <c r="AX394" s="11" t="s">
        <v>72</v>
      </c>
      <c r="AY394" s="216" t="s">
        <v>173</v>
      </c>
    </row>
    <row r="395" spans="2:51" s="11" customFormat="1" ht="13.5">
      <c r="B395" s="205"/>
      <c r="C395" s="206"/>
      <c r="D395" s="207" t="s">
        <v>183</v>
      </c>
      <c r="E395" s="208" t="s">
        <v>21</v>
      </c>
      <c r="F395" s="209" t="s">
        <v>352</v>
      </c>
      <c r="G395" s="206"/>
      <c r="H395" s="210" t="s">
        <v>21</v>
      </c>
      <c r="I395" s="211"/>
      <c r="J395" s="206"/>
      <c r="K395" s="206"/>
      <c r="L395" s="212"/>
      <c r="M395" s="213"/>
      <c r="N395" s="214"/>
      <c r="O395" s="214"/>
      <c r="P395" s="214"/>
      <c r="Q395" s="214"/>
      <c r="R395" s="214"/>
      <c r="S395" s="214"/>
      <c r="T395" s="215"/>
      <c r="AT395" s="216" t="s">
        <v>183</v>
      </c>
      <c r="AU395" s="216" t="s">
        <v>82</v>
      </c>
      <c r="AV395" s="11" t="s">
        <v>80</v>
      </c>
      <c r="AW395" s="11" t="s">
        <v>35</v>
      </c>
      <c r="AX395" s="11" t="s">
        <v>72</v>
      </c>
      <c r="AY395" s="216" t="s">
        <v>173</v>
      </c>
    </row>
    <row r="396" spans="2:51" s="11" customFormat="1" ht="13.5">
      <c r="B396" s="205"/>
      <c r="C396" s="206"/>
      <c r="D396" s="207" t="s">
        <v>183</v>
      </c>
      <c r="E396" s="208" t="s">
        <v>21</v>
      </c>
      <c r="F396" s="209" t="s">
        <v>842</v>
      </c>
      <c r="G396" s="206"/>
      <c r="H396" s="210" t="s">
        <v>21</v>
      </c>
      <c r="I396" s="211"/>
      <c r="J396" s="206"/>
      <c r="K396" s="206"/>
      <c r="L396" s="212"/>
      <c r="M396" s="213"/>
      <c r="N396" s="214"/>
      <c r="O396" s="214"/>
      <c r="P396" s="214"/>
      <c r="Q396" s="214"/>
      <c r="R396" s="214"/>
      <c r="S396" s="214"/>
      <c r="T396" s="215"/>
      <c r="AT396" s="216" t="s">
        <v>183</v>
      </c>
      <c r="AU396" s="216" t="s">
        <v>82</v>
      </c>
      <c r="AV396" s="11" t="s">
        <v>80</v>
      </c>
      <c r="AW396" s="11" t="s">
        <v>35</v>
      </c>
      <c r="AX396" s="11" t="s">
        <v>72</v>
      </c>
      <c r="AY396" s="216" t="s">
        <v>173</v>
      </c>
    </row>
    <row r="397" spans="2:51" s="12" customFormat="1" ht="13.5">
      <c r="B397" s="217"/>
      <c r="C397" s="218"/>
      <c r="D397" s="207" t="s">
        <v>183</v>
      </c>
      <c r="E397" s="219" t="s">
        <v>21</v>
      </c>
      <c r="F397" s="220" t="s">
        <v>185</v>
      </c>
      <c r="G397" s="218"/>
      <c r="H397" s="221">
        <v>75.87</v>
      </c>
      <c r="I397" s="222"/>
      <c r="J397" s="218"/>
      <c r="K397" s="218"/>
      <c r="L397" s="223"/>
      <c r="M397" s="224"/>
      <c r="N397" s="225"/>
      <c r="O397" s="225"/>
      <c r="P397" s="225"/>
      <c r="Q397" s="225"/>
      <c r="R397" s="225"/>
      <c r="S397" s="225"/>
      <c r="T397" s="226"/>
      <c r="AT397" s="227" t="s">
        <v>183</v>
      </c>
      <c r="AU397" s="227" t="s">
        <v>82</v>
      </c>
      <c r="AV397" s="12" t="s">
        <v>82</v>
      </c>
      <c r="AW397" s="12" t="s">
        <v>35</v>
      </c>
      <c r="AX397" s="12" t="s">
        <v>72</v>
      </c>
      <c r="AY397" s="227" t="s">
        <v>173</v>
      </c>
    </row>
    <row r="398" spans="2:51" s="11" customFormat="1" ht="13.5">
      <c r="B398" s="205"/>
      <c r="C398" s="206"/>
      <c r="D398" s="207" t="s">
        <v>183</v>
      </c>
      <c r="E398" s="208" t="s">
        <v>21</v>
      </c>
      <c r="F398" s="209" t="s">
        <v>843</v>
      </c>
      <c r="G398" s="206"/>
      <c r="H398" s="210" t="s">
        <v>21</v>
      </c>
      <c r="I398" s="211"/>
      <c r="J398" s="206"/>
      <c r="K398" s="206"/>
      <c r="L398" s="212"/>
      <c r="M398" s="213"/>
      <c r="N398" s="214"/>
      <c r="O398" s="214"/>
      <c r="P398" s="214"/>
      <c r="Q398" s="214"/>
      <c r="R398" s="214"/>
      <c r="S398" s="214"/>
      <c r="T398" s="215"/>
      <c r="AT398" s="216" t="s">
        <v>183</v>
      </c>
      <c r="AU398" s="216" t="s">
        <v>82</v>
      </c>
      <c r="AV398" s="11" t="s">
        <v>80</v>
      </c>
      <c r="AW398" s="11" t="s">
        <v>35</v>
      </c>
      <c r="AX398" s="11" t="s">
        <v>72</v>
      </c>
      <c r="AY398" s="216" t="s">
        <v>173</v>
      </c>
    </row>
    <row r="399" spans="2:51" s="11" customFormat="1" ht="13.5">
      <c r="B399" s="205"/>
      <c r="C399" s="206"/>
      <c r="D399" s="207" t="s">
        <v>183</v>
      </c>
      <c r="E399" s="208" t="s">
        <v>21</v>
      </c>
      <c r="F399" s="209" t="s">
        <v>418</v>
      </c>
      <c r="G399" s="206"/>
      <c r="H399" s="210" t="s">
        <v>21</v>
      </c>
      <c r="I399" s="211"/>
      <c r="J399" s="206"/>
      <c r="K399" s="206"/>
      <c r="L399" s="212"/>
      <c r="M399" s="213"/>
      <c r="N399" s="214"/>
      <c r="O399" s="214"/>
      <c r="P399" s="214"/>
      <c r="Q399" s="214"/>
      <c r="R399" s="214"/>
      <c r="S399" s="214"/>
      <c r="T399" s="215"/>
      <c r="AT399" s="216" t="s">
        <v>183</v>
      </c>
      <c r="AU399" s="216" t="s">
        <v>82</v>
      </c>
      <c r="AV399" s="11" t="s">
        <v>80</v>
      </c>
      <c r="AW399" s="11" t="s">
        <v>35</v>
      </c>
      <c r="AX399" s="11" t="s">
        <v>72</v>
      </c>
      <c r="AY399" s="216" t="s">
        <v>173</v>
      </c>
    </row>
    <row r="400" spans="2:51" s="11" customFormat="1" ht="13.5">
      <c r="B400" s="205"/>
      <c r="C400" s="206"/>
      <c r="D400" s="207" t="s">
        <v>183</v>
      </c>
      <c r="E400" s="208" t="s">
        <v>21</v>
      </c>
      <c r="F400" s="209" t="s">
        <v>842</v>
      </c>
      <c r="G400" s="206"/>
      <c r="H400" s="210" t="s">
        <v>21</v>
      </c>
      <c r="I400" s="211"/>
      <c r="J400" s="206"/>
      <c r="K400" s="206"/>
      <c r="L400" s="212"/>
      <c r="M400" s="213"/>
      <c r="N400" s="214"/>
      <c r="O400" s="214"/>
      <c r="P400" s="214"/>
      <c r="Q400" s="214"/>
      <c r="R400" s="214"/>
      <c r="S400" s="214"/>
      <c r="T400" s="215"/>
      <c r="AT400" s="216" t="s">
        <v>183</v>
      </c>
      <c r="AU400" s="216" t="s">
        <v>82</v>
      </c>
      <c r="AV400" s="11" t="s">
        <v>80</v>
      </c>
      <c r="AW400" s="11" t="s">
        <v>35</v>
      </c>
      <c r="AX400" s="11" t="s">
        <v>72</v>
      </c>
      <c r="AY400" s="216" t="s">
        <v>173</v>
      </c>
    </row>
    <row r="401" spans="2:51" s="12" customFormat="1" ht="13.5">
      <c r="B401" s="217"/>
      <c r="C401" s="218"/>
      <c r="D401" s="207" t="s">
        <v>183</v>
      </c>
      <c r="E401" s="219" t="s">
        <v>21</v>
      </c>
      <c r="F401" s="220" t="s">
        <v>844</v>
      </c>
      <c r="G401" s="218"/>
      <c r="H401" s="221">
        <v>9.51</v>
      </c>
      <c r="I401" s="222"/>
      <c r="J401" s="218"/>
      <c r="K401" s="218"/>
      <c r="L401" s="223"/>
      <c r="M401" s="224"/>
      <c r="N401" s="225"/>
      <c r="O401" s="225"/>
      <c r="P401" s="225"/>
      <c r="Q401" s="225"/>
      <c r="R401" s="225"/>
      <c r="S401" s="225"/>
      <c r="T401" s="226"/>
      <c r="AT401" s="227" t="s">
        <v>183</v>
      </c>
      <c r="AU401" s="227" t="s">
        <v>82</v>
      </c>
      <c r="AV401" s="12" t="s">
        <v>82</v>
      </c>
      <c r="AW401" s="12" t="s">
        <v>35</v>
      </c>
      <c r="AX401" s="12" t="s">
        <v>72</v>
      </c>
      <c r="AY401" s="227" t="s">
        <v>173</v>
      </c>
    </row>
    <row r="402" spans="2:51" s="11" customFormat="1" ht="13.5">
      <c r="B402" s="205"/>
      <c r="C402" s="206"/>
      <c r="D402" s="207" t="s">
        <v>183</v>
      </c>
      <c r="E402" s="208" t="s">
        <v>21</v>
      </c>
      <c r="F402" s="209" t="s">
        <v>843</v>
      </c>
      <c r="G402" s="206"/>
      <c r="H402" s="210" t="s">
        <v>21</v>
      </c>
      <c r="I402" s="211"/>
      <c r="J402" s="206"/>
      <c r="K402" s="206"/>
      <c r="L402" s="212"/>
      <c r="M402" s="213"/>
      <c r="N402" s="214"/>
      <c r="O402" s="214"/>
      <c r="P402" s="214"/>
      <c r="Q402" s="214"/>
      <c r="R402" s="214"/>
      <c r="S402" s="214"/>
      <c r="T402" s="215"/>
      <c r="AT402" s="216" t="s">
        <v>183</v>
      </c>
      <c r="AU402" s="216" t="s">
        <v>82</v>
      </c>
      <c r="AV402" s="11" t="s">
        <v>80</v>
      </c>
      <c r="AW402" s="11" t="s">
        <v>35</v>
      </c>
      <c r="AX402" s="11" t="s">
        <v>72</v>
      </c>
      <c r="AY402" s="216" t="s">
        <v>173</v>
      </c>
    </row>
    <row r="403" spans="2:51" s="11" customFormat="1" ht="13.5">
      <c r="B403" s="205"/>
      <c r="C403" s="206"/>
      <c r="D403" s="207" t="s">
        <v>183</v>
      </c>
      <c r="E403" s="208" t="s">
        <v>21</v>
      </c>
      <c r="F403" s="209" t="s">
        <v>845</v>
      </c>
      <c r="G403" s="206"/>
      <c r="H403" s="210" t="s">
        <v>21</v>
      </c>
      <c r="I403" s="211"/>
      <c r="J403" s="206"/>
      <c r="K403" s="206"/>
      <c r="L403" s="212"/>
      <c r="M403" s="213"/>
      <c r="N403" s="214"/>
      <c r="O403" s="214"/>
      <c r="P403" s="214"/>
      <c r="Q403" s="214"/>
      <c r="R403" s="214"/>
      <c r="S403" s="214"/>
      <c r="T403" s="215"/>
      <c r="AT403" s="216" t="s">
        <v>183</v>
      </c>
      <c r="AU403" s="216" t="s">
        <v>82</v>
      </c>
      <c r="AV403" s="11" t="s">
        <v>80</v>
      </c>
      <c r="AW403" s="11" t="s">
        <v>35</v>
      </c>
      <c r="AX403" s="11" t="s">
        <v>72</v>
      </c>
      <c r="AY403" s="216" t="s">
        <v>173</v>
      </c>
    </row>
    <row r="404" spans="2:51" s="11" customFormat="1" ht="13.5">
      <c r="B404" s="205"/>
      <c r="C404" s="206"/>
      <c r="D404" s="207" t="s">
        <v>183</v>
      </c>
      <c r="E404" s="208" t="s">
        <v>21</v>
      </c>
      <c r="F404" s="209" t="s">
        <v>842</v>
      </c>
      <c r="G404" s="206"/>
      <c r="H404" s="210" t="s">
        <v>21</v>
      </c>
      <c r="I404" s="211"/>
      <c r="J404" s="206"/>
      <c r="K404" s="206"/>
      <c r="L404" s="212"/>
      <c r="M404" s="213"/>
      <c r="N404" s="214"/>
      <c r="O404" s="214"/>
      <c r="P404" s="214"/>
      <c r="Q404" s="214"/>
      <c r="R404" s="214"/>
      <c r="S404" s="214"/>
      <c r="T404" s="215"/>
      <c r="AT404" s="216" t="s">
        <v>183</v>
      </c>
      <c r="AU404" s="216" t="s">
        <v>82</v>
      </c>
      <c r="AV404" s="11" t="s">
        <v>80</v>
      </c>
      <c r="AW404" s="11" t="s">
        <v>35</v>
      </c>
      <c r="AX404" s="11" t="s">
        <v>72</v>
      </c>
      <c r="AY404" s="216" t="s">
        <v>173</v>
      </c>
    </row>
    <row r="405" spans="2:51" s="12" customFormat="1" ht="13.5">
      <c r="B405" s="217"/>
      <c r="C405" s="218"/>
      <c r="D405" s="207" t="s">
        <v>183</v>
      </c>
      <c r="E405" s="219" t="s">
        <v>21</v>
      </c>
      <c r="F405" s="220" t="s">
        <v>605</v>
      </c>
      <c r="G405" s="218"/>
      <c r="H405" s="221">
        <v>50.19</v>
      </c>
      <c r="I405" s="222"/>
      <c r="J405" s="218"/>
      <c r="K405" s="218"/>
      <c r="L405" s="223"/>
      <c r="M405" s="224"/>
      <c r="N405" s="225"/>
      <c r="O405" s="225"/>
      <c r="P405" s="225"/>
      <c r="Q405" s="225"/>
      <c r="R405" s="225"/>
      <c r="S405" s="225"/>
      <c r="T405" s="226"/>
      <c r="AT405" s="227" t="s">
        <v>183</v>
      </c>
      <c r="AU405" s="227" t="s">
        <v>82</v>
      </c>
      <c r="AV405" s="12" t="s">
        <v>82</v>
      </c>
      <c r="AW405" s="12" t="s">
        <v>35</v>
      </c>
      <c r="AX405" s="12" t="s">
        <v>72</v>
      </c>
      <c r="AY405" s="227" t="s">
        <v>173</v>
      </c>
    </row>
    <row r="406" spans="2:51" s="11" customFormat="1" ht="13.5">
      <c r="B406" s="205"/>
      <c r="C406" s="206"/>
      <c r="D406" s="207" t="s">
        <v>183</v>
      </c>
      <c r="E406" s="208" t="s">
        <v>21</v>
      </c>
      <c r="F406" s="209" t="s">
        <v>843</v>
      </c>
      <c r="G406" s="206"/>
      <c r="H406" s="210" t="s">
        <v>21</v>
      </c>
      <c r="I406" s="211"/>
      <c r="J406" s="206"/>
      <c r="K406" s="206"/>
      <c r="L406" s="212"/>
      <c r="M406" s="213"/>
      <c r="N406" s="214"/>
      <c r="O406" s="214"/>
      <c r="P406" s="214"/>
      <c r="Q406" s="214"/>
      <c r="R406" s="214"/>
      <c r="S406" s="214"/>
      <c r="T406" s="215"/>
      <c r="AT406" s="216" t="s">
        <v>183</v>
      </c>
      <c r="AU406" s="216" t="s">
        <v>82</v>
      </c>
      <c r="AV406" s="11" t="s">
        <v>80</v>
      </c>
      <c r="AW406" s="11" t="s">
        <v>35</v>
      </c>
      <c r="AX406" s="11" t="s">
        <v>72</v>
      </c>
      <c r="AY406" s="216" t="s">
        <v>173</v>
      </c>
    </row>
    <row r="407" spans="2:51" s="11" customFormat="1" ht="13.5">
      <c r="B407" s="205"/>
      <c r="C407" s="206"/>
      <c r="D407" s="207" t="s">
        <v>183</v>
      </c>
      <c r="E407" s="208" t="s">
        <v>21</v>
      </c>
      <c r="F407" s="209" t="s">
        <v>846</v>
      </c>
      <c r="G407" s="206"/>
      <c r="H407" s="210" t="s">
        <v>21</v>
      </c>
      <c r="I407" s="211"/>
      <c r="J407" s="206"/>
      <c r="K407" s="206"/>
      <c r="L407" s="212"/>
      <c r="M407" s="213"/>
      <c r="N407" s="214"/>
      <c r="O407" s="214"/>
      <c r="P407" s="214"/>
      <c r="Q407" s="214"/>
      <c r="R407" s="214"/>
      <c r="S407" s="214"/>
      <c r="T407" s="215"/>
      <c r="AT407" s="216" t="s">
        <v>183</v>
      </c>
      <c r="AU407" s="216" t="s">
        <v>82</v>
      </c>
      <c r="AV407" s="11" t="s">
        <v>80</v>
      </c>
      <c r="AW407" s="11" t="s">
        <v>35</v>
      </c>
      <c r="AX407" s="11" t="s">
        <v>72</v>
      </c>
      <c r="AY407" s="216" t="s">
        <v>173</v>
      </c>
    </row>
    <row r="408" spans="2:51" s="11" customFormat="1" ht="13.5">
      <c r="B408" s="205"/>
      <c r="C408" s="206"/>
      <c r="D408" s="207" t="s">
        <v>183</v>
      </c>
      <c r="E408" s="208" t="s">
        <v>21</v>
      </c>
      <c r="F408" s="209" t="s">
        <v>842</v>
      </c>
      <c r="G408" s="206"/>
      <c r="H408" s="210" t="s">
        <v>21</v>
      </c>
      <c r="I408" s="211"/>
      <c r="J408" s="206"/>
      <c r="K408" s="206"/>
      <c r="L408" s="212"/>
      <c r="M408" s="213"/>
      <c r="N408" s="214"/>
      <c r="O408" s="214"/>
      <c r="P408" s="214"/>
      <c r="Q408" s="214"/>
      <c r="R408" s="214"/>
      <c r="S408" s="214"/>
      <c r="T408" s="215"/>
      <c r="AT408" s="216" t="s">
        <v>183</v>
      </c>
      <c r="AU408" s="216" t="s">
        <v>82</v>
      </c>
      <c r="AV408" s="11" t="s">
        <v>80</v>
      </c>
      <c r="AW408" s="11" t="s">
        <v>35</v>
      </c>
      <c r="AX408" s="11" t="s">
        <v>72</v>
      </c>
      <c r="AY408" s="216" t="s">
        <v>173</v>
      </c>
    </row>
    <row r="409" spans="2:51" s="12" customFormat="1" ht="13.5">
      <c r="B409" s="217"/>
      <c r="C409" s="218"/>
      <c r="D409" s="207" t="s">
        <v>183</v>
      </c>
      <c r="E409" s="219" t="s">
        <v>21</v>
      </c>
      <c r="F409" s="220" t="s">
        <v>847</v>
      </c>
      <c r="G409" s="218"/>
      <c r="H409" s="221">
        <v>38.05</v>
      </c>
      <c r="I409" s="222"/>
      <c r="J409" s="218"/>
      <c r="K409" s="218"/>
      <c r="L409" s="223"/>
      <c r="M409" s="224"/>
      <c r="N409" s="225"/>
      <c r="O409" s="225"/>
      <c r="P409" s="225"/>
      <c r="Q409" s="225"/>
      <c r="R409" s="225"/>
      <c r="S409" s="225"/>
      <c r="T409" s="226"/>
      <c r="AT409" s="227" t="s">
        <v>183</v>
      </c>
      <c r="AU409" s="227" t="s">
        <v>82</v>
      </c>
      <c r="AV409" s="12" t="s">
        <v>82</v>
      </c>
      <c r="AW409" s="12" t="s">
        <v>35</v>
      </c>
      <c r="AX409" s="12" t="s">
        <v>72</v>
      </c>
      <c r="AY409" s="227" t="s">
        <v>173</v>
      </c>
    </row>
    <row r="410" spans="2:51" s="11" customFormat="1" ht="13.5">
      <c r="B410" s="205"/>
      <c r="C410" s="206"/>
      <c r="D410" s="207" t="s">
        <v>183</v>
      </c>
      <c r="E410" s="208" t="s">
        <v>21</v>
      </c>
      <c r="F410" s="209" t="s">
        <v>843</v>
      </c>
      <c r="G410" s="206"/>
      <c r="H410" s="210" t="s">
        <v>21</v>
      </c>
      <c r="I410" s="211"/>
      <c r="J410" s="206"/>
      <c r="K410" s="206"/>
      <c r="L410" s="212"/>
      <c r="M410" s="213"/>
      <c r="N410" s="214"/>
      <c r="O410" s="214"/>
      <c r="P410" s="214"/>
      <c r="Q410" s="214"/>
      <c r="R410" s="214"/>
      <c r="S410" s="214"/>
      <c r="T410" s="215"/>
      <c r="AT410" s="216" t="s">
        <v>183</v>
      </c>
      <c r="AU410" s="216" t="s">
        <v>82</v>
      </c>
      <c r="AV410" s="11" t="s">
        <v>80</v>
      </c>
      <c r="AW410" s="11" t="s">
        <v>35</v>
      </c>
      <c r="AX410" s="11" t="s">
        <v>72</v>
      </c>
      <c r="AY410" s="216" t="s">
        <v>173</v>
      </c>
    </row>
    <row r="411" spans="2:51" s="11" customFormat="1" ht="13.5">
      <c r="B411" s="205"/>
      <c r="C411" s="206"/>
      <c r="D411" s="207" t="s">
        <v>183</v>
      </c>
      <c r="E411" s="208" t="s">
        <v>21</v>
      </c>
      <c r="F411" s="209" t="s">
        <v>848</v>
      </c>
      <c r="G411" s="206"/>
      <c r="H411" s="210" t="s">
        <v>21</v>
      </c>
      <c r="I411" s="211"/>
      <c r="J411" s="206"/>
      <c r="K411" s="206"/>
      <c r="L411" s="212"/>
      <c r="M411" s="213"/>
      <c r="N411" s="214"/>
      <c r="O411" s="214"/>
      <c r="P411" s="214"/>
      <c r="Q411" s="214"/>
      <c r="R411" s="214"/>
      <c r="S411" s="214"/>
      <c r="T411" s="215"/>
      <c r="AT411" s="216" t="s">
        <v>183</v>
      </c>
      <c r="AU411" s="216" t="s">
        <v>82</v>
      </c>
      <c r="AV411" s="11" t="s">
        <v>80</v>
      </c>
      <c r="AW411" s="11" t="s">
        <v>35</v>
      </c>
      <c r="AX411" s="11" t="s">
        <v>72</v>
      </c>
      <c r="AY411" s="216" t="s">
        <v>173</v>
      </c>
    </row>
    <row r="412" spans="2:51" s="11" customFormat="1" ht="13.5">
      <c r="B412" s="205"/>
      <c r="C412" s="206"/>
      <c r="D412" s="207" t="s">
        <v>183</v>
      </c>
      <c r="E412" s="208" t="s">
        <v>21</v>
      </c>
      <c r="F412" s="209" t="s">
        <v>842</v>
      </c>
      <c r="G412" s="206"/>
      <c r="H412" s="210" t="s">
        <v>21</v>
      </c>
      <c r="I412" s="211"/>
      <c r="J412" s="206"/>
      <c r="K412" s="206"/>
      <c r="L412" s="212"/>
      <c r="M412" s="213"/>
      <c r="N412" s="214"/>
      <c r="O412" s="214"/>
      <c r="P412" s="214"/>
      <c r="Q412" s="214"/>
      <c r="R412" s="214"/>
      <c r="S412" s="214"/>
      <c r="T412" s="215"/>
      <c r="AT412" s="216" t="s">
        <v>183</v>
      </c>
      <c r="AU412" s="216" t="s">
        <v>82</v>
      </c>
      <c r="AV412" s="11" t="s">
        <v>80</v>
      </c>
      <c r="AW412" s="11" t="s">
        <v>35</v>
      </c>
      <c r="AX412" s="11" t="s">
        <v>72</v>
      </c>
      <c r="AY412" s="216" t="s">
        <v>173</v>
      </c>
    </row>
    <row r="413" spans="2:51" s="12" customFormat="1" ht="13.5">
      <c r="B413" s="217"/>
      <c r="C413" s="218"/>
      <c r="D413" s="207" t="s">
        <v>183</v>
      </c>
      <c r="E413" s="219" t="s">
        <v>21</v>
      </c>
      <c r="F413" s="220" t="s">
        <v>849</v>
      </c>
      <c r="G413" s="218"/>
      <c r="H413" s="221">
        <v>10.7</v>
      </c>
      <c r="I413" s="222"/>
      <c r="J413" s="218"/>
      <c r="K413" s="218"/>
      <c r="L413" s="223"/>
      <c r="M413" s="224"/>
      <c r="N413" s="225"/>
      <c r="O413" s="225"/>
      <c r="P413" s="225"/>
      <c r="Q413" s="225"/>
      <c r="R413" s="225"/>
      <c r="S413" s="225"/>
      <c r="T413" s="226"/>
      <c r="AT413" s="227" t="s">
        <v>183</v>
      </c>
      <c r="AU413" s="227" t="s">
        <v>82</v>
      </c>
      <c r="AV413" s="12" t="s">
        <v>82</v>
      </c>
      <c r="AW413" s="12" t="s">
        <v>35</v>
      </c>
      <c r="AX413" s="12" t="s">
        <v>72</v>
      </c>
      <c r="AY413" s="227" t="s">
        <v>173</v>
      </c>
    </row>
    <row r="414" spans="2:51" s="11" customFormat="1" ht="13.5">
      <c r="B414" s="205"/>
      <c r="C414" s="206"/>
      <c r="D414" s="207" t="s">
        <v>183</v>
      </c>
      <c r="E414" s="208" t="s">
        <v>21</v>
      </c>
      <c r="F414" s="209" t="s">
        <v>843</v>
      </c>
      <c r="G414" s="206"/>
      <c r="H414" s="210" t="s">
        <v>21</v>
      </c>
      <c r="I414" s="211"/>
      <c r="J414" s="206"/>
      <c r="K414" s="206"/>
      <c r="L414" s="212"/>
      <c r="M414" s="213"/>
      <c r="N414" s="214"/>
      <c r="O414" s="214"/>
      <c r="P414" s="214"/>
      <c r="Q414" s="214"/>
      <c r="R414" s="214"/>
      <c r="S414" s="214"/>
      <c r="T414" s="215"/>
      <c r="AT414" s="216" t="s">
        <v>183</v>
      </c>
      <c r="AU414" s="216" t="s">
        <v>82</v>
      </c>
      <c r="AV414" s="11" t="s">
        <v>80</v>
      </c>
      <c r="AW414" s="11" t="s">
        <v>35</v>
      </c>
      <c r="AX414" s="11" t="s">
        <v>72</v>
      </c>
      <c r="AY414" s="216" t="s">
        <v>173</v>
      </c>
    </row>
    <row r="415" spans="2:51" s="11" customFormat="1" ht="13.5">
      <c r="B415" s="205"/>
      <c r="C415" s="206"/>
      <c r="D415" s="207" t="s">
        <v>183</v>
      </c>
      <c r="E415" s="208" t="s">
        <v>21</v>
      </c>
      <c r="F415" s="209" t="s">
        <v>427</v>
      </c>
      <c r="G415" s="206"/>
      <c r="H415" s="210" t="s">
        <v>21</v>
      </c>
      <c r="I415" s="211"/>
      <c r="J415" s="206"/>
      <c r="K415" s="206"/>
      <c r="L415" s="212"/>
      <c r="M415" s="213"/>
      <c r="N415" s="214"/>
      <c r="O415" s="214"/>
      <c r="P415" s="214"/>
      <c r="Q415" s="214"/>
      <c r="R415" s="214"/>
      <c r="S415" s="214"/>
      <c r="T415" s="215"/>
      <c r="AT415" s="216" t="s">
        <v>183</v>
      </c>
      <c r="AU415" s="216" t="s">
        <v>82</v>
      </c>
      <c r="AV415" s="11" t="s">
        <v>80</v>
      </c>
      <c r="AW415" s="11" t="s">
        <v>35</v>
      </c>
      <c r="AX415" s="11" t="s">
        <v>72</v>
      </c>
      <c r="AY415" s="216" t="s">
        <v>173</v>
      </c>
    </row>
    <row r="416" spans="2:51" s="11" customFormat="1" ht="13.5">
      <c r="B416" s="205"/>
      <c r="C416" s="206"/>
      <c r="D416" s="207" t="s">
        <v>183</v>
      </c>
      <c r="E416" s="208" t="s">
        <v>21</v>
      </c>
      <c r="F416" s="209" t="s">
        <v>842</v>
      </c>
      <c r="G416" s="206"/>
      <c r="H416" s="210" t="s">
        <v>21</v>
      </c>
      <c r="I416" s="211"/>
      <c r="J416" s="206"/>
      <c r="K416" s="206"/>
      <c r="L416" s="212"/>
      <c r="M416" s="213"/>
      <c r="N416" s="214"/>
      <c r="O416" s="214"/>
      <c r="P416" s="214"/>
      <c r="Q416" s="214"/>
      <c r="R416" s="214"/>
      <c r="S416" s="214"/>
      <c r="T416" s="215"/>
      <c r="AT416" s="216" t="s">
        <v>183</v>
      </c>
      <c r="AU416" s="216" t="s">
        <v>82</v>
      </c>
      <c r="AV416" s="11" t="s">
        <v>80</v>
      </c>
      <c r="AW416" s="11" t="s">
        <v>35</v>
      </c>
      <c r="AX416" s="11" t="s">
        <v>72</v>
      </c>
      <c r="AY416" s="216" t="s">
        <v>173</v>
      </c>
    </row>
    <row r="417" spans="2:51" s="12" customFormat="1" ht="13.5">
      <c r="B417" s="217"/>
      <c r="C417" s="218"/>
      <c r="D417" s="207" t="s">
        <v>183</v>
      </c>
      <c r="E417" s="219" t="s">
        <v>21</v>
      </c>
      <c r="F417" s="220" t="s">
        <v>850</v>
      </c>
      <c r="G417" s="218"/>
      <c r="H417" s="221">
        <v>12.98</v>
      </c>
      <c r="I417" s="222"/>
      <c r="J417" s="218"/>
      <c r="K417" s="218"/>
      <c r="L417" s="223"/>
      <c r="M417" s="224"/>
      <c r="N417" s="225"/>
      <c r="O417" s="225"/>
      <c r="P417" s="225"/>
      <c r="Q417" s="225"/>
      <c r="R417" s="225"/>
      <c r="S417" s="225"/>
      <c r="T417" s="226"/>
      <c r="AT417" s="227" t="s">
        <v>183</v>
      </c>
      <c r="AU417" s="227" t="s">
        <v>82</v>
      </c>
      <c r="AV417" s="12" t="s">
        <v>82</v>
      </c>
      <c r="AW417" s="12" t="s">
        <v>35</v>
      </c>
      <c r="AX417" s="12" t="s">
        <v>72</v>
      </c>
      <c r="AY417" s="227" t="s">
        <v>173</v>
      </c>
    </row>
    <row r="418" spans="2:51" s="11" customFormat="1" ht="13.5">
      <c r="B418" s="205"/>
      <c r="C418" s="206"/>
      <c r="D418" s="207" t="s">
        <v>183</v>
      </c>
      <c r="E418" s="208" t="s">
        <v>21</v>
      </c>
      <c r="F418" s="209" t="s">
        <v>843</v>
      </c>
      <c r="G418" s="206"/>
      <c r="H418" s="210" t="s">
        <v>21</v>
      </c>
      <c r="I418" s="211"/>
      <c r="J418" s="206"/>
      <c r="K418" s="206"/>
      <c r="L418" s="212"/>
      <c r="M418" s="213"/>
      <c r="N418" s="214"/>
      <c r="O418" s="214"/>
      <c r="P418" s="214"/>
      <c r="Q418" s="214"/>
      <c r="R418" s="214"/>
      <c r="S418" s="214"/>
      <c r="T418" s="215"/>
      <c r="AT418" s="216" t="s">
        <v>183</v>
      </c>
      <c r="AU418" s="216" t="s">
        <v>82</v>
      </c>
      <c r="AV418" s="11" t="s">
        <v>80</v>
      </c>
      <c r="AW418" s="11" t="s">
        <v>35</v>
      </c>
      <c r="AX418" s="11" t="s">
        <v>72</v>
      </c>
      <c r="AY418" s="216" t="s">
        <v>173</v>
      </c>
    </row>
    <row r="419" spans="2:51" s="11" customFormat="1" ht="13.5">
      <c r="B419" s="205"/>
      <c r="C419" s="206"/>
      <c r="D419" s="207" t="s">
        <v>183</v>
      </c>
      <c r="E419" s="208" t="s">
        <v>21</v>
      </c>
      <c r="F419" s="209" t="s">
        <v>324</v>
      </c>
      <c r="G419" s="206"/>
      <c r="H419" s="210" t="s">
        <v>21</v>
      </c>
      <c r="I419" s="211"/>
      <c r="J419" s="206"/>
      <c r="K419" s="206"/>
      <c r="L419" s="212"/>
      <c r="M419" s="213"/>
      <c r="N419" s="214"/>
      <c r="O419" s="214"/>
      <c r="P419" s="214"/>
      <c r="Q419" s="214"/>
      <c r="R419" s="214"/>
      <c r="S419" s="214"/>
      <c r="T419" s="215"/>
      <c r="AT419" s="216" t="s">
        <v>183</v>
      </c>
      <c r="AU419" s="216" t="s">
        <v>82</v>
      </c>
      <c r="AV419" s="11" t="s">
        <v>80</v>
      </c>
      <c r="AW419" s="11" t="s">
        <v>35</v>
      </c>
      <c r="AX419" s="11" t="s">
        <v>72</v>
      </c>
      <c r="AY419" s="216" t="s">
        <v>173</v>
      </c>
    </row>
    <row r="420" spans="2:51" s="11" customFormat="1" ht="13.5">
      <c r="B420" s="205"/>
      <c r="C420" s="206"/>
      <c r="D420" s="207" t="s">
        <v>183</v>
      </c>
      <c r="E420" s="208" t="s">
        <v>21</v>
      </c>
      <c r="F420" s="209" t="s">
        <v>842</v>
      </c>
      <c r="G420" s="206"/>
      <c r="H420" s="210" t="s">
        <v>21</v>
      </c>
      <c r="I420" s="211"/>
      <c r="J420" s="206"/>
      <c r="K420" s="206"/>
      <c r="L420" s="212"/>
      <c r="M420" s="213"/>
      <c r="N420" s="214"/>
      <c r="O420" s="214"/>
      <c r="P420" s="214"/>
      <c r="Q420" s="214"/>
      <c r="R420" s="214"/>
      <c r="S420" s="214"/>
      <c r="T420" s="215"/>
      <c r="AT420" s="216" t="s">
        <v>183</v>
      </c>
      <c r="AU420" s="216" t="s">
        <v>82</v>
      </c>
      <c r="AV420" s="11" t="s">
        <v>80</v>
      </c>
      <c r="AW420" s="11" t="s">
        <v>35</v>
      </c>
      <c r="AX420" s="11" t="s">
        <v>72</v>
      </c>
      <c r="AY420" s="216" t="s">
        <v>173</v>
      </c>
    </row>
    <row r="421" spans="2:51" s="12" customFormat="1" ht="13.5">
      <c r="B421" s="217"/>
      <c r="C421" s="218"/>
      <c r="D421" s="207" t="s">
        <v>183</v>
      </c>
      <c r="E421" s="219" t="s">
        <v>21</v>
      </c>
      <c r="F421" s="220" t="s">
        <v>851</v>
      </c>
      <c r="G421" s="218"/>
      <c r="H421" s="221">
        <v>32.29</v>
      </c>
      <c r="I421" s="222"/>
      <c r="J421" s="218"/>
      <c r="K421" s="218"/>
      <c r="L421" s="223"/>
      <c r="M421" s="224"/>
      <c r="N421" s="225"/>
      <c r="O421" s="225"/>
      <c r="P421" s="225"/>
      <c r="Q421" s="225"/>
      <c r="R421" s="225"/>
      <c r="S421" s="225"/>
      <c r="T421" s="226"/>
      <c r="AT421" s="227" t="s">
        <v>183</v>
      </c>
      <c r="AU421" s="227" t="s">
        <v>82</v>
      </c>
      <c r="AV421" s="12" t="s">
        <v>82</v>
      </c>
      <c r="AW421" s="12" t="s">
        <v>35</v>
      </c>
      <c r="AX421" s="12" t="s">
        <v>72</v>
      </c>
      <c r="AY421" s="227" t="s">
        <v>173</v>
      </c>
    </row>
    <row r="422" spans="2:51" s="11" customFormat="1" ht="13.5">
      <c r="B422" s="205"/>
      <c r="C422" s="206"/>
      <c r="D422" s="207" t="s">
        <v>183</v>
      </c>
      <c r="E422" s="208" t="s">
        <v>21</v>
      </c>
      <c r="F422" s="209" t="s">
        <v>843</v>
      </c>
      <c r="G422" s="206"/>
      <c r="H422" s="210" t="s">
        <v>21</v>
      </c>
      <c r="I422" s="211"/>
      <c r="J422" s="206"/>
      <c r="K422" s="206"/>
      <c r="L422" s="212"/>
      <c r="M422" s="213"/>
      <c r="N422" s="214"/>
      <c r="O422" s="214"/>
      <c r="P422" s="214"/>
      <c r="Q422" s="214"/>
      <c r="R422" s="214"/>
      <c r="S422" s="214"/>
      <c r="T422" s="215"/>
      <c r="AT422" s="216" t="s">
        <v>183</v>
      </c>
      <c r="AU422" s="216" t="s">
        <v>82</v>
      </c>
      <c r="AV422" s="11" t="s">
        <v>80</v>
      </c>
      <c r="AW422" s="11" t="s">
        <v>35</v>
      </c>
      <c r="AX422" s="11" t="s">
        <v>72</v>
      </c>
      <c r="AY422" s="216" t="s">
        <v>173</v>
      </c>
    </row>
    <row r="423" spans="2:51" s="11" customFormat="1" ht="13.5">
      <c r="B423" s="205"/>
      <c r="C423" s="206"/>
      <c r="D423" s="207" t="s">
        <v>183</v>
      </c>
      <c r="E423" s="208" t="s">
        <v>21</v>
      </c>
      <c r="F423" s="209" t="s">
        <v>852</v>
      </c>
      <c r="G423" s="206"/>
      <c r="H423" s="210" t="s">
        <v>21</v>
      </c>
      <c r="I423" s="211"/>
      <c r="J423" s="206"/>
      <c r="K423" s="206"/>
      <c r="L423" s="212"/>
      <c r="M423" s="213"/>
      <c r="N423" s="214"/>
      <c r="O423" s="214"/>
      <c r="P423" s="214"/>
      <c r="Q423" s="214"/>
      <c r="R423" s="214"/>
      <c r="S423" s="214"/>
      <c r="T423" s="215"/>
      <c r="AT423" s="216" t="s">
        <v>183</v>
      </c>
      <c r="AU423" s="216" t="s">
        <v>82</v>
      </c>
      <c r="AV423" s="11" t="s">
        <v>80</v>
      </c>
      <c r="AW423" s="11" t="s">
        <v>35</v>
      </c>
      <c r="AX423" s="11" t="s">
        <v>72</v>
      </c>
      <c r="AY423" s="216" t="s">
        <v>173</v>
      </c>
    </row>
    <row r="424" spans="2:51" s="11" customFormat="1" ht="13.5">
      <c r="B424" s="205"/>
      <c r="C424" s="206"/>
      <c r="D424" s="207" t="s">
        <v>183</v>
      </c>
      <c r="E424" s="208" t="s">
        <v>21</v>
      </c>
      <c r="F424" s="209" t="s">
        <v>842</v>
      </c>
      <c r="G424" s="206"/>
      <c r="H424" s="210" t="s">
        <v>21</v>
      </c>
      <c r="I424" s="211"/>
      <c r="J424" s="206"/>
      <c r="K424" s="206"/>
      <c r="L424" s="212"/>
      <c r="M424" s="213"/>
      <c r="N424" s="214"/>
      <c r="O424" s="214"/>
      <c r="P424" s="214"/>
      <c r="Q424" s="214"/>
      <c r="R424" s="214"/>
      <c r="S424" s="214"/>
      <c r="T424" s="215"/>
      <c r="AT424" s="216" t="s">
        <v>183</v>
      </c>
      <c r="AU424" s="216" t="s">
        <v>82</v>
      </c>
      <c r="AV424" s="11" t="s">
        <v>80</v>
      </c>
      <c r="AW424" s="11" t="s">
        <v>35</v>
      </c>
      <c r="AX424" s="11" t="s">
        <v>72</v>
      </c>
      <c r="AY424" s="216" t="s">
        <v>173</v>
      </c>
    </row>
    <row r="425" spans="2:51" s="12" customFormat="1" ht="13.5">
      <c r="B425" s="217"/>
      <c r="C425" s="218"/>
      <c r="D425" s="207" t="s">
        <v>183</v>
      </c>
      <c r="E425" s="219" t="s">
        <v>21</v>
      </c>
      <c r="F425" s="220" t="s">
        <v>853</v>
      </c>
      <c r="G425" s="218"/>
      <c r="H425" s="221">
        <v>6.5</v>
      </c>
      <c r="I425" s="222"/>
      <c r="J425" s="218"/>
      <c r="K425" s="218"/>
      <c r="L425" s="223"/>
      <c r="M425" s="224"/>
      <c r="N425" s="225"/>
      <c r="O425" s="225"/>
      <c r="P425" s="225"/>
      <c r="Q425" s="225"/>
      <c r="R425" s="225"/>
      <c r="S425" s="225"/>
      <c r="T425" s="226"/>
      <c r="AT425" s="227" t="s">
        <v>183</v>
      </c>
      <c r="AU425" s="227" t="s">
        <v>82</v>
      </c>
      <c r="AV425" s="12" t="s">
        <v>82</v>
      </c>
      <c r="AW425" s="12" t="s">
        <v>35</v>
      </c>
      <c r="AX425" s="12" t="s">
        <v>72</v>
      </c>
      <c r="AY425" s="227" t="s">
        <v>173</v>
      </c>
    </row>
    <row r="426" spans="2:51" s="11" customFormat="1" ht="13.5">
      <c r="B426" s="205"/>
      <c r="C426" s="206"/>
      <c r="D426" s="207" t="s">
        <v>183</v>
      </c>
      <c r="E426" s="208" t="s">
        <v>21</v>
      </c>
      <c r="F426" s="209" t="s">
        <v>843</v>
      </c>
      <c r="G426" s="206"/>
      <c r="H426" s="210" t="s">
        <v>21</v>
      </c>
      <c r="I426" s="211"/>
      <c r="J426" s="206"/>
      <c r="K426" s="206"/>
      <c r="L426" s="212"/>
      <c r="M426" s="213"/>
      <c r="N426" s="214"/>
      <c r="O426" s="214"/>
      <c r="P426" s="214"/>
      <c r="Q426" s="214"/>
      <c r="R426" s="214"/>
      <c r="S426" s="214"/>
      <c r="T426" s="215"/>
      <c r="AT426" s="216" t="s">
        <v>183</v>
      </c>
      <c r="AU426" s="216" t="s">
        <v>82</v>
      </c>
      <c r="AV426" s="11" t="s">
        <v>80</v>
      </c>
      <c r="AW426" s="11" t="s">
        <v>35</v>
      </c>
      <c r="AX426" s="11" t="s">
        <v>72</v>
      </c>
      <c r="AY426" s="216" t="s">
        <v>173</v>
      </c>
    </row>
    <row r="427" spans="2:51" s="11" customFormat="1" ht="13.5">
      <c r="B427" s="205"/>
      <c r="C427" s="206"/>
      <c r="D427" s="207" t="s">
        <v>183</v>
      </c>
      <c r="E427" s="208" t="s">
        <v>21</v>
      </c>
      <c r="F427" s="209" t="s">
        <v>709</v>
      </c>
      <c r="G427" s="206"/>
      <c r="H427" s="210" t="s">
        <v>21</v>
      </c>
      <c r="I427" s="211"/>
      <c r="J427" s="206"/>
      <c r="K427" s="206"/>
      <c r="L427" s="212"/>
      <c r="M427" s="213"/>
      <c r="N427" s="214"/>
      <c r="O427" s="214"/>
      <c r="P427" s="214"/>
      <c r="Q427" s="214"/>
      <c r="R427" s="214"/>
      <c r="S427" s="214"/>
      <c r="T427" s="215"/>
      <c r="AT427" s="216" t="s">
        <v>183</v>
      </c>
      <c r="AU427" s="216" t="s">
        <v>82</v>
      </c>
      <c r="AV427" s="11" t="s">
        <v>80</v>
      </c>
      <c r="AW427" s="11" t="s">
        <v>35</v>
      </c>
      <c r="AX427" s="11" t="s">
        <v>72</v>
      </c>
      <c r="AY427" s="216" t="s">
        <v>173</v>
      </c>
    </row>
    <row r="428" spans="2:51" s="11" customFormat="1" ht="13.5">
      <c r="B428" s="205"/>
      <c r="C428" s="206"/>
      <c r="D428" s="207" t="s">
        <v>183</v>
      </c>
      <c r="E428" s="208" t="s">
        <v>21</v>
      </c>
      <c r="F428" s="209" t="s">
        <v>842</v>
      </c>
      <c r="G428" s="206"/>
      <c r="H428" s="210" t="s">
        <v>21</v>
      </c>
      <c r="I428" s="211"/>
      <c r="J428" s="206"/>
      <c r="K428" s="206"/>
      <c r="L428" s="212"/>
      <c r="M428" s="213"/>
      <c r="N428" s="214"/>
      <c r="O428" s="214"/>
      <c r="P428" s="214"/>
      <c r="Q428" s="214"/>
      <c r="R428" s="214"/>
      <c r="S428" s="214"/>
      <c r="T428" s="215"/>
      <c r="AT428" s="216" t="s">
        <v>183</v>
      </c>
      <c r="AU428" s="216" t="s">
        <v>82</v>
      </c>
      <c r="AV428" s="11" t="s">
        <v>80</v>
      </c>
      <c r="AW428" s="11" t="s">
        <v>35</v>
      </c>
      <c r="AX428" s="11" t="s">
        <v>72</v>
      </c>
      <c r="AY428" s="216" t="s">
        <v>173</v>
      </c>
    </row>
    <row r="429" spans="2:51" s="12" customFormat="1" ht="13.5">
      <c r="B429" s="217"/>
      <c r="C429" s="218"/>
      <c r="D429" s="207" t="s">
        <v>183</v>
      </c>
      <c r="E429" s="219" t="s">
        <v>21</v>
      </c>
      <c r="F429" s="220" t="s">
        <v>854</v>
      </c>
      <c r="G429" s="218"/>
      <c r="H429" s="221">
        <v>9.44</v>
      </c>
      <c r="I429" s="222"/>
      <c r="J429" s="218"/>
      <c r="K429" s="218"/>
      <c r="L429" s="223"/>
      <c r="M429" s="224"/>
      <c r="N429" s="225"/>
      <c r="O429" s="225"/>
      <c r="P429" s="225"/>
      <c r="Q429" s="225"/>
      <c r="R429" s="225"/>
      <c r="S429" s="225"/>
      <c r="T429" s="226"/>
      <c r="AT429" s="227" t="s">
        <v>183</v>
      </c>
      <c r="AU429" s="227" t="s">
        <v>82</v>
      </c>
      <c r="AV429" s="12" t="s">
        <v>82</v>
      </c>
      <c r="AW429" s="12" t="s">
        <v>35</v>
      </c>
      <c r="AX429" s="12" t="s">
        <v>72</v>
      </c>
      <c r="AY429" s="227" t="s">
        <v>173</v>
      </c>
    </row>
    <row r="430" spans="2:51" s="13" customFormat="1" ht="13.5">
      <c r="B430" s="228"/>
      <c r="C430" s="229"/>
      <c r="D430" s="207" t="s">
        <v>183</v>
      </c>
      <c r="E430" s="230" t="s">
        <v>21</v>
      </c>
      <c r="F430" s="231" t="s">
        <v>188</v>
      </c>
      <c r="G430" s="229"/>
      <c r="H430" s="232">
        <v>245.53</v>
      </c>
      <c r="I430" s="233"/>
      <c r="J430" s="229"/>
      <c r="K430" s="229"/>
      <c r="L430" s="234"/>
      <c r="M430" s="235"/>
      <c r="N430" s="236"/>
      <c r="O430" s="236"/>
      <c r="P430" s="236"/>
      <c r="Q430" s="236"/>
      <c r="R430" s="236"/>
      <c r="S430" s="236"/>
      <c r="T430" s="237"/>
      <c r="AT430" s="238" t="s">
        <v>183</v>
      </c>
      <c r="AU430" s="238" t="s">
        <v>82</v>
      </c>
      <c r="AV430" s="13" t="s">
        <v>189</v>
      </c>
      <c r="AW430" s="13" t="s">
        <v>35</v>
      </c>
      <c r="AX430" s="13" t="s">
        <v>72</v>
      </c>
      <c r="AY430" s="238" t="s">
        <v>173</v>
      </c>
    </row>
    <row r="431" spans="2:51" s="14" customFormat="1" ht="13.5">
      <c r="B431" s="243"/>
      <c r="C431" s="244"/>
      <c r="D431" s="239" t="s">
        <v>183</v>
      </c>
      <c r="E431" s="254" t="s">
        <v>21</v>
      </c>
      <c r="F431" s="255" t="s">
        <v>204</v>
      </c>
      <c r="G431" s="244"/>
      <c r="H431" s="256">
        <v>284.52</v>
      </c>
      <c r="I431" s="248"/>
      <c r="J431" s="244"/>
      <c r="K431" s="244"/>
      <c r="L431" s="249"/>
      <c r="M431" s="250"/>
      <c r="N431" s="251"/>
      <c r="O431" s="251"/>
      <c r="P431" s="251"/>
      <c r="Q431" s="251"/>
      <c r="R431" s="251"/>
      <c r="S431" s="251"/>
      <c r="T431" s="252"/>
      <c r="AT431" s="253" t="s">
        <v>183</v>
      </c>
      <c r="AU431" s="253" t="s">
        <v>82</v>
      </c>
      <c r="AV431" s="14" t="s">
        <v>181</v>
      </c>
      <c r="AW431" s="14" t="s">
        <v>35</v>
      </c>
      <c r="AX431" s="14" t="s">
        <v>80</v>
      </c>
      <c r="AY431" s="253" t="s">
        <v>173</v>
      </c>
    </row>
    <row r="432" spans="2:65" s="1" customFormat="1" ht="31.5" customHeight="1">
      <c r="B432" s="41"/>
      <c r="C432" s="262" t="s">
        <v>443</v>
      </c>
      <c r="D432" s="262" t="s">
        <v>710</v>
      </c>
      <c r="E432" s="263" t="s">
        <v>855</v>
      </c>
      <c r="F432" s="264" t="s">
        <v>856</v>
      </c>
      <c r="G432" s="265" t="s">
        <v>179</v>
      </c>
      <c r="H432" s="266">
        <v>290.21</v>
      </c>
      <c r="I432" s="267"/>
      <c r="J432" s="268">
        <f>ROUND(I432*H432,2)</f>
        <v>0</v>
      </c>
      <c r="K432" s="264" t="s">
        <v>180</v>
      </c>
      <c r="L432" s="269"/>
      <c r="M432" s="270" t="s">
        <v>21</v>
      </c>
      <c r="N432" s="271" t="s">
        <v>43</v>
      </c>
      <c r="O432" s="42"/>
      <c r="P432" s="202">
        <f>O432*H432</f>
        <v>0</v>
      </c>
      <c r="Q432" s="202">
        <v>0.0192</v>
      </c>
      <c r="R432" s="202">
        <f>Q432*H432</f>
        <v>5.572031999999999</v>
      </c>
      <c r="S432" s="202">
        <v>0</v>
      </c>
      <c r="T432" s="203">
        <f>S432*H432</f>
        <v>0</v>
      </c>
      <c r="AR432" s="24" t="s">
        <v>600</v>
      </c>
      <c r="AT432" s="24" t="s">
        <v>710</v>
      </c>
      <c r="AU432" s="24" t="s">
        <v>82</v>
      </c>
      <c r="AY432" s="24" t="s">
        <v>173</v>
      </c>
      <c r="BE432" s="204">
        <f>IF(N432="základní",J432,0)</f>
        <v>0</v>
      </c>
      <c r="BF432" s="204">
        <f>IF(N432="snížená",J432,0)</f>
        <v>0</v>
      </c>
      <c r="BG432" s="204">
        <f>IF(N432="zákl. přenesená",J432,0)</f>
        <v>0</v>
      </c>
      <c r="BH432" s="204">
        <f>IF(N432="sníž. přenesená",J432,0)</f>
        <v>0</v>
      </c>
      <c r="BI432" s="204">
        <f>IF(N432="nulová",J432,0)</f>
        <v>0</v>
      </c>
      <c r="BJ432" s="24" t="s">
        <v>80</v>
      </c>
      <c r="BK432" s="204">
        <f>ROUND(I432*H432,2)</f>
        <v>0</v>
      </c>
      <c r="BL432" s="24" t="s">
        <v>465</v>
      </c>
      <c r="BM432" s="24" t="s">
        <v>857</v>
      </c>
    </row>
    <row r="433" spans="2:51" s="12" customFormat="1" ht="13.5">
      <c r="B433" s="217"/>
      <c r="C433" s="218"/>
      <c r="D433" s="207" t="s">
        <v>183</v>
      </c>
      <c r="E433" s="219" t="s">
        <v>21</v>
      </c>
      <c r="F433" s="220" t="s">
        <v>21</v>
      </c>
      <c r="G433" s="218"/>
      <c r="H433" s="221">
        <v>0</v>
      </c>
      <c r="I433" s="222"/>
      <c r="J433" s="218"/>
      <c r="K433" s="218"/>
      <c r="L433" s="223"/>
      <c r="M433" s="224"/>
      <c r="N433" s="225"/>
      <c r="O433" s="225"/>
      <c r="P433" s="225"/>
      <c r="Q433" s="225"/>
      <c r="R433" s="225"/>
      <c r="S433" s="225"/>
      <c r="T433" s="226"/>
      <c r="AT433" s="227" t="s">
        <v>183</v>
      </c>
      <c r="AU433" s="227" t="s">
        <v>82</v>
      </c>
      <c r="AV433" s="12" t="s">
        <v>82</v>
      </c>
      <c r="AW433" s="12" t="s">
        <v>35</v>
      </c>
      <c r="AX433" s="12" t="s">
        <v>72</v>
      </c>
      <c r="AY433" s="227" t="s">
        <v>173</v>
      </c>
    </row>
    <row r="434" spans="2:51" s="12" customFormat="1" ht="13.5">
      <c r="B434" s="217"/>
      <c r="C434" s="218"/>
      <c r="D434" s="207" t="s">
        <v>183</v>
      </c>
      <c r="E434" s="219" t="s">
        <v>21</v>
      </c>
      <c r="F434" s="220" t="s">
        <v>21</v>
      </c>
      <c r="G434" s="218"/>
      <c r="H434" s="221">
        <v>0</v>
      </c>
      <c r="I434" s="222"/>
      <c r="J434" s="218"/>
      <c r="K434" s="218"/>
      <c r="L434" s="223"/>
      <c r="M434" s="224"/>
      <c r="N434" s="225"/>
      <c r="O434" s="225"/>
      <c r="P434" s="225"/>
      <c r="Q434" s="225"/>
      <c r="R434" s="225"/>
      <c r="S434" s="225"/>
      <c r="T434" s="226"/>
      <c r="AT434" s="227" t="s">
        <v>183</v>
      </c>
      <c r="AU434" s="227" t="s">
        <v>82</v>
      </c>
      <c r="AV434" s="12" t="s">
        <v>82</v>
      </c>
      <c r="AW434" s="12" t="s">
        <v>35</v>
      </c>
      <c r="AX434" s="12" t="s">
        <v>72</v>
      </c>
      <c r="AY434" s="227" t="s">
        <v>173</v>
      </c>
    </row>
    <row r="435" spans="2:51" s="11" customFormat="1" ht="13.5">
      <c r="B435" s="205"/>
      <c r="C435" s="206"/>
      <c r="D435" s="207" t="s">
        <v>183</v>
      </c>
      <c r="E435" s="208" t="s">
        <v>21</v>
      </c>
      <c r="F435" s="209" t="s">
        <v>842</v>
      </c>
      <c r="G435" s="206"/>
      <c r="H435" s="210" t="s">
        <v>21</v>
      </c>
      <c r="I435" s="211"/>
      <c r="J435" s="206"/>
      <c r="K435" s="206"/>
      <c r="L435" s="212"/>
      <c r="M435" s="213"/>
      <c r="N435" s="214"/>
      <c r="O435" s="214"/>
      <c r="P435" s="214"/>
      <c r="Q435" s="214"/>
      <c r="R435" s="214"/>
      <c r="S435" s="214"/>
      <c r="T435" s="215"/>
      <c r="AT435" s="216" t="s">
        <v>183</v>
      </c>
      <c r="AU435" s="216" t="s">
        <v>82</v>
      </c>
      <c r="AV435" s="11" t="s">
        <v>80</v>
      </c>
      <c r="AW435" s="11" t="s">
        <v>35</v>
      </c>
      <c r="AX435" s="11" t="s">
        <v>72</v>
      </c>
      <c r="AY435" s="216" t="s">
        <v>173</v>
      </c>
    </row>
    <row r="436" spans="2:51" s="12" customFormat="1" ht="13.5">
      <c r="B436" s="217"/>
      <c r="C436" s="218"/>
      <c r="D436" s="207" t="s">
        <v>183</v>
      </c>
      <c r="E436" s="219" t="s">
        <v>21</v>
      </c>
      <c r="F436" s="220" t="s">
        <v>21</v>
      </c>
      <c r="G436" s="218"/>
      <c r="H436" s="221">
        <v>0</v>
      </c>
      <c r="I436" s="222"/>
      <c r="J436" s="218"/>
      <c r="K436" s="218"/>
      <c r="L436" s="223"/>
      <c r="M436" s="224"/>
      <c r="N436" s="225"/>
      <c r="O436" s="225"/>
      <c r="P436" s="225"/>
      <c r="Q436" s="225"/>
      <c r="R436" s="225"/>
      <c r="S436" s="225"/>
      <c r="T436" s="226"/>
      <c r="AT436" s="227" t="s">
        <v>183</v>
      </c>
      <c r="AU436" s="227" t="s">
        <v>82</v>
      </c>
      <c r="AV436" s="12" t="s">
        <v>82</v>
      </c>
      <c r="AW436" s="12" t="s">
        <v>35</v>
      </c>
      <c r="AX436" s="12" t="s">
        <v>72</v>
      </c>
      <c r="AY436" s="227" t="s">
        <v>173</v>
      </c>
    </row>
    <row r="437" spans="2:51" s="11" customFormat="1" ht="13.5">
      <c r="B437" s="205"/>
      <c r="C437" s="206"/>
      <c r="D437" s="207" t="s">
        <v>183</v>
      </c>
      <c r="E437" s="208" t="s">
        <v>21</v>
      </c>
      <c r="F437" s="209" t="s">
        <v>770</v>
      </c>
      <c r="G437" s="206"/>
      <c r="H437" s="210" t="s">
        <v>21</v>
      </c>
      <c r="I437" s="211"/>
      <c r="J437" s="206"/>
      <c r="K437" s="206"/>
      <c r="L437" s="212"/>
      <c r="M437" s="213"/>
      <c r="N437" s="214"/>
      <c r="O437" s="214"/>
      <c r="P437" s="214"/>
      <c r="Q437" s="214"/>
      <c r="R437" s="214"/>
      <c r="S437" s="214"/>
      <c r="T437" s="215"/>
      <c r="AT437" s="216" t="s">
        <v>183</v>
      </c>
      <c r="AU437" s="216" t="s">
        <v>82</v>
      </c>
      <c r="AV437" s="11" t="s">
        <v>80</v>
      </c>
      <c r="AW437" s="11" t="s">
        <v>35</v>
      </c>
      <c r="AX437" s="11" t="s">
        <v>72</v>
      </c>
      <c r="AY437" s="216" t="s">
        <v>173</v>
      </c>
    </row>
    <row r="438" spans="2:51" s="11" customFormat="1" ht="13.5">
      <c r="B438" s="205"/>
      <c r="C438" s="206"/>
      <c r="D438" s="207" t="s">
        <v>183</v>
      </c>
      <c r="E438" s="208" t="s">
        <v>21</v>
      </c>
      <c r="F438" s="209" t="s">
        <v>663</v>
      </c>
      <c r="G438" s="206"/>
      <c r="H438" s="210" t="s">
        <v>21</v>
      </c>
      <c r="I438" s="211"/>
      <c r="J438" s="206"/>
      <c r="K438" s="206"/>
      <c r="L438" s="212"/>
      <c r="M438" s="213"/>
      <c r="N438" s="214"/>
      <c r="O438" s="214"/>
      <c r="P438" s="214"/>
      <c r="Q438" s="214"/>
      <c r="R438" s="214"/>
      <c r="S438" s="214"/>
      <c r="T438" s="215"/>
      <c r="AT438" s="216" t="s">
        <v>183</v>
      </c>
      <c r="AU438" s="216" t="s">
        <v>82</v>
      </c>
      <c r="AV438" s="11" t="s">
        <v>80</v>
      </c>
      <c r="AW438" s="11" t="s">
        <v>35</v>
      </c>
      <c r="AX438" s="11" t="s">
        <v>72</v>
      </c>
      <c r="AY438" s="216" t="s">
        <v>173</v>
      </c>
    </row>
    <row r="439" spans="2:51" s="11" customFormat="1" ht="13.5">
      <c r="B439" s="205"/>
      <c r="C439" s="206"/>
      <c r="D439" s="207" t="s">
        <v>183</v>
      </c>
      <c r="E439" s="208" t="s">
        <v>21</v>
      </c>
      <c r="F439" s="209" t="s">
        <v>842</v>
      </c>
      <c r="G439" s="206"/>
      <c r="H439" s="210" t="s">
        <v>21</v>
      </c>
      <c r="I439" s="211"/>
      <c r="J439" s="206"/>
      <c r="K439" s="206"/>
      <c r="L439" s="212"/>
      <c r="M439" s="213"/>
      <c r="N439" s="214"/>
      <c r="O439" s="214"/>
      <c r="P439" s="214"/>
      <c r="Q439" s="214"/>
      <c r="R439" s="214"/>
      <c r="S439" s="214"/>
      <c r="T439" s="215"/>
      <c r="AT439" s="216" t="s">
        <v>183</v>
      </c>
      <c r="AU439" s="216" t="s">
        <v>82</v>
      </c>
      <c r="AV439" s="11" t="s">
        <v>80</v>
      </c>
      <c r="AW439" s="11" t="s">
        <v>35</v>
      </c>
      <c r="AX439" s="11" t="s">
        <v>72</v>
      </c>
      <c r="AY439" s="216" t="s">
        <v>173</v>
      </c>
    </row>
    <row r="440" spans="2:51" s="12" customFormat="1" ht="13.5">
      <c r="B440" s="217"/>
      <c r="C440" s="218"/>
      <c r="D440" s="207" t="s">
        <v>183</v>
      </c>
      <c r="E440" s="219" t="s">
        <v>21</v>
      </c>
      <c r="F440" s="220" t="s">
        <v>799</v>
      </c>
      <c r="G440" s="218"/>
      <c r="H440" s="221">
        <v>12.35</v>
      </c>
      <c r="I440" s="222"/>
      <c r="J440" s="218"/>
      <c r="K440" s="218"/>
      <c r="L440" s="223"/>
      <c r="M440" s="224"/>
      <c r="N440" s="225"/>
      <c r="O440" s="225"/>
      <c r="P440" s="225"/>
      <c r="Q440" s="225"/>
      <c r="R440" s="225"/>
      <c r="S440" s="225"/>
      <c r="T440" s="226"/>
      <c r="AT440" s="227" t="s">
        <v>183</v>
      </c>
      <c r="AU440" s="227" t="s">
        <v>82</v>
      </c>
      <c r="AV440" s="12" t="s">
        <v>82</v>
      </c>
      <c r="AW440" s="12" t="s">
        <v>35</v>
      </c>
      <c r="AX440" s="12" t="s">
        <v>72</v>
      </c>
      <c r="AY440" s="227" t="s">
        <v>173</v>
      </c>
    </row>
    <row r="441" spans="2:51" s="11" customFormat="1" ht="13.5">
      <c r="B441" s="205"/>
      <c r="C441" s="206"/>
      <c r="D441" s="207" t="s">
        <v>183</v>
      </c>
      <c r="E441" s="208" t="s">
        <v>21</v>
      </c>
      <c r="F441" s="209" t="s">
        <v>770</v>
      </c>
      <c r="G441" s="206"/>
      <c r="H441" s="210" t="s">
        <v>21</v>
      </c>
      <c r="I441" s="211"/>
      <c r="J441" s="206"/>
      <c r="K441" s="206"/>
      <c r="L441" s="212"/>
      <c r="M441" s="213"/>
      <c r="N441" s="214"/>
      <c r="O441" s="214"/>
      <c r="P441" s="214"/>
      <c r="Q441" s="214"/>
      <c r="R441" s="214"/>
      <c r="S441" s="214"/>
      <c r="T441" s="215"/>
      <c r="AT441" s="216" t="s">
        <v>183</v>
      </c>
      <c r="AU441" s="216" t="s">
        <v>82</v>
      </c>
      <c r="AV441" s="11" t="s">
        <v>80</v>
      </c>
      <c r="AW441" s="11" t="s">
        <v>35</v>
      </c>
      <c r="AX441" s="11" t="s">
        <v>72</v>
      </c>
      <c r="AY441" s="216" t="s">
        <v>173</v>
      </c>
    </row>
    <row r="442" spans="2:51" s="11" customFormat="1" ht="13.5">
      <c r="B442" s="205"/>
      <c r="C442" s="206"/>
      <c r="D442" s="207" t="s">
        <v>183</v>
      </c>
      <c r="E442" s="208" t="s">
        <v>21</v>
      </c>
      <c r="F442" s="209" t="s">
        <v>301</v>
      </c>
      <c r="G442" s="206"/>
      <c r="H442" s="210" t="s">
        <v>21</v>
      </c>
      <c r="I442" s="211"/>
      <c r="J442" s="206"/>
      <c r="K442" s="206"/>
      <c r="L442" s="212"/>
      <c r="M442" s="213"/>
      <c r="N442" s="214"/>
      <c r="O442" s="214"/>
      <c r="P442" s="214"/>
      <c r="Q442" s="214"/>
      <c r="R442" s="214"/>
      <c r="S442" s="214"/>
      <c r="T442" s="215"/>
      <c r="AT442" s="216" t="s">
        <v>183</v>
      </c>
      <c r="AU442" s="216" t="s">
        <v>82</v>
      </c>
      <c r="AV442" s="11" t="s">
        <v>80</v>
      </c>
      <c r="AW442" s="11" t="s">
        <v>35</v>
      </c>
      <c r="AX442" s="11" t="s">
        <v>72</v>
      </c>
      <c r="AY442" s="216" t="s">
        <v>173</v>
      </c>
    </row>
    <row r="443" spans="2:51" s="11" customFormat="1" ht="13.5">
      <c r="B443" s="205"/>
      <c r="C443" s="206"/>
      <c r="D443" s="207" t="s">
        <v>183</v>
      </c>
      <c r="E443" s="208" t="s">
        <v>21</v>
      </c>
      <c r="F443" s="209" t="s">
        <v>842</v>
      </c>
      <c r="G443" s="206"/>
      <c r="H443" s="210" t="s">
        <v>21</v>
      </c>
      <c r="I443" s="211"/>
      <c r="J443" s="206"/>
      <c r="K443" s="206"/>
      <c r="L443" s="212"/>
      <c r="M443" s="213"/>
      <c r="N443" s="214"/>
      <c r="O443" s="214"/>
      <c r="P443" s="214"/>
      <c r="Q443" s="214"/>
      <c r="R443" s="214"/>
      <c r="S443" s="214"/>
      <c r="T443" s="215"/>
      <c r="AT443" s="216" t="s">
        <v>183</v>
      </c>
      <c r="AU443" s="216" t="s">
        <v>82</v>
      </c>
      <c r="AV443" s="11" t="s">
        <v>80</v>
      </c>
      <c r="AW443" s="11" t="s">
        <v>35</v>
      </c>
      <c r="AX443" s="11" t="s">
        <v>72</v>
      </c>
      <c r="AY443" s="216" t="s">
        <v>173</v>
      </c>
    </row>
    <row r="444" spans="2:51" s="12" customFormat="1" ht="13.5">
      <c r="B444" s="217"/>
      <c r="C444" s="218"/>
      <c r="D444" s="207" t="s">
        <v>183</v>
      </c>
      <c r="E444" s="219" t="s">
        <v>21</v>
      </c>
      <c r="F444" s="220" t="s">
        <v>800</v>
      </c>
      <c r="G444" s="218"/>
      <c r="H444" s="221">
        <v>6.32</v>
      </c>
      <c r="I444" s="222"/>
      <c r="J444" s="218"/>
      <c r="K444" s="218"/>
      <c r="L444" s="223"/>
      <c r="M444" s="224"/>
      <c r="N444" s="225"/>
      <c r="O444" s="225"/>
      <c r="P444" s="225"/>
      <c r="Q444" s="225"/>
      <c r="R444" s="225"/>
      <c r="S444" s="225"/>
      <c r="T444" s="226"/>
      <c r="AT444" s="227" t="s">
        <v>183</v>
      </c>
      <c r="AU444" s="227" t="s">
        <v>82</v>
      </c>
      <c r="AV444" s="12" t="s">
        <v>82</v>
      </c>
      <c r="AW444" s="12" t="s">
        <v>35</v>
      </c>
      <c r="AX444" s="12" t="s">
        <v>72</v>
      </c>
      <c r="AY444" s="227" t="s">
        <v>173</v>
      </c>
    </row>
    <row r="445" spans="2:51" s="11" customFormat="1" ht="13.5">
      <c r="B445" s="205"/>
      <c r="C445" s="206"/>
      <c r="D445" s="207" t="s">
        <v>183</v>
      </c>
      <c r="E445" s="208" t="s">
        <v>21</v>
      </c>
      <c r="F445" s="209" t="s">
        <v>770</v>
      </c>
      <c r="G445" s="206"/>
      <c r="H445" s="210" t="s">
        <v>21</v>
      </c>
      <c r="I445" s="211"/>
      <c r="J445" s="206"/>
      <c r="K445" s="206"/>
      <c r="L445" s="212"/>
      <c r="M445" s="213"/>
      <c r="N445" s="214"/>
      <c r="O445" s="214"/>
      <c r="P445" s="214"/>
      <c r="Q445" s="214"/>
      <c r="R445" s="214"/>
      <c r="S445" s="214"/>
      <c r="T445" s="215"/>
      <c r="AT445" s="216" t="s">
        <v>183</v>
      </c>
      <c r="AU445" s="216" t="s">
        <v>82</v>
      </c>
      <c r="AV445" s="11" t="s">
        <v>80</v>
      </c>
      <c r="AW445" s="11" t="s">
        <v>35</v>
      </c>
      <c r="AX445" s="11" t="s">
        <v>72</v>
      </c>
      <c r="AY445" s="216" t="s">
        <v>173</v>
      </c>
    </row>
    <row r="446" spans="2:51" s="11" customFormat="1" ht="13.5">
      <c r="B446" s="205"/>
      <c r="C446" s="206"/>
      <c r="D446" s="207" t="s">
        <v>183</v>
      </c>
      <c r="E446" s="208" t="s">
        <v>21</v>
      </c>
      <c r="F446" s="209" t="s">
        <v>773</v>
      </c>
      <c r="G446" s="206"/>
      <c r="H446" s="210" t="s">
        <v>21</v>
      </c>
      <c r="I446" s="211"/>
      <c r="J446" s="206"/>
      <c r="K446" s="206"/>
      <c r="L446" s="212"/>
      <c r="M446" s="213"/>
      <c r="N446" s="214"/>
      <c r="O446" s="214"/>
      <c r="P446" s="214"/>
      <c r="Q446" s="214"/>
      <c r="R446" s="214"/>
      <c r="S446" s="214"/>
      <c r="T446" s="215"/>
      <c r="AT446" s="216" t="s">
        <v>183</v>
      </c>
      <c r="AU446" s="216" t="s">
        <v>82</v>
      </c>
      <c r="AV446" s="11" t="s">
        <v>80</v>
      </c>
      <c r="AW446" s="11" t="s">
        <v>35</v>
      </c>
      <c r="AX446" s="11" t="s">
        <v>72</v>
      </c>
      <c r="AY446" s="216" t="s">
        <v>173</v>
      </c>
    </row>
    <row r="447" spans="2:51" s="11" customFormat="1" ht="13.5">
      <c r="B447" s="205"/>
      <c r="C447" s="206"/>
      <c r="D447" s="207" t="s">
        <v>183</v>
      </c>
      <c r="E447" s="208" t="s">
        <v>21</v>
      </c>
      <c r="F447" s="209" t="s">
        <v>842</v>
      </c>
      <c r="G447" s="206"/>
      <c r="H447" s="210" t="s">
        <v>21</v>
      </c>
      <c r="I447" s="211"/>
      <c r="J447" s="206"/>
      <c r="K447" s="206"/>
      <c r="L447" s="212"/>
      <c r="M447" s="213"/>
      <c r="N447" s="214"/>
      <c r="O447" s="214"/>
      <c r="P447" s="214"/>
      <c r="Q447" s="214"/>
      <c r="R447" s="214"/>
      <c r="S447" s="214"/>
      <c r="T447" s="215"/>
      <c r="AT447" s="216" t="s">
        <v>183</v>
      </c>
      <c r="AU447" s="216" t="s">
        <v>82</v>
      </c>
      <c r="AV447" s="11" t="s">
        <v>80</v>
      </c>
      <c r="AW447" s="11" t="s">
        <v>35</v>
      </c>
      <c r="AX447" s="11" t="s">
        <v>72</v>
      </c>
      <c r="AY447" s="216" t="s">
        <v>173</v>
      </c>
    </row>
    <row r="448" spans="2:51" s="12" customFormat="1" ht="13.5">
      <c r="B448" s="217"/>
      <c r="C448" s="218"/>
      <c r="D448" s="207" t="s">
        <v>183</v>
      </c>
      <c r="E448" s="219" t="s">
        <v>21</v>
      </c>
      <c r="F448" s="220" t="s">
        <v>801</v>
      </c>
      <c r="G448" s="218"/>
      <c r="H448" s="221">
        <v>5.09</v>
      </c>
      <c r="I448" s="222"/>
      <c r="J448" s="218"/>
      <c r="K448" s="218"/>
      <c r="L448" s="223"/>
      <c r="M448" s="224"/>
      <c r="N448" s="225"/>
      <c r="O448" s="225"/>
      <c r="P448" s="225"/>
      <c r="Q448" s="225"/>
      <c r="R448" s="225"/>
      <c r="S448" s="225"/>
      <c r="T448" s="226"/>
      <c r="AT448" s="227" t="s">
        <v>183</v>
      </c>
      <c r="AU448" s="227" t="s">
        <v>82</v>
      </c>
      <c r="AV448" s="12" t="s">
        <v>82</v>
      </c>
      <c r="AW448" s="12" t="s">
        <v>35</v>
      </c>
      <c r="AX448" s="12" t="s">
        <v>72</v>
      </c>
      <c r="AY448" s="227" t="s">
        <v>173</v>
      </c>
    </row>
    <row r="449" spans="2:51" s="11" customFormat="1" ht="13.5">
      <c r="B449" s="205"/>
      <c r="C449" s="206"/>
      <c r="D449" s="207" t="s">
        <v>183</v>
      </c>
      <c r="E449" s="208" t="s">
        <v>21</v>
      </c>
      <c r="F449" s="209" t="s">
        <v>770</v>
      </c>
      <c r="G449" s="206"/>
      <c r="H449" s="210" t="s">
        <v>21</v>
      </c>
      <c r="I449" s="211"/>
      <c r="J449" s="206"/>
      <c r="K449" s="206"/>
      <c r="L449" s="212"/>
      <c r="M449" s="213"/>
      <c r="N449" s="214"/>
      <c r="O449" s="214"/>
      <c r="P449" s="214"/>
      <c r="Q449" s="214"/>
      <c r="R449" s="214"/>
      <c r="S449" s="214"/>
      <c r="T449" s="215"/>
      <c r="AT449" s="216" t="s">
        <v>183</v>
      </c>
      <c r="AU449" s="216" t="s">
        <v>82</v>
      </c>
      <c r="AV449" s="11" t="s">
        <v>80</v>
      </c>
      <c r="AW449" s="11" t="s">
        <v>35</v>
      </c>
      <c r="AX449" s="11" t="s">
        <v>72</v>
      </c>
      <c r="AY449" s="216" t="s">
        <v>173</v>
      </c>
    </row>
    <row r="450" spans="2:51" s="11" customFormat="1" ht="13.5">
      <c r="B450" s="205"/>
      <c r="C450" s="206"/>
      <c r="D450" s="207" t="s">
        <v>183</v>
      </c>
      <c r="E450" s="208" t="s">
        <v>21</v>
      </c>
      <c r="F450" s="209" t="s">
        <v>340</v>
      </c>
      <c r="G450" s="206"/>
      <c r="H450" s="210" t="s">
        <v>21</v>
      </c>
      <c r="I450" s="211"/>
      <c r="J450" s="206"/>
      <c r="K450" s="206"/>
      <c r="L450" s="212"/>
      <c r="M450" s="213"/>
      <c r="N450" s="214"/>
      <c r="O450" s="214"/>
      <c r="P450" s="214"/>
      <c r="Q450" s="214"/>
      <c r="R450" s="214"/>
      <c r="S450" s="214"/>
      <c r="T450" s="215"/>
      <c r="AT450" s="216" t="s">
        <v>183</v>
      </c>
      <c r="AU450" s="216" t="s">
        <v>82</v>
      </c>
      <c r="AV450" s="11" t="s">
        <v>80</v>
      </c>
      <c r="AW450" s="11" t="s">
        <v>35</v>
      </c>
      <c r="AX450" s="11" t="s">
        <v>72</v>
      </c>
      <c r="AY450" s="216" t="s">
        <v>173</v>
      </c>
    </row>
    <row r="451" spans="2:51" s="11" customFormat="1" ht="13.5">
      <c r="B451" s="205"/>
      <c r="C451" s="206"/>
      <c r="D451" s="207" t="s">
        <v>183</v>
      </c>
      <c r="E451" s="208" t="s">
        <v>21</v>
      </c>
      <c r="F451" s="209" t="s">
        <v>842</v>
      </c>
      <c r="G451" s="206"/>
      <c r="H451" s="210" t="s">
        <v>21</v>
      </c>
      <c r="I451" s="211"/>
      <c r="J451" s="206"/>
      <c r="K451" s="206"/>
      <c r="L451" s="212"/>
      <c r="M451" s="213"/>
      <c r="N451" s="214"/>
      <c r="O451" s="214"/>
      <c r="P451" s="214"/>
      <c r="Q451" s="214"/>
      <c r="R451" s="214"/>
      <c r="S451" s="214"/>
      <c r="T451" s="215"/>
      <c r="AT451" s="216" t="s">
        <v>183</v>
      </c>
      <c r="AU451" s="216" t="s">
        <v>82</v>
      </c>
      <c r="AV451" s="11" t="s">
        <v>80</v>
      </c>
      <c r="AW451" s="11" t="s">
        <v>35</v>
      </c>
      <c r="AX451" s="11" t="s">
        <v>72</v>
      </c>
      <c r="AY451" s="216" t="s">
        <v>173</v>
      </c>
    </row>
    <row r="452" spans="2:51" s="12" customFormat="1" ht="13.5">
      <c r="B452" s="217"/>
      <c r="C452" s="218"/>
      <c r="D452" s="207" t="s">
        <v>183</v>
      </c>
      <c r="E452" s="219" t="s">
        <v>21</v>
      </c>
      <c r="F452" s="220" t="s">
        <v>802</v>
      </c>
      <c r="G452" s="218"/>
      <c r="H452" s="221">
        <v>10.21</v>
      </c>
      <c r="I452" s="222"/>
      <c r="J452" s="218"/>
      <c r="K452" s="218"/>
      <c r="L452" s="223"/>
      <c r="M452" s="224"/>
      <c r="N452" s="225"/>
      <c r="O452" s="225"/>
      <c r="P452" s="225"/>
      <c r="Q452" s="225"/>
      <c r="R452" s="225"/>
      <c r="S452" s="225"/>
      <c r="T452" s="226"/>
      <c r="AT452" s="227" t="s">
        <v>183</v>
      </c>
      <c r="AU452" s="227" t="s">
        <v>82</v>
      </c>
      <c r="AV452" s="12" t="s">
        <v>82</v>
      </c>
      <c r="AW452" s="12" t="s">
        <v>35</v>
      </c>
      <c r="AX452" s="12" t="s">
        <v>72</v>
      </c>
      <c r="AY452" s="227" t="s">
        <v>173</v>
      </c>
    </row>
    <row r="453" spans="2:51" s="11" customFormat="1" ht="13.5">
      <c r="B453" s="205"/>
      <c r="C453" s="206"/>
      <c r="D453" s="207" t="s">
        <v>183</v>
      </c>
      <c r="E453" s="208" t="s">
        <v>21</v>
      </c>
      <c r="F453" s="209" t="s">
        <v>770</v>
      </c>
      <c r="G453" s="206"/>
      <c r="H453" s="210" t="s">
        <v>21</v>
      </c>
      <c r="I453" s="211"/>
      <c r="J453" s="206"/>
      <c r="K453" s="206"/>
      <c r="L453" s="212"/>
      <c r="M453" s="213"/>
      <c r="N453" s="214"/>
      <c r="O453" s="214"/>
      <c r="P453" s="214"/>
      <c r="Q453" s="214"/>
      <c r="R453" s="214"/>
      <c r="S453" s="214"/>
      <c r="T453" s="215"/>
      <c r="AT453" s="216" t="s">
        <v>183</v>
      </c>
      <c r="AU453" s="216" t="s">
        <v>82</v>
      </c>
      <c r="AV453" s="11" t="s">
        <v>80</v>
      </c>
      <c r="AW453" s="11" t="s">
        <v>35</v>
      </c>
      <c r="AX453" s="11" t="s">
        <v>72</v>
      </c>
      <c r="AY453" s="216" t="s">
        <v>173</v>
      </c>
    </row>
    <row r="454" spans="2:51" s="11" customFormat="1" ht="13.5">
      <c r="B454" s="205"/>
      <c r="C454" s="206"/>
      <c r="D454" s="207" t="s">
        <v>183</v>
      </c>
      <c r="E454" s="208" t="s">
        <v>21</v>
      </c>
      <c r="F454" s="209" t="s">
        <v>776</v>
      </c>
      <c r="G454" s="206"/>
      <c r="H454" s="210" t="s">
        <v>21</v>
      </c>
      <c r="I454" s="211"/>
      <c r="J454" s="206"/>
      <c r="K454" s="206"/>
      <c r="L454" s="212"/>
      <c r="M454" s="213"/>
      <c r="N454" s="214"/>
      <c r="O454" s="214"/>
      <c r="P454" s="214"/>
      <c r="Q454" s="214"/>
      <c r="R454" s="214"/>
      <c r="S454" s="214"/>
      <c r="T454" s="215"/>
      <c r="AT454" s="216" t="s">
        <v>183</v>
      </c>
      <c r="AU454" s="216" t="s">
        <v>82</v>
      </c>
      <c r="AV454" s="11" t="s">
        <v>80</v>
      </c>
      <c r="AW454" s="11" t="s">
        <v>35</v>
      </c>
      <c r="AX454" s="11" t="s">
        <v>72</v>
      </c>
      <c r="AY454" s="216" t="s">
        <v>173</v>
      </c>
    </row>
    <row r="455" spans="2:51" s="11" customFormat="1" ht="13.5">
      <c r="B455" s="205"/>
      <c r="C455" s="206"/>
      <c r="D455" s="207" t="s">
        <v>183</v>
      </c>
      <c r="E455" s="208" t="s">
        <v>21</v>
      </c>
      <c r="F455" s="209" t="s">
        <v>842</v>
      </c>
      <c r="G455" s="206"/>
      <c r="H455" s="210" t="s">
        <v>21</v>
      </c>
      <c r="I455" s="211"/>
      <c r="J455" s="206"/>
      <c r="K455" s="206"/>
      <c r="L455" s="212"/>
      <c r="M455" s="213"/>
      <c r="N455" s="214"/>
      <c r="O455" s="214"/>
      <c r="P455" s="214"/>
      <c r="Q455" s="214"/>
      <c r="R455" s="214"/>
      <c r="S455" s="214"/>
      <c r="T455" s="215"/>
      <c r="AT455" s="216" t="s">
        <v>183</v>
      </c>
      <c r="AU455" s="216" t="s">
        <v>82</v>
      </c>
      <c r="AV455" s="11" t="s">
        <v>80</v>
      </c>
      <c r="AW455" s="11" t="s">
        <v>35</v>
      </c>
      <c r="AX455" s="11" t="s">
        <v>72</v>
      </c>
      <c r="AY455" s="216" t="s">
        <v>173</v>
      </c>
    </row>
    <row r="456" spans="2:51" s="12" customFormat="1" ht="13.5">
      <c r="B456" s="217"/>
      <c r="C456" s="218"/>
      <c r="D456" s="207" t="s">
        <v>183</v>
      </c>
      <c r="E456" s="219" t="s">
        <v>21</v>
      </c>
      <c r="F456" s="220" t="s">
        <v>803</v>
      </c>
      <c r="G456" s="218"/>
      <c r="H456" s="221">
        <v>2.28</v>
      </c>
      <c r="I456" s="222"/>
      <c r="J456" s="218"/>
      <c r="K456" s="218"/>
      <c r="L456" s="223"/>
      <c r="M456" s="224"/>
      <c r="N456" s="225"/>
      <c r="O456" s="225"/>
      <c r="P456" s="225"/>
      <c r="Q456" s="225"/>
      <c r="R456" s="225"/>
      <c r="S456" s="225"/>
      <c r="T456" s="226"/>
      <c r="AT456" s="227" t="s">
        <v>183</v>
      </c>
      <c r="AU456" s="227" t="s">
        <v>82</v>
      </c>
      <c r="AV456" s="12" t="s">
        <v>82</v>
      </c>
      <c r="AW456" s="12" t="s">
        <v>35</v>
      </c>
      <c r="AX456" s="12" t="s">
        <v>72</v>
      </c>
      <c r="AY456" s="227" t="s">
        <v>173</v>
      </c>
    </row>
    <row r="457" spans="2:51" s="13" customFormat="1" ht="13.5">
      <c r="B457" s="228"/>
      <c r="C457" s="229"/>
      <c r="D457" s="207" t="s">
        <v>183</v>
      </c>
      <c r="E457" s="230" t="s">
        <v>21</v>
      </c>
      <c r="F457" s="231" t="s">
        <v>188</v>
      </c>
      <c r="G457" s="229"/>
      <c r="H457" s="232">
        <v>36.25</v>
      </c>
      <c r="I457" s="233"/>
      <c r="J457" s="229"/>
      <c r="K457" s="229"/>
      <c r="L457" s="234"/>
      <c r="M457" s="235"/>
      <c r="N457" s="236"/>
      <c r="O457" s="236"/>
      <c r="P457" s="236"/>
      <c r="Q457" s="236"/>
      <c r="R457" s="236"/>
      <c r="S457" s="236"/>
      <c r="T457" s="237"/>
      <c r="AT457" s="238" t="s">
        <v>183</v>
      </c>
      <c r="AU457" s="238" t="s">
        <v>82</v>
      </c>
      <c r="AV457" s="13" t="s">
        <v>189</v>
      </c>
      <c r="AW457" s="13" t="s">
        <v>35</v>
      </c>
      <c r="AX457" s="13" t="s">
        <v>72</v>
      </c>
      <c r="AY457" s="238" t="s">
        <v>173</v>
      </c>
    </row>
    <row r="458" spans="2:51" s="11" customFormat="1" ht="13.5">
      <c r="B458" s="205"/>
      <c r="C458" s="206"/>
      <c r="D458" s="207" t="s">
        <v>183</v>
      </c>
      <c r="E458" s="208" t="s">
        <v>21</v>
      </c>
      <c r="F458" s="209" t="s">
        <v>779</v>
      </c>
      <c r="G458" s="206"/>
      <c r="H458" s="210" t="s">
        <v>21</v>
      </c>
      <c r="I458" s="211"/>
      <c r="J458" s="206"/>
      <c r="K458" s="206"/>
      <c r="L458" s="212"/>
      <c r="M458" s="213"/>
      <c r="N458" s="214"/>
      <c r="O458" s="214"/>
      <c r="P458" s="214"/>
      <c r="Q458" s="214"/>
      <c r="R458" s="214"/>
      <c r="S458" s="214"/>
      <c r="T458" s="215"/>
      <c r="AT458" s="216" t="s">
        <v>183</v>
      </c>
      <c r="AU458" s="216" t="s">
        <v>82</v>
      </c>
      <c r="AV458" s="11" t="s">
        <v>80</v>
      </c>
      <c r="AW458" s="11" t="s">
        <v>35</v>
      </c>
      <c r="AX458" s="11" t="s">
        <v>72</v>
      </c>
      <c r="AY458" s="216" t="s">
        <v>173</v>
      </c>
    </row>
    <row r="459" spans="2:51" s="11" customFormat="1" ht="13.5">
      <c r="B459" s="205"/>
      <c r="C459" s="206"/>
      <c r="D459" s="207" t="s">
        <v>183</v>
      </c>
      <c r="E459" s="208" t="s">
        <v>21</v>
      </c>
      <c r="F459" s="209" t="s">
        <v>705</v>
      </c>
      <c r="G459" s="206"/>
      <c r="H459" s="210" t="s">
        <v>21</v>
      </c>
      <c r="I459" s="211"/>
      <c r="J459" s="206"/>
      <c r="K459" s="206"/>
      <c r="L459" s="212"/>
      <c r="M459" s="213"/>
      <c r="N459" s="214"/>
      <c r="O459" s="214"/>
      <c r="P459" s="214"/>
      <c r="Q459" s="214"/>
      <c r="R459" s="214"/>
      <c r="S459" s="214"/>
      <c r="T459" s="215"/>
      <c r="AT459" s="216" t="s">
        <v>183</v>
      </c>
      <c r="AU459" s="216" t="s">
        <v>82</v>
      </c>
      <c r="AV459" s="11" t="s">
        <v>80</v>
      </c>
      <c r="AW459" s="11" t="s">
        <v>35</v>
      </c>
      <c r="AX459" s="11" t="s">
        <v>72</v>
      </c>
      <c r="AY459" s="216" t="s">
        <v>173</v>
      </c>
    </row>
    <row r="460" spans="2:51" s="11" customFormat="1" ht="13.5">
      <c r="B460" s="205"/>
      <c r="C460" s="206"/>
      <c r="D460" s="207" t="s">
        <v>183</v>
      </c>
      <c r="E460" s="208" t="s">
        <v>21</v>
      </c>
      <c r="F460" s="209" t="s">
        <v>842</v>
      </c>
      <c r="G460" s="206"/>
      <c r="H460" s="210" t="s">
        <v>21</v>
      </c>
      <c r="I460" s="211"/>
      <c r="J460" s="206"/>
      <c r="K460" s="206"/>
      <c r="L460" s="212"/>
      <c r="M460" s="213"/>
      <c r="N460" s="214"/>
      <c r="O460" s="214"/>
      <c r="P460" s="214"/>
      <c r="Q460" s="214"/>
      <c r="R460" s="214"/>
      <c r="S460" s="214"/>
      <c r="T460" s="215"/>
      <c r="AT460" s="216" t="s">
        <v>183</v>
      </c>
      <c r="AU460" s="216" t="s">
        <v>82</v>
      </c>
      <c r="AV460" s="11" t="s">
        <v>80</v>
      </c>
      <c r="AW460" s="11" t="s">
        <v>35</v>
      </c>
      <c r="AX460" s="11" t="s">
        <v>72</v>
      </c>
      <c r="AY460" s="216" t="s">
        <v>173</v>
      </c>
    </row>
    <row r="461" spans="2:51" s="12" customFormat="1" ht="13.5">
      <c r="B461" s="217"/>
      <c r="C461" s="218"/>
      <c r="D461" s="207" t="s">
        <v>183</v>
      </c>
      <c r="E461" s="219" t="s">
        <v>21</v>
      </c>
      <c r="F461" s="220" t="s">
        <v>804</v>
      </c>
      <c r="G461" s="218"/>
      <c r="H461" s="221">
        <v>2.74</v>
      </c>
      <c r="I461" s="222"/>
      <c r="J461" s="218"/>
      <c r="K461" s="218"/>
      <c r="L461" s="223"/>
      <c r="M461" s="224"/>
      <c r="N461" s="225"/>
      <c r="O461" s="225"/>
      <c r="P461" s="225"/>
      <c r="Q461" s="225"/>
      <c r="R461" s="225"/>
      <c r="S461" s="225"/>
      <c r="T461" s="226"/>
      <c r="AT461" s="227" t="s">
        <v>183</v>
      </c>
      <c r="AU461" s="227" t="s">
        <v>82</v>
      </c>
      <c r="AV461" s="12" t="s">
        <v>82</v>
      </c>
      <c r="AW461" s="12" t="s">
        <v>35</v>
      </c>
      <c r="AX461" s="12" t="s">
        <v>72</v>
      </c>
      <c r="AY461" s="227" t="s">
        <v>173</v>
      </c>
    </row>
    <row r="462" spans="2:51" s="13" customFormat="1" ht="13.5">
      <c r="B462" s="228"/>
      <c r="C462" s="229"/>
      <c r="D462" s="207" t="s">
        <v>183</v>
      </c>
      <c r="E462" s="230" t="s">
        <v>21</v>
      </c>
      <c r="F462" s="231" t="s">
        <v>188</v>
      </c>
      <c r="G462" s="229"/>
      <c r="H462" s="232">
        <v>2.74</v>
      </c>
      <c r="I462" s="233"/>
      <c r="J462" s="229"/>
      <c r="K462" s="229"/>
      <c r="L462" s="234"/>
      <c r="M462" s="235"/>
      <c r="N462" s="236"/>
      <c r="O462" s="236"/>
      <c r="P462" s="236"/>
      <c r="Q462" s="236"/>
      <c r="R462" s="236"/>
      <c r="S462" s="236"/>
      <c r="T462" s="237"/>
      <c r="AT462" s="238" t="s">
        <v>183</v>
      </c>
      <c r="AU462" s="238" t="s">
        <v>82</v>
      </c>
      <c r="AV462" s="13" t="s">
        <v>189</v>
      </c>
      <c r="AW462" s="13" t="s">
        <v>35</v>
      </c>
      <c r="AX462" s="13" t="s">
        <v>72</v>
      </c>
      <c r="AY462" s="238" t="s">
        <v>173</v>
      </c>
    </row>
    <row r="463" spans="2:51" s="11" customFormat="1" ht="13.5">
      <c r="B463" s="205"/>
      <c r="C463" s="206"/>
      <c r="D463" s="207" t="s">
        <v>183</v>
      </c>
      <c r="E463" s="208" t="s">
        <v>21</v>
      </c>
      <c r="F463" s="209" t="s">
        <v>843</v>
      </c>
      <c r="G463" s="206"/>
      <c r="H463" s="210" t="s">
        <v>21</v>
      </c>
      <c r="I463" s="211"/>
      <c r="J463" s="206"/>
      <c r="K463" s="206"/>
      <c r="L463" s="212"/>
      <c r="M463" s="213"/>
      <c r="N463" s="214"/>
      <c r="O463" s="214"/>
      <c r="P463" s="214"/>
      <c r="Q463" s="214"/>
      <c r="R463" s="214"/>
      <c r="S463" s="214"/>
      <c r="T463" s="215"/>
      <c r="AT463" s="216" t="s">
        <v>183</v>
      </c>
      <c r="AU463" s="216" t="s">
        <v>82</v>
      </c>
      <c r="AV463" s="11" t="s">
        <v>80</v>
      </c>
      <c r="AW463" s="11" t="s">
        <v>35</v>
      </c>
      <c r="AX463" s="11" t="s">
        <v>72</v>
      </c>
      <c r="AY463" s="216" t="s">
        <v>173</v>
      </c>
    </row>
    <row r="464" spans="2:51" s="11" customFormat="1" ht="13.5">
      <c r="B464" s="205"/>
      <c r="C464" s="206"/>
      <c r="D464" s="207" t="s">
        <v>183</v>
      </c>
      <c r="E464" s="208" t="s">
        <v>21</v>
      </c>
      <c r="F464" s="209" t="s">
        <v>352</v>
      </c>
      <c r="G464" s="206"/>
      <c r="H464" s="210" t="s">
        <v>21</v>
      </c>
      <c r="I464" s="211"/>
      <c r="J464" s="206"/>
      <c r="K464" s="206"/>
      <c r="L464" s="212"/>
      <c r="M464" s="213"/>
      <c r="N464" s="214"/>
      <c r="O464" s="214"/>
      <c r="P464" s="214"/>
      <c r="Q464" s="214"/>
      <c r="R464" s="214"/>
      <c r="S464" s="214"/>
      <c r="T464" s="215"/>
      <c r="AT464" s="216" t="s">
        <v>183</v>
      </c>
      <c r="AU464" s="216" t="s">
        <v>82</v>
      </c>
      <c r="AV464" s="11" t="s">
        <v>80</v>
      </c>
      <c r="AW464" s="11" t="s">
        <v>35</v>
      </c>
      <c r="AX464" s="11" t="s">
        <v>72</v>
      </c>
      <c r="AY464" s="216" t="s">
        <v>173</v>
      </c>
    </row>
    <row r="465" spans="2:51" s="11" customFormat="1" ht="13.5">
      <c r="B465" s="205"/>
      <c r="C465" s="206"/>
      <c r="D465" s="207" t="s">
        <v>183</v>
      </c>
      <c r="E465" s="208" t="s">
        <v>21</v>
      </c>
      <c r="F465" s="209" t="s">
        <v>842</v>
      </c>
      <c r="G465" s="206"/>
      <c r="H465" s="210" t="s">
        <v>21</v>
      </c>
      <c r="I465" s="211"/>
      <c r="J465" s="206"/>
      <c r="K465" s="206"/>
      <c r="L465" s="212"/>
      <c r="M465" s="213"/>
      <c r="N465" s="214"/>
      <c r="O465" s="214"/>
      <c r="P465" s="214"/>
      <c r="Q465" s="214"/>
      <c r="R465" s="214"/>
      <c r="S465" s="214"/>
      <c r="T465" s="215"/>
      <c r="AT465" s="216" t="s">
        <v>183</v>
      </c>
      <c r="AU465" s="216" t="s">
        <v>82</v>
      </c>
      <c r="AV465" s="11" t="s">
        <v>80</v>
      </c>
      <c r="AW465" s="11" t="s">
        <v>35</v>
      </c>
      <c r="AX465" s="11" t="s">
        <v>72</v>
      </c>
      <c r="AY465" s="216" t="s">
        <v>173</v>
      </c>
    </row>
    <row r="466" spans="2:51" s="12" customFormat="1" ht="13.5">
      <c r="B466" s="217"/>
      <c r="C466" s="218"/>
      <c r="D466" s="207" t="s">
        <v>183</v>
      </c>
      <c r="E466" s="219" t="s">
        <v>21</v>
      </c>
      <c r="F466" s="220" t="s">
        <v>185</v>
      </c>
      <c r="G466" s="218"/>
      <c r="H466" s="221">
        <v>75.87</v>
      </c>
      <c r="I466" s="222"/>
      <c r="J466" s="218"/>
      <c r="K466" s="218"/>
      <c r="L466" s="223"/>
      <c r="M466" s="224"/>
      <c r="N466" s="225"/>
      <c r="O466" s="225"/>
      <c r="P466" s="225"/>
      <c r="Q466" s="225"/>
      <c r="R466" s="225"/>
      <c r="S466" s="225"/>
      <c r="T466" s="226"/>
      <c r="AT466" s="227" t="s">
        <v>183</v>
      </c>
      <c r="AU466" s="227" t="s">
        <v>82</v>
      </c>
      <c r="AV466" s="12" t="s">
        <v>82</v>
      </c>
      <c r="AW466" s="12" t="s">
        <v>35</v>
      </c>
      <c r="AX466" s="12" t="s">
        <v>72</v>
      </c>
      <c r="AY466" s="227" t="s">
        <v>173</v>
      </c>
    </row>
    <row r="467" spans="2:51" s="11" customFormat="1" ht="13.5">
      <c r="B467" s="205"/>
      <c r="C467" s="206"/>
      <c r="D467" s="207" t="s">
        <v>183</v>
      </c>
      <c r="E467" s="208" t="s">
        <v>21</v>
      </c>
      <c r="F467" s="209" t="s">
        <v>843</v>
      </c>
      <c r="G467" s="206"/>
      <c r="H467" s="210" t="s">
        <v>21</v>
      </c>
      <c r="I467" s="211"/>
      <c r="J467" s="206"/>
      <c r="K467" s="206"/>
      <c r="L467" s="212"/>
      <c r="M467" s="213"/>
      <c r="N467" s="214"/>
      <c r="O467" s="214"/>
      <c r="P467" s="214"/>
      <c r="Q467" s="214"/>
      <c r="R467" s="214"/>
      <c r="S467" s="214"/>
      <c r="T467" s="215"/>
      <c r="AT467" s="216" t="s">
        <v>183</v>
      </c>
      <c r="AU467" s="216" t="s">
        <v>82</v>
      </c>
      <c r="AV467" s="11" t="s">
        <v>80</v>
      </c>
      <c r="AW467" s="11" t="s">
        <v>35</v>
      </c>
      <c r="AX467" s="11" t="s">
        <v>72</v>
      </c>
      <c r="AY467" s="216" t="s">
        <v>173</v>
      </c>
    </row>
    <row r="468" spans="2:51" s="11" customFormat="1" ht="13.5">
      <c r="B468" s="205"/>
      <c r="C468" s="206"/>
      <c r="D468" s="207" t="s">
        <v>183</v>
      </c>
      <c r="E468" s="208" t="s">
        <v>21</v>
      </c>
      <c r="F468" s="209" t="s">
        <v>418</v>
      </c>
      <c r="G468" s="206"/>
      <c r="H468" s="210" t="s">
        <v>21</v>
      </c>
      <c r="I468" s="211"/>
      <c r="J468" s="206"/>
      <c r="K468" s="206"/>
      <c r="L468" s="212"/>
      <c r="M468" s="213"/>
      <c r="N468" s="214"/>
      <c r="O468" s="214"/>
      <c r="P468" s="214"/>
      <c r="Q468" s="214"/>
      <c r="R468" s="214"/>
      <c r="S468" s="214"/>
      <c r="T468" s="215"/>
      <c r="AT468" s="216" t="s">
        <v>183</v>
      </c>
      <c r="AU468" s="216" t="s">
        <v>82</v>
      </c>
      <c r="AV468" s="11" t="s">
        <v>80</v>
      </c>
      <c r="AW468" s="11" t="s">
        <v>35</v>
      </c>
      <c r="AX468" s="11" t="s">
        <v>72</v>
      </c>
      <c r="AY468" s="216" t="s">
        <v>173</v>
      </c>
    </row>
    <row r="469" spans="2:51" s="11" customFormat="1" ht="13.5">
      <c r="B469" s="205"/>
      <c r="C469" s="206"/>
      <c r="D469" s="207" t="s">
        <v>183</v>
      </c>
      <c r="E469" s="208" t="s">
        <v>21</v>
      </c>
      <c r="F469" s="209" t="s">
        <v>842</v>
      </c>
      <c r="G469" s="206"/>
      <c r="H469" s="210" t="s">
        <v>21</v>
      </c>
      <c r="I469" s="211"/>
      <c r="J469" s="206"/>
      <c r="K469" s="206"/>
      <c r="L469" s="212"/>
      <c r="M469" s="213"/>
      <c r="N469" s="214"/>
      <c r="O469" s="214"/>
      <c r="P469" s="214"/>
      <c r="Q469" s="214"/>
      <c r="R469" s="214"/>
      <c r="S469" s="214"/>
      <c r="T469" s="215"/>
      <c r="AT469" s="216" t="s">
        <v>183</v>
      </c>
      <c r="AU469" s="216" t="s">
        <v>82</v>
      </c>
      <c r="AV469" s="11" t="s">
        <v>80</v>
      </c>
      <c r="AW469" s="11" t="s">
        <v>35</v>
      </c>
      <c r="AX469" s="11" t="s">
        <v>72</v>
      </c>
      <c r="AY469" s="216" t="s">
        <v>173</v>
      </c>
    </row>
    <row r="470" spans="2:51" s="12" customFormat="1" ht="13.5">
      <c r="B470" s="217"/>
      <c r="C470" s="218"/>
      <c r="D470" s="207" t="s">
        <v>183</v>
      </c>
      <c r="E470" s="219" t="s">
        <v>21</v>
      </c>
      <c r="F470" s="220" t="s">
        <v>844</v>
      </c>
      <c r="G470" s="218"/>
      <c r="H470" s="221">
        <v>9.51</v>
      </c>
      <c r="I470" s="222"/>
      <c r="J470" s="218"/>
      <c r="K470" s="218"/>
      <c r="L470" s="223"/>
      <c r="M470" s="224"/>
      <c r="N470" s="225"/>
      <c r="O470" s="225"/>
      <c r="P470" s="225"/>
      <c r="Q470" s="225"/>
      <c r="R470" s="225"/>
      <c r="S470" s="225"/>
      <c r="T470" s="226"/>
      <c r="AT470" s="227" t="s">
        <v>183</v>
      </c>
      <c r="AU470" s="227" t="s">
        <v>82</v>
      </c>
      <c r="AV470" s="12" t="s">
        <v>82</v>
      </c>
      <c r="AW470" s="12" t="s">
        <v>35</v>
      </c>
      <c r="AX470" s="12" t="s">
        <v>72</v>
      </c>
      <c r="AY470" s="227" t="s">
        <v>173</v>
      </c>
    </row>
    <row r="471" spans="2:51" s="11" customFormat="1" ht="13.5">
      <c r="B471" s="205"/>
      <c r="C471" s="206"/>
      <c r="D471" s="207" t="s">
        <v>183</v>
      </c>
      <c r="E471" s="208" t="s">
        <v>21</v>
      </c>
      <c r="F471" s="209" t="s">
        <v>843</v>
      </c>
      <c r="G471" s="206"/>
      <c r="H471" s="210" t="s">
        <v>21</v>
      </c>
      <c r="I471" s="211"/>
      <c r="J471" s="206"/>
      <c r="K471" s="206"/>
      <c r="L471" s="212"/>
      <c r="M471" s="213"/>
      <c r="N471" s="214"/>
      <c r="O471" s="214"/>
      <c r="P471" s="214"/>
      <c r="Q471" s="214"/>
      <c r="R471" s="214"/>
      <c r="S471" s="214"/>
      <c r="T471" s="215"/>
      <c r="AT471" s="216" t="s">
        <v>183</v>
      </c>
      <c r="AU471" s="216" t="s">
        <v>82</v>
      </c>
      <c r="AV471" s="11" t="s">
        <v>80</v>
      </c>
      <c r="AW471" s="11" t="s">
        <v>35</v>
      </c>
      <c r="AX471" s="11" t="s">
        <v>72</v>
      </c>
      <c r="AY471" s="216" t="s">
        <v>173</v>
      </c>
    </row>
    <row r="472" spans="2:51" s="11" customFormat="1" ht="13.5">
      <c r="B472" s="205"/>
      <c r="C472" s="206"/>
      <c r="D472" s="207" t="s">
        <v>183</v>
      </c>
      <c r="E472" s="208" t="s">
        <v>21</v>
      </c>
      <c r="F472" s="209" t="s">
        <v>845</v>
      </c>
      <c r="G472" s="206"/>
      <c r="H472" s="210" t="s">
        <v>21</v>
      </c>
      <c r="I472" s="211"/>
      <c r="J472" s="206"/>
      <c r="K472" s="206"/>
      <c r="L472" s="212"/>
      <c r="M472" s="213"/>
      <c r="N472" s="214"/>
      <c r="O472" s="214"/>
      <c r="P472" s="214"/>
      <c r="Q472" s="214"/>
      <c r="R472" s="214"/>
      <c r="S472" s="214"/>
      <c r="T472" s="215"/>
      <c r="AT472" s="216" t="s">
        <v>183</v>
      </c>
      <c r="AU472" s="216" t="s">
        <v>82</v>
      </c>
      <c r="AV472" s="11" t="s">
        <v>80</v>
      </c>
      <c r="AW472" s="11" t="s">
        <v>35</v>
      </c>
      <c r="AX472" s="11" t="s">
        <v>72</v>
      </c>
      <c r="AY472" s="216" t="s">
        <v>173</v>
      </c>
    </row>
    <row r="473" spans="2:51" s="11" customFormat="1" ht="13.5">
      <c r="B473" s="205"/>
      <c r="C473" s="206"/>
      <c r="D473" s="207" t="s">
        <v>183</v>
      </c>
      <c r="E473" s="208" t="s">
        <v>21</v>
      </c>
      <c r="F473" s="209" t="s">
        <v>842</v>
      </c>
      <c r="G473" s="206"/>
      <c r="H473" s="210" t="s">
        <v>21</v>
      </c>
      <c r="I473" s="211"/>
      <c r="J473" s="206"/>
      <c r="K473" s="206"/>
      <c r="L473" s="212"/>
      <c r="M473" s="213"/>
      <c r="N473" s="214"/>
      <c r="O473" s="214"/>
      <c r="P473" s="214"/>
      <c r="Q473" s="214"/>
      <c r="R473" s="214"/>
      <c r="S473" s="214"/>
      <c r="T473" s="215"/>
      <c r="AT473" s="216" t="s">
        <v>183</v>
      </c>
      <c r="AU473" s="216" t="s">
        <v>82</v>
      </c>
      <c r="AV473" s="11" t="s">
        <v>80</v>
      </c>
      <c r="AW473" s="11" t="s">
        <v>35</v>
      </c>
      <c r="AX473" s="11" t="s">
        <v>72</v>
      </c>
      <c r="AY473" s="216" t="s">
        <v>173</v>
      </c>
    </row>
    <row r="474" spans="2:51" s="12" customFormat="1" ht="13.5">
      <c r="B474" s="217"/>
      <c r="C474" s="218"/>
      <c r="D474" s="207" t="s">
        <v>183</v>
      </c>
      <c r="E474" s="219" t="s">
        <v>21</v>
      </c>
      <c r="F474" s="220" t="s">
        <v>605</v>
      </c>
      <c r="G474" s="218"/>
      <c r="H474" s="221">
        <v>50.19</v>
      </c>
      <c r="I474" s="222"/>
      <c r="J474" s="218"/>
      <c r="K474" s="218"/>
      <c r="L474" s="223"/>
      <c r="M474" s="224"/>
      <c r="N474" s="225"/>
      <c r="O474" s="225"/>
      <c r="P474" s="225"/>
      <c r="Q474" s="225"/>
      <c r="R474" s="225"/>
      <c r="S474" s="225"/>
      <c r="T474" s="226"/>
      <c r="AT474" s="227" t="s">
        <v>183</v>
      </c>
      <c r="AU474" s="227" t="s">
        <v>82</v>
      </c>
      <c r="AV474" s="12" t="s">
        <v>82</v>
      </c>
      <c r="AW474" s="12" t="s">
        <v>35</v>
      </c>
      <c r="AX474" s="12" t="s">
        <v>72</v>
      </c>
      <c r="AY474" s="227" t="s">
        <v>173</v>
      </c>
    </row>
    <row r="475" spans="2:51" s="11" customFormat="1" ht="13.5">
      <c r="B475" s="205"/>
      <c r="C475" s="206"/>
      <c r="D475" s="207" t="s">
        <v>183</v>
      </c>
      <c r="E475" s="208" t="s">
        <v>21</v>
      </c>
      <c r="F475" s="209" t="s">
        <v>843</v>
      </c>
      <c r="G475" s="206"/>
      <c r="H475" s="210" t="s">
        <v>21</v>
      </c>
      <c r="I475" s="211"/>
      <c r="J475" s="206"/>
      <c r="K475" s="206"/>
      <c r="L475" s="212"/>
      <c r="M475" s="213"/>
      <c r="N475" s="214"/>
      <c r="O475" s="214"/>
      <c r="P475" s="214"/>
      <c r="Q475" s="214"/>
      <c r="R475" s="214"/>
      <c r="S475" s="214"/>
      <c r="T475" s="215"/>
      <c r="AT475" s="216" t="s">
        <v>183</v>
      </c>
      <c r="AU475" s="216" t="s">
        <v>82</v>
      </c>
      <c r="AV475" s="11" t="s">
        <v>80</v>
      </c>
      <c r="AW475" s="11" t="s">
        <v>35</v>
      </c>
      <c r="AX475" s="11" t="s">
        <v>72</v>
      </c>
      <c r="AY475" s="216" t="s">
        <v>173</v>
      </c>
    </row>
    <row r="476" spans="2:51" s="11" customFormat="1" ht="13.5">
      <c r="B476" s="205"/>
      <c r="C476" s="206"/>
      <c r="D476" s="207" t="s">
        <v>183</v>
      </c>
      <c r="E476" s="208" t="s">
        <v>21</v>
      </c>
      <c r="F476" s="209" t="s">
        <v>846</v>
      </c>
      <c r="G476" s="206"/>
      <c r="H476" s="210" t="s">
        <v>21</v>
      </c>
      <c r="I476" s="211"/>
      <c r="J476" s="206"/>
      <c r="K476" s="206"/>
      <c r="L476" s="212"/>
      <c r="M476" s="213"/>
      <c r="N476" s="214"/>
      <c r="O476" s="214"/>
      <c r="P476" s="214"/>
      <c r="Q476" s="214"/>
      <c r="R476" s="214"/>
      <c r="S476" s="214"/>
      <c r="T476" s="215"/>
      <c r="AT476" s="216" t="s">
        <v>183</v>
      </c>
      <c r="AU476" s="216" t="s">
        <v>82</v>
      </c>
      <c r="AV476" s="11" t="s">
        <v>80</v>
      </c>
      <c r="AW476" s="11" t="s">
        <v>35</v>
      </c>
      <c r="AX476" s="11" t="s">
        <v>72</v>
      </c>
      <c r="AY476" s="216" t="s">
        <v>173</v>
      </c>
    </row>
    <row r="477" spans="2:51" s="11" customFormat="1" ht="13.5">
      <c r="B477" s="205"/>
      <c r="C477" s="206"/>
      <c r="D477" s="207" t="s">
        <v>183</v>
      </c>
      <c r="E477" s="208" t="s">
        <v>21</v>
      </c>
      <c r="F477" s="209" t="s">
        <v>842</v>
      </c>
      <c r="G477" s="206"/>
      <c r="H477" s="210" t="s">
        <v>21</v>
      </c>
      <c r="I477" s="211"/>
      <c r="J477" s="206"/>
      <c r="K477" s="206"/>
      <c r="L477" s="212"/>
      <c r="M477" s="213"/>
      <c r="N477" s="214"/>
      <c r="O477" s="214"/>
      <c r="P477" s="214"/>
      <c r="Q477" s="214"/>
      <c r="R477" s="214"/>
      <c r="S477" s="214"/>
      <c r="T477" s="215"/>
      <c r="AT477" s="216" t="s">
        <v>183</v>
      </c>
      <c r="AU477" s="216" t="s">
        <v>82</v>
      </c>
      <c r="AV477" s="11" t="s">
        <v>80</v>
      </c>
      <c r="AW477" s="11" t="s">
        <v>35</v>
      </c>
      <c r="AX477" s="11" t="s">
        <v>72</v>
      </c>
      <c r="AY477" s="216" t="s">
        <v>173</v>
      </c>
    </row>
    <row r="478" spans="2:51" s="12" customFormat="1" ht="13.5">
      <c r="B478" s="217"/>
      <c r="C478" s="218"/>
      <c r="D478" s="207" t="s">
        <v>183</v>
      </c>
      <c r="E478" s="219" t="s">
        <v>21</v>
      </c>
      <c r="F478" s="220" t="s">
        <v>847</v>
      </c>
      <c r="G478" s="218"/>
      <c r="H478" s="221">
        <v>38.05</v>
      </c>
      <c r="I478" s="222"/>
      <c r="J478" s="218"/>
      <c r="K478" s="218"/>
      <c r="L478" s="223"/>
      <c r="M478" s="224"/>
      <c r="N478" s="225"/>
      <c r="O478" s="225"/>
      <c r="P478" s="225"/>
      <c r="Q478" s="225"/>
      <c r="R478" s="225"/>
      <c r="S478" s="225"/>
      <c r="T478" s="226"/>
      <c r="AT478" s="227" t="s">
        <v>183</v>
      </c>
      <c r="AU478" s="227" t="s">
        <v>82</v>
      </c>
      <c r="AV478" s="12" t="s">
        <v>82</v>
      </c>
      <c r="AW478" s="12" t="s">
        <v>35</v>
      </c>
      <c r="AX478" s="12" t="s">
        <v>72</v>
      </c>
      <c r="AY478" s="227" t="s">
        <v>173</v>
      </c>
    </row>
    <row r="479" spans="2:51" s="11" customFormat="1" ht="13.5">
      <c r="B479" s="205"/>
      <c r="C479" s="206"/>
      <c r="D479" s="207" t="s">
        <v>183</v>
      </c>
      <c r="E479" s="208" t="s">
        <v>21</v>
      </c>
      <c r="F479" s="209" t="s">
        <v>843</v>
      </c>
      <c r="G479" s="206"/>
      <c r="H479" s="210" t="s">
        <v>21</v>
      </c>
      <c r="I479" s="211"/>
      <c r="J479" s="206"/>
      <c r="K479" s="206"/>
      <c r="L479" s="212"/>
      <c r="M479" s="213"/>
      <c r="N479" s="214"/>
      <c r="O479" s="214"/>
      <c r="P479" s="214"/>
      <c r="Q479" s="214"/>
      <c r="R479" s="214"/>
      <c r="S479" s="214"/>
      <c r="T479" s="215"/>
      <c r="AT479" s="216" t="s">
        <v>183</v>
      </c>
      <c r="AU479" s="216" t="s">
        <v>82</v>
      </c>
      <c r="AV479" s="11" t="s">
        <v>80</v>
      </c>
      <c r="AW479" s="11" t="s">
        <v>35</v>
      </c>
      <c r="AX479" s="11" t="s">
        <v>72</v>
      </c>
      <c r="AY479" s="216" t="s">
        <v>173</v>
      </c>
    </row>
    <row r="480" spans="2:51" s="11" customFormat="1" ht="13.5">
      <c r="B480" s="205"/>
      <c r="C480" s="206"/>
      <c r="D480" s="207" t="s">
        <v>183</v>
      </c>
      <c r="E480" s="208" t="s">
        <v>21</v>
      </c>
      <c r="F480" s="209" t="s">
        <v>848</v>
      </c>
      <c r="G480" s="206"/>
      <c r="H480" s="210" t="s">
        <v>21</v>
      </c>
      <c r="I480" s="211"/>
      <c r="J480" s="206"/>
      <c r="K480" s="206"/>
      <c r="L480" s="212"/>
      <c r="M480" s="213"/>
      <c r="N480" s="214"/>
      <c r="O480" s="214"/>
      <c r="P480" s="214"/>
      <c r="Q480" s="214"/>
      <c r="R480" s="214"/>
      <c r="S480" s="214"/>
      <c r="T480" s="215"/>
      <c r="AT480" s="216" t="s">
        <v>183</v>
      </c>
      <c r="AU480" s="216" t="s">
        <v>82</v>
      </c>
      <c r="AV480" s="11" t="s">
        <v>80</v>
      </c>
      <c r="AW480" s="11" t="s">
        <v>35</v>
      </c>
      <c r="AX480" s="11" t="s">
        <v>72</v>
      </c>
      <c r="AY480" s="216" t="s">
        <v>173</v>
      </c>
    </row>
    <row r="481" spans="2:51" s="11" customFormat="1" ht="13.5">
      <c r="B481" s="205"/>
      <c r="C481" s="206"/>
      <c r="D481" s="207" t="s">
        <v>183</v>
      </c>
      <c r="E481" s="208" t="s">
        <v>21</v>
      </c>
      <c r="F481" s="209" t="s">
        <v>842</v>
      </c>
      <c r="G481" s="206"/>
      <c r="H481" s="210" t="s">
        <v>21</v>
      </c>
      <c r="I481" s="211"/>
      <c r="J481" s="206"/>
      <c r="K481" s="206"/>
      <c r="L481" s="212"/>
      <c r="M481" s="213"/>
      <c r="N481" s="214"/>
      <c r="O481" s="214"/>
      <c r="P481" s="214"/>
      <c r="Q481" s="214"/>
      <c r="R481" s="214"/>
      <c r="S481" s="214"/>
      <c r="T481" s="215"/>
      <c r="AT481" s="216" t="s">
        <v>183</v>
      </c>
      <c r="AU481" s="216" t="s">
        <v>82</v>
      </c>
      <c r="AV481" s="11" t="s">
        <v>80</v>
      </c>
      <c r="AW481" s="11" t="s">
        <v>35</v>
      </c>
      <c r="AX481" s="11" t="s">
        <v>72</v>
      </c>
      <c r="AY481" s="216" t="s">
        <v>173</v>
      </c>
    </row>
    <row r="482" spans="2:51" s="12" customFormat="1" ht="13.5">
      <c r="B482" s="217"/>
      <c r="C482" s="218"/>
      <c r="D482" s="207" t="s">
        <v>183</v>
      </c>
      <c r="E482" s="219" t="s">
        <v>21</v>
      </c>
      <c r="F482" s="220" t="s">
        <v>849</v>
      </c>
      <c r="G482" s="218"/>
      <c r="H482" s="221">
        <v>10.7</v>
      </c>
      <c r="I482" s="222"/>
      <c r="J482" s="218"/>
      <c r="K482" s="218"/>
      <c r="L482" s="223"/>
      <c r="M482" s="224"/>
      <c r="N482" s="225"/>
      <c r="O482" s="225"/>
      <c r="P482" s="225"/>
      <c r="Q482" s="225"/>
      <c r="R482" s="225"/>
      <c r="S482" s="225"/>
      <c r="T482" s="226"/>
      <c r="AT482" s="227" t="s">
        <v>183</v>
      </c>
      <c r="AU482" s="227" t="s">
        <v>82</v>
      </c>
      <c r="AV482" s="12" t="s">
        <v>82</v>
      </c>
      <c r="AW482" s="12" t="s">
        <v>35</v>
      </c>
      <c r="AX482" s="12" t="s">
        <v>72</v>
      </c>
      <c r="AY482" s="227" t="s">
        <v>173</v>
      </c>
    </row>
    <row r="483" spans="2:51" s="11" customFormat="1" ht="13.5">
      <c r="B483" s="205"/>
      <c r="C483" s="206"/>
      <c r="D483" s="207" t="s">
        <v>183</v>
      </c>
      <c r="E483" s="208" t="s">
        <v>21</v>
      </c>
      <c r="F483" s="209" t="s">
        <v>843</v>
      </c>
      <c r="G483" s="206"/>
      <c r="H483" s="210" t="s">
        <v>21</v>
      </c>
      <c r="I483" s="211"/>
      <c r="J483" s="206"/>
      <c r="K483" s="206"/>
      <c r="L483" s="212"/>
      <c r="M483" s="213"/>
      <c r="N483" s="214"/>
      <c r="O483" s="214"/>
      <c r="P483" s="214"/>
      <c r="Q483" s="214"/>
      <c r="R483" s="214"/>
      <c r="S483" s="214"/>
      <c r="T483" s="215"/>
      <c r="AT483" s="216" t="s">
        <v>183</v>
      </c>
      <c r="AU483" s="216" t="s">
        <v>82</v>
      </c>
      <c r="AV483" s="11" t="s">
        <v>80</v>
      </c>
      <c r="AW483" s="11" t="s">
        <v>35</v>
      </c>
      <c r="AX483" s="11" t="s">
        <v>72</v>
      </c>
      <c r="AY483" s="216" t="s">
        <v>173</v>
      </c>
    </row>
    <row r="484" spans="2:51" s="11" customFormat="1" ht="13.5">
      <c r="B484" s="205"/>
      <c r="C484" s="206"/>
      <c r="D484" s="207" t="s">
        <v>183</v>
      </c>
      <c r="E484" s="208" t="s">
        <v>21</v>
      </c>
      <c r="F484" s="209" t="s">
        <v>427</v>
      </c>
      <c r="G484" s="206"/>
      <c r="H484" s="210" t="s">
        <v>21</v>
      </c>
      <c r="I484" s="211"/>
      <c r="J484" s="206"/>
      <c r="K484" s="206"/>
      <c r="L484" s="212"/>
      <c r="M484" s="213"/>
      <c r="N484" s="214"/>
      <c r="O484" s="214"/>
      <c r="P484" s="214"/>
      <c r="Q484" s="214"/>
      <c r="R484" s="214"/>
      <c r="S484" s="214"/>
      <c r="T484" s="215"/>
      <c r="AT484" s="216" t="s">
        <v>183</v>
      </c>
      <c r="AU484" s="216" t="s">
        <v>82</v>
      </c>
      <c r="AV484" s="11" t="s">
        <v>80</v>
      </c>
      <c r="AW484" s="11" t="s">
        <v>35</v>
      </c>
      <c r="AX484" s="11" t="s">
        <v>72</v>
      </c>
      <c r="AY484" s="216" t="s">
        <v>173</v>
      </c>
    </row>
    <row r="485" spans="2:51" s="11" customFormat="1" ht="13.5">
      <c r="B485" s="205"/>
      <c r="C485" s="206"/>
      <c r="D485" s="207" t="s">
        <v>183</v>
      </c>
      <c r="E485" s="208" t="s">
        <v>21</v>
      </c>
      <c r="F485" s="209" t="s">
        <v>842</v>
      </c>
      <c r="G485" s="206"/>
      <c r="H485" s="210" t="s">
        <v>21</v>
      </c>
      <c r="I485" s="211"/>
      <c r="J485" s="206"/>
      <c r="K485" s="206"/>
      <c r="L485" s="212"/>
      <c r="M485" s="213"/>
      <c r="N485" s="214"/>
      <c r="O485" s="214"/>
      <c r="P485" s="214"/>
      <c r="Q485" s="214"/>
      <c r="R485" s="214"/>
      <c r="S485" s="214"/>
      <c r="T485" s="215"/>
      <c r="AT485" s="216" t="s">
        <v>183</v>
      </c>
      <c r="AU485" s="216" t="s">
        <v>82</v>
      </c>
      <c r="AV485" s="11" t="s">
        <v>80</v>
      </c>
      <c r="AW485" s="11" t="s">
        <v>35</v>
      </c>
      <c r="AX485" s="11" t="s">
        <v>72</v>
      </c>
      <c r="AY485" s="216" t="s">
        <v>173</v>
      </c>
    </row>
    <row r="486" spans="2:51" s="12" customFormat="1" ht="13.5">
      <c r="B486" s="217"/>
      <c r="C486" s="218"/>
      <c r="D486" s="207" t="s">
        <v>183</v>
      </c>
      <c r="E486" s="219" t="s">
        <v>21</v>
      </c>
      <c r="F486" s="220" t="s">
        <v>850</v>
      </c>
      <c r="G486" s="218"/>
      <c r="H486" s="221">
        <v>12.98</v>
      </c>
      <c r="I486" s="222"/>
      <c r="J486" s="218"/>
      <c r="K486" s="218"/>
      <c r="L486" s="223"/>
      <c r="M486" s="224"/>
      <c r="N486" s="225"/>
      <c r="O486" s="225"/>
      <c r="P486" s="225"/>
      <c r="Q486" s="225"/>
      <c r="R486" s="225"/>
      <c r="S486" s="225"/>
      <c r="T486" s="226"/>
      <c r="AT486" s="227" t="s">
        <v>183</v>
      </c>
      <c r="AU486" s="227" t="s">
        <v>82</v>
      </c>
      <c r="AV486" s="12" t="s">
        <v>82</v>
      </c>
      <c r="AW486" s="12" t="s">
        <v>35</v>
      </c>
      <c r="AX486" s="12" t="s">
        <v>72</v>
      </c>
      <c r="AY486" s="227" t="s">
        <v>173</v>
      </c>
    </row>
    <row r="487" spans="2:51" s="11" customFormat="1" ht="13.5">
      <c r="B487" s="205"/>
      <c r="C487" s="206"/>
      <c r="D487" s="207" t="s">
        <v>183</v>
      </c>
      <c r="E487" s="208" t="s">
        <v>21</v>
      </c>
      <c r="F487" s="209" t="s">
        <v>843</v>
      </c>
      <c r="G487" s="206"/>
      <c r="H487" s="210" t="s">
        <v>21</v>
      </c>
      <c r="I487" s="211"/>
      <c r="J487" s="206"/>
      <c r="K487" s="206"/>
      <c r="L487" s="212"/>
      <c r="M487" s="213"/>
      <c r="N487" s="214"/>
      <c r="O487" s="214"/>
      <c r="P487" s="214"/>
      <c r="Q487" s="214"/>
      <c r="R487" s="214"/>
      <c r="S487" s="214"/>
      <c r="T487" s="215"/>
      <c r="AT487" s="216" t="s">
        <v>183</v>
      </c>
      <c r="AU487" s="216" t="s">
        <v>82</v>
      </c>
      <c r="AV487" s="11" t="s">
        <v>80</v>
      </c>
      <c r="AW487" s="11" t="s">
        <v>35</v>
      </c>
      <c r="AX487" s="11" t="s">
        <v>72</v>
      </c>
      <c r="AY487" s="216" t="s">
        <v>173</v>
      </c>
    </row>
    <row r="488" spans="2:51" s="11" customFormat="1" ht="13.5">
      <c r="B488" s="205"/>
      <c r="C488" s="206"/>
      <c r="D488" s="207" t="s">
        <v>183</v>
      </c>
      <c r="E488" s="208" t="s">
        <v>21</v>
      </c>
      <c r="F488" s="209" t="s">
        <v>324</v>
      </c>
      <c r="G488" s="206"/>
      <c r="H488" s="210" t="s">
        <v>21</v>
      </c>
      <c r="I488" s="211"/>
      <c r="J488" s="206"/>
      <c r="K488" s="206"/>
      <c r="L488" s="212"/>
      <c r="M488" s="213"/>
      <c r="N488" s="214"/>
      <c r="O488" s="214"/>
      <c r="P488" s="214"/>
      <c r="Q488" s="214"/>
      <c r="R488" s="214"/>
      <c r="S488" s="214"/>
      <c r="T488" s="215"/>
      <c r="AT488" s="216" t="s">
        <v>183</v>
      </c>
      <c r="AU488" s="216" t="s">
        <v>82</v>
      </c>
      <c r="AV488" s="11" t="s">
        <v>80</v>
      </c>
      <c r="AW488" s="11" t="s">
        <v>35</v>
      </c>
      <c r="AX488" s="11" t="s">
        <v>72</v>
      </c>
      <c r="AY488" s="216" t="s">
        <v>173</v>
      </c>
    </row>
    <row r="489" spans="2:51" s="11" customFormat="1" ht="13.5">
      <c r="B489" s="205"/>
      <c r="C489" s="206"/>
      <c r="D489" s="207" t="s">
        <v>183</v>
      </c>
      <c r="E489" s="208" t="s">
        <v>21</v>
      </c>
      <c r="F489" s="209" t="s">
        <v>842</v>
      </c>
      <c r="G489" s="206"/>
      <c r="H489" s="210" t="s">
        <v>21</v>
      </c>
      <c r="I489" s="211"/>
      <c r="J489" s="206"/>
      <c r="K489" s="206"/>
      <c r="L489" s="212"/>
      <c r="M489" s="213"/>
      <c r="N489" s="214"/>
      <c r="O489" s="214"/>
      <c r="P489" s="214"/>
      <c r="Q489" s="214"/>
      <c r="R489" s="214"/>
      <c r="S489" s="214"/>
      <c r="T489" s="215"/>
      <c r="AT489" s="216" t="s">
        <v>183</v>
      </c>
      <c r="AU489" s="216" t="s">
        <v>82</v>
      </c>
      <c r="AV489" s="11" t="s">
        <v>80</v>
      </c>
      <c r="AW489" s="11" t="s">
        <v>35</v>
      </c>
      <c r="AX489" s="11" t="s">
        <v>72</v>
      </c>
      <c r="AY489" s="216" t="s">
        <v>173</v>
      </c>
    </row>
    <row r="490" spans="2:51" s="12" customFormat="1" ht="13.5">
      <c r="B490" s="217"/>
      <c r="C490" s="218"/>
      <c r="D490" s="207" t="s">
        <v>183</v>
      </c>
      <c r="E490" s="219" t="s">
        <v>21</v>
      </c>
      <c r="F490" s="220" t="s">
        <v>851</v>
      </c>
      <c r="G490" s="218"/>
      <c r="H490" s="221">
        <v>32.29</v>
      </c>
      <c r="I490" s="222"/>
      <c r="J490" s="218"/>
      <c r="K490" s="218"/>
      <c r="L490" s="223"/>
      <c r="M490" s="224"/>
      <c r="N490" s="225"/>
      <c r="O490" s="225"/>
      <c r="P490" s="225"/>
      <c r="Q490" s="225"/>
      <c r="R490" s="225"/>
      <c r="S490" s="225"/>
      <c r="T490" s="226"/>
      <c r="AT490" s="227" t="s">
        <v>183</v>
      </c>
      <c r="AU490" s="227" t="s">
        <v>82</v>
      </c>
      <c r="AV490" s="12" t="s">
        <v>82</v>
      </c>
      <c r="AW490" s="12" t="s">
        <v>35</v>
      </c>
      <c r="AX490" s="12" t="s">
        <v>72</v>
      </c>
      <c r="AY490" s="227" t="s">
        <v>173</v>
      </c>
    </row>
    <row r="491" spans="2:51" s="11" customFormat="1" ht="13.5">
      <c r="B491" s="205"/>
      <c r="C491" s="206"/>
      <c r="D491" s="207" t="s">
        <v>183</v>
      </c>
      <c r="E491" s="208" t="s">
        <v>21</v>
      </c>
      <c r="F491" s="209" t="s">
        <v>843</v>
      </c>
      <c r="G491" s="206"/>
      <c r="H491" s="210" t="s">
        <v>21</v>
      </c>
      <c r="I491" s="211"/>
      <c r="J491" s="206"/>
      <c r="K491" s="206"/>
      <c r="L491" s="212"/>
      <c r="M491" s="213"/>
      <c r="N491" s="214"/>
      <c r="O491" s="214"/>
      <c r="P491" s="214"/>
      <c r="Q491" s="214"/>
      <c r="R491" s="214"/>
      <c r="S491" s="214"/>
      <c r="T491" s="215"/>
      <c r="AT491" s="216" t="s">
        <v>183</v>
      </c>
      <c r="AU491" s="216" t="s">
        <v>82</v>
      </c>
      <c r="AV491" s="11" t="s">
        <v>80</v>
      </c>
      <c r="AW491" s="11" t="s">
        <v>35</v>
      </c>
      <c r="AX491" s="11" t="s">
        <v>72</v>
      </c>
      <c r="AY491" s="216" t="s">
        <v>173</v>
      </c>
    </row>
    <row r="492" spans="2:51" s="11" customFormat="1" ht="13.5">
      <c r="B492" s="205"/>
      <c r="C492" s="206"/>
      <c r="D492" s="207" t="s">
        <v>183</v>
      </c>
      <c r="E492" s="208" t="s">
        <v>21</v>
      </c>
      <c r="F492" s="209" t="s">
        <v>852</v>
      </c>
      <c r="G492" s="206"/>
      <c r="H492" s="210" t="s">
        <v>21</v>
      </c>
      <c r="I492" s="211"/>
      <c r="J492" s="206"/>
      <c r="K492" s="206"/>
      <c r="L492" s="212"/>
      <c r="M492" s="213"/>
      <c r="N492" s="214"/>
      <c r="O492" s="214"/>
      <c r="P492" s="214"/>
      <c r="Q492" s="214"/>
      <c r="R492" s="214"/>
      <c r="S492" s="214"/>
      <c r="T492" s="215"/>
      <c r="AT492" s="216" t="s">
        <v>183</v>
      </c>
      <c r="AU492" s="216" t="s">
        <v>82</v>
      </c>
      <c r="AV492" s="11" t="s">
        <v>80</v>
      </c>
      <c r="AW492" s="11" t="s">
        <v>35</v>
      </c>
      <c r="AX492" s="11" t="s">
        <v>72</v>
      </c>
      <c r="AY492" s="216" t="s">
        <v>173</v>
      </c>
    </row>
    <row r="493" spans="2:51" s="11" customFormat="1" ht="13.5">
      <c r="B493" s="205"/>
      <c r="C493" s="206"/>
      <c r="D493" s="207" t="s">
        <v>183</v>
      </c>
      <c r="E493" s="208" t="s">
        <v>21</v>
      </c>
      <c r="F493" s="209" t="s">
        <v>842</v>
      </c>
      <c r="G493" s="206"/>
      <c r="H493" s="210" t="s">
        <v>21</v>
      </c>
      <c r="I493" s="211"/>
      <c r="J493" s="206"/>
      <c r="K493" s="206"/>
      <c r="L493" s="212"/>
      <c r="M493" s="213"/>
      <c r="N493" s="214"/>
      <c r="O493" s="214"/>
      <c r="P493" s="214"/>
      <c r="Q493" s="214"/>
      <c r="R493" s="214"/>
      <c r="S493" s="214"/>
      <c r="T493" s="215"/>
      <c r="AT493" s="216" t="s">
        <v>183</v>
      </c>
      <c r="AU493" s="216" t="s">
        <v>82</v>
      </c>
      <c r="AV493" s="11" t="s">
        <v>80</v>
      </c>
      <c r="AW493" s="11" t="s">
        <v>35</v>
      </c>
      <c r="AX493" s="11" t="s">
        <v>72</v>
      </c>
      <c r="AY493" s="216" t="s">
        <v>173</v>
      </c>
    </row>
    <row r="494" spans="2:51" s="12" customFormat="1" ht="13.5">
      <c r="B494" s="217"/>
      <c r="C494" s="218"/>
      <c r="D494" s="207" t="s">
        <v>183</v>
      </c>
      <c r="E494" s="219" t="s">
        <v>21</v>
      </c>
      <c r="F494" s="220" t="s">
        <v>853</v>
      </c>
      <c r="G494" s="218"/>
      <c r="H494" s="221">
        <v>6.5</v>
      </c>
      <c r="I494" s="222"/>
      <c r="J494" s="218"/>
      <c r="K494" s="218"/>
      <c r="L494" s="223"/>
      <c r="M494" s="224"/>
      <c r="N494" s="225"/>
      <c r="O494" s="225"/>
      <c r="P494" s="225"/>
      <c r="Q494" s="225"/>
      <c r="R494" s="225"/>
      <c r="S494" s="225"/>
      <c r="T494" s="226"/>
      <c r="AT494" s="227" t="s">
        <v>183</v>
      </c>
      <c r="AU494" s="227" t="s">
        <v>82</v>
      </c>
      <c r="AV494" s="12" t="s">
        <v>82</v>
      </c>
      <c r="AW494" s="12" t="s">
        <v>35</v>
      </c>
      <c r="AX494" s="12" t="s">
        <v>72</v>
      </c>
      <c r="AY494" s="227" t="s">
        <v>173</v>
      </c>
    </row>
    <row r="495" spans="2:51" s="11" customFormat="1" ht="13.5">
      <c r="B495" s="205"/>
      <c r="C495" s="206"/>
      <c r="D495" s="207" t="s">
        <v>183</v>
      </c>
      <c r="E495" s="208" t="s">
        <v>21</v>
      </c>
      <c r="F495" s="209" t="s">
        <v>843</v>
      </c>
      <c r="G495" s="206"/>
      <c r="H495" s="210" t="s">
        <v>21</v>
      </c>
      <c r="I495" s="211"/>
      <c r="J495" s="206"/>
      <c r="K495" s="206"/>
      <c r="L495" s="212"/>
      <c r="M495" s="213"/>
      <c r="N495" s="214"/>
      <c r="O495" s="214"/>
      <c r="P495" s="214"/>
      <c r="Q495" s="214"/>
      <c r="R495" s="214"/>
      <c r="S495" s="214"/>
      <c r="T495" s="215"/>
      <c r="AT495" s="216" t="s">
        <v>183</v>
      </c>
      <c r="AU495" s="216" t="s">
        <v>82</v>
      </c>
      <c r="AV495" s="11" t="s">
        <v>80</v>
      </c>
      <c r="AW495" s="11" t="s">
        <v>35</v>
      </c>
      <c r="AX495" s="11" t="s">
        <v>72</v>
      </c>
      <c r="AY495" s="216" t="s">
        <v>173</v>
      </c>
    </row>
    <row r="496" spans="2:51" s="11" customFormat="1" ht="13.5">
      <c r="B496" s="205"/>
      <c r="C496" s="206"/>
      <c r="D496" s="207" t="s">
        <v>183</v>
      </c>
      <c r="E496" s="208" t="s">
        <v>21</v>
      </c>
      <c r="F496" s="209" t="s">
        <v>709</v>
      </c>
      <c r="G496" s="206"/>
      <c r="H496" s="210" t="s">
        <v>21</v>
      </c>
      <c r="I496" s="211"/>
      <c r="J496" s="206"/>
      <c r="K496" s="206"/>
      <c r="L496" s="212"/>
      <c r="M496" s="213"/>
      <c r="N496" s="214"/>
      <c r="O496" s="214"/>
      <c r="P496" s="214"/>
      <c r="Q496" s="214"/>
      <c r="R496" s="214"/>
      <c r="S496" s="214"/>
      <c r="T496" s="215"/>
      <c r="AT496" s="216" t="s">
        <v>183</v>
      </c>
      <c r="AU496" s="216" t="s">
        <v>82</v>
      </c>
      <c r="AV496" s="11" t="s">
        <v>80</v>
      </c>
      <c r="AW496" s="11" t="s">
        <v>35</v>
      </c>
      <c r="AX496" s="11" t="s">
        <v>72</v>
      </c>
      <c r="AY496" s="216" t="s">
        <v>173</v>
      </c>
    </row>
    <row r="497" spans="2:51" s="11" customFormat="1" ht="13.5">
      <c r="B497" s="205"/>
      <c r="C497" s="206"/>
      <c r="D497" s="207" t="s">
        <v>183</v>
      </c>
      <c r="E497" s="208" t="s">
        <v>21</v>
      </c>
      <c r="F497" s="209" t="s">
        <v>842</v>
      </c>
      <c r="G497" s="206"/>
      <c r="H497" s="210" t="s">
        <v>21</v>
      </c>
      <c r="I497" s="211"/>
      <c r="J497" s="206"/>
      <c r="K497" s="206"/>
      <c r="L497" s="212"/>
      <c r="M497" s="213"/>
      <c r="N497" s="214"/>
      <c r="O497" s="214"/>
      <c r="P497" s="214"/>
      <c r="Q497" s="214"/>
      <c r="R497" s="214"/>
      <c r="S497" s="214"/>
      <c r="T497" s="215"/>
      <c r="AT497" s="216" t="s">
        <v>183</v>
      </c>
      <c r="AU497" s="216" t="s">
        <v>82</v>
      </c>
      <c r="AV497" s="11" t="s">
        <v>80</v>
      </c>
      <c r="AW497" s="11" t="s">
        <v>35</v>
      </c>
      <c r="AX497" s="11" t="s">
        <v>72</v>
      </c>
      <c r="AY497" s="216" t="s">
        <v>173</v>
      </c>
    </row>
    <row r="498" spans="2:51" s="12" customFormat="1" ht="13.5">
      <c r="B498" s="217"/>
      <c r="C498" s="218"/>
      <c r="D498" s="207" t="s">
        <v>183</v>
      </c>
      <c r="E498" s="219" t="s">
        <v>21</v>
      </c>
      <c r="F498" s="220" t="s">
        <v>854</v>
      </c>
      <c r="G498" s="218"/>
      <c r="H498" s="221">
        <v>9.44</v>
      </c>
      <c r="I498" s="222"/>
      <c r="J498" s="218"/>
      <c r="K498" s="218"/>
      <c r="L498" s="223"/>
      <c r="M498" s="224"/>
      <c r="N498" s="225"/>
      <c r="O498" s="225"/>
      <c r="P498" s="225"/>
      <c r="Q498" s="225"/>
      <c r="R498" s="225"/>
      <c r="S498" s="225"/>
      <c r="T498" s="226"/>
      <c r="AT498" s="227" t="s">
        <v>183</v>
      </c>
      <c r="AU498" s="227" t="s">
        <v>82</v>
      </c>
      <c r="AV498" s="12" t="s">
        <v>82</v>
      </c>
      <c r="AW498" s="12" t="s">
        <v>35</v>
      </c>
      <c r="AX498" s="12" t="s">
        <v>72</v>
      </c>
      <c r="AY498" s="227" t="s">
        <v>173</v>
      </c>
    </row>
    <row r="499" spans="2:51" s="13" customFormat="1" ht="13.5">
      <c r="B499" s="228"/>
      <c r="C499" s="229"/>
      <c r="D499" s="207" t="s">
        <v>183</v>
      </c>
      <c r="E499" s="230" t="s">
        <v>21</v>
      </c>
      <c r="F499" s="231" t="s">
        <v>188</v>
      </c>
      <c r="G499" s="229"/>
      <c r="H499" s="232">
        <v>245.53</v>
      </c>
      <c r="I499" s="233"/>
      <c r="J499" s="229"/>
      <c r="K499" s="229"/>
      <c r="L499" s="234"/>
      <c r="M499" s="235"/>
      <c r="N499" s="236"/>
      <c r="O499" s="236"/>
      <c r="P499" s="236"/>
      <c r="Q499" s="236"/>
      <c r="R499" s="236"/>
      <c r="S499" s="236"/>
      <c r="T499" s="237"/>
      <c r="AT499" s="238" t="s">
        <v>183</v>
      </c>
      <c r="AU499" s="238" t="s">
        <v>82</v>
      </c>
      <c r="AV499" s="13" t="s">
        <v>189</v>
      </c>
      <c r="AW499" s="13" t="s">
        <v>35</v>
      </c>
      <c r="AX499" s="13" t="s">
        <v>72</v>
      </c>
      <c r="AY499" s="238" t="s">
        <v>173</v>
      </c>
    </row>
    <row r="500" spans="2:51" s="14" customFormat="1" ht="13.5">
      <c r="B500" s="243"/>
      <c r="C500" s="244"/>
      <c r="D500" s="207" t="s">
        <v>183</v>
      </c>
      <c r="E500" s="245" t="s">
        <v>21</v>
      </c>
      <c r="F500" s="246" t="s">
        <v>204</v>
      </c>
      <c r="G500" s="244"/>
      <c r="H500" s="247">
        <v>284.52</v>
      </c>
      <c r="I500" s="248"/>
      <c r="J500" s="244"/>
      <c r="K500" s="244"/>
      <c r="L500" s="249"/>
      <c r="M500" s="250"/>
      <c r="N500" s="251"/>
      <c r="O500" s="251"/>
      <c r="P500" s="251"/>
      <c r="Q500" s="251"/>
      <c r="R500" s="251"/>
      <c r="S500" s="251"/>
      <c r="T500" s="252"/>
      <c r="AT500" s="253" t="s">
        <v>183</v>
      </c>
      <c r="AU500" s="253" t="s">
        <v>82</v>
      </c>
      <c r="AV500" s="14" t="s">
        <v>181</v>
      </c>
      <c r="AW500" s="14" t="s">
        <v>35</v>
      </c>
      <c r="AX500" s="14" t="s">
        <v>80</v>
      </c>
      <c r="AY500" s="253" t="s">
        <v>173</v>
      </c>
    </row>
    <row r="501" spans="2:51" s="12" customFormat="1" ht="13.5">
      <c r="B501" s="217"/>
      <c r="C501" s="218"/>
      <c r="D501" s="239" t="s">
        <v>183</v>
      </c>
      <c r="E501" s="218"/>
      <c r="F501" s="257" t="s">
        <v>858</v>
      </c>
      <c r="G501" s="218"/>
      <c r="H501" s="258">
        <v>290.21</v>
      </c>
      <c r="I501" s="222"/>
      <c r="J501" s="218"/>
      <c r="K501" s="218"/>
      <c r="L501" s="223"/>
      <c r="M501" s="224"/>
      <c r="N501" s="225"/>
      <c r="O501" s="225"/>
      <c r="P501" s="225"/>
      <c r="Q501" s="225"/>
      <c r="R501" s="225"/>
      <c r="S501" s="225"/>
      <c r="T501" s="226"/>
      <c r="AT501" s="227" t="s">
        <v>183</v>
      </c>
      <c r="AU501" s="227" t="s">
        <v>82</v>
      </c>
      <c r="AV501" s="12" t="s">
        <v>82</v>
      </c>
      <c r="AW501" s="12" t="s">
        <v>6</v>
      </c>
      <c r="AX501" s="12" t="s">
        <v>80</v>
      </c>
      <c r="AY501" s="227" t="s">
        <v>173</v>
      </c>
    </row>
    <row r="502" spans="2:65" s="1" customFormat="1" ht="22.5" customHeight="1">
      <c r="B502" s="41"/>
      <c r="C502" s="193" t="s">
        <v>10</v>
      </c>
      <c r="D502" s="193" t="s">
        <v>176</v>
      </c>
      <c r="E502" s="194" t="s">
        <v>859</v>
      </c>
      <c r="F502" s="195" t="s">
        <v>860</v>
      </c>
      <c r="G502" s="196" t="s">
        <v>179</v>
      </c>
      <c r="H502" s="197">
        <v>284.52</v>
      </c>
      <c r="I502" s="198"/>
      <c r="J502" s="199">
        <f>ROUND(I502*H502,2)</f>
        <v>0</v>
      </c>
      <c r="K502" s="195" t="s">
        <v>180</v>
      </c>
      <c r="L502" s="61"/>
      <c r="M502" s="200" t="s">
        <v>21</v>
      </c>
      <c r="N502" s="201" t="s">
        <v>43</v>
      </c>
      <c r="O502" s="42"/>
      <c r="P502" s="202">
        <f>O502*H502</f>
        <v>0</v>
      </c>
      <c r="Q502" s="202">
        <v>0.0003</v>
      </c>
      <c r="R502" s="202">
        <f>Q502*H502</f>
        <v>0.08535599999999999</v>
      </c>
      <c r="S502" s="202">
        <v>0</v>
      </c>
      <c r="T502" s="203">
        <f>S502*H502</f>
        <v>0</v>
      </c>
      <c r="AR502" s="24" t="s">
        <v>465</v>
      </c>
      <c r="AT502" s="24" t="s">
        <v>176</v>
      </c>
      <c r="AU502" s="24" t="s">
        <v>82</v>
      </c>
      <c r="AY502" s="24" t="s">
        <v>173</v>
      </c>
      <c r="BE502" s="204">
        <f>IF(N502="základní",J502,0)</f>
        <v>0</v>
      </c>
      <c r="BF502" s="204">
        <f>IF(N502="snížená",J502,0)</f>
        <v>0</v>
      </c>
      <c r="BG502" s="204">
        <f>IF(N502="zákl. přenesená",J502,0)</f>
        <v>0</v>
      </c>
      <c r="BH502" s="204">
        <f>IF(N502="sníž. přenesená",J502,0)</f>
        <v>0</v>
      </c>
      <c r="BI502" s="204">
        <f>IF(N502="nulová",J502,0)</f>
        <v>0</v>
      </c>
      <c r="BJ502" s="24" t="s">
        <v>80</v>
      </c>
      <c r="BK502" s="204">
        <f>ROUND(I502*H502,2)</f>
        <v>0</v>
      </c>
      <c r="BL502" s="24" t="s">
        <v>465</v>
      </c>
      <c r="BM502" s="24" t="s">
        <v>861</v>
      </c>
    </row>
    <row r="503" spans="2:51" s="12" customFormat="1" ht="13.5">
      <c r="B503" s="217"/>
      <c r="C503" s="218"/>
      <c r="D503" s="207" t="s">
        <v>183</v>
      </c>
      <c r="E503" s="219" t="s">
        <v>21</v>
      </c>
      <c r="F503" s="220" t="s">
        <v>21</v>
      </c>
      <c r="G503" s="218"/>
      <c r="H503" s="221">
        <v>0</v>
      </c>
      <c r="I503" s="222"/>
      <c r="J503" s="218"/>
      <c r="K503" s="218"/>
      <c r="L503" s="223"/>
      <c r="M503" s="224"/>
      <c r="N503" s="225"/>
      <c r="O503" s="225"/>
      <c r="P503" s="225"/>
      <c r="Q503" s="225"/>
      <c r="R503" s="225"/>
      <c r="S503" s="225"/>
      <c r="T503" s="226"/>
      <c r="AT503" s="227" t="s">
        <v>183</v>
      </c>
      <c r="AU503" s="227" t="s">
        <v>82</v>
      </c>
      <c r="AV503" s="12" t="s">
        <v>82</v>
      </c>
      <c r="AW503" s="12" t="s">
        <v>35</v>
      </c>
      <c r="AX503" s="12" t="s">
        <v>72</v>
      </c>
      <c r="AY503" s="227" t="s">
        <v>173</v>
      </c>
    </row>
    <row r="504" spans="2:51" s="12" customFormat="1" ht="13.5">
      <c r="B504" s="217"/>
      <c r="C504" s="218"/>
      <c r="D504" s="207" t="s">
        <v>183</v>
      </c>
      <c r="E504" s="219" t="s">
        <v>21</v>
      </c>
      <c r="F504" s="220" t="s">
        <v>21</v>
      </c>
      <c r="G504" s="218"/>
      <c r="H504" s="221">
        <v>0</v>
      </c>
      <c r="I504" s="222"/>
      <c r="J504" s="218"/>
      <c r="K504" s="218"/>
      <c r="L504" s="223"/>
      <c r="M504" s="224"/>
      <c r="N504" s="225"/>
      <c r="O504" s="225"/>
      <c r="P504" s="225"/>
      <c r="Q504" s="225"/>
      <c r="R504" s="225"/>
      <c r="S504" s="225"/>
      <c r="T504" s="226"/>
      <c r="AT504" s="227" t="s">
        <v>183</v>
      </c>
      <c r="AU504" s="227" t="s">
        <v>82</v>
      </c>
      <c r="AV504" s="12" t="s">
        <v>82</v>
      </c>
      <c r="AW504" s="12" t="s">
        <v>35</v>
      </c>
      <c r="AX504" s="12" t="s">
        <v>72</v>
      </c>
      <c r="AY504" s="227" t="s">
        <v>173</v>
      </c>
    </row>
    <row r="505" spans="2:51" s="11" customFormat="1" ht="13.5">
      <c r="B505" s="205"/>
      <c r="C505" s="206"/>
      <c r="D505" s="207" t="s">
        <v>183</v>
      </c>
      <c r="E505" s="208" t="s">
        <v>21</v>
      </c>
      <c r="F505" s="209" t="s">
        <v>842</v>
      </c>
      <c r="G505" s="206"/>
      <c r="H505" s="210" t="s">
        <v>21</v>
      </c>
      <c r="I505" s="211"/>
      <c r="J505" s="206"/>
      <c r="K505" s="206"/>
      <c r="L505" s="212"/>
      <c r="M505" s="213"/>
      <c r="N505" s="214"/>
      <c r="O505" s="214"/>
      <c r="P505" s="214"/>
      <c r="Q505" s="214"/>
      <c r="R505" s="214"/>
      <c r="S505" s="214"/>
      <c r="T505" s="215"/>
      <c r="AT505" s="216" t="s">
        <v>183</v>
      </c>
      <c r="AU505" s="216" t="s">
        <v>82</v>
      </c>
      <c r="AV505" s="11" t="s">
        <v>80</v>
      </c>
      <c r="AW505" s="11" t="s">
        <v>35</v>
      </c>
      <c r="AX505" s="11" t="s">
        <v>72</v>
      </c>
      <c r="AY505" s="216" t="s">
        <v>173</v>
      </c>
    </row>
    <row r="506" spans="2:51" s="12" customFormat="1" ht="13.5">
      <c r="B506" s="217"/>
      <c r="C506" s="218"/>
      <c r="D506" s="207" t="s">
        <v>183</v>
      </c>
      <c r="E506" s="219" t="s">
        <v>21</v>
      </c>
      <c r="F506" s="220" t="s">
        <v>21</v>
      </c>
      <c r="G506" s="218"/>
      <c r="H506" s="221">
        <v>0</v>
      </c>
      <c r="I506" s="222"/>
      <c r="J506" s="218"/>
      <c r="K506" s="218"/>
      <c r="L506" s="223"/>
      <c r="M506" s="224"/>
      <c r="N506" s="225"/>
      <c r="O506" s="225"/>
      <c r="P506" s="225"/>
      <c r="Q506" s="225"/>
      <c r="R506" s="225"/>
      <c r="S506" s="225"/>
      <c r="T506" s="226"/>
      <c r="AT506" s="227" t="s">
        <v>183</v>
      </c>
      <c r="AU506" s="227" t="s">
        <v>82</v>
      </c>
      <c r="AV506" s="12" t="s">
        <v>82</v>
      </c>
      <c r="AW506" s="12" t="s">
        <v>35</v>
      </c>
      <c r="AX506" s="12" t="s">
        <v>72</v>
      </c>
      <c r="AY506" s="227" t="s">
        <v>173</v>
      </c>
    </row>
    <row r="507" spans="2:51" s="11" customFormat="1" ht="13.5">
      <c r="B507" s="205"/>
      <c r="C507" s="206"/>
      <c r="D507" s="207" t="s">
        <v>183</v>
      </c>
      <c r="E507" s="208" t="s">
        <v>21</v>
      </c>
      <c r="F507" s="209" t="s">
        <v>770</v>
      </c>
      <c r="G507" s="206"/>
      <c r="H507" s="210" t="s">
        <v>21</v>
      </c>
      <c r="I507" s="211"/>
      <c r="J507" s="206"/>
      <c r="K507" s="206"/>
      <c r="L507" s="212"/>
      <c r="M507" s="213"/>
      <c r="N507" s="214"/>
      <c r="O507" s="214"/>
      <c r="P507" s="214"/>
      <c r="Q507" s="214"/>
      <c r="R507" s="214"/>
      <c r="S507" s="214"/>
      <c r="T507" s="215"/>
      <c r="AT507" s="216" t="s">
        <v>183</v>
      </c>
      <c r="AU507" s="216" t="s">
        <v>82</v>
      </c>
      <c r="AV507" s="11" t="s">
        <v>80</v>
      </c>
      <c r="AW507" s="11" t="s">
        <v>35</v>
      </c>
      <c r="AX507" s="11" t="s">
        <v>72</v>
      </c>
      <c r="AY507" s="216" t="s">
        <v>173</v>
      </c>
    </row>
    <row r="508" spans="2:51" s="11" customFormat="1" ht="13.5">
      <c r="B508" s="205"/>
      <c r="C508" s="206"/>
      <c r="D508" s="207" t="s">
        <v>183</v>
      </c>
      <c r="E508" s="208" t="s">
        <v>21</v>
      </c>
      <c r="F508" s="209" t="s">
        <v>663</v>
      </c>
      <c r="G508" s="206"/>
      <c r="H508" s="210" t="s">
        <v>21</v>
      </c>
      <c r="I508" s="211"/>
      <c r="J508" s="206"/>
      <c r="K508" s="206"/>
      <c r="L508" s="212"/>
      <c r="M508" s="213"/>
      <c r="N508" s="214"/>
      <c r="O508" s="214"/>
      <c r="P508" s="214"/>
      <c r="Q508" s="214"/>
      <c r="R508" s="214"/>
      <c r="S508" s="214"/>
      <c r="T508" s="215"/>
      <c r="AT508" s="216" t="s">
        <v>183</v>
      </c>
      <c r="AU508" s="216" t="s">
        <v>82</v>
      </c>
      <c r="AV508" s="11" t="s">
        <v>80</v>
      </c>
      <c r="AW508" s="11" t="s">
        <v>35</v>
      </c>
      <c r="AX508" s="11" t="s">
        <v>72</v>
      </c>
      <c r="AY508" s="216" t="s">
        <v>173</v>
      </c>
    </row>
    <row r="509" spans="2:51" s="11" customFormat="1" ht="13.5">
      <c r="B509" s="205"/>
      <c r="C509" s="206"/>
      <c r="D509" s="207" t="s">
        <v>183</v>
      </c>
      <c r="E509" s="208" t="s">
        <v>21</v>
      </c>
      <c r="F509" s="209" t="s">
        <v>842</v>
      </c>
      <c r="G509" s="206"/>
      <c r="H509" s="210" t="s">
        <v>21</v>
      </c>
      <c r="I509" s="211"/>
      <c r="J509" s="206"/>
      <c r="K509" s="206"/>
      <c r="L509" s="212"/>
      <c r="M509" s="213"/>
      <c r="N509" s="214"/>
      <c r="O509" s="214"/>
      <c r="P509" s="214"/>
      <c r="Q509" s="214"/>
      <c r="R509" s="214"/>
      <c r="S509" s="214"/>
      <c r="T509" s="215"/>
      <c r="AT509" s="216" t="s">
        <v>183</v>
      </c>
      <c r="AU509" s="216" t="s">
        <v>82</v>
      </c>
      <c r="AV509" s="11" t="s">
        <v>80</v>
      </c>
      <c r="AW509" s="11" t="s">
        <v>35</v>
      </c>
      <c r="AX509" s="11" t="s">
        <v>72</v>
      </c>
      <c r="AY509" s="216" t="s">
        <v>173</v>
      </c>
    </row>
    <row r="510" spans="2:51" s="12" customFormat="1" ht="13.5">
      <c r="B510" s="217"/>
      <c r="C510" s="218"/>
      <c r="D510" s="207" t="s">
        <v>183</v>
      </c>
      <c r="E510" s="219" t="s">
        <v>21</v>
      </c>
      <c r="F510" s="220" t="s">
        <v>799</v>
      </c>
      <c r="G510" s="218"/>
      <c r="H510" s="221">
        <v>12.35</v>
      </c>
      <c r="I510" s="222"/>
      <c r="J510" s="218"/>
      <c r="K510" s="218"/>
      <c r="L510" s="223"/>
      <c r="M510" s="224"/>
      <c r="N510" s="225"/>
      <c r="O510" s="225"/>
      <c r="P510" s="225"/>
      <c r="Q510" s="225"/>
      <c r="R510" s="225"/>
      <c r="S510" s="225"/>
      <c r="T510" s="226"/>
      <c r="AT510" s="227" t="s">
        <v>183</v>
      </c>
      <c r="AU510" s="227" t="s">
        <v>82</v>
      </c>
      <c r="AV510" s="12" t="s">
        <v>82</v>
      </c>
      <c r="AW510" s="12" t="s">
        <v>35</v>
      </c>
      <c r="AX510" s="12" t="s">
        <v>72</v>
      </c>
      <c r="AY510" s="227" t="s">
        <v>173</v>
      </c>
    </row>
    <row r="511" spans="2:51" s="11" customFormat="1" ht="13.5">
      <c r="B511" s="205"/>
      <c r="C511" s="206"/>
      <c r="D511" s="207" t="s">
        <v>183</v>
      </c>
      <c r="E511" s="208" t="s">
        <v>21</v>
      </c>
      <c r="F511" s="209" t="s">
        <v>770</v>
      </c>
      <c r="G511" s="206"/>
      <c r="H511" s="210" t="s">
        <v>21</v>
      </c>
      <c r="I511" s="211"/>
      <c r="J511" s="206"/>
      <c r="K511" s="206"/>
      <c r="L511" s="212"/>
      <c r="M511" s="213"/>
      <c r="N511" s="214"/>
      <c r="O511" s="214"/>
      <c r="P511" s="214"/>
      <c r="Q511" s="214"/>
      <c r="R511" s="214"/>
      <c r="S511" s="214"/>
      <c r="T511" s="215"/>
      <c r="AT511" s="216" t="s">
        <v>183</v>
      </c>
      <c r="AU511" s="216" t="s">
        <v>82</v>
      </c>
      <c r="AV511" s="11" t="s">
        <v>80</v>
      </c>
      <c r="AW511" s="11" t="s">
        <v>35</v>
      </c>
      <c r="AX511" s="11" t="s">
        <v>72</v>
      </c>
      <c r="AY511" s="216" t="s">
        <v>173</v>
      </c>
    </row>
    <row r="512" spans="2:51" s="11" customFormat="1" ht="13.5">
      <c r="B512" s="205"/>
      <c r="C512" s="206"/>
      <c r="D512" s="207" t="s">
        <v>183</v>
      </c>
      <c r="E512" s="208" t="s">
        <v>21</v>
      </c>
      <c r="F512" s="209" t="s">
        <v>301</v>
      </c>
      <c r="G512" s="206"/>
      <c r="H512" s="210" t="s">
        <v>21</v>
      </c>
      <c r="I512" s="211"/>
      <c r="J512" s="206"/>
      <c r="K512" s="206"/>
      <c r="L512" s="212"/>
      <c r="M512" s="213"/>
      <c r="N512" s="214"/>
      <c r="O512" s="214"/>
      <c r="P512" s="214"/>
      <c r="Q512" s="214"/>
      <c r="R512" s="214"/>
      <c r="S512" s="214"/>
      <c r="T512" s="215"/>
      <c r="AT512" s="216" t="s">
        <v>183</v>
      </c>
      <c r="AU512" s="216" t="s">
        <v>82</v>
      </c>
      <c r="AV512" s="11" t="s">
        <v>80</v>
      </c>
      <c r="AW512" s="11" t="s">
        <v>35</v>
      </c>
      <c r="AX512" s="11" t="s">
        <v>72</v>
      </c>
      <c r="AY512" s="216" t="s">
        <v>173</v>
      </c>
    </row>
    <row r="513" spans="2:51" s="11" customFormat="1" ht="13.5">
      <c r="B513" s="205"/>
      <c r="C513" s="206"/>
      <c r="D513" s="207" t="s">
        <v>183</v>
      </c>
      <c r="E513" s="208" t="s">
        <v>21</v>
      </c>
      <c r="F513" s="209" t="s">
        <v>842</v>
      </c>
      <c r="G513" s="206"/>
      <c r="H513" s="210" t="s">
        <v>21</v>
      </c>
      <c r="I513" s="211"/>
      <c r="J513" s="206"/>
      <c r="K513" s="206"/>
      <c r="L513" s="212"/>
      <c r="M513" s="213"/>
      <c r="N513" s="214"/>
      <c r="O513" s="214"/>
      <c r="P513" s="214"/>
      <c r="Q513" s="214"/>
      <c r="R513" s="214"/>
      <c r="S513" s="214"/>
      <c r="T513" s="215"/>
      <c r="AT513" s="216" t="s">
        <v>183</v>
      </c>
      <c r="AU513" s="216" t="s">
        <v>82</v>
      </c>
      <c r="AV513" s="11" t="s">
        <v>80</v>
      </c>
      <c r="AW513" s="11" t="s">
        <v>35</v>
      </c>
      <c r="AX513" s="11" t="s">
        <v>72</v>
      </c>
      <c r="AY513" s="216" t="s">
        <v>173</v>
      </c>
    </row>
    <row r="514" spans="2:51" s="12" customFormat="1" ht="13.5">
      <c r="B514" s="217"/>
      <c r="C514" s="218"/>
      <c r="D514" s="207" t="s">
        <v>183</v>
      </c>
      <c r="E514" s="219" t="s">
        <v>21</v>
      </c>
      <c r="F514" s="220" t="s">
        <v>800</v>
      </c>
      <c r="G514" s="218"/>
      <c r="H514" s="221">
        <v>6.32</v>
      </c>
      <c r="I514" s="222"/>
      <c r="J514" s="218"/>
      <c r="K514" s="218"/>
      <c r="L514" s="223"/>
      <c r="M514" s="224"/>
      <c r="N514" s="225"/>
      <c r="O514" s="225"/>
      <c r="P514" s="225"/>
      <c r="Q514" s="225"/>
      <c r="R514" s="225"/>
      <c r="S514" s="225"/>
      <c r="T514" s="226"/>
      <c r="AT514" s="227" t="s">
        <v>183</v>
      </c>
      <c r="AU514" s="227" t="s">
        <v>82</v>
      </c>
      <c r="AV514" s="12" t="s">
        <v>82</v>
      </c>
      <c r="AW514" s="12" t="s">
        <v>35</v>
      </c>
      <c r="AX514" s="12" t="s">
        <v>72</v>
      </c>
      <c r="AY514" s="227" t="s">
        <v>173</v>
      </c>
    </row>
    <row r="515" spans="2:51" s="11" customFormat="1" ht="13.5">
      <c r="B515" s="205"/>
      <c r="C515" s="206"/>
      <c r="D515" s="207" t="s">
        <v>183</v>
      </c>
      <c r="E515" s="208" t="s">
        <v>21</v>
      </c>
      <c r="F515" s="209" t="s">
        <v>770</v>
      </c>
      <c r="G515" s="206"/>
      <c r="H515" s="210" t="s">
        <v>21</v>
      </c>
      <c r="I515" s="211"/>
      <c r="J515" s="206"/>
      <c r="K515" s="206"/>
      <c r="L515" s="212"/>
      <c r="M515" s="213"/>
      <c r="N515" s="214"/>
      <c r="O515" s="214"/>
      <c r="P515" s="214"/>
      <c r="Q515" s="214"/>
      <c r="R515" s="214"/>
      <c r="S515" s="214"/>
      <c r="T515" s="215"/>
      <c r="AT515" s="216" t="s">
        <v>183</v>
      </c>
      <c r="AU515" s="216" t="s">
        <v>82</v>
      </c>
      <c r="AV515" s="11" t="s">
        <v>80</v>
      </c>
      <c r="AW515" s="11" t="s">
        <v>35</v>
      </c>
      <c r="AX515" s="11" t="s">
        <v>72</v>
      </c>
      <c r="AY515" s="216" t="s">
        <v>173</v>
      </c>
    </row>
    <row r="516" spans="2:51" s="11" customFormat="1" ht="13.5">
      <c r="B516" s="205"/>
      <c r="C516" s="206"/>
      <c r="D516" s="207" t="s">
        <v>183</v>
      </c>
      <c r="E516" s="208" t="s">
        <v>21</v>
      </c>
      <c r="F516" s="209" t="s">
        <v>773</v>
      </c>
      <c r="G516" s="206"/>
      <c r="H516" s="210" t="s">
        <v>21</v>
      </c>
      <c r="I516" s="211"/>
      <c r="J516" s="206"/>
      <c r="K516" s="206"/>
      <c r="L516" s="212"/>
      <c r="M516" s="213"/>
      <c r="N516" s="214"/>
      <c r="O516" s="214"/>
      <c r="P516" s="214"/>
      <c r="Q516" s="214"/>
      <c r="R516" s="214"/>
      <c r="S516" s="214"/>
      <c r="T516" s="215"/>
      <c r="AT516" s="216" t="s">
        <v>183</v>
      </c>
      <c r="AU516" s="216" t="s">
        <v>82</v>
      </c>
      <c r="AV516" s="11" t="s">
        <v>80</v>
      </c>
      <c r="AW516" s="11" t="s">
        <v>35</v>
      </c>
      <c r="AX516" s="11" t="s">
        <v>72</v>
      </c>
      <c r="AY516" s="216" t="s">
        <v>173</v>
      </c>
    </row>
    <row r="517" spans="2:51" s="11" customFormat="1" ht="13.5">
      <c r="B517" s="205"/>
      <c r="C517" s="206"/>
      <c r="D517" s="207" t="s">
        <v>183</v>
      </c>
      <c r="E517" s="208" t="s">
        <v>21</v>
      </c>
      <c r="F517" s="209" t="s">
        <v>842</v>
      </c>
      <c r="G517" s="206"/>
      <c r="H517" s="210" t="s">
        <v>21</v>
      </c>
      <c r="I517" s="211"/>
      <c r="J517" s="206"/>
      <c r="K517" s="206"/>
      <c r="L517" s="212"/>
      <c r="M517" s="213"/>
      <c r="N517" s="214"/>
      <c r="O517" s="214"/>
      <c r="P517" s="214"/>
      <c r="Q517" s="214"/>
      <c r="R517" s="214"/>
      <c r="S517" s="214"/>
      <c r="T517" s="215"/>
      <c r="AT517" s="216" t="s">
        <v>183</v>
      </c>
      <c r="AU517" s="216" t="s">
        <v>82</v>
      </c>
      <c r="AV517" s="11" t="s">
        <v>80</v>
      </c>
      <c r="AW517" s="11" t="s">
        <v>35</v>
      </c>
      <c r="AX517" s="11" t="s">
        <v>72</v>
      </c>
      <c r="AY517" s="216" t="s">
        <v>173</v>
      </c>
    </row>
    <row r="518" spans="2:51" s="12" customFormat="1" ht="13.5">
      <c r="B518" s="217"/>
      <c r="C518" s="218"/>
      <c r="D518" s="207" t="s">
        <v>183</v>
      </c>
      <c r="E518" s="219" t="s">
        <v>21</v>
      </c>
      <c r="F518" s="220" t="s">
        <v>801</v>
      </c>
      <c r="G518" s="218"/>
      <c r="H518" s="221">
        <v>5.09</v>
      </c>
      <c r="I518" s="222"/>
      <c r="J518" s="218"/>
      <c r="K518" s="218"/>
      <c r="L518" s="223"/>
      <c r="M518" s="224"/>
      <c r="N518" s="225"/>
      <c r="O518" s="225"/>
      <c r="P518" s="225"/>
      <c r="Q518" s="225"/>
      <c r="R518" s="225"/>
      <c r="S518" s="225"/>
      <c r="T518" s="226"/>
      <c r="AT518" s="227" t="s">
        <v>183</v>
      </c>
      <c r="AU518" s="227" t="s">
        <v>82</v>
      </c>
      <c r="AV518" s="12" t="s">
        <v>82</v>
      </c>
      <c r="AW518" s="12" t="s">
        <v>35</v>
      </c>
      <c r="AX518" s="12" t="s">
        <v>72</v>
      </c>
      <c r="AY518" s="227" t="s">
        <v>173</v>
      </c>
    </row>
    <row r="519" spans="2:51" s="11" customFormat="1" ht="13.5">
      <c r="B519" s="205"/>
      <c r="C519" s="206"/>
      <c r="D519" s="207" t="s">
        <v>183</v>
      </c>
      <c r="E519" s="208" t="s">
        <v>21</v>
      </c>
      <c r="F519" s="209" t="s">
        <v>770</v>
      </c>
      <c r="G519" s="206"/>
      <c r="H519" s="210" t="s">
        <v>21</v>
      </c>
      <c r="I519" s="211"/>
      <c r="J519" s="206"/>
      <c r="K519" s="206"/>
      <c r="L519" s="212"/>
      <c r="M519" s="213"/>
      <c r="N519" s="214"/>
      <c r="O519" s="214"/>
      <c r="P519" s="214"/>
      <c r="Q519" s="214"/>
      <c r="R519" s="214"/>
      <c r="S519" s="214"/>
      <c r="T519" s="215"/>
      <c r="AT519" s="216" t="s">
        <v>183</v>
      </c>
      <c r="AU519" s="216" t="s">
        <v>82</v>
      </c>
      <c r="AV519" s="11" t="s">
        <v>80</v>
      </c>
      <c r="AW519" s="11" t="s">
        <v>35</v>
      </c>
      <c r="AX519" s="11" t="s">
        <v>72</v>
      </c>
      <c r="AY519" s="216" t="s">
        <v>173</v>
      </c>
    </row>
    <row r="520" spans="2:51" s="11" customFormat="1" ht="13.5">
      <c r="B520" s="205"/>
      <c r="C520" s="206"/>
      <c r="D520" s="207" t="s">
        <v>183</v>
      </c>
      <c r="E520" s="208" t="s">
        <v>21</v>
      </c>
      <c r="F520" s="209" t="s">
        <v>340</v>
      </c>
      <c r="G520" s="206"/>
      <c r="H520" s="210" t="s">
        <v>21</v>
      </c>
      <c r="I520" s="211"/>
      <c r="J520" s="206"/>
      <c r="K520" s="206"/>
      <c r="L520" s="212"/>
      <c r="M520" s="213"/>
      <c r="N520" s="214"/>
      <c r="O520" s="214"/>
      <c r="P520" s="214"/>
      <c r="Q520" s="214"/>
      <c r="R520" s="214"/>
      <c r="S520" s="214"/>
      <c r="T520" s="215"/>
      <c r="AT520" s="216" t="s">
        <v>183</v>
      </c>
      <c r="AU520" s="216" t="s">
        <v>82</v>
      </c>
      <c r="AV520" s="11" t="s">
        <v>80</v>
      </c>
      <c r="AW520" s="11" t="s">
        <v>35</v>
      </c>
      <c r="AX520" s="11" t="s">
        <v>72</v>
      </c>
      <c r="AY520" s="216" t="s">
        <v>173</v>
      </c>
    </row>
    <row r="521" spans="2:51" s="11" customFormat="1" ht="13.5">
      <c r="B521" s="205"/>
      <c r="C521" s="206"/>
      <c r="D521" s="207" t="s">
        <v>183</v>
      </c>
      <c r="E521" s="208" t="s">
        <v>21</v>
      </c>
      <c r="F521" s="209" t="s">
        <v>842</v>
      </c>
      <c r="G521" s="206"/>
      <c r="H521" s="210" t="s">
        <v>21</v>
      </c>
      <c r="I521" s="211"/>
      <c r="J521" s="206"/>
      <c r="K521" s="206"/>
      <c r="L521" s="212"/>
      <c r="M521" s="213"/>
      <c r="N521" s="214"/>
      <c r="O521" s="214"/>
      <c r="P521" s="214"/>
      <c r="Q521" s="214"/>
      <c r="R521" s="214"/>
      <c r="S521" s="214"/>
      <c r="T521" s="215"/>
      <c r="AT521" s="216" t="s">
        <v>183</v>
      </c>
      <c r="AU521" s="216" t="s">
        <v>82</v>
      </c>
      <c r="AV521" s="11" t="s">
        <v>80</v>
      </c>
      <c r="AW521" s="11" t="s">
        <v>35</v>
      </c>
      <c r="AX521" s="11" t="s">
        <v>72</v>
      </c>
      <c r="AY521" s="216" t="s">
        <v>173</v>
      </c>
    </row>
    <row r="522" spans="2:51" s="12" customFormat="1" ht="13.5">
      <c r="B522" s="217"/>
      <c r="C522" s="218"/>
      <c r="D522" s="207" t="s">
        <v>183</v>
      </c>
      <c r="E522" s="219" t="s">
        <v>21</v>
      </c>
      <c r="F522" s="220" t="s">
        <v>802</v>
      </c>
      <c r="G522" s="218"/>
      <c r="H522" s="221">
        <v>10.21</v>
      </c>
      <c r="I522" s="222"/>
      <c r="J522" s="218"/>
      <c r="K522" s="218"/>
      <c r="L522" s="223"/>
      <c r="M522" s="224"/>
      <c r="N522" s="225"/>
      <c r="O522" s="225"/>
      <c r="P522" s="225"/>
      <c r="Q522" s="225"/>
      <c r="R522" s="225"/>
      <c r="S522" s="225"/>
      <c r="T522" s="226"/>
      <c r="AT522" s="227" t="s">
        <v>183</v>
      </c>
      <c r="AU522" s="227" t="s">
        <v>82</v>
      </c>
      <c r="AV522" s="12" t="s">
        <v>82</v>
      </c>
      <c r="AW522" s="12" t="s">
        <v>35</v>
      </c>
      <c r="AX522" s="12" t="s">
        <v>72</v>
      </c>
      <c r="AY522" s="227" t="s">
        <v>173</v>
      </c>
    </row>
    <row r="523" spans="2:51" s="11" customFormat="1" ht="13.5">
      <c r="B523" s="205"/>
      <c r="C523" s="206"/>
      <c r="D523" s="207" t="s">
        <v>183</v>
      </c>
      <c r="E523" s="208" t="s">
        <v>21</v>
      </c>
      <c r="F523" s="209" t="s">
        <v>770</v>
      </c>
      <c r="G523" s="206"/>
      <c r="H523" s="210" t="s">
        <v>21</v>
      </c>
      <c r="I523" s="211"/>
      <c r="J523" s="206"/>
      <c r="K523" s="206"/>
      <c r="L523" s="212"/>
      <c r="M523" s="213"/>
      <c r="N523" s="214"/>
      <c r="O523" s="214"/>
      <c r="P523" s="214"/>
      <c r="Q523" s="214"/>
      <c r="R523" s="214"/>
      <c r="S523" s="214"/>
      <c r="T523" s="215"/>
      <c r="AT523" s="216" t="s">
        <v>183</v>
      </c>
      <c r="AU523" s="216" t="s">
        <v>82</v>
      </c>
      <c r="AV523" s="11" t="s">
        <v>80</v>
      </c>
      <c r="AW523" s="11" t="s">
        <v>35</v>
      </c>
      <c r="AX523" s="11" t="s">
        <v>72</v>
      </c>
      <c r="AY523" s="216" t="s">
        <v>173</v>
      </c>
    </row>
    <row r="524" spans="2:51" s="11" customFormat="1" ht="13.5">
      <c r="B524" s="205"/>
      <c r="C524" s="206"/>
      <c r="D524" s="207" t="s">
        <v>183</v>
      </c>
      <c r="E524" s="208" t="s">
        <v>21</v>
      </c>
      <c r="F524" s="209" t="s">
        <v>776</v>
      </c>
      <c r="G524" s="206"/>
      <c r="H524" s="210" t="s">
        <v>21</v>
      </c>
      <c r="I524" s="211"/>
      <c r="J524" s="206"/>
      <c r="K524" s="206"/>
      <c r="L524" s="212"/>
      <c r="M524" s="213"/>
      <c r="N524" s="214"/>
      <c r="O524" s="214"/>
      <c r="P524" s="214"/>
      <c r="Q524" s="214"/>
      <c r="R524" s="214"/>
      <c r="S524" s="214"/>
      <c r="T524" s="215"/>
      <c r="AT524" s="216" t="s">
        <v>183</v>
      </c>
      <c r="AU524" s="216" t="s">
        <v>82</v>
      </c>
      <c r="AV524" s="11" t="s">
        <v>80</v>
      </c>
      <c r="AW524" s="11" t="s">
        <v>35</v>
      </c>
      <c r="AX524" s="11" t="s">
        <v>72</v>
      </c>
      <c r="AY524" s="216" t="s">
        <v>173</v>
      </c>
    </row>
    <row r="525" spans="2:51" s="11" customFormat="1" ht="13.5">
      <c r="B525" s="205"/>
      <c r="C525" s="206"/>
      <c r="D525" s="207" t="s">
        <v>183</v>
      </c>
      <c r="E525" s="208" t="s">
        <v>21</v>
      </c>
      <c r="F525" s="209" t="s">
        <v>842</v>
      </c>
      <c r="G525" s="206"/>
      <c r="H525" s="210" t="s">
        <v>21</v>
      </c>
      <c r="I525" s="211"/>
      <c r="J525" s="206"/>
      <c r="K525" s="206"/>
      <c r="L525" s="212"/>
      <c r="M525" s="213"/>
      <c r="N525" s="214"/>
      <c r="O525" s="214"/>
      <c r="P525" s="214"/>
      <c r="Q525" s="214"/>
      <c r="R525" s="214"/>
      <c r="S525" s="214"/>
      <c r="T525" s="215"/>
      <c r="AT525" s="216" t="s">
        <v>183</v>
      </c>
      <c r="AU525" s="216" t="s">
        <v>82</v>
      </c>
      <c r="AV525" s="11" t="s">
        <v>80</v>
      </c>
      <c r="AW525" s="11" t="s">
        <v>35</v>
      </c>
      <c r="AX525" s="11" t="s">
        <v>72</v>
      </c>
      <c r="AY525" s="216" t="s">
        <v>173</v>
      </c>
    </row>
    <row r="526" spans="2:51" s="12" customFormat="1" ht="13.5">
      <c r="B526" s="217"/>
      <c r="C526" s="218"/>
      <c r="D526" s="207" t="s">
        <v>183</v>
      </c>
      <c r="E526" s="219" t="s">
        <v>21</v>
      </c>
      <c r="F526" s="220" t="s">
        <v>803</v>
      </c>
      <c r="G526" s="218"/>
      <c r="H526" s="221">
        <v>2.28</v>
      </c>
      <c r="I526" s="222"/>
      <c r="J526" s="218"/>
      <c r="K526" s="218"/>
      <c r="L526" s="223"/>
      <c r="M526" s="224"/>
      <c r="N526" s="225"/>
      <c r="O526" s="225"/>
      <c r="P526" s="225"/>
      <c r="Q526" s="225"/>
      <c r="R526" s="225"/>
      <c r="S526" s="225"/>
      <c r="T526" s="226"/>
      <c r="AT526" s="227" t="s">
        <v>183</v>
      </c>
      <c r="AU526" s="227" t="s">
        <v>82</v>
      </c>
      <c r="AV526" s="12" t="s">
        <v>82</v>
      </c>
      <c r="AW526" s="12" t="s">
        <v>35</v>
      </c>
      <c r="AX526" s="12" t="s">
        <v>72</v>
      </c>
      <c r="AY526" s="227" t="s">
        <v>173</v>
      </c>
    </row>
    <row r="527" spans="2:51" s="13" customFormat="1" ht="13.5">
      <c r="B527" s="228"/>
      <c r="C527" s="229"/>
      <c r="D527" s="207" t="s">
        <v>183</v>
      </c>
      <c r="E527" s="230" t="s">
        <v>21</v>
      </c>
      <c r="F527" s="231" t="s">
        <v>188</v>
      </c>
      <c r="G527" s="229"/>
      <c r="H527" s="232">
        <v>36.25</v>
      </c>
      <c r="I527" s="233"/>
      <c r="J527" s="229"/>
      <c r="K527" s="229"/>
      <c r="L527" s="234"/>
      <c r="M527" s="235"/>
      <c r="N527" s="236"/>
      <c r="O527" s="236"/>
      <c r="P527" s="236"/>
      <c r="Q527" s="236"/>
      <c r="R527" s="236"/>
      <c r="S527" s="236"/>
      <c r="T527" s="237"/>
      <c r="AT527" s="238" t="s">
        <v>183</v>
      </c>
      <c r="AU527" s="238" t="s">
        <v>82</v>
      </c>
      <c r="AV527" s="13" t="s">
        <v>189</v>
      </c>
      <c r="AW527" s="13" t="s">
        <v>35</v>
      </c>
      <c r="AX527" s="13" t="s">
        <v>72</v>
      </c>
      <c r="AY527" s="238" t="s">
        <v>173</v>
      </c>
    </row>
    <row r="528" spans="2:51" s="11" customFormat="1" ht="13.5">
      <c r="B528" s="205"/>
      <c r="C528" s="206"/>
      <c r="D528" s="207" t="s">
        <v>183</v>
      </c>
      <c r="E528" s="208" t="s">
        <v>21</v>
      </c>
      <c r="F528" s="209" t="s">
        <v>779</v>
      </c>
      <c r="G528" s="206"/>
      <c r="H528" s="210" t="s">
        <v>21</v>
      </c>
      <c r="I528" s="211"/>
      <c r="J528" s="206"/>
      <c r="K528" s="206"/>
      <c r="L528" s="212"/>
      <c r="M528" s="213"/>
      <c r="N528" s="214"/>
      <c r="O528" s="214"/>
      <c r="P528" s="214"/>
      <c r="Q528" s="214"/>
      <c r="R528" s="214"/>
      <c r="S528" s="214"/>
      <c r="T528" s="215"/>
      <c r="AT528" s="216" t="s">
        <v>183</v>
      </c>
      <c r="AU528" s="216" t="s">
        <v>82</v>
      </c>
      <c r="AV528" s="11" t="s">
        <v>80</v>
      </c>
      <c r="AW528" s="11" t="s">
        <v>35</v>
      </c>
      <c r="AX528" s="11" t="s">
        <v>72</v>
      </c>
      <c r="AY528" s="216" t="s">
        <v>173</v>
      </c>
    </row>
    <row r="529" spans="2:51" s="11" customFormat="1" ht="13.5">
      <c r="B529" s="205"/>
      <c r="C529" s="206"/>
      <c r="D529" s="207" t="s">
        <v>183</v>
      </c>
      <c r="E529" s="208" t="s">
        <v>21</v>
      </c>
      <c r="F529" s="209" t="s">
        <v>705</v>
      </c>
      <c r="G529" s="206"/>
      <c r="H529" s="210" t="s">
        <v>21</v>
      </c>
      <c r="I529" s="211"/>
      <c r="J529" s="206"/>
      <c r="K529" s="206"/>
      <c r="L529" s="212"/>
      <c r="M529" s="213"/>
      <c r="N529" s="214"/>
      <c r="O529" s="214"/>
      <c r="P529" s="214"/>
      <c r="Q529" s="214"/>
      <c r="R529" s="214"/>
      <c r="S529" s="214"/>
      <c r="T529" s="215"/>
      <c r="AT529" s="216" t="s">
        <v>183</v>
      </c>
      <c r="AU529" s="216" t="s">
        <v>82</v>
      </c>
      <c r="AV529" s="11" t="s">
        <v>80</v>
      </c>
      <c r="AW529" s="11" t="s">
        <v>35</v>
      </c>
      <c r="AX529" s="11" t="s">
        <v>72</v>
      </c>
      <c r="AY529" s="216" t="s">
        <v>173</v>
      </c>
    </row>
    <row r="530" spans="2:51" s="11" customFormat="1" ht="13.5">
      <c r="B530" s="205"/>
      <c r="C530" s="206"/>
      <c r="D530" s="207" t="s">
        <v>183</v>
      </c>
      <c r="E530" s="208" t="s">
        <v>21</v>
      </c>
      <c r="F530" s="209" t="s">
        <v>842</v>
      </c>
      <c r="G530" s="206"/>
      <c r="H530" s="210" t="s">
        <v>21</v>
      </c>
      <c r="I530" s="211"/>
      <c r="J530" s="206"/>
      <c r="K530" s="206"/>
      <c r="L530" s="212"/>
      <c r="M530" s="213"/>
      <c r="N530" s="214"/>
      <c r="O530" s="214"/>
      <c r="P530" s="214"/>
      <c r="Q530" s="214"/>
      <c r="R530" s="214"/>
      <c r="S530" s="214"/>
      <c r="T530" s="215"/>
      <c r="AT530" s="216" t="s">
        <v>183</v>
      </c>
      <c r="AU530" s="216" t="s">
        <v>82</v>
      </c>
      <c r="AV530" s="11" t="s">
        <v>80</v>
      </c>
      <c r="AW530" s="11" t="s">
        <v>35</v>
      </c>
      <c r="AX530" s="11" t="s">
        <v>72</v>
      </c>
      <c r="AY530" s="216" t="s">
        <v>173</v>
      </c>
    </row>
    <row r="531" spans="2:51" s="12" customFormat="1" ht="13.5">
      <c r="B531" s="217"/>
      <c r="C531" s="218"/>
      <c r="D531" s="207" t="s">
        <v>183</v>
      </c>
      <c r="E531" s="219" t="s">
        <v>21</v>
      </c>
      <c r="F531" s="220" t="s">
        <v>804</v>
      </c>
      <c r="G531" s="218"/>
      <c r="H531" s="221">
        <v>2.74</v>
      </c>
      <c r="I531" s="222"/>
      <c r="J531" s="218"/>
      <c r="K531" s="218"/>
      <c r="L531" s="223"/>
      <c r="M531" s="224"/>
      <c r="N531" s="225"/>
      <c r="O531" s="225"/>
      <c r="P531" s="225"/>
      <c r="Q531" s="225"/>
      <c r="R531" s="225"/>
      <c r="S531" s="225"/>
      <c r="T531" s="226"/>
      <c r="AT531" s="227" t="s">
        <v>183</v>
      </c>
      <c r="AU531" s="227" t="s">
        <v>82</v>
      </c>
      <c r="AV531" s="12" t="s">
        <v>82</v>
      </c>
      <c r="AW531" s="12" t="s">
        <v>35</v>
      </c>
      <c r="AX531" s="12" t="s">
        <v>72</v>
      </c>
      <c r="AY531" s="227" t="s">
        <v>173</v>
      </c>
    </row>
    <row r="532" spans="2:51" s="13" customFormat="1" ht="13.5">
      <c r="B532" s="228"/>
      <c r="C532" s="229"/>
      <c r="D532" s="207" t="s">
        <v>183</v>
      </c>
      <c r="E532" s="230" t="s">
        <v>21</v>
      </c>
      <c r="F532" s="231" t="s">
        <v>188</v>
      </c>
      <c r="G532" s="229"/>
      <c r="H532" s="232">
        <v>2.74</v>
      </c>
      <c r="I532" s="233"/>
      <c r="J532" s="229"/>
      <c r="K532" s="229"/>
      <c r="L532" s="234"/>
      <c r="M532" s="235"/>
      <c r="N532" s="236"/>
      <c r="O532" s="236"/>
      <c r="P532" s="236"/>
      <c r="Q532" s="236"/>
      <c r="R532" s="236"/>
      <c r="S532" s="236"/>
      <c r="T532" s="237"/>
      <c r="AT532" s="238" t="s">
        <v>183</v>
      </c>
      <c r="AU532" s="238" t="s">
        <v>82</v>
      </c>
      <c r="AV532" s="13" t="s">
        <v>189</v>
      </c>
      <c r="AW532" s="13" t="s">
        <v>35</v>
      </c>
      <c r="AX532" s="13" t="s">
        <v>72</v>
      </c>
      <c r="AY532" s="238" t="s">
        <v>173</v>
      </c>
    </row>
    <row r="533" spans="2:51" s="11" customFormat="1" ht="13.5">
      <c r="B533" s="205"/>
      <c r="C533" s="206"/>
      <c r="D533" s="207" t="s">
        <v>183</v>
      </c>
      <c r="E533" s="208" t="s">
        <v>21</v>
      </c>
      <c r="F533" s="209" t="s">
        <v>843</v>
      </c>
      <c r="G533" s="206"/>
      <c r="H533" s="210" t="s">
        <v>21</v>
      </c>
      <c r="I533" s="211"/>
      <c r="J533" s="206"/>
      <c r="K533" s="206"/>
      <c r="L533" s="212"/>
      <c r="M533" s="213"/>
      <c r="N533" s="214"/>
      <c r="O533" s="214"/>
      <c r="P533" s="214"/>
      <c r="Q533" s="214"/>
      <c r="R533" s="214"/>
      <c r="S533" s="214"/>
      <c r="T533" s="215"/>
      <c r="AT533" s="216" t="s">
        <v>183</v>
      </c>
      <c r="AU533" s="216" t="s">
        <v>82</v>
      </c>
      <c r="AV533" s="11" t="s">
        <v>80</v>
      </c>
      <c r="AW533" s="11" t="s">
        <v>35</v>
      </c>
      <c r="AX533" s="11" t="s">
        <v>72</v>
      </c>
      <c r="AY533" s="216" t="s">
        <v>173</v>
      </c>
    </row>
    <row r="534" spans="2:51" s="11" customFormat="1" ht="13.5">
      <c r="B534" s="205"/>
      <c r="C534" s="206"/>
      <c r="D534" s="207" t="s">
        <v>183</v>
      </c>
      <c r="E534" s="208" t="s">
        <v>21</v>
      </c>
      <c r="F534" s="209" t="s">
        <v>352</v>
      </c>
      <c r="G534" s="206"/>
      <c r="H534" s="210" t="s">
        <v>21</v>
      </c>
      <c r="I534" s="211"/>
      <c r="J534" s="206"/>
      <c r="K534" s="206"/>
      <c r="L534" s="212"/>
      <c r="M534" s="213"/>
      <c r="N534" s="214"/>
      <c r="O534" s="214"/>
      <c r="P534" s="214"/>
      <c r="Q534" s="214"/>
      <c r="R534" s="214"/>
      <c r="S534" s="214"/>
      <c r="T534" s="215"/>
      <c r="AT534" s="216" t="s">
        <v>183</v>
      </c>
      <c r="AU534" s="216" t="s">
        <v>82</v>
      </c>
      <c r="AV534" s="11" t="s">
        <v>80</v>
      </c>
      <c r="AW534" s="11" t="s">
        <v>35</v>
      </c>
      <c r="AX534" s="11" t="s">
        <v>72</v>
      </c>
      <c r="AY534" s="216" t="s">
        <v>173</v>
      </c>
    </row>
    <row r="535" spans="2:51" s="11" customFormat="1" ht="13.5">
      <c r="B535" s="205"/>
      <c r="C535" s="206"/>
      <c r="D535" s="207" t="s">
        <v>183</v>
      </c>
      <c r="E535" s="208" t="s">
        <v>21</v>
      </c>
      <c r="F535" s="209" t="s">
        <v>842</v>
      </c>
      <c r="G535" s="206"/>
      <c r="H535" s="210" t="s">
        <v>21</v>
      </c>
      <c r="I535" s="211"/>
      <c r="J535" s="206"/>
      <c r="K535" s="206"/>
      <c r="L535" s="212"/>
      <c r="M535" s="213"/>
      <c r="N535" s="214"/>
      <c r="O535" s="214"/>
      <c r="P535" s="214"/>
      <c r="Q535" s="214"/>
      <c r="R535" s="214"/>
      <c r="S535" s="214"/>
      <c r="T535" s="215"/>
      <c r="AT535" s="216" t="s">
        <v>183</v>
      </c>
      <c r="AU535" s="216" t="s">
        <v>82</v>
      </c>
      <c r="AV535" s="11" t="s">
        <v>80</v>
      </c>
      <c r="AW535" s="11" t="s">
        <v>35</v>
      </c>
      <c r="AX535" s="11" t="s">
        <v>72</v>
      </c>
      <c r="AY535" s="216" t="s">
        <v>173</v>
      </c>
    </row>
    <row r="536" spans="2:51" s="12" customFormat="1" ht="13.5">
      <c r="B536" s="217"/>
      <c r="C536" s="218"/>
      <c r="D536" s="207" t="s">
        <v>183</v>
      </c>
      <c r="E536" s="219" t="s">
        <v>21</v>
      </c>
      <c r="F536" s="220" t="s">
        <v>185</v>
      </c>
      <c r="G536" s="218"/>
      <c r="H536" s="221">
        <v>75.87</v>
      </c>
      <c r="I536" s="222"/>
      <c r="J536" s="218"/>
      <c r="K536" s="218"/>
      <c r="L536" s="223"/>
      <c r="M536" s="224"/>
      <c r="N536" s="225"/>
      <c r="O536" s="225"/>
      <c r="P536" s="225"/>
      <c r="Q536" s="225"/>
      <c r="R536" s="225"/>
      <c r="S536" s="225"/>
      <c r="T536" s="226"/>
      <c r="AT536" s="227" t="s">
        <v>183</v>
      </c>
      <c r="AU536" s="227" t="s">
        <v>82</v>
      </c>
      <c r="AV536" s="12" t="s">
        <v>82</v>
      </c>
      <c r="AW536" s="12" t="s">
        <v>35</v>
      </c>
      <c r="AX536" s="12" t="s">
        <v>72</v>
      </c>
      <c r="AY536" s="227" t="s">
        <v>173</v>
      </c>
    </row>
    <row r="537" spans="2:51" s="11" customFormat="1" ht="13.5">
      <c r="B537" s="205"/>
      <c r="C537" s="206"/>
      <c r="D537" s="207" t="s">
        <v>183</v>
      </c>
      <c r="E537" s="208" t="s">
        <v>21</v>
      </c>
      <c r="F537" s="209" t="s">
        <v>843</v>
      </c>
      <c r="G537" s="206"/>
      <c r="H537" s="210" t="s">
        <v>21</v>
      </c>
      <c r="I537" s="211"/>
      <c r="J537" s="206"/>
      <c r="K537" s="206"/>
      <c r="L537" s="212"/>
      <c r="M537" s="213"/>
      <c r="N537" s="214"/>
      <c r="O537" s="214"/>
      <c r="P537" s="214"/>
      <c r="Q537" s="214"/>
      <c r="R537" s="214"/>
      <c r="S537" s="214"/>
      <c r="T537" s="215"/>
      <c r="AT537" s="216" t="s">
        <v>183</v>
      </c>
      <c r="AU537" s="216" t="s">
        <v>82</v>
      </c>
      <c r="AV537" s="11" t="s">
        <v>80</v>
      </c>
      <c r="AW537" s="11" t="s">
        <v>35</v>
      </c>
      <c r="AX537" s="11" t="s">
        <v>72</v>
      </c>
      <c r="AY537" s="216" t="s">
        <v>173</v>
      </c>
    </row>
    <row r="538" spans="2:51" s="11" customFormat="1" ht="13.5">
      <c r="B538" s="205"/>
      <c r="C538" s="206"/>
      <c r="D538" s="207" t="s">
        <v>183</v>
      </c>
      <c r="E538" s="208" t="s">
        <v>21</v>
      </c>
      <c r="F538" s="209" t="s">
        <v>418</v>
      </c>
      <c r="G538" s="206"/>
      <c r="H538" s="210" t="s">
        <v>21</v>
      </c>
      <c r="I538" s="211"/>
      <c r="J538" s="206"/>
      <c r="K538" s="206"/>
      <c r="L538" s="212"/>
      <c r="M538" s="213"/>
      <c r="N538" s="214"/>
      <c r="O538" s="214"/>
      <c r="P538" s="214"/>
      <c r="Q538" s="214"/>
      <c r="R538" s="214"/>
      <c r="S538" s="214"/>
      <c r="T538" s="215"/>
      <c r="AT538" s="216" t="s">
        <v>183</v>
      </c>
      <c r="AU538" s="216" t="s">
        <v>82</v>
      </c>
      <c r="AV538" s="11" t="s">
        <v>80</v>
      </c>
      <c r="AW538" s="11" t="s">
        <v>35</v>
      </c>
      <c r="AX538" s="11" t="s">
        <v>72</v>
      </c>
      <c r="AY538" s="216" t="s">
        <v>173</v>
      </c>
    </row>
    <row r="539" spans="2:51" s="11" customFormat="1" ht="13.5">
      <c r="B539" s="205"/>
      <c r="C539" s="206"/>
      <c r="D539" s="207" t="s">
        <v>183</v>
      </c>
      <c r="E539" s="208" t="s">
        <v>21</v>
      </c>
      <c r="F539" s="209" t="s">
        <v>842</v>
      </c>
      <c r="G539" s="206"/>
      <c r="H539" s="210" t="s">
        <v>21</v>
      </c>
      <c r="I539" s="211"/>
      <c r="J539" s="206"/>
      <c r="K539" s="206"/>
      <c r="L539" s="212"/>
      <c r="M539" s="213"/>
      <c r="N539" s="214"/>
      <c r="O539" s="214"/>
      <c r="P539" s="214"/>
      <c r="Q539" s="214"/>
      <c r="R539" s="214"/>
      <c r="S539" s="214"/>
      <c r="T539" s="215"/>
      <c r="AT539" s="216" t="s">
        <v>183</v>
      </c>
      <c r="AU539" s="216" t="s">
        <v>82</v>
      </c>
      <c r="AV539" s="11" t="s">
        <v>80</v>
      </c>
      <c r="AW539" s="11" t="s">
        <v>35</v>
      </c>
      <c r="AX539" s="11" t="s">
        <v>72</v>
      </c>
      <c r="AY539" s="216" t="s">
        <v>173</v>
      </c>
    </row>
    <row r="540" spans="2:51" s="12" customFormat="1" ht="13.5">
      <c r="B540" s="217"/>
      <c r="C540" s="218"/>
      <c r="D540" s="207" t="s">
        <v>183</v>
      </c>
      <c r="E540" s="219" t="s">
        <v>21</v>
      </c>
      <c r="F540" s="220" t="s">
        <v>844</v>
      </c>
      <c r="G540" s="218"/>
      <c r="H540" s="221">
        <v>9.51</v>
      </c>
      <c r="I540" s="222"/>
      <c r="J540" s="218"/>
      <c r="K540" s="218"/>
      <c r="L540" s="223"/>
      <c r="M540" s="224"/>
      <c r="N540" s="225"/>
      <c r="O540" s="225"/>
      <c r="P540" s="225"/>
      <c r="Q540" s="225"/>
      <c r="R540" s="225"/>
      <c r="S540" s="225"/>
      <c r="T540" s="226"/>
      <c r="AT540" s="227" t="s">
        <v>183</v>
      </c>
      <c r="AU540" s="227" t="s">
        <v>82</v>
      </c>
      <c r="AV540" s="12" t="s">
        <v>82</v>
      </c>
      <c r="AW540" s="12" t="s">
        <v>35</v>
      </c>
      <c r="AX540" s="12" t="s">
        <v>72</v>
      </c>
      <c r="AY540" s="227" t="s">
        <v>173</v>
      </c>
    </row>
    <row r="541" spans="2:51" s="11" customFormat="1" ht="13.5">
      <c r="B541" s="205"/>
      <c r="C541" s="206"/>
      <c r="D541" s="207" t="s">
        <v>183</v>
      </c>
      <c r="E541" s="208" t="s">
        <v>21</v>
      </c>
      <c r="F541" s="209" t="s">
        <v>843</v>
      </c>
      <c r="G541" s="206"/>
      <c r="H541" s="210" t="s">
        <v>21</v>
      </c>
      <c r="I541" s="211"/>
      <c r="J541" s="206"/>
      <c r="K541" s="206"/>
      <c r="L541" s="212"/>
      <c r="M541" s="213"/>
      <c r="N541" s="214"/>
      <c r="O541" s="214"/>
      <c r="P541" s="214"/>
      <c r="Q541" s="214"/>
      <c r="R541" s="214"/>
      <c r="S541" s="214"/>
      <c r="T541" s="215"/>
      <c r="AT541" s="216" t="s">
        <v>183</v>
      </c>
      <c r="AU541" s="216" t="s">
        <v>82</v>
      </c>
      <c r="AV541" s="11" t="s">
        <v>80</v>
      </c>
      <c r="AW541" s="11" t="s">
        <v>35</v>
      </c>
      <c r="AX541" s="11" t="s">
        <v>72</v>
      </c>
      <c r="AY541" s="216" t="s">
        <v>173</v>
      </c>
    </row>
    <row r="542" spans="2:51" s="11" customFormat="1" ht="13.5">
      <c r="B542" s="205"/>
      <c r="C542" s="206"/>
      <c r="D542" s="207" t="s">
        <v>183</v>
      </c>
      <c r="E542" s="208" t="s">
        <v>21</v>
      </c>
      <c r="F542" s="209" t="s">
        <v>845</v>
      </c>
      <c r="G542" s="206"/>
      <c r="H542" s="210" t="s">
        <v>21</v>
      </c>
      <c r="I542" s="211"/>
      <c r="J542" s="206"/>
      <c r="K542" s="206"/>
      <c r="L542" s="212"/>
      <c r="M542" s="213"/>
      <c r="N542" s="214"/>
      <c r="O542" s="214"/>
      <c r="P542" s="214"/>
      <c r="Q542" s="214"/>
      <c r="R542" s="214"/>
      <c r="S542" s="214"/>
      <c r="T542" s="215"/>
      <c r="AT542" s="216" t="s">
        <v>183</v>
      </c>
      <c r="AU542" s="216" t="s">
        <v>82</v>
      </c>
      <c r="AV542" s="11" t="s">
        <v>80</v>
      </c>
      <c r="AW542" s="11" t="s">
        <v>35</v>
      </c>
      <c r="AX542" s="11" t="s">
        <v>72</v>
      </c>
      <c r="AY542" s="216" t="s">
        <v>173</v>
      </c>
    </row>
    <row r="543" spans="2:51" s="11" customFormat="1" ht="13.5">
      <c r="B543" s="205"/>
      <c r="C543" s="206"/>
      <c r="D543" s="207" t="s">
        <v>183</v>
      </c>
      <c r="E543" s="208" t="s">
        <v>21</v>
      </c>
      <c r="F543" s="209" t="s">
        <v>842</v>
      </c>
      <c r="G543" s="206"/>
      <c r="H543" s="210" t="s">
        <v>21</v>
      </c>
      <c r="I543" s="211"/>
      <c r="J543" s="206"/>
      <c r="K543" s="206"/>
      <c r="L543" s="212"/>
      <c r="M543" s="213"/>
      <c r="N543" s="214"/>
      <c r="O543" s="214"/>
      <c r="P543" s="214"/>
      <c r="Q543" s="214"/>
      <c r="R543" s="214"/>
      <c r="S543" s="214"/>
      <c r="T543" s="215"/>
      <c r="AT543" s="216" t="s">
        <v>183</v>
      </c>
      <c r="AU543" s="216" t="s">
        <v>82</v>
      </c>
      <c r="AV543" s="11" t="s">
        <v>80</v>
      </c>
      <c r="AW543" s="11" t="s">
        <v>35</v>
      </c>
      <c r="AX543" s="11" t="s">
        <v>72</v>
      </c>
      <c r="AY543" s="216" t="s">
        <v>173</v>
      </c>
    </row>
    <row r="544" spans="2:51" s="12" customFormat="1" ht="13.5">
      <c r="B544" s="217"/>
      <c r="C544" s="218"/>
      <c r="D544" s="207" t="s">
        <v>183</v>
      </c>
      <c r="E544" s="219" t="s">
        <v>21</v>
      </c>
      <c r="F544" s="220" t="s">
        <v>605</v>
      </c>
      <c r="G544" s="218"/>
      <c r="H544" s="221">
        <v>50.19</v>
      </c>
      <c r="I544" s="222"/>
      <c r="J544" s="218"/>
      <c r="K544" s="218"/>
      <c r="L544" s="223"/>
      <c r="M544" s="224"/>
      <c r="N544" s="225"/>
      <c r="O544" s="225"/>
      <c r="P544" s="225"/>
      <c r="Q544" s="225"/>
      <c r="R544" s="225"/>
      <c r="S544" s="225"/>
      <c r="T544" s="226"/>
      <c r="AT544" s="227" t="s">
        <v>183</v>
      </c>
      <c r="AU544" s="227" t="s">
        <v>82</v>
      </c>
      <c r="AV544" s="12" t="s">
        <v>82</v>
      </c>
      <c r="AW544" s="12" t="s">
        <v>35</v>
      </c>
      <c r="AX544" s="12" t="s">
        <v>72</v>
      </c>
      <c r="AY544" s="227" t="s">
        <v>173</v>
      </c>
    </row>
    <row r="545" spans="2:51" s="11" customFormat="1" ht="13.5">
      <c r="B545" s="205"/>
      <c r="C545" s="206"/>
      <c r="D545" s="207" t="s">
        <v>183</v>
      </c>
      <c r="E545" s="208" t="s">
        <v>21</v>
      </c>
      <c r="F545" s="209" t="s">
        <v>843</v>
      </c>
      <c r="G545" s="206"/>
      <c r="H545" s="210" t="s">
        <v>21</v>
      </c>
      <c r="I545" s="211"/>
      <c r="J545" s="206"/>
      <c r="K545" s="206"/>
      <c r="L545" s="212"/>
      <c r="M545" s="213"/>
      <c r="N545" s="214"/>
      <c r="O545" s="214"/>
      <c r="P545" s="214"/>
      <c r="Q545" s="214"/>
      <c r="R545" s="214"/>
      <c r="S545" s="214"/>
      <c r="T545" s="215"/>
      <c r="AT545" s="216" t="s">
        <v>183</v>
      </c>
      <c r="AU545" s="216" t="s">
        <v>82</v>
      </c>
      <c r="AV545" s="11" t="s">
        <v>80</v>
      </c>
      <c r="AW545" s="11" t="s">
        <v>35</v>
      </c>
      <c r="AX545" s="11" t="s">
        <v>72</v>
      </c>
      <c r="AY545" s="216" t="s">
        <v>173</v>
      </c>
    </row>
    <row r="546" spans="2:51" s="11" customFormat="1" ht="13.5">
      <c r="B546" s="205"/>
      <c r="C546" s="206"/>
      <c r="D546" s="207" t="s">
        <v>183</v>
      </c>
      <c r="E546" s="208" t="s">
        <v>21</v>
      </c>
      <c r="F546" s="209" t="s">
        <v>846</v>
      </c>
      <c r="G546" s="206"/>
      <c r="H546" s="210" t="s">
        <v>21</v>
      </c>
      <c r="I546" s="211"/>
      <c r="J546" s="206"/>
      <c r="K546" s="206"/>
      <c r="L546" s="212"/>
      <c r="M546" s="213"/>
      <c r="N546" s="214"/>
      <c r="O546" s="214"/>
      <c r="P546" s="214"/>
      <c r="Q546" s="214"/>
      <c r="R546" s="214"/>
      <c r="S546" s="214"/>
      <c r="T546" s="215"/>
      <c r="AT546" s="216" t="s">
        <v>183</v>
      </c>
      <c r="AU546" s="216" t="s">
        <v>82</v>
      </c>
      <c r="AV546" s="11" t="s">
        <v>80</v>
      </c>
      <c r="AW546" s="11" t="s">
        <v>35</v>
      </c>
      <c r="AX546" s="11" t="s">
        <v>72</v>
      </c>
      <c r="AY546" s="216" t="s">
        <v>173</v>
      </c>
    </row>
    <row r="547" spans="2:51" s="11" customFormat="1" ht="13.5">
      <c r="B547" s="205"/>
      <c r="C547" s="206"/>
      <c r="D547" s="207" t="s">
        <v>183</v>
      </c>
      <c r="E547" s="208" t="s">
        <v>21</v>
      </c>
      <c r="F547" s="209" t="s">
        <v>842</v>
      </c>
      <c r="G547" s="206"/>
      <c r="H547" s="210" t="s">
        <v>21</v>
      </c>
      <c r="I547" s="211"/>
      <c r="J547" s="206"/>
      <c r="K547" s="206"/>
      <c r="L547" s="212"/>
      <c r="M547" s="213"/>
      <c r="N547" s="214"/>
      <c r="O547" s="214"/>
      <c r="P547" s="214"/>
      <c r="Q547" s="214"/>
      <c r="R547" s="214"/>
      <c r="S547" s="214"/>
      <c r="T547" s="215"/>
      <c r="AT547" s="216" t="s">
        <v>183</v>
      </c>
      <c r="AU547" s="216" t="s">
        <v>82</v>
      </c>
      <c r="AV547" s="11" t="s">
        <v>80</v>
      </c>
      <c r="AW547" s="11" t="s">
        <v>35</v>
      </c>
      <c r="AX547" s="11" t="s">
        <v>72</v>
      </c>
      <c r="AY547" s="216" t="s">
        <v>173</v>
      </c>
    </row>
    <row r="548" spans="2:51" s="12" customFormat="1" ht="13.5">
      <c r="B548" s="217"/>
      <c r="C548" s="218"/>
      <c r="D548" s="207" t="s">
        <v>183</v>
      </c>
      <c r="E548" s="219" t="s">
        <v>21</v>
      </c>
      <c r="F548" s="220" t="s">
        <v>847</v>
      </c>
      <c r="G548" s="218"/>
      <c r="H548" s="221">
        <v>38.05</v>
      </c>
      <c r="I548" s="222"/>
      <c r="J548" s="218"/>
      <c r="K548" s="218"/>
      <c r="L548" s="223"/>
      <c r="M548" s="224"/>
      <c r="N548" s="225"/>
      <c r="O548" s="225"/>
      <c r="P548" s="225"/>
      <c r="Q548" s="225"/>
      <c r="R548" s="225"/>
      <c r="S548" s="225"/>
      <c r="T548" s="226"/>
      <c r="AT548" s="227" t="s">
        <v>183</v>
      </c>
      <c r="AU548" s="227" t="s">
        <v>82</v>
      </c>
      <c r="AV548" s="12" t="s">
        <v>82</v>
      </c>
      <c r="AW548" s="12" t="s">
        <v>35</v>
      </c>
      <c r="AX548" s="12" t="s">
        <v>72</v>
      </c>
      <c r="AY548" s="227" t="s">
        <v>173</v>
      </c>
    </row>
    <row r="549" spans="2:51" s="11" customFormat="1" ht="13.5">
      <c r="B549" s="205"/>
      <c r="C549" s="206"/>
      <c r="D549" s="207" t="s">
        <v>183</v>
      </c>
      <c r="E549" s="208" t="s">
        <v>21</v>
      </c>
      <c r="F549" s="209" t="s">
        <v>843</v>
      </c>
      <c r="G549" s="206"/>
      <c r="H549" s="210" t="s">
        <v>21</v>
      </c>
      <c r="I549" s="211"/>
      <c r="J549" s="206"/>
      <c r="K549" s="206"/>
      <c r="L549" s="212"/>
      <c r="M549" s="213"/>
      <c r="N549" s="214"/>
      <c r="O549" s="214"/>
      <c r="P549" s="214"/>
      <c r="Q549" s="214"/>
      <c r="R549" s="214"/>
      <c r="S549" s="214"/>
      <c r="T549" s="215"/>
      <c r="AT549" s="216" t="s">
        <v>183</v>
      </c>
      <c r="AU549" s="216" t="s">
        <v>82</v>
      </c>
      <c r="AV549" s="11" t="s">
        <v>80</v>
      </c>
      <c r="AW549" s="11" t="s">
        <v>35</v>
      </c>
      <c r="AX549" s="11" t="s">
        <v>72</v>
      </c>
      <c r="AY549" s="216" t="s">
        <v>173</v>
      </c>
    </row>
    <row r="550" spans="2:51" s="11" customFormat="1" ht="13.5">
      <c r="B550" s="205"/>
      <c r="C550" s="206"/>
      <c r="D550" s="207" t="s">
        <v>183</v>
      </c>
      <c r="E550" s="208" t="s">
        <v>21</v>
      </c>
      <c r="F550" s="209" t="s">
        <v>848</v>
      </c>
      <c r="G550" s="206"/>
      <c r="H550" s="210" t="s">
        <v>21</v>
      </c>
      <c r="I550" s="211"/>
      <c r="J550" s="206"/>
      <c r="K550" s="206"/>
      <c r="L550" s="212"/>
      <c r="M550" s="213"/>
      <c r="N550" s="214"/>
      <c r="O550" s="214"/>
      <c r="P550" s="214"/>
      <c r="Q550" s="214"/>
      <c r="R550" s="214"/>
      <c r="S550" s="214"/>
      <c r="T550" s="215"/>
      <c r="AT550" s="216" t="s">
        <v>183</v>
      </c>
      <c r="AU550" s="216" t="s">
        <v>82</v>
      </c>
      <c r="AV550" s="11" t="s">
        <v>80</v>
      </c>
      <c r="AW550" s="11" t="s">
        <v>35</v>
      </c>
      <c r="AX550" s="11" t="s">
        <v>72</v>
      </c>
      <c r="AY550" s="216" t="s">
        <v>173</v>
      </c>
    </row>
    <row r="551" spans="2:51" s="11" customFormat="1" ht="13.5">
      <c r="B551" s="205"/>
      <c r="C551" s="206"/>
      <c r="D551" s="207" t="s">
        <v>183</v>
      </c>
      <c r="E551" s="208" t="s">
        <v>21</v>
      </c>
      <c r="F551" s="209" t="s">
        <v>842</v>
      </c>
      <c r="G551" s="206"/>
      <c r="H551" s="210" t="s">
        <v>21</v>
      </c>
      <c r="I551" s="211"/>
      <c r="J551" s="206"/>
      <c r="K551" s="206"/>
      <c r="L551" s="212"/>
      <c r="M551" s="213"/>
      <c r="N551" s="214"/>
      <c r="O551" s="214"/>
      <c r="P551" s="214"/>
      <c r="Q551" s="214"/>
      <c r="R551" s="214"/>
      <c r="S551" s="214"/>
      <c r="T551" s="215"/>
      <c r="AT551" s="216" t="s">
        <v>183</v>
      </c>
      <c r="AU551" s="216" t="s">
        <v>82</v>
      </c>
      <c r="AV551" s="11" t="s">
        <v>80</v>
      </c>
      <c r="AW551" s="11" t="s">
        <v>35</v>
      </c>
      <c r="AX551" s="11" t="s">
        <v>72</v>
      </c>
      <c r="AY551" s="216" t="s">
        <v>173</v>
      </c>
    </row>
    <row r="552" spans="2:51" s="12" customFormat="1" ht="13.5">
      <c r="B552" s="217"/>
      <c r="C552" s="218"/>
      <c r="D552" s="207" t="s">
        <v>183</v>
      </c>
      <c r="E552" s="219" t="s">
        <v>21</v>
      </c>
      <c r="F552" s="220" t="s">
        <v>849</v>
      </c>
      <c r="G552" s="218"/>
      <c r="H552" s="221">
        <v>10.7</v>
      </c>
      <c r="I552" s="222"/>
      <c r="J552" s="218"/>
      <c r="K552" s="218"/>
      <c r="L552" s="223"/>
      <c r="M552" s="224"/>
      <c r="N552" s="225"/>
      <c r="O552" s="225"/>
      <c r="P552" s="225"/>
      <c r="Q552" s="225"/>
      <c r="R552" s="225"/>
      <c r="S552" s="225"/>
      <c r="T552" s="226"/>
      <c r="AT552" s="227" t="s">
        <v>183</v>
      </c>
      <c r="AU552" s="227" t="s">
        <v>82</v>
      </c>
      <c r="AV552" s="12" t="s">
        <v>82</v>
      </c>
      <c r="AW552" s="12" t="s">
        <v>35</v>
      </c>
      <c r="AX552" s="12" t="s">
        <v>72</v>
      </c>
      <c r="AY552" s="227" t="s">
        <v>173</v>
      </c>
    </row>
    <row r="553" spans="2:51" s="11" customFormat="1" ht="13.5">
      <c r="B553" s="205"/>
      <c r="C553" s="206"/>
      <c r="D553" s="207" t="s">
        <v>183</v>
      </c>
      <c r="E553" s="208" t="s">
        <v>21</v>
      </c>
      <c r="F553" s="209" t="s">
        <v>843</v>
      </c>
      <c r="G553" s="206"/>
      <c r="H553" s="210" t="s">
        <v>21</v>
      </c>
      <c r="I553" s="211"/>
      <c r="J553" s="206"/>
      <c r="K553" s="206"/>
      <c r="L553" s="212"/>
      <c r="M553" s="213"/>
      <c r="N553" s="214"/>
      <c r="O553" s="214"/>
      <c r="P553" s="214"/>
      <c r="Q553" s="214"/>
      <c r="R553" s="214"/>
      <c r="S553" s="214"/>
      <c r="T553" s="215"/>
      <c r="AT553" s="216" t="s">
        <v>183</v>
      </c>
      <c r="AU553" s="216" t="s">
        <v>82</v>
      </c>
      <c r="AV553" s="11" t="s">
        <v>80</v>
      </c>
      <c r="AW553" s="11" t="s">
        <v>35</v>
      </c>
      <c r="AX553" s="11" t="s">
        <v>72</v>
      </c>
      <c r="AY553" s="216" t="s">
        <v>173</v>
      </c>
    </row>
    <row r="554" spans="2:51" s="11" customFormat="1" ht="13.5">
      <c r="B554" s="205"/>
      <c r="C554" s="206"/>
      <c r="D554" s="207" t="s">
        <v>183</v>
      </c>
      <c r="E554" s="208" t="s">
        <v>21</v>
      </c>
      <c r="F554" s="209" t="s">
        <v>427</v>
      </c>
      <c r="G554" s="206"/>
      <c r="H554" s="210" t="s">
        <v>21</v>
      </c>
      <c r="I554" s="211"/>
      <c r="J554" s="206"/>
      <c r="K554" s="206"/>
      <c r="L554" s="212"/>
      <c r="M554" s="213"/>
      <c r="N554" s="214"/>
      <c r="O554" s="214"/>
      <c r="P554" s="214"/>
      <c r="Q554" s="214"/>
      <c r="R554" s="214"/>
      <c r="S554" s="214"/>
      <c r="T554" s="215"/>
      <c r="AT554" s="216" t="s">
        <v>183</v>
      </c>
      <c r="AU554" s="216" t="s">
        <v>82</v>
      </c>
      <c r="AV554" s="11" t="s">
        <v>80</v>
      </c>
      <c r="AW554" s="11" t="s">
        <v>35</v>
      </c>
      <c r="AX554" s="11" t="s">
        <v>72</v>
      </c>
      <c r="AY554" s="216" t="s">
        <v>173</v>
      </c>
    </row>
    <row r="555" spans="2:51" s="11" customFormat="1" ht="13.5">
      <c r="B555" s="205"/>
      <c r="C555" s="206"/>
      <c r="D555" s="207" t="s">
        <v>183</v>
      </c>
      <c r="E555" s="208" t="s">
        <v>21</v>
      </c>
      <c r="F555" s="209" t="s">
        <v>842</v>
      </c>
      <c r="G555" s="206"/>
      <c r="H555" s="210" t="s">
        <v>21</v>
      </c>
      <c r="I555" s="211"/>
      <c r="J555" s="206"/>
      <c r="K555" s="206"/>
      <c r="L555" s="212"/>
      <c r="M555" s="213"/>
      <c r="N555" s="214"/>
      <c r="O555" s="214"/>
      <c r="P555" s="214"/>
      <c r="Q555" s="214"/>
      <c r="R555" s="214"/>
      <c r="S555" s="214"/>
      <c r="T555" s="215"/>
      <c r="AT555" s="216" t="s">
        <v>183</v>
      </c>
      <c r="AU555" s="216" t="s">
        <v>82</v>
      </c>
      <c r="AV555" s="11" t="s">
        <v>80</v>
      </c>
      <c r="AW555" s="11" t="s">
        <v>35</v>
      </c>
      <c r="AX555" s="11" t="s">
        <v>72</v>
      </c>
      <c r="AY555" s="216" t="s">
        <v>173</v>
      </c>
    </row>
    <row r="556" spans="2:51" s="12" customFormat="1" ht="13.5">
      <c r="B556" s="217"/>
      <c r="C556" s="218"/>
      <c r="D556" s="207" t="s">
        <v>183</v>
      </c>
      <c r="E556" s="219" t="s">
        <v>21</v>
      </c>
      <c r="F556" s="220" t="s">
        <v>850</v>
      </c>
      <c r="G556" s="218"/>
      <c r="H556" s="221">
        <v>12.98</v>
      </c>
      <c r="I556" s="222"/>
      <c r="J556" s="218"/>
      <c r="K556" s="218"/>
      <c r="L556" s="223"/>
      <c r="M556" s="224"/>
      <c r="N556" s="225"/>
      <c r="O556" s="225"/>
      <c r="P556" s="225"/>
      <c r="Q556" s="225"/>
      <c r="R556" s="225"/>
      <c r="S556" s="225"/>
      <c r="T556" s="226"/>
      <c r="AT556" s="227" t="s">
        <v>183</v>
      </c>
      <c r="AU556" s="227" t="s">
        <v>82</v>
      </c>
      <c r="AV556" s="12" t="s">
        <v>82</v>
      </c>
      <c r="AW556" s="12" t="s">
        <v>35</v>
      </c>
      <c r="AX556" s="12" t="s">
        <v>72</v>
      </c>
      <c r="AY556" s="227" t="s">
        <v>173</v>
      </c>
    </row>
    <row r="557" spans="2:51" s="11" customFormat="1" ht="13.5">
      <c r="B557" s="205"/>
      <c r="C557" s="206"/>
      <c r="D557" s="207" t="s">
        <v>183</v>
      </c>
      <c r="E557" s="208" t="s">
        <v>21</v>
      </c>
      <c r="F557" s="209" t="s">
        <v>843</v>
      </c>
      <c r="G557" s="206"/>
      <c r="H557" s="210" t="s">
        <v>21</v>
      </c>
      <c r="I557" s="211"/>
      <c r="J557" s="206"/>
      <c r="K557" s="206"/>
      <c r="L557" s="212"/>
      <c r="M557" s="213"/>
      <c r="N557" s="214"/>
      <c r="O557" s="214"/>
      <c r="P557" s="214"/>
      <c r="Q557" s="214"/>
      <c r="R557" s="214"/>
      <c r="S557" s="214"/>
      <c r="T557" s="215"/>
      <c r="AT557" s="216" t="s">
        <v>183</v>
      </c>
      <c r="AU557" s="216" t="s">
        <v>82</v>
      </c>
      <c r="AV557" s="11" t="s">
        <v>80</v>
      </c>
      <c r="AW557" s="11" t="s">
        <v>35</v>
      </c>
      <c r="AX557" s="11" t="s">
        <v>72</v>
      </c>
      <c r="AY557" s="216" t="s">
        <v>173</v>
      </c>
    </row>
    <row r="558" spans="2:51" s="11" customFormat="1" ht="13.5">
      <c r="B558" s="205"/>
      <c r="C558" s="206"/>
      <c r="D558" s="207" t="s">
        <v>183</v>
      </c>
      <c r="E558" s="208" t="s">
        <v>21</v>
      </c>
      <c r="F558" s="209" t="s">
        <v>324</v>
      </c>
      <c r="G558" s="206"/>
      <c r="H558" s="210" t="s">
        <v>21</v>
      </c>
      <c r="I558" s="211"/>
      <c r="J558" s="206"/>
      <c r="K558" s="206"/>
      <c r="L558" s="212"/>
      <c r="M558" s="213"/>
      <c r="N558" s="214"/>
      <c r="O558" s="214"/>
      <c r="P558" s="214"/>
      <c r="Q558" s="214"/>
      <c r="R558" s="214"/>
      <c r="S558" s="214"/>
      <c r="T558" s="215"/>
      <c r="AT558" s="216" t="s">
        <v>183</v>
      </c>
      <c r="AU558" s="216" t="s">
        <v>82</v>
      </c>
      <c r="AV558" s="11" t="s">
        <v>80</v>
      </c>
      <c r="AW558" s="11" t="s">
        <v>35</v>
      </c>
      <c r="AX558" s="11" t="s">
        <v>72</v>
      </c>
      <c r="AY558" s="216" t="s">
        <v>173</v>
      </c>
    </row>
    <row r="559" spans="2:51" s="11" customFormat="1" ht="13.5">
      <c r="B559" s="205"/>
      <c r="C559" s="206"/>
      <c r="D559" s="207" t="s">
        <v>183</v>
      </c>
      <c r="E559" s="208" t="s">
        <v>21</v>
      </c>
      <c r="F559" s="209" t="s">
        <v>842</v>
      </c>
      <c r="G559" s="206"/>
      <c r="H559" s="210" t="s">
        <v>21</v>
      </c>
      <c r="I559" s="211"/>
      <c r="J559" s="206"/>
      <c r="K559" s="206"/>
      <c r="L559" s="212"/>
      <c r="M559" s="213"/>
      <c r="N559" s="214"/>
      <c r="O559" s="214"/>
      <c r="P559" s="214"/>
      <c r="Q559" s="214"/>
      <c r="R559" s="214"/>
      <c r="S559" s="214"/>
      <c r="T559" s="215"/>
      <c r="AT559" s="216" t="s">
        <v>183</v>
      </c>
      <c r="AU559" s="216" t="s">
        <v>82</v>
      </c>
      <c r="AV559" s="11" t="s">
        <v>80</v>
      </c>
      <c r="AW559" s="11" t="s">
        <v>35</v>
      </c>
      <c r="AX559" s="11" t="s">
        <v>72</v>
      </c>
      <c r="AY559" s="216" t="s">
        <v>173</v>
      </c>
    </row>
    <row r="560" spans="2:51" s="12" customFormat="1" ht="13.5">
      <c r="B560" s="217"/>
      <c r="C560" s="218"/>
      <c r="D560" s="207" t="s">
        <v>183</v>
      </c>
      <c r="E560" s="219" t="s">
        <v>21</v>
      </c>
      <c r="F560" s="220" t="s">
        <v>851</v>
      </c>
      <c r="G560" s="218"/>
      <c r="H560" s="221">
        <v>32.29</v>
      </c>
      <c r="I560" s="222"/>
      <c r="J560" s="218"/>
      <c r="K560" s="218"/>
      <c r="L560" s="223"/>
      <c r="M560" s="224"/>
      <c r="N560" s="225"/>
      <c r="O560" s="225"/>
      <c r="P560" s="225"/>
      <c r="Q560" s="225"/>
      <c r="R560" s="225"/>
      <c r="S560" s="225"/>
      <c r="T560" s="226"/>
      <c r="AT560" s="227" t="s">
        <v>183</v>
      </c>
      <c r="AU560" s="227" t="s">
        <v>82</v>
      </c>
      <c r="AV560" s="12" t="s">
        <v>82</v>
      </c>
      <c r="AW560" s="12" t="s">
        <v>35</v>
      </c>
      <c r="AX560" s="12" t="s">
        <v>72</v>
      </c>
      <c r="AY560" s="227" t="s">
        <v>173</v>
      </c>
    </row>
    <row r="561" spans="2:51" s="11" customFormat="1" ht="13.5">
      <c r="B561" s="205"/>
      <c r="C561" s="206"/>
      <c r="D561" s="207" t="s">
        <v>183</v>
      </c>
      <c r="E561" s="208" t="s">
        <v>21</v>
      </c>
      <c r="F561" s="209" t="s">
        <v>843</v>
      </c>
      <c r="G561" s="206"/>
      <c r="H561" s="210" t="s">
        <v>21</v>
      </c>
      <c r="I561" s="211"/>
      <c r="J561" s="206"/>
      <c r="K561" s="206"/>
      <c r="L561" s="212"/>
      <c r="M561" s="213"/>
      <c r="N561" s="214"/>
      <c r="O561" s="214"/>
      <c r="P561" s="214"/>
      <c r="Q561" s="214"/>
      <c r="R561" s="214"/>
      <c r="S561" s="214"/>
      <c r="T561" s="215"/>
      <c r="AT561" s="216" t="s">
        <v>183</v>
      </c>
      <c r="AU561" s="216" t="s">
        <v>82</v>
      </c>
      <c r="AV561" s="11" t="s">
        <v>80</v>
      </c>
      <c r="AW561" s="11" t="s">
        <v>35</v>
      </c>
      <c r="AX561" s="11" t="s">
        <v>72</v>
      </c>
      <c r="AY561" s="216" t="s">
        <v>173</v>
      </c>
    </row>
    <row r="562" spans="2:51" s="11" customFormat="1" ht="13.5">
      <c r="B562" s="205"/>
      <c r="C562" s="206"/>
      <c r="D562" s="207" t="s">
        <v>183</v>
      </c>
      <c r="E562" s="208" t="s">
        <v>21</v>
      </c>
      <c r="F562" s="209" t="s">
        <v>852</v>
      </c>
      <c r="G562" s="206"/>
      <c r="H562" s="210" t="s">
        <v>21</v>
      </c>
      <c r="I562" s="211"/>
      <c r="J562" s="206"/>
      <c r="K562" s="206"/>
      <c r="L562" s="212"/>
      <c r="M562" s="213"/>
      <c r="N562" s="214"/>
      <c r="O562" s="214"/>
      <c r="P562" s="214"/>
      <c r="Q562" s="214"/>
      <c r="R562" s="214"/>
      <c r="S562" s="214"/>
      <c r="T562" s="215"/>
      <c r="AT562" s="216" t="s">
        <v>183</v>
      </c>
      <c r="AU562" s="216" t="s">
        <v>82</v>
      </c>
      <c r="AV562" s="11" t="s">
        <v>80</v>
      </c>
      <c r="AW562" s="11" t="s">
        <v>35</v>
      </c>
      <c r="AX562" s="11" t="s">
        <v>72</v>
      </c>
      <c r="AY562" s="216" t="s">
        <v>173</v>
      </c>
    </row>
    <row r="563" spans="2:51" s="11" customFormat="1" ht="13.5">
      <c r="B563" s="205"/>
      <c r="C563" s="206"/>
      <c r="D563" s="207" t="s">
        <v>183</v>
      </c>
      <c r="E563" s="208" t="s">
        <v>21</v>
      </c>
      <c r="F563" s="209" t="s">
        <v>842</v>
      </c>
      <c r="G563" s="206"/>
      <c r="H563" s="210" t="s">
        <v>21</v>
      </c>
      <c r="I563" s="211"/>
      <c r="J563" s="206"/>
      <c r="K563" s="206"/>
      <c r="L563" s="212"/>
      <c r="M563" s="213"/>
      <c r="N563" s="214"/>
      <c r="O563" s="214"/>
      <c r="P563" s="214"/>
      <c r="Q563" s="214"/>
      <c r="R563" s="214"/>
      <c r="S563" s="214"/>
      <c r="T563" s="215"/>
      <c r="AT563" s="216" t="s">
        <v>183</v>
      </c>
      <c r="AU563" s="216" t="s">
        <v>82</v>
      </c>
      <c r="AV563" s="11" t="s">
        <v>80</v>
      </c>
      <c r="AW563" s="11" t="s">
        <v>35</v>
      </c>
      <c r="AX563" s="11" t="s">
        <v>72</v>
      </c>
      <c r="AY563" s="216" t="s">
        <v>173</v>
      </c>
    </row>
    <row r="564" spans="2:51" s="12" customFormat="1" ht="13.5">
      <c r="B564" s="217"/>
      <c r="C564" s="218"/>
      <c r="D564" s="207" t="s">
        <v>183</v>
      </c>
      <c r="E564" s="219" t="s">
        <v>21</v>
      </c>
      <c r="F564" s="220" t="s">
        <v>853</v>
      </c>
      <c r="G564" s="218"/>
      <c r="H564" s="221">
        <v>6.5</v>
      </c>
      <c r="I564" s="222"/>
      <c r="J564" s="218"/>
      <c r="K564" s="218"/>
      <c r="L564" s="223"/>
      <c r="M564" s="224"/>
      <c r="N564" s="225"/>
      <c r="O564" s="225"/>
      <c r="P564" s="225"/>
      <c r="Q564" s="225"/>
      <c r="R564" s="225"/>
      <c r="S564" s="225"/>
      <c r="T564" s="226"/>
      <c r="AT564" s="227" t="s">
        <v>183</v>
      </c>
      <c r="AU564" s="227" t="s">
        <v>82</v>
      </c>
      <c r="AV564" s="12" t="s">
        <v>82</v>
      </c>
      <c r="AW564" s="12" t="s">
        <v>35</v>
      </c>
      <c r="AX564" s="12" t="s">
        <v>72</v>
      </c>
      <c r="AY564" s="227" t="s">
        <v>173</v>
      </c>
    </row>
    <row r="565" spans="2:51" s="11" customFormat="1" ht="13.5">
      <c r="B565" s="205"/>
      <c r="C565" s="206"/>
      <c r="D565" s="207" t="s">
        <v>183</v>
      </c>
      <c r="E565" s="208" t="s">
        <v>21</v>
      </c>
      <c r="F565" s="209" t="s">
        <v>843</v>
      </c>
      <c r="G565" s="206"/>
      <c r="H565" s="210" t="s">
        <v>21</v>
      </c>
      <c r="I565" s="211"/>
      <c r="J565" s="206"/>
      <c r="K565" s="206"/>
      <c r="L565" s="212"/>
      <c r="M565" s="213"/>
      <c r="N565" s="214"/>
      <c r="O565" s="214"/>
      <c r="P565" s="214"/>
      <c r="Q565" s="214"/>
      <c r="R565" s="214"/>
      <c r="S565" s="214"/>
      <c r="T565" s="215"/>
      <c r="AT565" s="216" t="s">
        <v>183</v>
      </c>
      <c r="AU565" s="216" t="s">
        <v>82</v>
      </c>
      <c r="AV565" s="11" t="s">
        <v>80</v>
      </c>
      <c r="AW565" s="11" t="s">
        <v>35</v>
      </c>
      <c r="AX565" s="11" t="s">
        <v>72</v>
      </c>
      <c r="AY565" s="216" t="s">
        <v>173</v>
      </c>
    </row>
    <row r="566" spans="2:51" s="11" customFormat="1" ht="13.5">
      <c r="B566" s="205"/>
      <c r="C566" s="206"/>
      <c r="D566" s="207" t="s">
        <v>183</v>
      </c>
      <c r="E566" s="208" t="s">
        <v>21</v>
      </c>
      <c r="F566" s="209" t="s">
        <v>709</v>
      </c>
      <c r="G566" s="206"/>
      <c r="H566" s="210" t="s">
        <v>21</v>
      </c>
      <c r="I566" s="211"/>
      <c r="J566" s="206"/>
      <c r="K566" s="206"/>
      <c r="L566" s="212"/>
      <c r="M566" s="213"/>
      <c r="N566" s="214"/>
      <c r="O566" s="214"/>
      <c r="P566" s="214"/>
      <c r="Q566" s="214"/>
      <c r="R566" s="214"/>
      <c r="S566" s="214"/>
      <c r="T566" s="215"/>
      <c r="AT566" s="216" t="s">
        <v>183</v>
      </c>
      <c r="AU566" s="216" t="s">
        <v>82</v>
      </c>
      <c r="AV566" s="11" t="s">
        <v>80</v>
      </c>
      <c r="AW566" s="11" t="s">
        <v>35</v>
      </c>
      <c r="AX566" s="11" t="s">
        <v>72</v>
      </c>
      <c r="AY566" s="216" t="s">
        <v>173</v>
      </c>
    </row>
    <row r="567" spans="2:51" s="11" customFormat="1" ht="13.5">
      <c r="B567" s="205"/>
      <c r="C567" s="206"/>
      <c r="D567" s="207" t="s">
        <v>183</v>
      </c>
      <c r="E567" s="208" t="s">
        <v>21</v>
      </c>
      <c r="F567" s="209" t="s">
        <v>842</v>
      </c>
      <c r="G567" s="206"/>
      <c r="H567" s="210" t="s">
        <v>21</v>
      </c>
      <c r="I567" s="211"/>
      <c r="J567" s="206"/>
      <c r="K567" s="206"/>
      <c r="L567" s="212"/>
      <c r="M567" s="213"/>
      <c r="N567" s="214"/>
      <c r="O567" s="214"/>
      <c r="P567" s="214"/>
      <c r="Q567" s="214"/>
      <c r="R567" s="214"/>
      <c r="S567" s="214"/>
      <c r="T567" s="215"/>
      <c r="AT567" s="216" t="s">
        <v>183</v>
      </c>
      <c r="AU567" s="216" t="s">
        <v>82</v>
      </c>
      <c r="AV567" s="11" t="s">
        <v>80</v>
      </c>
      <c r="AW567" s="11" t="s">
        <v>35</v>
      </c>
      <c r="AX567" s="11" t="s">
        <v>72</v>
      </c>
      <c r="AY567" s="216" t="s">
        <v>173</v>
      </c>
    </row>
    <row r="568" spans="2:51" s="12" customFormat="1" ht="13.5">
      <c r="B568" s="217"/>
      <c r="C568" s="218"/>
      <c r="D568" s="207" t="s">
        <v>183</v>
      </c>
      <c r="E568" s="219" t="s">
        <v>21</v>
      </c>
      <c r="F568" s="220" t="s">
        <v>854</v>
      </c>
      <c r="G568" s="218"/>
      <c r="H568" s="221">
        <v>9.44</v>
      </c>
      <c r="I568" s="222"/>
      <c r="J568" s="218"/>
      <c r="K568" s="218"/>
      <c r="L568" s="223"/>
      <c r="M568" s="224"/>
      <c r="N568" s="225"/>
      <c r="O568" s="225"/>
      <c r="P568" s="225"/>
      <c r="Q568" s="225"/>
      <c r="R568" s="225"/>
      <c r="S568" s="225"/>
      <c r="T568" s="226"/>
      <c r="AT568" s="227" t="s">
        <v>183</v>
      </c>
      <c r="AU568" s="227" t="s">
        <v>82</v>
      </c>
      <c r="AV568" s="12" t="s">
        <v>82</v>
      </c>
      <c r="AW568" s="12" t="s">
        <v>35</v>
      </c>
      <c r="AX568" s="12" t="s">
        <v>72</v>
      </c>
      <c r="AY568" s="227" t="s">
        <v>173</v>
      </c>
    </row>
    <row r="569" spans="2:51" s="13" customFormat="1" ht="13.5">
      <c r="B569" s="228"/>
      <c r="C569" s="229"/>
      <c r="D569" s="207" t="s">
        <v>183</v>
      </c>
      <c r="E569" s="230" t="s">
        <v>21</v>
      </c>
      <c r="F569" s="231" t="s">
        <v>188</v>
      </c>
      <c r="G569" s="229"/>
      <c r="H569" s="232">
        <v>245.53</v>
      </c>
      <c r="I569" s="233"/>
      <c r="J569" s="229"/>
      <c r="K569" s="229"/>
      <c r="L569" s="234"/>
      <c r="M569" s="235"/>
      <c r="N569" s="236"/>
      <c r="O569" s="236"/>
      <c r="P569" s="236"/>
      <c r="Q569" s="236"/>
      <c r="R569" s="236"/>
      <c r="S569" s="236"/>
      <c r="T569" s="237"/>
      <c r="AT569" s="238" t="s">
        <v>183</v>
      </c>
      <c r="AU569" s="238" t="s">
        <v>82</v>
      </c>
      <c r="AV569" s="13" t="s">
        <v>189</v>
      </c>
      <c r="AW569" s="13" t="s">
        <v>35</v>
      </c>
      <c r="AX569" s="13" t="s">
        <v>72</v>
      </c>
      <c r="AY569" s="238" t="s">
        <v>173</v>
      </c>
    </row>
    <row r="570" spans="2:51" s="14" customFormat="1" ht="13.5">
      <c r="B570" s="243"/>
      <c r="C570" s="244"/>
      <c r="D570" s="239" t="s">
        <v>183</v>
      </c>
      <c r="E570" s="254" t="s">
        <v>21</v>
      </c>
      <c r="F570" s="255" t="s">
        <v>204</v>
      </c>
      <c r="G570" s="244"/>
      <c r="H570" s="256">
        <v>284.52</v>
      </c>
      <c r="I570" s="248"/>
      <c r="J570" s="244"/>
      <c r="K570" s="244"/>
      <c r="L570" s="249"/>
      <c r="M570" s="250"/>
      <c r="N570" s="251"/>
      <c r="O570" s="251"/>
      <c r="P570" s="251"/>
      <c r="Q570" s="251"/>
      <c r="R570" s="251"/>
      <c r="S570" s="251"/>
      <c r="T570" s="252"/>
      <c r="AT570" s="253" t="s">
        <v>183</v>
      </c>
      <c r="AU570" s="253" t="s">
        <v>82</v>
      </c>
      <c r="AV570" s="14" t="s">
        <v>181</v>
      </c>
      <c r="AW570" s="14" t="s">
        <v>35</v>
      </c>
      <c r="AX570" s="14" t="s">
        <v>80</v>
      </c>
      <c r="AY570" s="253" t="s">
        <v>173</v>
      </c>
    </row>
    <row r="571" spans="2:65" s="1" customFormat="1" ht="22.5" customHeight="1">
      <c r="B571" s="41"/>
      <c r="C571" s="193" t="s">
        <v>465</v>
      </c>
      <c r="D571" s="193" t="s">
        <v>176</v>
      </c>
      <c r="E571" s="194" t="s">
        <v>862</v>
      </c>
      <c r="F571" s="195" t="s">
        <v>863</v>
      </c>
      <c r="G571" s="196" t="s">
        <v>179</v>
      </c>
      <c r="H571" s="197">
        <v>245.53</v>
      </c>
      <c r="I571" s="198"/>
      <c r="J571" s="199">
        <f>ROUND(I571*H571,2)</f>
        <v>0</v>
      </c>
      <c r="K571" s="195" t="s">
        <v>180</v>
      </c>
      <c r="L571" s="61"/>
      <c r="M571" s="200" t="s">
        <v>21</v>
      </c>
      <c r="N571" s="201" t="s">
        <v>43</v>
      </c>
      <c r="O571" s="42"/>
      <c r="P571" s="202">
        <f>O571*H571</f>
        <v>0</v>
      </c>
      <c r="Q571" s="202">
        <v>0.00715</v>
      </c>
      <c r="R571" s="202">
        <f>Q571*H571</f>
        <v>1.7555395</v>
      </c>
      <c r="S571" s="202">
        <v>0</v>
      </c>
      <c r="T571" s="203">
        <f>S571*H571</f>
        <v>0</v>
      </c>
      <c r="AR571" s="24" t="s">
        <v>465</v>
      </c>
      <c r="AT571" s="24" t="s">
        <v>176</v>
      </c>
      <c r="AU571" s="24" t="s">
        <v>82</v>
      </c>
      <c r="AY571" s="24" t="s">
        <v>173</v>
      </c>
      <c r="BE571" s="204">
        <f>IF(N571="základní",J571,0)</f>
        <v>0</v>
      </c>
      <c r="BF571" s="204">
        <f>IF(N571="snížená",J571,0)</f>
        <v>0</v>
      </c>
      <c r="BG571" s="204">
        <f>IF(N571="zákl. přenesená",J571,0)</f>
        <v>0</v>
      </c>
      <c r="BH571" s="204">
        <f>IF(N571="sníž. přenesená",J571,0)</f>
        <v>0</v>
      </c>
      <c r="BI571" s="204">
        <f>IF(N571="nulová",J571,0)</f>
        <v>0</v>
      </c>
      <c r="BJ571" s="24" t="s">
        <v>80</v>
      </c>
      <c r="BK571" s="204">
        <f>ROUND(I571*H571,2)</f>
        <v>0</v>
      </c>
      <c r="BL571" s="24" t="s">
        <v>465</v>
      </c>
      <c r="BM571" s="24" t="s">
        <v>864</v>
      </c>
    </row>
    <row r="572" spans="2:51" s="12" customFormat="1" ht="13.5">
      <c r="B572" s="217"/>
      <c r="C572" s="218"/>
      <c r="D572" s="207" t="s">
        <v>183</v>
      </c>
      <c r="E572" s="219" t="s">
        <v>21</v>
      </c>
      <c r="F572" s="220" t="s">
        <v>21</v>
      </c>
      <c r="G572" s="218"/>
      <c r="H572" s="221">
        <v>0</v>
      </c>
      <c r="I572" s="222"/>
      <c r="J572" s="218"/>
      <c r="K572" s="218"/>
      <c r="L572" s="223"/>
      <c r="M572" s="224"/>
      <c r="N572" s="225"/>
      <c r="O572" s="225"/>
      <c r="P572" s="225"/>
      <c r="Q572" s="225"/>
      <c r="R572" s="225"/>
      <c r="S572" s="225"/>
      <c r="T572" s="226"/>
      <c r="AT572" s="227" t="s">
        <v>183</v>
      </c>
      <c r="AU572" s="227" t="s">
        <v>82</v>
      </c>
      <c r="AV572" s="12" t="s">
        <v>82</v>
      </c>
      <c r="AW572" s="12" t="s">
        <v>35</v>
      </c>
      <c r="AX572" s="12" t="s">
        <v>72</v>
      </c>
      <c r="AY572" s="227" t="s">
        <v>173</v>
      </c>
    </row>
    <row r="573" spans="2:51" s="12" customFormat="1" ht="13.5">
      <c r="B573" s="217"/>
      <c r="C573" s="218"/>
      <c r="D573" s="207" t="s">
        <v>183</v>
      </c>
      <c r="E573" s="219" t="s">
        <v>21</v>
      </c>
      <c r="F573" s="220" t="s">
        <v>21</v>
      </c>
      <c r="G573" s="218"/>
      <c r="H573" s="221">
        <v>0</v>
      </c>
      <c r="I573" s="222"/>
      <c r="J573" s="218"/>
      <c r="K573" s="218"/>
      <c r="L573" s="223"/>
      <c r="M573" s="224"/>
      <c r="N573" s="225"/>
      <c r="O573" s="225"/>
      <c r="P573" s="225"/>
      <c r="Q573" s="225"/>
      <c r="R573" s="225"/>
      <c r="S573" s="225"/>
      <c r="T573" s="226"/>
      <c r="AT573" s="227" t="s">
        <v>183</v>
      </c>
      <c r="AU573" s="227" t="s">
        <v>82</v>
      </c>
      <c r="AV573" s="12" t="s">
        <v>82</v>
      </c>
      <c r="AW573" s="12" t="s">
        <v>35</v>
      </c>
      <c r="AX573" s="12" t="s">
        <v>72</v>
      </c>
      <c r="AY573" s="227" t="s">
        <v>173</v>
      </c>
    </row>
    <row r="574" spans="2:51" s="11" customFormat="1" ht="13.5">
      <c r="B574" s="205"/>
      <c r="C574" s="206"/>
      <c r="D574" s="207" t="s">
        <v>183</v>
      </c>
      <c r="E574" s="208" t="s">
        <v>21</v>
      </c>
      <c r="F574" s="209" t="s">
        <v>865</v>
      </c>
      <c r="G574" s="206"/>
      <c r="H574" s="210" t="s">
        <v>21</v>
      </c>
      <c r="I574" s="211"/>
      <c r="J574" s="206"/>
      <c r="K574" s="206"/>
      <c r="L574" s="212"/>
      <c r="M574" s="213"/>
      <c r="N574" s="214"/>
      <c r="O574" s="214"/>
      <c r="P574" s="214"/>
      <c r="Q574" s="214"/>
      <c r="R574" s="214"/>
      <c r="S574" s="214"/>
      <c r="T574" s="215"/>
      <c r="AT574" s="216" t="s">
        <v>183</v>
      </c>
      <c r="AU574" s="216" t="s">
        <v>82</v>
      </c>
      <c r="AV574" s="11" t="s">
        <v>80</v>
      </c>
      <c r="AW574" s="11" t="s">
        <v>35</v>
      </c>
      <c r="AX574" s="11" t="s">
        <v>72</v>
      </c>
      <c r="AY574" s="216" t="s">
        <v>173</v>
      </c>
    </row>
    <row r="575" spans="2:51" s="12" customFormat="1" ht="13.5">
      <c r="B575" s="217"/>
      <c r="C575" s="218"/>
      <c r="D575" s="207" t="s">
        <v>183</v>
      </c>
      <c r="E575" s="219" t="s">
        <v>21</v>
      </c>
      <c r="F575" s="220" t="s">
        <v>21</v>
      </c>
      <c r="G575" s="218"/>
      <c r="H575" s="221">
        <v>0</v>
      </c>
      <c r="I575" s="222"/>
      <c r="J575" s="218"/>
      <c r="K575" s="218"/>
      <c r="L575" s="223"/>
      <c r="M575" s="224"/>
      <c r="N575" s="225"/>
      <c r="O575" s="225"/>
      <c r="P575" s="225"/>
      <c r="Q575" s="225"/>
      <c r="R575" s="225"/>
      <c r="S575" s="225"/>
      <c r="T575" s="226"/>
      <c r="AT575" s="227" t="s">
        <v>183</v>
      </c>
      <c r="AU575" s="227" t="s">
        <v>82</v>
      </c>
      <c r="AV575" s="12" t="s">
        <v>82</v>
      </c>
      <c r="AW575" s="12" t="s">
        <v>35</v>
      </c>
      <c r="AX575" s="12" t="s">
        <v>72</v>
      </c>
      <c r="AY575" s="227" t="s">
        <v>173</v>
      </c>
    </row>
    <row r="576" spans="2:51" s="11" customFormat="1" ht="13.5">
      <c r="B576" s="205"/>
      <c r="C576" s="206"/>
      <c r="D576" s="207" t="s">
        <v>183</v>
      </c>
      <c r="E576" s="208" t="s">
        <v>21</v>
      </c>
      <c r="F576" s="209" t="s">
        <v>843</v>
      </c>
      <c r="G576" s="206"/>
      <c r="H576" s="210" t="s">
        <v>21</v>
      </c>
      <c r="I576" s="211"/>
      <c r="J576" s="206"/>
      <c r="K576" s="206"/>
      <c r="L576" s="212"/>
      <c r="M576" s="213"/>
      <c r="N576" s="214"/>
      <c r="O576" s="214"/>
      <c r="P576" s="214"/>
      <c r="Q576" s="214"/>
      <c r="R576" s="214"/>
      <c r="S576" s="214"/>
      <c r="T576" s="215"/>
      <c r="AT576" s="216" t="s">
        <v>183</v>
      </c>
      <c r="AU576" s="216" t="s">
        <v>82</v>
      </c>
      <c r="AV576" s="11" t="s">
        <v>80</v>
      </c>
      <c r="AW576" s="11" t="s">
        <v>35</v>
      </c>
      <c r="AX576" s="11" t="s">
        <v>72</v>
      </c>
      <c r="AY576" s="216" t="s">
        <v>173</v>
      </c>
    </row>
    <row r="577" spans="2:51" s="11" customFormat="1" ht="13.5">
      <c r="B577" s="205"/>
      <c r="C577" s="206"/>
      <c r="D577" s="207" t="s">
        <v>183</v>
      </c>
      <c r="E577" s="208" t="s">
        <v>21</v>
      </c>
      <c r="F577" s="209" t="s">
        <v>352</v>
      </c>
      <c r="G577" s="206"/>
      <c r="H577" s="210" t="s">
        <v>21</v>
      </c>
      <c r="I577" s="211"/>
      <c r="J577" s="206"/>
      <c r="K577" s="206"/>
      <c r="L577" s="212"/>
      <c r="M577" s="213"/>
      <c r="N577" s="214"/>
      <c r="O577" s="214"/>
      <c r="P577" s="214"/>
      <c r="Q577" s="214"/>
      <c r="R577" s="214"/>
      <c r="S577" s="214"/>
      <c r="T577" s="215"/>
      <c r="AT577" s="216" t="s">
        <v>183</v>
      </c>
      <c r="AU577" s="216" t="s">
        <v>82</v>
      </c>
      <c r="AV577" s="11" t="s">
        <v>80</v>
      </c>
      <c r="AW577" s="11" t="s">
        <v>35</v>
      </c>
      <c r="AX577" s="11" t="s">
        <v>72</v>
      </c>
      <c r="AY577" s="216" t="s">
        <v>173</v>
      </c>
    </row>
    <row r="578" spans="2:51" s="11" customFormat="1" ht="13.5">
      <c r="B578" s="205"/>
      <c r="C578" s="206"/>
      <c r="D578" s="207" t="s">
        <v>183</v>
      </c>
      <c r="E578" s="208" t="s">
        <v>21</v>
      </c>
      <c r="F578" s="209" t="s">
        <v>865</v>
      </c>
      <c r="G578" s="206"/>
      <c r="H578" s="210" t="s">
        <v>21</v>
      </c>
      <c r="I578" s="211"/>
      <c r="J578" s="206"/>
      <c r="K578" s="206"/>
      <c r="L578" s="212"/>
      <c r="M578" s="213"/>
      <c r="N578" s="214"/>
      <c r="O578" s="214"/>
      <c r="P578" s="214"/>
      <c r="Q578" s="214"/>
      <c r="R578" s="214"/>
      <c r="S578" s="214"/>
      <c r="T578" s="215"/>
      <c r="AT578" s="216" t="s">
        <v>183</v>
      </c>
      <c r="AU578" s="216" t="s">
        <v>82</v>
      </c>
      <c r="AV578" s="11" t="s">
        <v>80</v>
      </c>
      <c r="AW578" s="11" t="s">
        <v>35</v>
      </c>
      <c r="AX578" s="11" t="s">
        <v>72</v>
      </c>
      <c r="AY578" s="216" t="s">
        <v>173</v>
      </c>
    </row>
    <row r="579" spans="2:51" s="12" customFormat="1" ht="13.5">
      <c r="B579" s="217"/>
      <c r="C579" s="218"/>
      <c r="D579" s="207" t="s">
        <v>183</v>
      </c>
      <c r="E579" s="219" t="s">
        <v>21</v>
      </c>
      <c r="F579" s="220" t="s">
        <v>185</v>
      </c>
      <c r="G579" s="218"/>
      <c r="H579" s="221">
        <v>75.87</v>
      </c>
      <c r="I579" s="222"/>
      <c r="J579" s="218"/>
      <c r="K579" s="218"/>
      <c r="L579" s="223"/>
      <c r="M579" s="224"/>
      <c r="N579" s="225"/>
      <c r="O579" s="225"/>
      <c r="P579" s="225"/>
      <c r="Q579" s="225"/>
      <c r="R579" s="225"/>
      <c r="S579" s="225"/>
      <c r="T579" s="226"/>
      <c r="AT579" s="227" t="s">
        <v>183</v>
      </c>
      <c r="AU579" s="227" t="s">
        <v>82</v>
      </c>
      <c r="AV579" s="12" t="s">
        <v>82</v>
      </c>
      <c r="AW579" s="12" t="s">
        <v>35</v>
      </c>
      <c r="AX579" s="12" t="s">
        <v>72</v>
      </c>
      <c r="AY579" s="227" t="s">
        <v>173</v>
      </c>
    </row>
    <row r="580" spans="2:51" s="11" customFormat="1" ht="13.5">
      <c r="B580" s="205"/>
      <c r="C580" s="206"/>
      <c r="D580" s="207" t="s">
        <v>183</v>
      </c>
      <c r="E580" s="208" t="s">
        <v>21</v>
      </c>
      <c r="F580" s="209" t="s">
        <v>843</v>
      </c>
      <c r="G580" s="206"/>
      <c r="H580" s="210" t="s">
        <v>21</v>
      </c>
      <c r="I580" s="211"/>
      <c r="J580" s="206"/>
      <c r="K580" s="206"/>
      <c r="L580" s="212"/>
      <c r="M580" s="213"/>
      <c r="N580" s="214"/>
      <c r="O580" s="214"/>
      <c r="P580" s="214"/>
      <c r="Q580" s="214"/>
      <c r="R580" s="214"/>
      <c r="S580" s="214"/>
      <c r="T580" s="215"/>
      <c r="AT580" s="216" t="s">
        <v>183</v>
      </c>
      <c r="AU580" s="216" t="s">
        <v>82</v>
      </c>
      <c r="AV580" s="11" t="s">
        <v>80</v>
      </c>
      <c r="AW580" s="11" t="s">
        <v>35</v>
      </c>
      <c r="AX580" s="11" t="s">
        <v>72</v>
      </c>
      <c r="AY580" s="216" t="s">
        <v>173</v>
      </c>
    </row>
    <row r="581" spans="2:51" s="11" customFormat="1" ht="13.5">
      <c r="B581" s="205"/>
      <c r="C581" s="206"/>
      <c r="D581" s="207" t="s">
        <v>183</v>
      </c>
      <c r="E581" s="208" t="s">
        <v>21</v>
      </c>
      <c r="F581" s="209" t="s">
        <v>418</v>
      </c>
      <c r="G581" s="206"/>
      <c r="H581" s="210" t="s">
        <v>21</v>
      </c>
      <c r="I581" s="211"/>
      <c r="J581" s="206"/>
      <c r="K581" s="206"/>
      <c r="L581" s="212"/>
      <c r="M581" s="213"/>
      <c r="N581" s="214"/>
      <c r="O581" s="214"/>
      <c r="P581" s="214"/>
      <c r="Q581" s="214"/>
      <c r="R581" s="214"/>
      <c r="S581" s="214"/>
      <c r="T581" s="215"/>
      <c r="AT581" s="216" t="s">
        <v>183</v>
      </c>
      <c r="AU581" s="216" t="s">
        <v>82</v>
      </c>
      <c r="AV581" s="11" t="s">
        <v>80</v>
      </c>
      <c r="AW581" s="11" t="s">
        <v>35</v>
      </c>
      <c r="AX581" s="11" t="s">
        <v>72</v>
      </c>
      <c r="AY581" s="216" t="s">
        <v>173</v>
      </c>
    </row>
    <row r="582" spans="2:51" s="11" customFormat="1" ht="13.5">
      <c r="B582" s="205"/>
      <c r="C582" s="206"/>
      <c r="D582" s="207" t="s">
        <v>183</v>
      </c>
      <c r="E582" s="208" t="s">
        <v>21</v>
      </c>
      <c r="F582" s="209" t="s">
        <v>865</v>
      </c>
      <c r="G582" s="206"/>
      <c r="H582" s="210" t="s">
        <v>21</v>
      </c>
      <c r="I582" s="211"/>
      <c r="J582" s="206"/>
      <c r="K582" s="206"/>
      <c r="L582" s="212"/>
      <c r="M582" s="213"/>
      <c r="N582" s="214"/>
      <c r="O582" s="214"/>
      <c r="P582" s="214"/>
      <c r="Q582" s="214"/>
      <c r="R582" s="214"/>
      <c r="S582" s="214"/>
      <c r="T582" s="215"/>
      <c r="AT582" s="216" t="s">
        <v>183</v>
      </c>
      <c r="AU582" s="216" t="s">
        <v>82</v>
      </c>
      <c r="AV582" s="11" t="s">
        <v>80</v>
      </c>
      <c r="AW582" s="11" t="s">
        <v>35</v>
      </c>
      <c r="AX582" s="11" t="s">
        <v>72</v>
      </c>
      <c r="AY582" s="216" t="s">
        <v>173</v>
      </c>
    </row>
    <row r="583" spans="2:51" s="12" customFormat="1" ht="13.5">
      <c r="B583" s="217"/>
      <c r="C583" s="218"/>
      <c r="D583" s="207" t="s">
        <v>183</v>
      </c>
      <c r="E583" s="219" t="s">
        <v>21</v>
      </c>
      <c r="F583" s="220" t="s">
        <v>844</v>
      </c>
      <c r="G583" s="218"/>
      <c r="H583" s="221">
        <v>9.51</v>
      </c>
      <c r="I583" s="222"/>
      <c r="J583" s="218"/>
      <c r="K583" s="218"/>
      <c r="L583" s="223"/>
      <c r="M583" s="224"/>
      <c r="N583" s="225"/>
      <c r="O583" s="225"/>
      <c r="P583" s="225"/>
      <c r="Q583" s="225"/>
      <c r="R583" s="225"/>
      <c r="S583" s="225"/>
      <c r="T583" s="226"/>
      <c r="AT583" s="227" t="s">
        <v>183</v>
      </c>
      <c r="AU583" s="227" t="s">
        <v>82</v>
      </c>
      <c r="AV583" s="12" t="s">
        <v>82</v>
      </c>
      <c r="AW583" s="12" t="s">
        <v>35</v>
      </c>
      <c r="AX583" s="12" t="s">
        <v>72</v>
      </c>
      <c r="AY583" s="227" t="s">
        <v>173</v>
      </c>
    </row>
    <row r="584" spans="2:51" s="11" customFormat="1" ht="13.5">
      <c r="B584" s="205"/>
      <c r="C584" s="206"/>
      <c r="D584" s="207" t="s">
        <v>183</v>
      </c>
      <c r="E584" s="208" t="s">
        <v>21</v>
      </c>
      <c r="F584" s="209" t="s">
        <v>843</v>
      </c>
      <c r="G584" s="206"/>
      <c r="H584" s="210" t="s">
        <v>21</v>
      </c>
      <c r="I584" s="211"/>
      <c r="J584" s="206"/>
      <c r="K584" s="206"/>
      <c r="L584" s="212"/>
      <c r="M584" s="213"/>
      <c r="N584" s="214"/>
      <c r="O584" s="214"/>
      <c r="P584" s="214"/>
      <c r="Q584" s="214"/>
      <c r="R584" s="214"/>
      <c r="S584" s="214"/>
      <c r="T584" s="215"/>
      <c r="AT584" s="216" t="s">
        <v>183</v>
      </c>
      <c r="AU584" s="216" t="s">
        <v>82</v>
      </c>
      <c r="AV584" s="11" t="s">
        <v>80</v>
      </c>
      <c r="AW584" s="11" t="s">
        <v>35</v>
      </c>
      <c r="AX584" s="11" t="s">
        <v>72</v>
      </c>
      <c r="AY584" s="216" t="s">
        <v>173</v>
      </c>
    </row>
    <row r="585" spans="2:51" s="11" customFormat="1" ht="13.5">
      <c r="B585" s="205"/>
      <c r="C585" s="206"/>
      <c r="D585" s="207" t="s">
        <v>183</v>
      </c>
      <c r="E585" s="208" t="s">
        <v>21</v>
      </c>
      <c r="F585" s="209" t="s">
        <v>845</v>
      </c>
      <c r="G585" s="206"/>
      <c r="H585" s="210" t="s">
        <v>21</v>
      </c>
      <c r="I585" s="211"/>
      <c r="J585" s="206"/>
      <c r="K585" s="206"/>
      <c r="L585" s="212"/>
      <c r="M585" s="213"/>
      <c r="N585" s="214"/>
      <c r="O585" s="214"/>
      <c r="P585" s="214"/>
      <c r="Q585" s="214"/>
      <c r="R585" s="214"/>
      <c r="S585" s="214"/>
      <c r="T585" s="215"/>
      <c r="AT585" s="216" t="s">
        <v>183</v>
      </c>
      <c r="AU585" s="216" t="s">
        <v>82</v>
      </c>
      <c r="AV585" s="11" t="s">
        <v>80</v>
      </c>
      <c r="AW585" s="11" t="s">
        <v>35</v>
      </c>
      <c r="AX585" s="11" t="s">
        <v>72</v>
      </c>
      <c r="AY585" s="216" t="s">
        <v>173</v>
      </c>
    </row>
    <row r="586" spans="2:51" s="11" customFormat="1" ht="13.5">
      <c r="B586" s="205"/>
      <c r="C586" s="206"/>
      <c r="D586" s="207" t="s">
        <v>183</v>
      </c>
      <c r="E586" s="208" t="s">
        <v>21</v>
      </c>
      <c r="F586" s="209" t="s">
        <v>865</v>
      </c>
      <c r="G586" s="206"/>
      <c r="H586" s="210" t="s">
        <v>21</v>
      </c>
      <c r="I586" s="211"/>
      <c r="J586" s="206"/>
      <c r="K586" s="206"/>
      <c r="L586" s="212"/>
      <c r="M586" s="213"/>
      <c r="N586" s="214"/>
      <c r="O586" s="214"/>
      <c r="P586" s="214"/>
      <c r="Q586" s="214"/>
      <c r="R586" s="214"/>
      <c r="S586" s="214"/>
      <c r="T586" s="215"/>
      <c r="AT586" s="216" t="s">
        <v>183</v>
      </c>
      <c r="AU586" s="216" t="s">
        <v>82</v>
      </c>
      <c r="AV586" s="11" t="s">
        <v>80</v>
      </c>
      <c r="AW586" s="11" t="s">
        <v>35</v>
      </c>
      <c r="AX586" s="11" t="s">
        <v>72</v>
      </c>
      <c r="AY586" s="216" t="s">
        <v>173</v>
      </c>
    </row>
    <row r="587" spans="2:51" s="12" customFormat="1" ht="13.5">
      <c r="B587" s="217"/>
      <c r="C587" s="218"/>
      <c r="D587" s="207" t="s">
        <v>183</v>
      </c>
      <c r="E587" s="219" t="s">
        <v>21</v>
      </c>
      <c r="F587" s="220" t="s">
        <v>605</v>
      </c>
      <c r="G587" s="218"/>
      <c r="H587" s="221">
        <v>50.19</v>
      </c>
      <c r="I587" s="222"/>
      <c r="J587" s="218"/>
      <c r="K587" s="218"/>
      <c r="L587" s="223"/>
      <c r="M587" s="224"/>
      <c r="N587" s="225"/>
      <c r="O587" s="225"/>
      <c r="P587" s="225"/>
      <c r="Q587" s="225"/>
      <c r="R587" s="225"/>
      <c r="S587" s="225"/>
      <c r="T587" s="226"/>
      <c r="AT587" s="227" t="s">
        <v>183</v>
      </c>
      <c r="AU587" s="227" t="s">
        <v>82</v>
      </c>
      <c r="AV587" s="12" t="s">
        <v>82</v>
      </c>
      <c r="AW587" s="12" t="s">
        <v>35</v>
      </c>
      <c r="AX587" s="12" t="s">
        <v>72</v>
      </c>
      <c r="AY587" s="227" t="s">
        <v>173</v>
      </c>
    </row>
    <row r="588" spans="2:51" s="11" customFormat="1" ht="13.5">
      <c r="B588" s="205"/>
      <c r="C588" s="206"/>
      <c r="D588" s="207" t="s">
        <v>183</v>
      </c>
      <c r="E588" s="208" t="s">
        <v>21</v>
      </c>
      <c r="F588" s="209" t="s">
        <v>843</v>
      </c>
      <c r="G588" s="206"/>
      <c r="H588" s="210" t="s">
        <v>21</v>
      </c>
      <c r="I588" s="211"/>
      <c r="J588" s="206"/>
      <c r="K588" s="206"/>
      <c r="L588" s="212"/>
      <c r="M588" s="213"/>
      <c r="N588" s="214"/>
      <c r="O588" s="214"/>
      <c r="P588" s="214"/>
      <c r="Q588" s="214"/>
      <c r="R588" s="214"/>
      <c r="S588" s="214"/>
      <c r="T588" s="215"/>
      <c r="AT588" s="216" t="s">
        <v>183</v>
      </c>
      <c r="AU588" s="216" t="s">
        <v>82</v>
      </c>
      <c r="AV588" s="11" t="s">
        <v>80</v>
      </c>
      <c r="AW588" s="11" t="s">
        <v>35</v>
      </c>
      <c r="AX588" s="11" t="s">
        <v>72</v>
      </c>
      <c r="AY588" s="216" t="s">
        <v>173</v>
      </c>
    </row>
    <row r="589" spans="2:51" s="11" customFormat="1" ht="13.5">
      <c r="B589" s="205"/>
      <c r="C589" s="206"/>
      <c r="D589" s="207" t="s">
        <v>183</v>
      </c>
      <c r="E589" s="208" t="s">
        <v>21</v>
      </c>
      <c r="F589" s="209" t="s">
        <v>846</v>
      </c>
      <c r="G589" s="206"/>
      <c r="H589" s="210" t="s">
        <v>21</v>
      </c>
      <c r="I589" s="211"/>
      <c r="J589" s="206"/>
      <c r="K589" s="206"/>
      <c r="L589" s="212"/>
      <c r="M589" s="213"/>
      <c r="N589" s="214"/>
      <c r="O589" s="214"/>
      <c r="P589" s="214"/>
      <c r="Q589" s="214"/>
      <c r="R589" s="214"/>
      <c r="S589" s="214"/>
      <c r="T589" s="215"/>
      <c r="AT589" s="216" t="s">
        <v>183</v>
      </c>
      <c r="AU589" s="216" t="s">
        <v>82</v>
      </c>
      <c r="AV589" s="11" t="s">
        <v>80</v>
      </c>
      <c r="AW589" s="11" t="s">
        <v>35</v>
      </c>
      <c r="AX589" s="11" t="s">
        <v>72</v>
      </c>
      <c r="AY589" s="216" t="s">
        <v>173</v>
      </c>
    </row>
    <row r="590" spans="2:51" s="11" customFormat="1" ht="13.5">
      <c r="B590" s="205"/>
      <c r="C590" s="206"/>
      <c r="D590" s="207" t="s">
        <v>183</v>
      </c>
      <c r="E590" s="208" t="s">
        <v>21</v>
      </c>
      <c r="F590" s="209" t="s">
        <v>865</v>
      </c>
      <c r="G590" s="206"/>
      <c r="H590" s="210" t="s">
        <v>21</v>
      </c>
      <c r="I590" s="211"/>
      <c r="J590" s="206"/>
      <c r="K590" s="206"/>
      <c r="L590" s="212"/>
      <c r="M590" s="213"/>
      <c r="N590" s="214"/>
      <c r="O590" s="214"/>
      <c r="P590" s="214"/>
      <c r="Q590" s="214"/>
      <c r="R590" s="214"/>
      <c r="S590" s="214"/>
      <c r="T590" s="215"/>
      <c r="AT590" s="216" t="s">
        <v>183</v>
      </c>
      <c r="AU590" s="216" t="s">
        <v>82</v>
      </c>
      <c r="AV590" s="11" t="s">
        <v>80</v>
      </c>
      <c r="AW590" s="11" t="s">
        <v>35</v>
      </c>
      <c r="AX590" s="11" t="s">
        <v>72</v>
      </c>
      <c r="AY590" s="216" t="s">
        <v>173</v>
      </c>
    </row>
    <row r="591" spans="2:51" s="12" customFormat="1" ht="13.5">
      <c r="B591" s="217"/>
      <c r="C591" s="218"/>
      <c r="D591" s="207" t="s">
        <v>183</v>
      </c>
      <c r="E591" s="219" t="s">
        <v>21</v>
      </c>
      <c r="F591" s="220" t="s">
        <v>847</v>
      </c>
      <c r="G591" s="218"/>
      <c r="H591" s="221">
        <v>38.05</v>
      </c>
      <c r="I591" s="222"/>
      <c r="J591" s="218"/>
      <c r="K591" s="218"/>
      <c r="L591" s="223"/>
      <c r="M591" s="224"/>
      <c r="N591" s="225"/>
      <c r="O591" s="225"/>
      <c r="P591" s="225"/>
      <c r="Q591" s="225"/>
      <c r="R591" s="225"/>
      <c r="S591" s="225"/>
      <c r="T591" s="226"/>
      <c r="AT591" s="227" t="s">
        <v>183</v>
      </c>
      <c r="AU591" s="227" t="s">
        <v>82</v>
      </c>
      <c r="AV591" s="12" t="s">
        <v>82</v>
      </c>
      <c r="AW591" s="12" t="s">
        <v>35</v>
      </c>
      <c r="AX591" s="12" t="s">
        <v>72</v>
      </c>
      <c r="AY591" s="227" t="s">
        <v>173</v>
      </c>
    </row>
    <row r="592" spans="2:51" s="11" customFormat="1" ht="13.5">
      <c r="B592" s="205"/>
      <c r="C592" s="206"/>
      <c r="D592" s="207" t="s">
        <v>183</v>
      </c>
      <c r="E592" s="208" t="s">
        <v>21</v>
      </c>
      <c r="F592" s="209" t="s">
        <v>843</v>
      </c>
      <c r="G592" s="206"/>
      <c r="H592" s="210" t="s">
        <v>21</v>
      </c>
      <c r="I592" s="211"/>
      <c r="J592" s="206"/>
      <c r="K592" s="206"/>
      <c r="L592" s="212"/>
      <c r="M592" s="213"/>
      <c r="N592" s="214"/>
      <c r="O592" s="214"/>
      <c r="P592" s="214"/>
      <c r="Q592" s="214"/>
      <c r="R592" s="214"/>
      <c r="S592" s="214"/>
      <c r="T592" s="215"/>
      <c r="AT592" s="216" t="s">
        <v>183</v>
      </c>
      <c r="AU592" s="216" t="s">
        <v>82</v>
      </c>
      <c r="AV592" s="11" t="s">
        <v>80</v>
      </c>
      <c r="AW592" s="11" t="s">
        <v>35</v>
      </c>
      <c r="AX592" s="11" t="s">
        <v>72</v>
      </c>
      <c r="AY592" s="216" t="s">
        <v>173</v>
      </c>
    </row>
    <row r="593" spans="2:51" s="11" customFormat="1" ht="13.5">
      <c r="B593" s="205"/>
      <c r="C593" s="206"/>
      <c r="D593" s="207" t="s">
        <v>183</v>
      </c>
      <c r="E593" s="208" t="s">
        <v>21</v>
      </c>
      <c r="F593" s="209" t="s">
        <v>848</v>
      </c>
      <c r="G593" s="206"/>
      <c r="H593" s="210" t="s">
        <v>21</v>
      </c>
      <c r="I593" s="211"/>
      <c r="J593" s="206"/>
      <c r="K593" s="206"/>
      <c r="L593" s="212"/>
      <c r="M593" s="213"/>
      <c r="N593" s="214"/>
      <c r="O593" s="214"/>
      <c r="P593" s="214"/>
      <c r="Q593" s="214"/>
      <c r="R593" s="214"/>
      <c r="S593" s="214"/>
      <c r="T593" s="215"/>
      <c r="AT593" s="216" t="s">
        <v>183</v>
      </c>
      <c r="AU593" s="216" t="s">
        <v>82</v>
      </c>
      <c r="AV593" s="11" t="s">
        <v>80</v>
      </c>
      <c r="AW593" s="11" t="s">
        <v>35</v>
      </c>
      <c r="AX593" s="11" t="s">
        <v>72</v>
      </c>
      <c r="AY593" s="216" t="s">
        <v>173</v>
      </c>
    </row>
    <row r="594" spans="2:51" s="11" customFormat="1" ht="13.5">
      <c r="B594" s="205"/>
      <c r="C594" s="206"/>
      <c r="D594" s="207" t="s">
        <v>183</v>
      </c>
      <c r="E594" s="208" t="s">
        <v>21</v>
      </c>
      <c r="F594" s="209" t="s">
        <v>865</v>
      </c>
      <c r="G594" s="206"/>
      <c r="H594" s="210" t="s">
        <v>21</v>
      </c>
      <c r="I594" s="211"/>
      <c r="J594" s="206"/>
      <c r="K594" s="206"/>
      <c r="L594" s="212"/>
      <c r="M594" s="213"/>
      <c r="N594" s="214"/>
      <c r="O594" s="214"/>
      <c r="P594" s="214"/>
      <c r="Q594" s="214"/>
      <c r="R594" s="214"/>
      <c r="S594" s="214"/>
      <c r="T594" s="215"/>
      <c r="AT594" s="216" t="s">
        <v>183</v>
      </c>
      <c r="AU594" s="216" t="s">
        <v>82</v>
      </c>
      <c r="AV594" s="11" t="s">
        <v>80</v>
      </c>
      <c r="AW594" s="11" t="s">
        <v>35</v>
      </c>
      <c r="AX594" s="11" t="s">
        <v>72</v>
      </c>
      <c r="AY594" s="216" t="s">
        <v>173</v>
      </c>
    </row>
    <row r="595" spans="2:51" s="12" customFormat="1" ht="13.5">
      <c r="B595" s="217"/>
      <c r="C595" s="218"/>
      <c r="D595" s="207" t="s">
        <v>183</v>
      </c>
      <c r="E595" s="219" t="s">
        <v>21</v>
      </c>
      <c r="F595" s="220" t="s">
        <v>849</v>
      </c>
      <c r="G595" s="218"/>
      <c r="H595" s="221">
        <v>10.7</v>
      </c>
      <c r="I595" s="222"/>
      <c r="J595" s="218"/>
      <c r="K595" s="218"/>
      <c r="L595" s="223"/>
      <c r="M595" s="224"/>
      <c r="N595" s="225"/>
      <c r="O595" s="225"/>
      <c r="P595" s="225"/>
      <c r="Q595" s="225"/>
      <c r="R595" s="225"/>
      <c r="S595" s="225"/>
      <c r="T595" s="226"/>
      <c r="AT595" s="227" t="s">
        <v>183</v>
      </c>
      <c r="AU595" s="227" t="s">
        <v>82</v>
      </c>
      <c r="AV595" s="12" t="s">
        <v>82</v>
      </c>
      <c r="AW595" s="12" t="s">
        <v>35</v>
      </c>
      <c r="AX595" s="12" t="s">
        <v>72</v>
      </c>
      <c r="AY595" s="227" t="s">
        <v>173</v>
      </c>
    </row>
    <row r="596" spans="2:51" s="11" customFormat="1" ht="13.5">
      <c r="B596" s="205"/>
      <c r="C596" s="206"/>
      <c r="D596" s="207" t="s">
        <v>183</v>
      </c>
      <c r="E596" s="208" t="s">
        <v>21</v>
      </c>
      <c r="F596" s="209" t="s">
        <v>843</v>
      </c>
      <c r="G596" s="206"/>
      <c r="H596" s="210" t="s">
        <v>21</v>
      </c>
      <c r="I596" s="211"/>
      <c r="J596" s="206"/>
      <c r="K596" s="206"/>
      <c r="L596" s="212"/>
      <c r="M596" s="213"/>
      <c r="N596" s="214"/>
      <c r="O596" s="214"/>
      <c r="P596" s="214"/>
      <c r="Q596" s="214"/>
      <c r="R596" s="214"/>
      <c r="S596" s="214"/>
      <c r="T596" s="215"/>
      <c r="AT596" s="216" t="s">
        <v>183</v>
      </c>
      <c r="AU596" s="216" t="s">
        <v>82</v>
      </c>
      <c r="AV596" s="11" t="s">
        <v>80</v>
      </c>
      <c r="AW596" s="11" t="s">
        <v>35</v>
      </c>
      <c r="AX596" s="11" t="s">
        <v>72</v>
      </c>
      <c r="AY596" s="216" t="s">
        <v>173</v>
      </c>
    </row>
    <row r="597" spans="2:51" s="11" customFormat="1" ht="13.5">
      <c r="B597" s="205"/>
      <c r="C597" s="206"/>
      <c r="D597" s="207" t="s">
        <v>183</v>
      </c>
      <c r="E597" s="208" t="s">
        <v>21</v>
      </c>
      <c r="F597" s="209" t="s">
        <v>427</v>
      </c>
      <c r="G597" s="206"/>
      <c r="H597" s="210" t="s">
        <v>21</v>
      </c>
      <c r="I597" s="211"/>
      <c r="J597" s="206"/>
      <c r="K597" s="206"/>
      <c r="L597" s="212"/>
      <c r="M597" s="213"/>
      <c r="N597" s="214"/>
      <c r="O597" s="214"/>
      <c r="P597" s="214"/>
      <c r="Q597" s="214"/>
      <c r="R597" s="214"/>
      <c r="S597" s="214"/>
      <c r="T597" s="215"/>
      <c r="AT597" s="216" t="s">
        <v>183</v>
      </c>
      <c r="AU597" s="216" t="s">
        <v>82</v>
      </c>
      <c r="AV597" s="11" t="s">
        <v>80</v>
      </c>
      <c r="AW597" s="11" t="s">
        <v>35</v>
      </c>
      <c r="AX597" s="11" t="s">
        <v>72</v>
      </c>
      <c r="AY597" s="216" t="s">
        <v>173</v>
      </c>
    </row>
    <row r="598" spans="2:51" s="11" customFormat="1" ht="13.5">
      <c r="B598" s="205"/>
      <c r="C598" s="206"/>
      <c r="D598" s="207" t="s">
        <v>183</v>
      </c>
      <c r="E598" s="208" t="s">
        <v>21</v>
      </c>
      <c r="F598" s="209" t="s">
        <v>865</v>
      </c>
      <c r="G598" s="206"/>
      <c r="H598" s="210" t="s">
        <v>21</v>
      </c>
      <c r="I598" s="211"/>
      <c r="J598" s="206"/>
      <c r="K598" s="206"/>
      <c r="L598" s="212"/>
      <c r="M598" s="213"/>
      <c r="N598" s="214"/>
      <c r="O598" s="214"/>
      <c r="P598" s="214"/>
      <c r="Q598" s="214"/>
      <c r="R598" s="214"/>
      <c r="S598" s="214"/>
      <c r="T598" s="215"/>
      <c r="AT598" s="216" t="s">
        <v>183</v>
      </c>
      <c r="AU598" s="216" t="s">
        <v>82</v>
      </c>
      <c r="AV598" s="11" t="s">
        <v>80</v>
      </c>
      <c r="AW598" s="11" t="s">
        <v>35</v>
      </c>
      <c r="AX598" s="11" t="s">
        <v>72</v>
      </c>
      <c r="AY598" s="216" t="s">
        <v>173</v>
      </c>
    </row>
    <row r="599" spans="2:51" s="12" customFormat="1" ht="13.5">
      <c r="B599" s="217"/>
      <c r="C599" s="218"/>
      <c r="D599" s="207" t="s">
        <v>183</v>
      </c>
      <c r="E599" s="219" t="s">
        <v>21</v>
      </c>
      <c r="F599" s="220" t="s">
        <v>850</v>
      </c>
      <c r="G599" s="218"/>
      <c r="H599" s="221">
        <v>12.98</v>
      </c>
      <c r="I599" s="222"/>
      <c r="J599" s="218"/>
      <c r="K599" s="218"/>
      <c r="L599" s="223"/>
      <c r="M599" s="224"/>
      <c r="N599" s="225"/>
      <c r="O599" s="225"/>
      <c r="P599" s="225"/>
      <c r="Q599" s="225"/>
      <c r="R599" s="225"/>
      <c r="S599" s="225"/>
      <c r="T599" s="226"/>
      <c r="AT599" s="227" t="s">
        <v>183</v>
      </c>
      <c r="AU599" s="227" t="s">
        <v>82</v>
      </c>
      <c r="AV599" s="12" t="s">
        <v>82</v>
      </c>
      <c r="AW599" s="12" t="s">
        <v>35</v>
      </c>
      <c r="AX599" s="12" t="s">
        <v>72</v>
      </c>
      <c r="AY599" s="227" t="s">
        <v>173</v>
      </c>
    </row>
    <row r="600" spans="2:51" s="11" customFormat="1" ht="13.5">
      <c r="B600" s="205"/>
      <c r="C600" s="206"/>
      <c r="D600" s="207" t="s">
        <v>183</v>
      </c>
      <c r="E600" s="208" t="s">
        <v>21</v>
      </c>
      <c r="F600" s="209" t="s">
        <v>843</v>
      </c>
      <c r="G600" s="206"/>
      <c r="H600" s="210" t="s">
        <v>21</v>
      </c>
      <c r="I600" s="211"/>
      <c r="J600" s="206"/>
      <c r="K600" s="206"/>
      <c r="L600" s="212"/>
      <c r="M600" s="213"/>
      <c r="N600" s="214"/>
      <c r="O600" s="214"/>
      <c r="P600" s="214"/>
      <c r="Q600" s="214"/>
      <c r="R600" s="214"/>
      <c r="S600" s="214"/>
      <c r="T600" s="215"/>
      <c r="AT600" s="216" t="s">
        <v>183</v>
      </c>
      <c r="AU600" s="216" t="s">
        <v>82</v>
      </c>
      <c r="AV600" s="11" t="s">
        <v>80</v>
      </c>
      <c r="AW600" s="11" t="s">
        <v>35</v>
      </c>
      <c r="AX600" s="11" t="s">
        <v>72</v>
      </c>
      <c r="AY600" s="216" t="s">
        <v>173</v>
      </c>
    </row>
    <row r="601" spans="2:51" s="11" customFormat="1" ht="13.5">
      <c r="B601" s="205"/>
      <c r="C601" s="206"/>
      <c r="D601" s="207" t="s">
        <v>183</v>
      </c>
      <c r="E601" s="208" t="s">
        <v>21</v>
      </c>
      <c r="F601" s="209" t="s">
        <v>324</v>
      </c>
      <c r="G601" s="206"/>
      <c r="H601" s="210" t="s">
        <v>21</v>
      </c>
      <c r="I601" s="211"/>
      <c r="J601" s="206"/>
      <c r="K601" s="206"/>
      <c r="L601" s="212"/>
      <c r="M601" s="213"/>
      <c r="N601" s="214"/>
      <c r="O601" s="214"/>
      <c r="P601" s="214"/>
      <c r="Q601" s="214"/>
      <c r="R601" s="214"/>
      <c r="S601" s="214"/>
      <c r="T601" s="215"/>
      <c r="AT601" s="216" t="s">
        <v>183</v>
      </c>
      <c r="AU601" s="216" t="s">
        <v>82</v>
      </c>
      <c r="AV601" s="11" t="s">
        <v>80</v>
      </c>
      <c r="AW601" s="11" t="s">
        <v>35</v>
      </c>
      <c r="AX601" s="11" t="s">
        <v>72</v>
      </c>
      <c r="AY601" s="216" t="s">
        <v>173</v>
      </c>
    </row>
    <row r="602" spans="2:51" s="11" customFormat="1" ht="13.5">
      <c r="B602" s="205"/>
      <c r="C602" s="206"/>
      <c r="D602" s="207" t="s">
        <v>183</v>
      </c>
      <c r="E602" s="208" t="s">
        <v>21</v>
      </c>
      <c r="F602" s="209" t="s">
        <v>865</v>
      </c>
      <c r="G602" s="206"/>
      <c r="H602" s="210" t="s">
        <v>21</v>
      </c>
      <c r="I602" s="211"/>
      <c r="J602" s="206"/>
      <c r="K602" s="206"/>
      <c r="L602" s="212"/>
      <c r="M602" s="213"/>
      <c r="N602" s="214"/>
      <c r="O602" s="214"/>
      <c r="P602" s="214"/>
      <c r="Q602" s="214"/>
      <c r="R602" s="214"/>
      <c r="S602" s="214"/>
      <c r="T602" s="215"/>
      <c r="AT602" s="216" t="s">
        <v>183</v>
      </c>
      <c r="AU602" s="216" t="s">
        <v>82</v>
      </c>
      <c r="AV602" s="11" t="s">
        <v>80</v>
      </c>
      <c r="AW602" s="11" t="s">
        <v>35</v>
      </c>
      <c r="AX602" s="11" t="s">
        <v>72</v>
      </c>
      <c r="AY602" s="216" t="s">
        <v>173</v>
      </c>
    </row>
    <row r="603" spans="2:51" s="12" customFormat="1" ht="13.5">
      <c r="B603" s="217"/>
      <c r="C603" s="218"/>
      <c r="D603" s="207" t="s">
        <v>183</v>
      </c>
      <c r="E603" s="219" t="s">
        <v>21</v>
      </c>
      <c r="F603" s="220" t="s">
        <v>851</v>
      </c>
      <c r="G603" s="218"/>
      <c r="H603" s="221">
        <v>32.29</v>
      </c>
      <c r="I603" s="222"/>
      <c r="J603" s="218"/>
      <c r="K603" s="218"/>
      <c r="L603" s="223"/>
      <c r="M603" s="224"/>
      <c r="N603" s="225"/>
      <c r="O603" s="225"/>
      <c r="P603" s="225"/>
      <c r="Q603" s="225"/>
      <c r="R603" s="225"/>
      <c r="S603" s="225"/>
      <c r="T603" s="226"/>
      <c r="AT603" s="227" t="s">
        <v>183</v>
      </c>
      <c r="AU603" s="227" t="s">
        <v>82</v>
      </c>
      <c r="AV603" s="12" t="s">
        <v>82</v>
      </c>
      <c r="AW603" s="12" t="s">
        <v>35</v>
      </c>
      <c r="AX603" s="12" t="s">
        <v>72</v>
      </c>
      <c r="AY603" s="227" t="s">
        <v>173</v>
      </c>
    </row>
    <row r="604" spans="2:51" s="11" customFormat="1" ht="13.5">
      <c r="B604" s="205"/>
      <c r="C604" s="206"/>
      <c r="D604" s="207" t="s">
        <v>183</v>
      </c>
      <c r="E604" s="208" t="s">
        <v>21</v>
      </c>
      <c r="F604" s="209" t="s">
        <v>843</v>
      </c>
      <c r="G604" s="206"/>
      <c r="H604" s="210" t="s">
        <v>21</v>
      </c>
      <c r="I604" s="211"/>
      <c r="J604" s="206"/>
      <c r="K604" s="206"/>
      <c r="L604" s="212"/>
      <c r="M604" s="213"/>
      <c r="N604" s="214"/>
      <c r="O604" s="214"/>
      <c r="P604" s="214"/>
      <c r="Q604" s="214"/>
      <c r="R604" s="214"/>
      <c r="S604" s="214"/>
      <c r="T604" s="215"/>
      <c r="AT604" s="216" t="s">
        <v>183</v>
      </c>
      <c r="AU604" s="216" t="s">
        <v>82</v>
      </c>
      <c r="AV604" s="11" t="s">
        <v>80</v>
      </c>
      <c r="AW604" s="11" t="s">
        <v>35</v>
      </c>
      <c r="AX604" s="11" t="s">
        <v>72</v>
      </c>
      <c r="AY604" s="216" t="s">
        <v>173</v>
      </c>
    </row>
    <row r="605" spans="2:51" s="11" customFormat="1" ht="13.5">
      <c r="B605" s="205"/>
      <c r="C605" s="206"/>
      <c r="D605" s="207" t="s">
        <v>183</v>
      </c>
      <c r="E605" s="208" t="s">
        <v>21</v>
      </c>
      <c r="F605" s="209" t="s">
        <v>852</v>
      </c>
      <c r="G605" s="206"/>
      <c r="H605" s="210" t="s">
        <v>21</v>
      </c>
      <c r="I605" s="211"/>
      <c r="J605" s="206"/>
      <c r="K605" s="206"/>
      <c r="L605" s="212"/>
      <c r="M605" s="213"/>
      <c r="N605" s="214"/>
      <c r="O605" s="214"/>
      <c r="P605" s="214"/>
      <c r="Q605" s="214"/>
      <c r="R605" s="214"/>
      <c r="S605" s="214"/>
      <c r="T605" s="215"/>
      <c r="AT605" s="216" t="s">
        <v>183</v>
      </c>
      <c r="AU605" s="216" t="s">
        <v>82</v>
      </c>
      <c r="AV605" s="11" t="s">
        <v>80</v>
      </c>
      <c r="AW605" s="11" t="s">
        <v>35</v>
      </c>
      <c r="AX605" s="11" t="s">
        <v>72</v>
      </c>
      <c r="AY605" s="216" t="s">
        <v>173</v>
      </c>
    </row>
    <row r="606" spans="2:51" s="11" customFormat="1" ht="13.5">
      <c r="B606" s="205"/>
      <c r="C606" s="206"/>
      <c r="D606" s="207" t="s">
        <v>183</v>
      </c>
      <c r="E606" s="208" t="s">
        <v>21</v>
      </c>
      <c r="F606" s="209" t="s">
        <v>865</v>
      </c>
      <c r="G606" s="206"/>
      <c r="H606" s="210" t="s">
        <v>21</v>
      </c>
      <c r="I606" s="211"/>
      <c r="J606" s="206"/>
      <c r="K606" s="206"/>
      <c r="L606" s="212"/>
      <c r="M606" s="213"/>
      <c r="N606" s="214"/>
      <c r="O606" s="214"/>
      <c r="P606" s="214"/>
      <c r="Q606" s="214"/>
      <c r="R606" s="214"/>
      <c r="S606" s="214"/>
      <c r="T606" s="215"/>
      <c r="AT606" s="216" t="s">
        <v>183</v>
      </c>
      <c r="AU606" s="216" t="s">
        <v>82</v>
      </c>
      <c r="AV606" s="11" t="s">
        <v>80</v>
      </c>
      <c r="AW606" s="11" t="s">
        <v>35</v>
      </c>
      <c r="AX606" s="11" t="s">
        <v>72</v>
      </c>
      <c r="AY606" s="216" t="s">
        <v>173</v>
      </c>
    </row>
    <row r="607" spans="2:51" s="12" customFormat="1" ht="13.5">
      <c r="B607" s="217"/>
      <c r="C607" s="218"/>
      <c r="D607" s="207" t="s">
        <v>183</v>
      </c>
      <c r="E607" s="219" t="s">
        <v>21</v>
      </c>
      <c r="F607" s="220" t="s">
        <v>853</v>
      </c>
      <c r="G607" s="218"/>
      <c r="H607" s="221">
        <v>6.5</v>
      </c>
      <c r="I607" s="222"/>
      <c r="J607" s="218"/>
      <c r="K607" s="218"/>
      <c r="L607" s="223"/>
      <c r="M607" s="224"/>
      <c r="N607" s="225"/>
      <c r="O607" s="225"/>
      <c r="P607" s="225"/>
      <c r="Q607" s="225"/>
      <c r="R607" s="225"/>
      <c r="S607" s="225"/>
      <c r="T607" s="226"/>
      <c r="AT607" s="227" t="s">
        <v>183</v>
      </c>
      <c r="AU607" s="227" t="s">
        <v>82</v>
      </c>
      <c r="AV607" s="12" t="s">
        <v>82</v>
      </c>
      <c r="AW607" s="12" t="s">
        <v>35</v>
      </c>
      <c r="AX607" s="12" t="s">
        <v>72</v>
      </c>
      <c r="AY607" s="227" t="s">
        <v>173</v>
      </c>
    </row>
    <row r="608" spans="2:51" s="11" customFormat="1" ht="13.5">
      <c r="B608" s="205"/>
      <c r="C608" s="206"/>
      <c r="D608" s="207" t="s">
        <v>183</v>
      </c>
      <c r="E608" s="208" t="s">
        <v>21</v>
      </c>
      <c r="F608" s="209" t="s">
        <v>843</v>
      </c>
      <c r="G608" s="206"/>
      <c r="H608" s="210" t="s">
        <v>21</v>
      </c>
      <c r="I608" s="211"/>
      <c r="J608" s="206"/>
      <c r="K608" s="206"/>
      <c r="L608" s="212"/>
      <c r="M608" s="213"/>
      <c r="N608" s="214"/>
      <c r="O608" s="214"/>
      <c r="P608" s="214"/>
      <c r="Q608" s="214"/>
      <c r="R608" s="214"/>
      <c r="S608" s="214"/>
      <c r="T608" s="215"/>
      <c r="AT608" s="216" t="s">
        <v>183</v>
      </c>
      <c r="AU608" s="216" t="s">
        <v>82</v>
      </c>
      <c r="AV608" s="11" t="s">
        <v>80</v>
      </c>
      <c r="AW608" s="11" t="s">
        <v>35</v>
      </c>
      <c r="AX608" s="11" t="s">
        <v>72</v>
      </c>
      <c r="AY608" s="216" t="s">
        <v>173</v>
      </c>
    </row>
    <row r="609" spans="2:51" s="11" customFormat="1" ht="13.5">
      <c r="B609" s="205"/>
      <c r="C609" s="206"/>
      <c r="D609" s="207" t="s">
        <v>183</v>
      </c>
      <c r="E609" s="208" t="s">
        <v>21</v>
      </c>
      <c r="F609" s="209" t="s">
        <v>709</v>
      </c>
      <c r="G609" s="206"/>
      <c r="H609" s="210" t="s">
        <v>21</v>
      </c>
      <c r="I609" s="211"/>
      <c r="J609" s="206"/>
      <c r="K609" s="206"/>
      <c r="L609" s="212"/>
      <c r="M609" s="213"/>
      <c r="N609" s="214"/>
      <c r="O609" s="214"/>
      <c r="P609" s="214"/>
      <c r="Q609" s="214"/>
      <c r="R609" s="214"/>
      <c r="S609" s="214"/>
      <c r="T609" s="215"/>
      <c r="AT609" s="216" t="s">
        <v>183</v>
      </c>
      <c r="AU609" s="216" t="s">
        <v>82</v>
      </c>
      <c r="AV609" s="11" t="s">
        <v>80</v>
      </c>
      <c r="AW609" s="11" t="s">
        <v>35</v>
      </c>
      <c r="AX609" s="11" t="s">
        <v>72</v>
      </c>
      <c r="AY609" s="216" t="s">
        <v>173</v>
      </c>
    </row>
    <row r="610" spans="2:51" s="11" customFormat="1" ht="13.5">
      <c r="B610" s="205"/>
      <c r="C610" s="206"/>
      <c r="D610" s="207" t="s">
        <v>183</v>
      </c>
      <c r="E610" s="208" t="s">
        <v>21</v>
      </c>
      <c r="F610" s="209" t="s">
        <v>865</v>
      </c>
      <c r="G610" s="206"/>
      <c r="H610" s="210" t="s">
        <v>21</v>
      </c>
      <c r="I610" s="211"/>
      <c r="J610" s="206"/>
      <c r="K610" s="206"/>
      <c r="L610" s="212"/>
      <c r="M610" s="213"/>
      <c r="N610" s="214"/>
      <c r="O610" s="214"/>
      <c r="P610" s="214"/>
      <c r="Q610" s="214"/>
      <c r="R610" s="214"/>
      <c r="S610" s="214"/>
      <c r="T610" s="215"/>
      <c r="AT610" s="216" t="s">
        <v>183</v>
      </c>
      <c r="AU610" s="216" t="s">
        <v>82</v>
      </c>
      <c r="AV610" s="11" t="s">
        <v>80</v>
      </c>
      <c r="AW610" s="11" t="s">
        <v>35</v>
      </c>
      <c r="AX610" s="11" t="s">
        <v>72</v>
      </c>
      <c r="AY610" s="216" t="s">
        <v>173</v>
      </c>
    </row>
    <row r="611" spans="2:51" s="12" customFormat="1" ht="13.5">
      <c r="B611" s="217"/>
      <c r="C611" s="218"/>
      <c r="D611" s="207" t="s">
        <v>183</v>
      </c>
      <c r="E611" s="219" t="s">
        <v>21</v>
      </c>
      <c r="F611" s="220" t="s">
        <v>854</v>
      </c>
      <c r="G611" s="218"/>
      <c r="H611" s="221">
        <v>9.44</v>
      </c>
      <c r="I611" s="222"/>
      <c r="J611" s="218"/>
      <c r="K611" s="218"/>
      <c r="L611" s="223"/>
      <c r="M611" s="224"/>
      <c r="N611" s="225"/>
      <c r="O611" s="225"/>
      <c r="P611" s="225"/>
      <c r="Q611" s="225"/>
      <c r="R611" s="225"/>
      <c r="S611" s="225"/>
      <c r="T611" s="226"/>
      <c r="AT611" s="227" t="s">
        <v>183</v>
      </c>
      <c r="AU611" s="227" t="s">
        <v>82</v>
      </c>
      <c r="AV611" s="12" t="s">
        <v>82</v>
      </c>
      <c r="AW611" s="12" t="s">
        <v>35</v>
      </c>
      <c r="AX611" s="12" t="s">
        <v>72</v>
      </c>
      <c r="AY611" s="227" t="s">
        <v>173</v>
      </c>
    </row>
    <row r="612" spans="2:51" s="13" customFormat="1" ht="13.5">
      <c r="B612" s="228"/>
      <c r="C612" s="229"/>
      <c r="D612" s="207" t="s">
        <v>183</v>
      </c>
      <c r="E612" s="230" t="s">
        <v>21</v>
      </c>
      <c r="F612" s="231" t="s">
        <v>188</v>
      </c>
      <c r="G612" s="229"/>
      <c r="H612" s="232">
        <v>245.53</v>
      </c>
      <c r="I612" s="233"/>
      <c r="J612" s="229"/>
      <c r="K612" s="229"/>
      <c r="L612" s="234"/>
      <c r="M612" s="235"/>
      <c r="N612" s="236"/>
      <c r="O612" s="236"/>
      <c r="P612" s="236"/>
      <c r="Q612" s="236"/>
      <c r="R612" s="236"/>
      <c r="S612" s="236"/>
      <c r="T612" s="237"/>
      <c r="AT612" s="238" t="s">
        <v>183</v>
      </c>
      <c r="AU612" s="238" t="s">
        <v>82</v>
      </c>
      <c r="AV612" s="13" t="s">
        <v>189</v>
      </c>
      <c r="AW612" s="13" t="s">
        <v>35</v>
      </c>
      <c r="AX612" s="13" t="s">
        <v>72</v>
      </c>
      <c r="AY612" s="238" t="s">
        <v>173</v>
      </c>
    </row>
    <row r="613" spans="2:51" s="14" customFormat="1" ht="13.5">
      <c r="B613" s="243"/>
      <c r="C613" s="244"/>
      <c r="D613" s="239" t="s">
        <v>183</v>
      </c>
      <c r="E613" s="254" t="s">
        <v>21</v>
      </c>
      <c r="F613" s="255" t="s">
        <v>204</v>
      </c>
      <c r="G613" s="244"/>
      <c r="H613" s="256">
        <v>245.53</v>
      </c>
      <c r="I613" s="248"/>
      <c r="J613" s="244"/>
      <c r="K613" s="244"/>
      <c r="L613" s="249"/>
      <c r="M613" s="250"/>
      <c r="N613" s="251"/>
      <c r="O613" s="251"/>
      <c r="P613" s="251"/>
      <c r="Q613" s="251"/>
      <c r="R613" s="251"/>
      <c r="S613" s="251"/>
      <c r="T613" s="252"/>
      <c r="AT613" s="253" t="s">
        <v>183</v>
      </c>
      <c r="AU613" s="253" t="s">
        <v>82</v>
      </c>
      <c r="AV613" s="14" t="s">
        <v>181</v>
      </c>
      <c r="AW613" s="14" t="s">
        <v>35</v>
      </c>
      <c r="AX613" s="14" t="s">
        <v>80</v>
      </c>
      <c r="AY613" s="253" t="s">
        <v>173</v>
      </c>
    </row>
    <row r="614" spans="2:65" s="1" customFormat="1" ht="31.5" customHeight="1">
      <c r="B614" s="41"/>
      <c r="C614" s="193" t="s">
        <v>469</v>
      </c>
      <c r="D614" s="193" t="s">
        <v>176</v>
      </c>
      <c r="E614" s="194" t="s">
        <v>866</v>
      </c>
      <c r="F614" s="195" t="s">
        <v>867</v>
      </c>
      <c r="G614" s="196" t="s">
        <v>179</v>
      </c>
      <c r="H614" s="197">
        <v>1473.18</v>
      </c>
      <c r="I614" s="198"/>
      <c r="J614" s="199">
        <f>ROUND(I614*H614,2)</f>
        <v>0</v>
      </c>
      <c r="K614" s="195" t="s">
        <v>180</v>
      </c>
      <c r="L614" s="61"/>
      <c r="M614" s="200" t="s">
        <v>21</v>
      </c>
      <c r="N614" s="201" t="s">
        <v>43</v>
      </c>
      <c r="O614" s="42"/>
      <c r="P614" s="202">
        <f>O614*H614</f>
        <v>0</v>
      </c>
      <c r="Q614" s="202">
        <v>0.00179</v>
      </c>
      <c r="R614" s="202">
        <f>Q614*H614</f>
        <v>2.6369922</v>
      </c>
      <c r="S614" s="202">
        <v>0</v>
      </c>
      <c r="T614" s="203">
        <f>S614*H614</f>
        <v>0</v>
      </c>
      <c r="AR614" s="24" t="s">
        <v>465</v>
      </c>
      <c r="AT614" s="24" t="s">
        <v>176</v>
      </c>
      <c r="AU614" s="24" t="s">
        <v>82</v>
      </c>
      <c r="AY614" s="24" t="s">
        <v>173</v>
      </c>
      <c r="BE614" s="204">
        <f>IF(N614="základní",J614,0)</f>
        <v>0</v>
      </c>
      <c r="BF614" s="204">
        <f>IF(N614="snížená",J614,0)</f>
        <v>0</v>
      </c>
      <c r="BG614" s="204">
        <f>IF(N614="zákl. přenesená",J614,0)</f>
        <v>0</v>
      </c>
      <c r="BH614" s="204">
        <f>IF(N614="sníž. přenesená",J614,0)</f>
        <v>0</v>
      </c>
      <c r="BI614" s="204">
        <f>IF(N614="nulová",J614,0)</f>
        <v>0</v>
      </c>
      <c r="BJ614" s="24" t="s">
        <v>80</v>
      </c>
      <c r="BK614" s="204">
        <f>ROUND(I614*H614,2)</f>
        <v>0</v>
      </c>
      <c r="BL614" s="24" t="s">
        <v>465</v>
      </c>
      <c r="BM614" s="24" t="s">
        <v>868</v>
      </c>
    </row>
    <row r="615" spans="2:51" s="12" customFormat="1" ht="13.5">
      <c r="B615" s="217"/>
      <c r="C615" s="218"/>
      <c r="D615" s="207" t="s">
        <v>183</v>
      </c>
      <c r="E615" s="219" t="s">
        <v>21</v>
      </c>
      <c r="F615" s="220" t="s">
        <v>21</v>
      </c>
      <c r="G615" s="218"/>
      <c r="H615" s="221">
        <v>0</v>
      </c>
      <c r="I615" s="222"/>
      <c r="J615" s="218"/>
      <c r="K615" s="218"/>
      <c r="L615" s="223"/>
      <c r="M615" s="224"/>
      <c r="N615" s="225"/>
      <c r="O615" s="225"/>
      <c r="P615" s="225"/>
      <c r="Q615" s="225"/>
      <c r="R615" s="225"/>
      <c r="S615" s="225"/>
      <c r="T615" s="226"/>
      <c r="AT615" s="227" t="s">
        <v>183</v>
      </c>
      <c r="AU615" s="227" t="s">
        <v>82</v>
      </c>
      <c r="AV615" s="12" t="s">
        <v>82</v>
      </c>
      <c r="AW615" s="12" t="s">
        <v>35</v>
      </c>
      <c r="AX615" s="12" t="s">
        <v>72</v>
      </c>
      <c r="AY615" s="227" t="s">
        <v>173</v>
      </c>
    </row>
    <row r="616" spans="2:51" s="12" customFormat="1" ht="13.5">
      <c r="B616" s="217"/>
      <c r="C616" s="218"/>
      <c r="D616" s="207" t="s">
        <v>183</v>
      </c>
      <c r="E616" s="219" t="s">
        <v>21</v>
      </c>
      <c r="F616" s="220" t="s">
        <v>21</v>
      </c>
      <c r="G616" s="218"/>
      <c r="H616" s="221">
        <v>0</v>
      </c>
      <c r="I616" s="222"/>
      <c r="J616" s="218"/>
      <c r="K616" s="218"/>
      <c r="L616" s="223"/>
      <c r="M616" s="224"/>
      <c r="N616" s="225"/>
      <c r="O616" s="225"/>
      <c r="P616" s="225"/>
      <c r="Q616" s="225"/>
      <c r="R616" s="225"/>
      <c r="S616" s="225"/>
      <c r="T616" s="226"/>
      <c r="AT616" s="227" t="s">
        <v>183</v>
      </c>
      <c r="AU616" s="227" t="s">
        <v>82</v>
      </c>
      <c r="AV616" s="12" t="s">
        <v>82</v>
      </c>
      <c r="AW616" s="12" t="s">
        <v>35</v>
      </c>
      <c r="AX616" s="12" t="s">
        <v>72</v>
      </c>
      <c r="AY616" s="227" t="s">
        <v>173</v>
      </c>
    </row>
    <row r="617" spans="2:51" s="11" customFormat="1" ht="13.5">
      <c r="B617" s="205"/>
      <c r="C617" s="206"/>
      <c r="D617" s="207" t="s">
        <v>183</v>
      </c>
      <c r="E617" s="208" t="s">
        <v>21</v>
      </c>
      <c r="F617" s="209" t="s">
        <v>865</v>
      </c>
      <c r="G617" s="206"/>
      <c r="H617" s="210" t="s">
        <v>21</v>
      </c>
      <c r="I617" s="211"/>
      <c r="J617" s="206"/>
      <c r="K617" s="206"/>
      <c r="L617" s="212"/>
      <c r="M617" s="213"/>
      <c r="N617" s="214"/>
      <c r="O617" s="214"/>
      <c r="P617" s="214"/>
      <c r="Q617" s="214"/>
      <c r="R617" s="214"/>
      <c r="S617" s="214"/>
      <c r="T617" s="215"/>
      <c r="AT617" s="216" t="s">
        <v>183</v>
      </c>
      <c r="AU617" s="216" t="s">
        <v>82</v>
      </c>
      <c r="AV617" s="11" t="s">
        <v>80</v>
      </c>
      <c r="AW617" s="11" t="s">
        <v>35</v>
      </c>
      <c r="AX617" s="11" t="s">
        <v>72</v>
      </c>
      <c r="AY617" s="216" t="s">
        <v>173</v>
      </c>
    </row>
    <row r="618" spans="2:51" s="12" customFormat="1" ht="13.5">
      <c r="B618" s="217"/>
      <c r="C618" s="218"/>
      <c r="D618" s="207" t="s">
        <v>183</v>
      </c>
      <c r="E618" s="219" t="s">
        <v>21</v>
      </c>
      <c r="F618" s="220" t="s">
        <v>21</v>
      </c>
      <c r="G618" s="218"/>
      <c r="H618" s="221">
        <v>0</v>
      </c>
      <c r="I618" s="222"/>
      <c r="J618" s="218"/>
      <c r="K618" s="218"/>
      <c r="L618" s="223"/>
      <c r="M618" s="224"/>
      <c r="N618" s="225"/>
      <c r="O618" s="225"/>
      <c r="P618" s="225"/>
      <c r="Q618" s="225"/>
      <c r="R618" s="225"/>
      <c r="S618" s="225"/>
      <c r="T618" s="226"/>
      <c r="AT618" s="227" t="s">
        <v>183</v>
      </c>
      <c r="AU618" s="227" t="s">
        <v>82</v>
      </c>
      <c r="AV618" s="12" t="s">
        <v>82</v>
      </c>
      <c r="AW618" s="12" t="s">
        <v>35</v>
      </c>
      <c r="AX618" s="12" t="s">
        <v>72</v>
      </c>
      <c r="AY618" s="227" t="s">
        <v>173</v>
      </c>
    </row>
    <row r="619" spans="2:51" s="11" customFormat="1" ht="13.5">
      <c r="B619" s="205"/>
      <c r="C619" s="206"/>
      <c r="D619" s="207" t="s">
        <v>183</v>
      </c>
      <c r="E619" s="208" t="s">
        <v>21</v>
      </c>
      <c r="F619" s="209" t="s">
        <v>843</v>
      </c>
      <c r="G619" s="206"/>
      <c r="H619" s="210" t="s">
        <v>21</v>
      </c>
      <c r="I619" s="211"/>
      <c r="J619" s="206"/>
      <c r="K619" s="206"/>
      <c r="L619" s="212"/>
      <c r="M619" s="213"/>
      <c r="N619" s="214"/>
      <c r="O619" s="214"/>
      <c r="P619" s="214"/>
      <c r="Q619" s="214"/>
      <c r="R619" s="214"/>
      <c r="S619" s="214"/>
      <c r="T619" s="215"/>
      <c r="AT619" s="216" t="s">
        <v>183</v>
      </c>
      <c r="AU619" s="216" t="s">
        <v>82</v>
      </c>
      <c r="AV619" s="11" t="s">
        <v>80</v>
      </c>
      <c r="AW619" s="11" t="s">
        <v>35</v>
      </c>
      <c r="AX619" s="11" t="s">
        <v>72</v>
      </c>
      <c r="AY619" s="216" t="s">
        <v>173</v>
      </c>
    </row>
    <row r="620" spans="2:51" s="11" customFormat="1" ht="13.5">
      <c r="B620" s="205"/>
      <c r="C620" s="206"/>
      <c r="D620" s="207" t="s">
        <v>183</v>
      </c>
      <c r="E620" s="208" t="s">
        <v>21</v>
      </c>
      <c r="F620" s="209" t="s">
        <v>352</v>
      </c>
      <c r="G620" s="206"/>
      <c r="H620" s="210" t="s">
        <v>21</v>
      </c>
      <c r="I620" s="211"/>
      <c r="J620" s="206"/>
      <c r="K620" s="206"/>
      <c r="L620" s="212"/>
      <c r="M620" s="213"/>
      <c r="N620" s="214"/>
      <c r="O620" s="214"/>
      <c r="P620" s="214"/>
      <c r="Q620" s="214"/>
      <c r="R620" s="214"/>
      <c r="S620" s="214"/>
      <c r="T620" s="215"/>
      <c r="AT620" s="216" t="s">
        <v>183</v>
      </c>
      <c r="AU620" s="216" t="s">
        <v>82</v>
      </c>
      <c r="AV620" s="11" t="s">
        <v>80</v>
      </c>
      <c r="AW620" s="11" t="s">
        <v>35</v>
      </c>
      <c r="AX620" s="11" t="s">
        <v>72</v>
      </c>
      <c r="AY620" s="216" t="s">
        <v>173</v>
      </c>
    </row>
    <row r="621" spans="2:51" s="11" customFormat="1" ht="13.5">
      <c r="B621" s="205"/>
      <c r="C621" s="206"/>
      <c r="D621" s="207" t="s">
        <v>183</v>
      </c>
      <c r="E621" s="208" t="s">
        <v>21</v>
      </c>
      <c r="F621" s="209" t="s">
        <v>865</v>
      </c>
      <c r="G621" s="206"/>
      <c r="H621" s="210" t="s">
        <v>21</v>
      </c>
      <c r="I621" s="211"/>
      <c r="J621" s="206"/>
      <c r="K621" s="206"/>
      <c r="L621" s="212"/>
      <c r="M621" s="213"/>
      <c r="N621" s="214"/>
      <c r="O621" s="214"/>
      <c r="P621" s="214"/>
      <c r="Q621" s="214"/>
      <c r="R621" s="214"/>
      <c r="S621" s="214"/>
      <c r="T621" s="215"/>
      <c r="AT621" s="216" t="s">
        <v>183</v>
      </c>
      <c r="AU621" s="216" t="s">
        <v>82</v>
      </c>
      <c r="AV621" s="11" t="s">
        <v>80</v>
      </c>
      <c r="AW621" s="11" t="s">
        <v>35</v>
      </c>
      <c r="AX621" s="11" t="s">
        <v>72</v>
      </c>
      <c r="AY621" s="216" t="s">
        <v>173</v>
      </c>
    </row>
    <row r="622" spans="2:51" s="12" customFormat="1" ht="13.5">
      <c r="B622" s="217"/>
      <c r="C622" s="218"/>
      <c r="D622" s="207" t="s">
        <v>183</v>
      </c>
      <c r="E622" s="219" t="s">
        <v>21</v>
      </c>
      <c r="F622" s="220" t="s">
        <v>185</v>
      </c>
      <c r="G622" s="218"/>
      <c r="H622" s="221">
        <v>75.87</v>
      </c>
      <c r="I622" s="222"/>
      <c r="J622" s="218"/>
      <c r="K622" s="218"/>
      <c r="L622" s="223"/>
      <c r="M622" s="224"/>
      <c r="N622" s="225"/>
      <c r="O622" s="225"/>
      <c r="P622" s="225"/>
      <c r="Q622" s="225"/>
      <c r="R622" s="225"/>
      <c r="S622" s="225"/>
      <c r="T622" s="226"/>
      <c r="AT622" s="227" t="s">
        <v>183</v>
      </c>
      <c r="AU622" s="227" t="s">
        <v>82</v>
      </c>
      <c r="AV622" s="12" t="s">
        <v>82</v>
      </c>
      <c r="AW622" s="12" t="s">
        <v>35</v>
      </c>
      <c r="AX622" s="12" t="s">
        <v>72</v>
      </c>
      <c r="AY622" s="227" t="s">
        <v>173</v>
      </c>
    </row>
    <row r="623" spans="2:51" s="11" customFormat="1" ht="13.5">
      <c r="B623" s="205"/>
      <c r="C623" s="206"/>
      <c r="D623" s="207" t="s">
        <v>183</v>
      </c>
      <c r="E623" s="208" t="s">
        <v>21</v>
      </c>
      <c r="F623" s="209" t="s">
        <v>843</v>
      </c>
      <c r="G623" s="206"/>
      <c r="H623" s="210" t="s">
        <v>21</v>
      </c>
      <c r="I623" s="211"/>
      <c r="J623" s="206"/>
      <c r="K623" s="206"/>
      <c r="L623" s="212"/>
      <c r="M623" s="213"/>
      <c r="N623" s="214"/>
      <c r="O623" s="214"/>
      <c r="P623" s="214"/>
      <c r="Q623" s="214"/>
      <c r="R623" s="214"/>
      <c r="S623" s="214"/>
      <c r="T623" s="215"/>
      <c r="AT623" s="216" t="s">
        <v>183</v>
      </c>
      <c r="AU623" s="216" t="s">
        <v>82</v>
      </c>
      <c r="AV623" s="11" t="s">
        <v>80</v>
      </c>
      <c r="AW623" s="11" t="s">
        <v>35</v>
      </c>
      <c r="AX623" s="11" t="s">
        <v>72</v>
      </c>
      <c r="AY623" s="216" t="s">
        <v>173</v>
      </c>
    </row>
    <row r="624" spans="2:51" s="11" customFormat="1" ht="13.5">
      <c r="B624" s="205"/>
      <c r="C624" s="206"/>
      <c r="D624" s="207" t="s">
        <v>183</v>
      </c>
      <c r="E624" s="208" t="s">
        <v>21</v>
      </c>
      <c r="F624" s="209" t="s">
        <v>418</v>
      </c>
      <c r="G624" s="206"/>
      <c r="H624" s="210" t="s">
        <v>21</v>
      </c>
      <c r="I624" s="211"/>
      <c r="J624" s="206"/>
      <c r="K624" s="206"/>
      <c r="L624" s="212"/>
      <c r="M624" s="213"/>
      <c r="N624" s="214"/>
      <c r="O624" s="214"/>
      <c r="P624" s="214"/>
      <c r="Q624" s="214"/>
      <c r="R624" s="214"/>
      <c r="S624" s="214"/>
      <c r="T624" s="215"/>
      <c r="AT624" s="216" t="s">
        <v>183</v>
      </c>
      <c r="AU624" s="216" t="s">
        <v>82</v>
      </c>
      <c r="AV624" s="11" t="s">
        <v>80</v>
      </c>
      <c r="AW624" s="11" t="s">
        <v>35</v>
      </c>
      <c r="AX624" s="11" t="s">
        <v>72</v>
      </c>
      <c r="AY624" s="216" t="s">
        <v>173</v>
      </c>
    </row>
    <row r="625" spans="2:51" s="11" customFormat="1" ht="13.5">
      <c r="B625" s="205"/>
      <c r="C625" s="206"/>
      <c r="D625" s="207" t="s">
        <v>183</v>
      </c>
      <c r="E625" s="208" t="s">
        <v>21</v>
      </c>
      <c r="F625" s="209" t="s">
        <v>865</v>
      </c>
      <c r="G625" s="206"/>
      <c r="H625" s="210" t="s">
        <v>21</v>
      </c>
      <c r="I625" s="211"/>
      <c r="J625" s="206"/>
      <c r="K625" s="206"/>
      <c r="L625" s="212"/>
      <c r="M625" s="213"/>
      <c r="N625" s="214"/>
      <c r="O625" s="214"/>
      <c r="P625" s="214"/>
      <c r="Q625" s="214"/>
      <c r="R625" s="214"/>
      <c r="S625" s="214"/>
      <c r="T625" s="215"/>
      <c r="AT625" s="216" t="s">
        <v>183</v>
      </c>
      <c r="AU625" s="216" t="s">
        <v>82</v>
      </c>
      <c r="AV625" s="11" t="s">
        <v>80</v>
      </c>
      <c r="AW625" s="11" t="s">
        <v>35</v>
      </c>
      <c r="AX625" s="11" t="s">
        <v>72</v>
      </c>
      <c r="AY625" s="216" t="s">
        <v>173</v>
      </c>
    </row>
    <row r="626" spans="2:51" s="12" customFormat="1" ht="13.5">
      <c r="B626" s="217"/>
      <c r="C626" s="218"/>
      <c r="D626" s="207" t="s">
        <v>183</v>
      </c>
      <c r="E626" s="219" t="s">
        <v>21</v>
      </c>
      <c r="F626" s="220" t="s">
        <v>844</v>
      </c>
      <c r="G626" s="218"/>
      <c r="H626" s="221">
        <v>9.51</v>
      </c>
      <c r="I626" s="222"/>
      <c r="J626" s="218"/>
      <c r="K626" s="218"/>
      <c r="L626" s="223"/>
      <c r="M626" s="224"/>
      <c r="N626" s="225"/>
      <c r="O626" s="225"/>
      <c r="P626" s="225"/>
      <c r="Q626" s="225"/>
      <c r="R626" s="225"/>
      <c r="S626" s="225"/>
      <c r="T626" s="226"/>
      <c r="AT626" s="227" t="s">
        <v>183</v>
      </c>
      <c r="AU626" s="227" t="s">
        <v>82</v>
      </c>
      <c r="AV626" s="12" t="s">
        <v>82</v>
      </c>
      <c r="AW626" s="12" t="s">
        <v>35</v>
      </c>
      <c r="AX626" s="12" t="s">
        <v>72</v>
      </c>
      <c r="AY626" s="227" t="s">
        <v>173</v>
      </c>
    </row>
    <row r="627" spans="2:51" s="11" customFormat="1" ht="13.5">
      <c r="B627" s="205"/>
      <c r="C627" s="206"/>
      <c r="D627" s="207" t="s">
        <v>183</v>
      </c>
      <c r="E627" s="208" t="s">
        <v>21</v>
      </c>
      <c r="F627" s="209" t="s">
        <v>843</v>
      </c>
      <c r="G627" s="206"/>
      <c r="H627" s="210" t="s">
        <v>21</v>
      </c>
      <c r="I627" s="211"/>
      <c r="J627" s="206"/>
      <c r="K627" s="206"/>
      <c r="L627" s="212"/>
      <c r="M627" s="213"/>
      <c r="N627" s="214"/>
      <c r="O627" s="214"/>
      <c r="P627" s="214"/>
      <c r="Q627" s="214"/>
      <c r="R627" s="214"/>
      <c r="S627" s="214"/>
      <c r="T627" s="215"/>
      <c r="AT627" s="216" t="s">
        <v>183</v>
      </c>
      <c r="AU627" s="216" t="s">
        <v>82</v>
      </c>
      <c r="AV627" s="11" t="s">
        <v>80</v>
      </c>
      <c r="AW627" s="11" t="s">
        <v>35</v>
      </c>
      <c r="AX627" s="11" t="s">
        <v>72</v>
      </c>
      <c r="AY627" s="216" t="s">
        <v>173</v>
      </c>
    </row>
    <row r="628" spans="2:51" s="11" customFormat="1" ht="13.5">
      <c r="B628" s="205"/>
      <c r="C628" s="206"/>
      <c r="D628" s="207" t="s">
        <v>183</v>
      </c>
      <c r="E628" s="208" t="s">
        <v>21</v>
      </c>
      <c r="F628" s="209" t="s">
        <v>845</v>
      </c>
      <c r="G628" s="206"/>
      <c r="H628" s="210" t="s">
        <v>21</v>
      </c>
      <c r="I628" s="211"/>
      <c r="J628" s="206"/>
      <c r="K628" s="206"/>
      <c r="L628" s="212"/>
      <c r="M628" s="213"/>
      <c r="N628" s="214"/>
      <c r="O628" s="214"/>
      <c r="P628" s="214"/>
      <c r="Q628" s="214"/>
      <c r="R628" s="214"/>
      <c r="S628" s="214"/>
      <c r="T628" s="215"/>
      <c r="AT628" s="216" t="s">
        <v>183</v>
      </c>
      <c r="AU628" s="216" t="s">
        <v>82</v>
      </c>
      <c r="AV628" s="11" t="s">
        <v>80</v>
      </c>
      <c r="AW628" s="11" t="s">
        <v>35</v>
      </c>
      <c r="AX628" s="11" t="s">
        <v>72</v>
      </c>
      <c r="AY628" s="216" t="s">
        <v>173</v>
      </c>
    </row>
    <row r="629" spans="2:51" s="11" customFormat="1" ht="13.5">
      <c r="B629" s="205"/>
      <c r="C629" s="206"/>
      <c r="D629" s="207" t="s">
        <v>183</v>
      </c>
      <c r="E629" s="208" t="s">
        <v>21</v>
      </c>
      <c r="F629" s="209" t="s">
        <v>865</v>
      </c>
      <c r="G629" s="206"/>
      <c r="H629" s="210" t="s">
        <v>21</v>
      </c>
      <c r="I629" s="211"/>
      <c r="J629" s="206"/>
      <c r="K629" s="206"/>
      <c r="L629" s="212"/>
      <c r="M629" s="213"/>
      <c r="N629" s="214"/>
      <c r="O629" s="214"/>
      <c r="P629" s="214"/>
      <c r="Q629" s="214"/>
      <c r="R629" s="214"/>
      <c r="S629" s="214"/>
      <c r="T629" s="215"/>
      <c r="AT629" s="216" t="s">
        <v>183</v>
      </c>
      <c r="AU629" s="216" t="s">
        <v>82</v>
      </c>
      <c r="AV629" s="11" t="s">
        <v>80</v>
      </c>
      <c r="AW629" s="11" t="s">
        <v>35</v>
      </c>
      <c r="AX629" s="11" t="s">
        <v>72</v>
      </c>
      <c r="AY629" s="216" t="s">
        <v>173</v>
      </c>
    </row>
    <row r="630" spans="2:51" s="12" customFormat="1" ht="13.5">
      <c r="B630" s="217"/>
      <c r="C630" s="218"/>
      <c r="D630" s="207" t="s">
        <v>183</v>
      </c>
      <c r="E630" s="219" t="s">
        <v>21</v>
      </c>
      <c r="F630" s="220" t="s">
        <v>605</v>
      </c>
      <c r="G630" s="218"/>
      <c r="H630" s="221">
        <v>50.19</v>
      </c>
      <c r="I630" s="222"/>
      <c r="J630" s="218"/>
      <c r="K630" s="218"/>
      <c r="L630" s="223"/>
      <c r="M630" s="224"/>
      <c r="N630" s="225"/>
      <c r="O630" s="225"/>
      <c r="P630" s="225"/>
      <c r="Q630" s="225"/>
      <c r="R630" s="225"/>
      <c r="S630" s="225"/>
      <c r="T630" s="226"/>
      <c r="AT630" s="227" t="s">
        <v>183</v>
      </c>
      <c r="AU630" s="227" t="s">
        <v>82</v>
      </c>
      <c r="AV630" s="12" t="s">
        <v>82</v>
      </c>
      <c r="AW630" s="12" t="s">
        <v>35</v>
      </c>
      <c r="AX630" s="12" t="s">
        <v>72</v>
      </c>
      <c r="AY630" s="227" t="s">
        <v>173</v>
      </c>
    </row>
    <row r="631" spans="2:51" s="11" customFormat="1" ht="13.5">
      <c r="B631" s="205"/>
      <c r="C631" s="206"/>
      <c r="D631" s="207" t="s">
        <v>183</v>
      </c>
      <c r="E631" s="208" t="s">
        <v>21</v>
      </c>
      <c r="F631" s="209" t="s">
        <v>843</v>
      </c>
      <c r="G631" s="206"/>
      <c r="H631" s="210" t="s">
        <v>21</v>
      </c>
      <c r="I631" s="211"/>
      <c r="J631" s="206"/>
      <c r="K631" s="206"/>
      <c r="L631" s="212"/>
      <c r="M631" s="213"/>
      <c r="N631" s="214"/>
      <c r="O631" s="214"/>
      <c r="P631" s="214"/>
      <c r="Q631" s="214"/>
      <c r="R631" s="214"/>
      <c r="S631" s="214"/>
      <c r="T631" s="215"/>
      <c r="AT631" s="216" t="s">
        <v>183</v>
      </c>
      <c r="AU631" s="216" t="s">
        <v>82</v>
      </c>
      <c r="AV631" s="11" t="s">
        <v>80</v>
      </c>
      <c r="AW631" s="11" t="s">
        <v>35</v>
      </c>
      <c r="AX631" s="11" t="s">
        <v>72</v>
      </c>
      <c r="AY631" s="216" t="s">
        <v>173</v>
      </c>
    </row>
    <row r="632" spans="2:51" s="11" customFormat="1" ht="13.5">
      <c r="B632" s="205"/>
      <c r="C632" s="206"/>
      <c r="D632" s="207" t="s">
        <v>183</v>
      </c>
      <c r="E632" s="208" t="s">
        <v>21</v>
      </c>
      <c r="F632" s="209" t="s">
        <v>846</v>
      </c>
      <c r="G632" s="206"/>
      <c r="H632" s="210" t="s">
        <v>21</v>
      </c>
      <c r="I632" s="211"/>
      <c r="J632" s="206"/>
      <c r="K632" s="206"/>
      <c r="L632" s="212"/>
      <c r="M632" s="213"/>
      <c r="N632" s="214"/>
      <c r="O632" s="214"/>
      <c r="P632" s="214"/>
      <c r="Q632" s="214"/>
      <c r="R632" s="214"/>
      <c r="S632" s="214"/>
      <c r="T632" s="215"/>
      <c r="AT632" s="216" t="s">
        <v>183</v>
      </c>
      <c r="AU632" s="216" t="s">
        <v>82</v>
      </c>
      <c r="AV632" s="11" t="s">
        <v>80</v>
      </c>
      <c r="AW632" s="11" t="s">
        <v>35</v>
      </c>
      <c r="AX632" s="11" t="s">
        <v>72</v>
      </c>
      <c r="AY632" s="216" t="s">
        <v>173</v>
      </c>
    </row>
    <row r="633" spans="2:51" s="11" customFormat="1" ht="13.5">
      <c r="B633" s="205"/>
      <c r="C633" s="206"/>
      <c r="D633" s="207" t="s">
        <v>183</v>
      </c>
      <c r="E633" s="208" t="s">
        <v>21</v>
      </c>
      <c r="F633" s="209" t="s">
        <v>865</v>
      </c>
      <c r="G633" s="206"/>
      <c r="H633" s="210" t="s">
        <v>21</v>
      </c>
      <c r="I633" s="211"/>
      <c r="J633" s="206"/>
      <c r="K633" s="206"/>
      <c r="L633" s="212"/>
      <c r="M633" s="213"/>
      <c r="N633" s="214"/>
      <c r="O633" s="214"/>
      <c r="P633" s="214"/>
      <c r="Q633" s="214"/>
      <c r="R633" s="214"/>
      <c r="S633" s="214"/>
      <c r="T633" s="215"/>
      <c r="AT633" s="216" t="s">
        <v>183</v>
      </c>
      <c r="AU633" s="216" t="s">
        <v>82</v>
      </c>
      <c r="AV633" s="11" t="s">
        <v>80</v>
      </c>
      <c r="AW633" s="11" t="s">
        <v>35</v>
      </c>
      <c r="AX633" s="11" t="s">
        <v>72</v>
      </c>
      <c r="AY633" s="216" t="s">
        <v>173</v>
      </c>
    </row>
    <row r="634" spans="2:51" s="12" customFormat="1" ht="13.5">
      <c r="B634" s="217"/>
      <c r="C634" s="218"/>
      <c r="D634" s="207" t="s">
        <v>183</v>
      </c>
      <c r="E634" s="219" t="s">
        <v>21</v>
      </c>
      <c r="F634" s="220" t="s">
        <v>847</v>
      </c>
      <c r="G634" s="218"/>
      <c r="H634" s="221">
        <v>38.05</v>
      </c>
      <c r="I634" s="222"/>
      <c r="J634" s="218"/>
      <c r="K634" s="218"/>
      <c r="L634" s="223"/>
      <c r="M634" s="224"/>
      <c r="N634" s="225"/>
      <c r="O634" s="225"/>
      <c r="P634" s="225"/>
      <c r="Q634" s="225"/>
      <c r="R634" s="225"/>
      <c r="S634" s="225"/>
      <c r="T634" s="226"/>
      <c r="AT634" s="227" t="s">
        <v>183</v>
      </c>
      <c r="AU634" s="227" t="s">
        <v>82</v>
      </c>
      <c r="AV634" s="12" t="s">
        <v>82</v>
      </c>
      <c r="AW634" s="12" t="s">
        <v>35</v>
      </c>
      <c r="AX634" s="12" t="s">
        <v>72</v>
      </c>
      <c r="AY634" s="227" t="s">
        <v>173</v>
      </c>
    </row>
    <row r="635" spans="2:51" s="11" customFormat="1" ht="13.5">
      <c r="B635" s="205"/>
      <c r="C635" s="206"/>
      <c r="D635" s="207" t="s">
        <v>183</v>
      </c>
      <c r="E635" s="208" t="s">
        <v>21</v>
      </c>
      <c r="F635" s="209" t="s">
        <v>843</v>
      </c>
      <c r="G635" s="206"/>
      <c r="H635" s="210" t="s">
        <v>21</v>
      </c>
      <c r="I635" s="211"/>
      <c r="J635" s="206"/>
      <c r="K635" s="206"/>
      <c r="L635" s="212"/>
      <c r="M635" s="213"/>
      <c r="N635" s="214"/>
      <c r="O635" s="214"/>
      <c r="P635" s="214"/>
      <c r="Q635" s="214"/>
      <c r="R635" s="214"/>
      <c r="S635" s="214"/>
      <c r="T635" s="215"/>
      <c r="AT635" s="216" t="s">
        <v>183</v>
      </c>
      <c r="AU635" s="216" t="s">
        <v>82</v>
      </c>
      <c r="AV635" s="11" t="s">
        <v>80</v>
      </c>
      <c r="AW635" s="11" t="s">
        <v>35</v>
      </c>
      <c r="AX635" s="11" t="s">
        <v>72</v>
      </c>
      <c r="AY635" s="216" t="s">
        <v>173</v>
      </c>
    </row>
    <row r="636" spans="2:51" s="11" customFormat="1" ht="13.5">
      <c r="B636" s="205"/>
      <c r="C636" s="206"/>
      <c r="D636" s="207" t="s">
        <v>183</v>
      </c>
      <c r="E636" s="208" t="s">
        <v>21</v>
      </c>
      <c r="F636" s="209" t="s">
        <v>848</v>
      </c>
      <c r="G636" s="206"/>
      <c r="H636" s="210" t="s">
        <v>21</v>
      </c>
      <c r="I636" s="211"/>
      <c r="J636" s="206"/>
      <c r="K636" s="206"/>
      <c r="L636" s="212"/>
      <c r="M636" s="213"/>
      <c r="N636" s="214"/>
      <c r="O636" s="214"/>
      <c r="P636" s="214"/>
      <c r="Q636" s="214"/>
      <c r="R636" s="214"/>
      <c r="S636" s="214"/>
      <c r="T636" s="215"/>
      <c r="AT636" s="216" t="s">
        <v>183</v>
      </c>
      <c r="AU636" s="216" t="s">
        <v>82</v>
      </c>
      <c r="AV636" s="11" t="s">
        <v>80</v>
      </c>
      <c r="AW636" s="11" t="s">
        <v>35</v>
      </c>
      <c r="AX636" s="11" t="s">
        <v>72</v>
      </c>
      <c r="AY636" s="216" t="s">
        <v>173</v>
      </c>
    </row>
    <row r="637" spans="2:51" s="11" customFormat="1" ht="13.5">
      <c r="B637" s="205"/>
      <c r="C637" s="206"/>
      <c r="D637" s="207" t="s">
        <v>183</v>
      </c>
      <c r="E637" s="208" t="s">
        <v>21</v>
      </c>
      <c r="F637" s="209" t="s">
        <v>865</v>
      </c>
      <c r="G637" s="206"/>
      <c r="H637" s="210" t="s">
        <v>21</v>
      </c>
      <c r="I637" s="211"/>
      <c r="J637" s="206"/>
      <c r="K637" s="206"/>
      <c r="L637" s="212"/>
      <c r="M637" s="213"/>
      <c r="N637" s="214"/>
      <c r="O637" s="214"/>
      <c r="P637" s="214"/>
      <c r="Q637" s="214"/>
      <c r="R637" s="214"/>
      <c r="S637" s="214"/>
      <c r="T637" s="215"/>
      <c r="AT637" s="216" t="s">
        <v>183</v>
      </c>
      <c r="AU637" s="216" t="s">
        <v>82</v>
      </c>
      <c r="AV637" s="11" t="s">
        <v>80</v>
      </c>
      <c r="AW637" s="11" t="s">
        <v>35</v>
      </c>
      <c r="AX637" s="11" t="s">
        <v>72</v>
      </c>
      <c r="AY637" s="216" t="s">
        <v>173</v>
      </c>
    </row>
    <row r="638" spans="2:51" s="12" customFormat="1" ht="13.5">
      <c r="B638" s="217"/>
      <c r="C638" s="218"/>
      <c r="D638" s="207" t="s">
        <v>183</v>
      </c>
      <c r="E638" s="219" t="s">
        <v>21</v>
      </c>
      <c r="F638" s="220" t="s">
        <v>849</v>
      </c>
      <c r="G638" s="218"/>
      <c r="H638" s="221">
        <v>10.7</v>
      </c>
      <c r="I638" s="222"/>
      <c r="J638" s="218"/>
      <c r="K638" s="218"/>
      <c r="L638" s="223"/>
      <c r="M638" s="224"/>
      <c r="N638" s="225"/>
      <c r="O638" s="225"/>
      <c r="P638" s="225"/>
      <c r="Q638" s="225"/>
      <c r="R638" s="225"/>
      <c r="S638" s="225"/>
      <c r="T638" s="226"/>
      <c r="AT638" s="227" t="s">
        <v>183</v>
      </c>
      <c r="AU638" s="227" t="s">
        <v>82</v>
      </c>
      <c r="AV638" s="12" t="s">
        <v>82</v>
      </c>
      <c r="AW638" s="12" t="s">
        <v>35</v>
      </c>
      <c r="AX638" s="12" t="s">
        <v>72</v>
      </c>
      <c r="AY638" s="227" t="s">
        <v>173</v>
      </c>
    </row>
    <row r="639" spans="2:51" s="11" customFormat="1" ht="13.5">
      <c r="B639" s="205"/>
      <c r="C639" s="206"/>
      <c r="D639" s="207" t="s">
        <v>183</v>
      </c>
      <c r="E639" s="208" t="s">
        <v>21</v>
      </c>
      <c r="F639" s="209" t="s">
        <v>843</v>
      </c>
      <c r="G639" s="206"/>
      <c r="H639" s="210" t="s">
        <v>21</v>
      </c>
      <c r="I639" s="211"/>
      <c r="J639" s="206"/>
      <c r="K639" s="206"/>
      <c r="L639" s="212"/>
      <c r="M639" s="213"/>
      <c r="N639" s="214"/>
      <c r="O639" s="214"/>
      <c r="P639" s="214"/>
      <c r="Q639" s="214"/>
      <c r="R639" s="214"/>
      <c r="S639" s="214"/>
      <c r="T639" s="215"/>
      <c r="AT639" s="216" t="s">
        <v>183</v>
      </c>
      <c r="AU639" s="216" t="s">
        <v>82</v>
      </c>
      <c r="AV639" s="11" t="s">
        <v>80</v>
      </c>
      <c r="AW639" s="11" t="s">
        <v>35</v>
      </c>
      <c r="AX639" s="11" t="s">
        <v>72</v>
      </c>
      <c r="AY639" s="216" t="s">
        <v>173</v>
      </c>
    </row>
    <row r="640" spans="2:51" s="11" customFormat="1" ht="13.5">
      <c r="B640" s="205"/>
      <c r="C640" s="206"/>
      <c r="D640" s="207" t="s">
        <v>183</v>
      </c>
      <c r="E640" s="208" t="s">
        <v>21</v>
      </c>
      <c r="F640" s="209" t="s">
        <v>427</v>
      </c>
      <c r="G640" s="206"/>
      <c r="H640" s="210" t="s">
        <v>21</v>
      </c>
      <c r="I640" s="211"/>
      <c r="J640" s="206"/>
      <c r="K640" s="206"/>
      <c r="L640" s="212"/>
      <c r="M640" s="213"/>
      <c r="N640" s="214"/>
      <c r="O640" s="214"/>
      <c r="P640" s="214"/>
      <c r="Q640" s="214"/>
      <c r="R640" s="214"/>
      <c r="S640" s="214"/>
      <c r="T640" s="215"/>
      <c r="AT640" s="216" t="s">
        <v>183</v>
      </c>
      <c r="AU640" s="216" t="s">
        <v>82</v>
      </c>
      <c r="AV640" s="11" t="s">
        <v>80</v>
      </c>
      <c r="AW640" s="11" t="s">
        <v>35</v>
      </c>
      <c r="AX640" s="11" t="s">
        <v>72</v>
      </c>
      <c r="AY640" s="216" t="s">
        <v>173</v>
      </c>
    </row>
    <row r="641" spans="2:51" s="11" customFormat="1" ht="13.5">
      <c r="B641" s="205"/>
      <c r="C641" s="206"/>
      <c r="D641" s="207" t="s">
        <v>183</v>
      </c>
      <c r="E641" s="208" t="s">
        <v>21</v>
      </c>
      <c r="F641" s="209" t="s">
        <v>865</v>
      </c>
      <c r="G641" s="206"/>
      <c r="H641" s="210" t="s">
        <v>21</v>
      </c>
      <c r="I641" s="211"/>
      <c r="J641" s="206"/>
      <c r="K641" s="206"/>
      <c r="L641" s="212"/>
      <c r="M641" s="213"/>
      <c r="N641" s="214"/>
      <c r="O641" s="214"/>
      <c r="P641" s="214"/>
      <c r="Q641" s="214"/>
      <c r="R641" s="214"/>
      <c r="S641" s="214"/>
      <c r="T641" s="215"/>
      <c r="AT641" s="216" t="s">
        <v>183</v>
      </c>
      <c r="AU641" s="216" t="s">
        <v>82</v>
      </c>
      <c r="AV641" s="11" t="s">
        <v>80</v>
      </c>
      <c r="AW641" s="11" t="s">
        <v>35</v>
      </c>
      <c r="AX641" s="11" t="s">
        <v>72</v>
      </c>
      <c r="AY641" s="216" t="s">
        <v>173</v>
      </c>
    </row>
    <row r="642" spans="2:51" s="12" customFormat="1" ht="13.5">
      <c r="B642" s="217"/>
      <c r="C642" s="218"/>
      <c r="D642" s="207" t="s">
        <v>183</v>
      </c>
      <c r="E642" s="219" t="s">
        <v>21</v>
      </c>
      <c r="F642" s="220" t="s">
        <v>850</v>
      </c>
      <c r="G642" s="218"/>
      <c r="H642" s="221">
        <v>12.98</v>
      </c>
      <c r="I642" s="222"/>
      <c r="J642" s="218"/>
      <c r="K642" s="218"/>
      <c r="L642" s="223"/>
      <c r="M642" s="224"/>
      <c r="N642" s="225"/>
      <c r="O642" s="225"/>
      <c r="P642" s="225"/>
      <c r="Q642" s="225"/>
      <c r="R642" s="225"/>
      <c r="S642" s="225"/>
      <c r="T642" s="226"/>
      <c r="AT642" s="227" t="s">
        <v>183</v>
      </c>
      <c r="AU642" s="227" t="s">
        <v>82</v>
      </c>
      <c r="AV642" s="12" t="s">
        <v>82</v>
      </c>
      <c r="AW642" s="12" t="s">
        <v>35</v>
      </c>
      <c r="AX642" s="12" t="s">
        <v>72</v>
      </c>
      <c r="AY642" s="227" t="s">
        <v>173</v>
      </c>
    </row>
    <row r="643" spans="2:51" s="11" customFormat="1" ht="13.5">
      <c r="B643" s="205"/>
      <c r="C643" s="206"/>
      <c r="D643" s="207" t="s">
        <v>183</v>
      </c>
      <c r="E643" s="208" t="s">
        <v>21</v>
      </c>
      <c r="F643" s="209" t="s">
        <v>843</v>
      </c>
      <c r="G643" s="206"/>
      <c r="H643" s="210" t="s">
        <v>21</v>
      </c>
      <c r="I643" s="211"/>
      <c r="J643" s="206"/>
      <c r="K643" s="206"/>
      <c r="L643" s="212"/>
      <c r="M643" s="213"/>
      <c r="N643" s="214"/>
      <c r="O643" s="214"/>
      <c r="P643" s="214"/>
      <c r="Q643" s="214"/>
      <c r="R643" s="214"/>
      <c r="S643" s="214"/>
      <c r="T643" s="215"/>
      <c r="AT643" s="216" t="s">
        <v>183</v>
      </c>
      <c r="AU643" s="216" t="s">
        <v>82</v>
      </c>
      <c r="AV643" s="11" t="s">
        <v>80</v>
      </c>
      <c r="AW643" s="11" t="s">
        <v>35</v>
      </c>
      <c r="AX643" s="11" t="s">
        <v>72</v>
      </c>
      <c r="AY643" s="216" t="s">
        <v>173</v>
      </c>
    </row>
    <row r="644" spans="2:51" s="11" customFormat="1" ht="13.5">
      <c r="B644" s="205"/>
      <c r="C644" s="206"/>
      <c r="D644" s="207" t="s">
        <v>183</v>
      </c>
      <c r="E644" s="208" t="s">
        <v>21</v>
      </c>
      <c r="F644" s="209" t="s">
        <v>324</v>
      </c>
      <c r="G644" s="206"/>
      <c r="H644" s="210" t="s">
        <v>21</v>
      </c>
      <c r="I644" s="211"/>
      <c r="J644" s="206"/>
      <c r="K644" s="206"/>
      <c r="L644" s="212"/>
      <c r="M644" s="213"/>
      <c r="N644" s="214"/>
      <c r="O644" s="214"/>
      <c r="P644" s="214"/>
      <c r="Q644" s="214"/>
      <c r="R644" s="214"/>
      <c r="S644" s="214"/>
      <c r="T644" s="215"/>
      <c r="AT644" s="216" t="s">
        <v>183</v>
      </c>
      <c r="AU644" s="216" t="s">
        <v>82</v>
      </c>
      <c r="AV644" s="11" t="s">
        <v>80</v>
      </c>
      <c r="AW644" s="11" t="s">
        <v>35</v>
      </c>
      <c r="AX644" s="11" t="s">
        <v>72</v>
      </c>
      <c r="AY644" s="216" t="s">
        <v>173</v>
      </c>
    </row>
    <row r="645" spans="2:51" s="11" customFormat="1" ht="13.5">
      <c r="B645" s="205"/>
      <c r="C645" s="206"/>
      <c r="D645" s="207" t="s">
        <v>183</v>
      </c>
      <c r="E645" s="208" t="s">
        <v>21</v>
      </c>
      <c r="F645" s="209" t="s">
        <v>865</v>
      </c>
      <c r="G645" s="206"/>
      <c r="H645" s="210" t="s">
        <v>21</v>
      </c>
      <c r="I645" s="211"/>
      <c r="J645" s="206"/>
      <c r="K645" s="206"/>
      <c r="L645" s="212"/>
      <c r="M645" s="213"/>
      <c r="N645" s="214"/>
      <c r="O645" s="214"/>
      <c r="P645" s="214"/>
      <c r="Q645" s="214"/>
      <c r="R645" s="214"/>
      <c r="S645" s="214"/>
      <c r="T645" s="215"/>
      <c r="AT645" s="216" t="s">
        <v>183</v>
      </c>
      <c r="AU645" s="216" t="s">
        <v>82</v>
      </c>
      <c r="AV645" s="11" t="s">
        <v>80</v>
      </c>
      <c r="AW645" s="11" t="s">
        <v>35</v>
      </c>
      <c r="AX645" s="11" t="s">
        <v>72</v>
      </c>
      <c r="AY645" s="216" t="s">
        <v>173</v>
      </c>
    </row>
    <row r="646" spans="2:51" s="12" customFormat="1" ht="13.5">
      <c r="B646" s="217"/>
      <c r="C646" s="218"/>
      <c r="D646" s="207" t="s">
        <v>183</v>
      </c>
      <c r="E646" s="219" t="s">
        <v>21</v>
      </c>
      <c r="F646" s="220" t="s">
        <v>851</v>
      </c>
      <c r="G646" s="218"/>
      <c r="H646" s="221">
        <v>32.29</v>
      </c>
      <c r="I646" s="222"/>
      <c r="J646" s="218"/>
      <c r="K646" s="218"/>
      <c r="L646" s="223"/>
      <c r="M646" s="224"/>
      <c r="N646" s="225"/>
      <c r="O646" s="225"/>
      <c r="P646" s="225"/>
      <c r="Q646" s="225"/>
      <c r="R646" s="225"/>
      <c r="S646" s="225"/>
      <c r="T646" s="226"/>
      <c r="AT646" s="227" t="s">
        <v>183</v>
      </c>
      <c r="AU646" s="227" t="s">
        <v>82</v>
      </c>
      <c r="AV646" s="12" t="s">
        <v>82</v>
      </c>
      <c r="AW646" s="12" t="s">
        <v>35</v>
      </c>
      <c r="AX646" s="12" t="s">
        <v>72</v>
      </c>
      <c r="AY646" s="227" t="s">
        <v>173</v>
      </c>
    </row>
    <row r="647" spans="2:51" s="11" customFormat="1" ht="13.5">
      <c r="B647" s="205"/>
      <c r="C647" s="206"/>
      <c r="D647" s="207" t="s">
        <v>183</v>
      </c>
      <c r="E647" s="208" t="s">
        <v>21</v>
      </c>
      <c r="F647" s="209" t="s">
        <v>843</v>
      </c>
      <c r="G647" s="206"/>
      <c r="H647" s="210" t="s">
        <v>21</v>
      </c>
      <c r="I647" s="211"/>
      <c r="J647" s="206"/>
      <c r="K647" s="206"/>
      <c r="L647" s="212"/>
      <c r="M647" s="213"/>
      <c r="N647" s="214"/>
      <c r="O647" s="214"/>
      <c r="P647" s="214"/>
      <c r="Q647" s="214"/>
      <c r="R647" s="214"/>
      <c r="S647" s="214"/>
      <c r="T647" s="215"/>
      <c r="AT647" s="216" t="s">
        <v>183</v>
      </c>
      <c r="AU647" s="216" t="s">
        <v>82</v>
      </c>
      <c r="AV647" s="11" t="s">
        <v>80</v>
      </c>
      <c r="AW647" s="11" t="s">
        <v>35</v>
      </c>
      <c r="AX647" s="11" t="s">
        <v>72</v>
      </c>
      <c r="AY647" s="216" t="s">
        <v>173</v>
      </c>
    </row>
    <row r="648" spans="2:51" s="11" customFormat="1" ht="13.5">
      <c r="B648" s="205"/>
      <c r="C648" s="206"/>
      <c r="D648" s="207" t="s">
        <v>183</v>
      </c>
      <c r="E648" s="208" t="s">
        <v>21</v>
      </c>
      <c r="F648" s="209" t="s">
        <v>852</v>
      </c>
      <c r="G648" s="206"/>
      <c r="H648" s="210" t="s">
        <v>21</v>
      </c>
      <c r="I648" s="211"/>
      <c r="J648" s="206"/>
      <c r="K648" s="206"/>
      <c r="L648" s="212"/>
      <c r="M648" s="213"/>
      <c r="N648" s="214"/>
      <c r="O648" s="214"/>
      <c r="P648" s="214"/>
      <c r="Q648" s="214"/>
      <c r="R648" s="214"/>
      <c r="S648" s="214"/>
      <c r="T648" s="215"/>
      <c r="AT648" s="216" t="s">
        <v>183</v>
      </c>
      <c r="AU648" s="216" t="s">
        <v>82</v>
      </c>
      <c r="AV648" s="11" t="s">
        <v>80</v>
      </c>
      <c r="AW648" s="11" t="s">
        <v>35</v>
      </c>
      <c r="AX648" s="11" t="s">
        <v>72</v>
      </c>
      <c r="AY648" s="216" t="s">
        <v>173</v>
      </c>
    </row>
    <row r="649" spans="2:51" s="11" customFormat="1" ht="13.5">
      <c r="B649" s="205"/>
      <c r="C649" s="206"/>
      <c r="D649" s="207" t="s">
        <v>183</v>
      </c>
      <c r="E649" s="208" t="s">
        <v>21</v>
      </c>
      <c r="F649" s="209" t="s">
        <v>865</v>
      </c>
      <c r="G649" s="206"/>
      <c r="H649" s="210" t="s">
        <v>21</v>
      </c>
      <c r="I649" s="211"/>
      <c r="J649" s="206"/>
      <c r="K649" s="206"/>
      <c r="L649" s="212"/>
      <c r="M649" s="213"/>
      <c r="N649" s="214"/>
      <c r="O649" s="214"/>
      <c r="P649" s="214"/>
      <c r="Q649" s="214"/>
      <c r="R649" s="214"/>
      <c r="S649" s="214"/>
      <c r="T649" s="215"/>
      <c r="AT649" s="216" t="s">
        <v>183</v>
      </c>
      <c r="AU649" s="216" t="s">
        <v>82</v>
      </c>
      <c r="AV649" s="11" t="s">
        <v>80</v>
      </c>
      <c r="AW649" s="11" t="s">
        <v>35</v>
      </c>
      <c r="AX649" s="11" t="s">
        <v>72</v>
      </c>
      <c r="AY649" s="216" t="s">
        <v>173</v>
      </c>
    </row>
    <row r="650" spans="2:51" s="12" customFormat="1" ht="13.5">
      <c r="B650" s="217"/>
      <c r="C650" s="218"/>
      <c r="D650" s="207" t="s">
        <v>183</v>
      </c>
      <c r="E650" s="219" t="s">
        <v>21</v>
      </c>
      <c r="F650" s="220" t="s">
        <v>853</v>
      </c>
      <c r="G650" s="218"/>
      <c r="H650" s="221">
        <v>6.5</v>
      </c>
      <c r="I650" s="222"/>
      <c r="J650" s="218"/>
      <c r="K650" s="218"/>
      <c r="L650" s="223"/>
      <c r="M650" s="224"/>
      <c r="N650" s="225"/>
      <c r="O650" s="225"/>
      <c r="P650" s="225"/>
      <c r="Q650" s="225"/>
      <c r="R650" s="225"/>
      <c r="S650" s="225"/>
      <c r="T650" s="226"/>
      <c r="AT650" s="227" t="s">
        <v>183</v>
      </c>
      <c r="AU650" s="227" t="s">
        <v>82</v>
      </c>
      <c r="AV650" s="12" t="s">
        <v>82</v>
      </c>
      <c r="AW650" s="12" t="s">
        <v>35</v>
      </c>
      <c r="AX650" s="12" t="s">
        <v>72</v>
      </c>
      <c r="AY650" s="227" t="s">
        <v>173</v>
      </c>
    </row>
    <row r="651" spans="2:51" s="11" customFormat="1" ht="13.5">
      <c r="B651" s="205"/>
      <c r="C651" s="206"/>
      <c r="D651" s="207" t="s">
        <v>183</v>
      </c>
      <c r="E651" s="208" t="s">
        <v>21</v>
      </c>
      <c r="F651" s="209" t="s">
        <v>843</v>
      </c>
      <c r="G651" s="206"/>
      <c r="H651" s="210" t="s">
        <v>21</v>
      </c>
      <c r="I651" s="211"/>
      <c r="J651" s="206"/>
      <c r="K651" s="206"/>
      <c r="L651" s="212"/>
      <c r="M651" s="213"/>
      <c r="N651" s="214"/>
      <c r="O651" s="214"/>
      <c r="P651" s="214"/>
      <c r="Q651" s="214"/>
      <c r="R651" s="214"/>
      <c r="S651" s="214"/>
      <c r="T651" s="215"/>
      <c r="AT651" s="216" t="s">
        <v>183</v>
      </c>
      <c r="AU651" s="216" t="s">
        <v>82</v>
      </c>
      <c r="AV651" s="11" t="s">
        <v>80</v>
      </c>
      <c r="AW651" s="11" t="s">
        <v>35</v>
      </c>
      <c r="AX651" s="11" t="s">
        <v>72</v>
      </c>
      <c r="AY651" s="216" t="s">
        <v>173</v>
      </c>
    </row>
    <row r="652" spans="2:51" s="11" customFormat="1" ht="13.5">
      <c r="B652" s="205"/>
      <c r="C652" s="206"/>
      <c r="D652" s="207" t="s">
        <v>183</v>
      </c>
      <c r="E652" s="208" t="s">
        <v>21</v>
      </c>
      <c r="F652" s="209" t="s">
        <v>709</v>
      </c>
      <c r="G652" s="206"/>
      <c r="H652" s="210" t="s">
        <v>21</v>
      </c>
      <c r="I652" s="211"/>
      <c r="J652" s="206"/>
      <c r="K652" s="206"/>
      <c r="L652" s="212"/>
      <c r="M652" s="213"/>
      <c r="N652" s="214"/>
      <c r="O652" s="214"/>
      <c r="P652" s="214"/>
      <c r="Q652" s="214"/>
      <c r="R652" s="214"/>
      <c r="S652" s="214"/>
      <c r="T652" s="215"/>
      <c r="AT652" s="216" t="s">
        <v>183</v>
      </c>
      <c r="AU652" s="216" t="s">
        <v>82</v>
      </c>
      <c r="AV652" s="11" t="s">
        <v>80</v>
      </c>
      <c r="AW652" s="11" t="s">
        <v>35</v>
      </c>
      <c r="AX652" s="11" t="s">
        <v>72</v>
      </c>
      <c r="AY652" s="216" t="s">
        <v>173</v>
      </c>
    </row>
    <row r="653" spans="2:51" s="11" customFormat="1" ht="13.5">
      <c r="B653" s="205"/>
      <c r="C653" s="206"/>
      <c r="D653" s="207" t="s">
        <v>183</v>
      </c>
      <c r="E653" s="208" t="s">
        <v>21</v>
      </c>
      <c r="F653" s="209" t="s">
        <v>865</v>
      </c>
      <c r="G653" s="206"/>
      <c r="H653" s="210" t="s">
        <v>21</v>
      </c>
      <c r="I653" s="211"/>
      <c r="J653" s="206"/>
      <c r="K653" s="206"/>
      <c r="L653" s="212"/>
      <c r="M653" s="213"/>
      <c r="N653" s="214"/>
      <c r="O653" s="214"/>
      <c r="P653" s="214"/>
      <c r="Q653" s="214"/>
      <c r="R653" s="214"/>
      <c r="S653" s="214"/>
      <c r="T653" s="215"/>
      <c r="AT653" s="216" t="s">
        <v>183</v>
      </c>
      <c r="AU653" s="216" t="s">
        <v>82</v>
      </c>
      <c r="AV653" s="11" t="s">
        <v>80</v>
      </c>
      <c r="AW653" s="11" t="s">
        <v>35</v>
      </c>
      <c r="AX653" s="11" t="s">
        <v>72</v>
      </c>
      <c r="AY653" s="216" t="s">
        <v>173</v>
      </c>
    </row>
    <row r="654" spans="2:51" s="12" customFormat="1" ht="13.5">
      <c r="B654" s="217"/>
      <c r="C654" s="218"/>
      <c r="D654" s="207" t="s">
        <v>183</v>
      </c>
      <c r="E654" s="219" t="s">
        <v>21</v>
      </c>
      <c r="F654" s="220" t="s">
        <v>854</v>
      </c>
      <c r="G654" s="218"/>
      <c r="H654" s="221">
        <v>9.44</v>
      </c>
      <c r="I654" s="222"/>
      <c r="J654" s="218"/>
      <c r="K654" s="218"/>
      <c r="L654" s="223"/>
      <c r="M654" s="224"/>
      <c r="N654" s="225"/>
      <c r="O654" s="225"/>
      <c r="P654" s="225"/>
      <c r="Q654" s="225"/>
      <c r="R654" s="225"/>
      <c r="S654" s="225"/>
      <c r="T654" s="226"/>
      <c r="AT654" s="227" t="s">
        <v>183</v>
      </c>
      <c r="AU654" s="227" t="s">
        <v>82</v>
      </c>
      <c r="AV654" s="12" t="s">
        <v>82</v>
      </c>
      <c r="AW654" s="12" t="s">
        <v>35</v>
      </c>
      <c r="AX654" s="12" t="s">
        <v>72</v>
      </c>
      <c r="AY654" s="227" t="s">
        <v>173</v>
      </c>
    </row>
    <row r="655" spans="2:51" s="14" customFormat="1" ht="13.5">
      <c r="B655" s="243"/>
      <c r="C655" s="244"/>
      <c r="D655" s="207" t="s">
        <v>183</v>
      </c>
      <c r="E655" s="245" t="s">
        <v>21</v>
      </c>
      <c r="F655" s="246" t="s">
        <v>204</v>
      </c>
      <c r="G655" s="244"/>
      <c r="H655" s="247">
        <v>245.53</v>
      </c>
      <c r="I655" s="248"/>
      <c r="J655" s="244"/>
      <c r="K655" s="244"/>
      <c r="L655" s="249"/>
      <c r="M655" s="250"/>
      <c r="N655" s="251"/>
      <c r="O655" s="251"/>
      <c r="P655" s="251"/>
      <c r="Q655" s="251"/>
      <c r="R655" s="251"/>
      <c r="S655" s="251"/>
      <c r="T655" s="252"/>
      <c r="AT655" s="253" t="s">
        <v>183</v>
      </c>
      <c r="AU655" s="253" t="s">
        <v>82</v>
      </c>
      <c r="AV655" s="14" t="s">
        <v>181</v>
      </c>
      <c r="AW655" s="14" t="s">
        <v>35</v>
      </c>
      <c r="AX655" s="14" t="s">
        <v>80</v>
      </c>
      <c r="AY655" s="253" t="s">
        <v>173</v>
      </c>
    </row>
    <row r="656" spans="2:51" s="12" customFormat="1" ht="13.5">
      <c r="B656" s="217"/>
      <c r="C656" s="218"/>
      <c r="D656" s="239" t="s">
        <v>183</v>
      </c>
      <c r="E656" s="218"/>
      <c r="F656" s="257" t="s">
        <v>869</v>
      </c>
      <c r="G656" s="218"/>
      <c r="H656" s="258">
        <v>1473.18</v>
      </c>
      <c r="I656" s="222"/>
      <c r="J656" s="218"/>
      <c r="K656" s="218"/>
      <c r="L656" s="223"/>
      <c r="M656" s="224"/>
      <c r="N656" s="225"/>
      <c r="O656" s="225"/>
      <c r="P656" s="225"/>
      <c r="Q656" s="225"/>
      <c r="R656" s="225"/>
      <c r="S656" s="225"/>
      <c r="T656" s="226"/>
      <c r="AT656" s="227" t="s">
        <v>183</v>
      </c>
      <c r="AU656" s="227" t="s">
        <v>82</v>
      </c>
      <c r="AV656" s="12" t="s">
        <v>82</v>
      </c>
      <c r="AW656" s="12" t="s">
        <v>6</v>
      </c>
      <c r="AX656" s="12" t="s">
        <v>80</v>
      </c>
      <c r="AY656" s="227" t="s">
        <v>173</v>
      </c>
    </row>
    <row r="657" spans="2:65" s="1" customFormat="1" ht="31.5" customHeight="1">
      <c r="B657" s="41"/>
      <c r="C657" s="193" t="s">
        <v>474</v>
      </c>
      <c r="D657" s="193" t="s">
        <v>176</v>
      </c>
      <c r="E657" s="194" t="s">
        <v>870</v>
      </c>
      <c r="F657" s="195" t="s">
        <v>871</v>
      </c>
      <c r="G657" s="196" t="s">
        <v>463</v>
      </c>
      <c r="H657" s="197">
        <v>11.091</v>
      </c>
      <c r="I657" s="198"/>
      <c r="J657" s="199">
        <f>ROUND(I657*H657,2)</f>
        <v>0</v>
      </c>
      <c r="K657" s="195" t="s">
        <v>180</v>
      </c>
      <c r="L657" s="61"/>
      <c r="M657" s="200" t="s">
        <v>21</v>
      </c>
      <c r="N657" s="201" t="s">
        <v>43</v>
      </c>
      <c r="O657" s="42"/>
      <c r="P657" s="202">
        <f>O657*H657</f>
        <v>0</v>
      </c>
      <c r="Q657" s="202">
        <v>0</v>
      </c>
      <c r="R657" s="202">
        <f>Q657*H657</f>
        <v>0</v>
      </c>
      <c r="S657" s="202">
        <v>0</v>
      </c>
      <c r="T657" s="203">
        <f>S657*H657</f>
        <v>0</v>
      </c>
      <c r="AR657" s="24" t="s">
        <v>465</v>
      </c>
      <c r="AT657" s="24" t="s">
        <v>176</v>
      </c>
      <c r="AU657" s="24" t="s">
        <v>82</v>
      </c>
      <c r="AY657" s="24" t="s">
        <v>173</v>
      </c>
      <c r="BE657" s="204">
        <f>IF(N657="základní",J657,0)</f>
        <v>0</v>
      </c>
      <c r="BF657" s="204">
        <f>IF(N657="snížená",J657,0)</f>
        <v>0</v>
      </c>
      <c r="BG657" s="204">
        <f>IF(N657="zákl. přenesená",J657,0)</f>
        <v>0</v>
      </c>
      <c r="BH657" s="204">
        <f>IF(N657="sníž. přenesená",J657,0)</f>
        <v>0</v>
      </c>
      <c r="BI657" s="204">
        <f>IF(N657="nulová",J657,0)</f>
        <v>0</v>
      </c>
      <c r="BJ657" s="24" t="s">
        <v>80</v>
      </c>
      <c r="BK657" s="204">
        <f>ROUND(I657*H657,2)</f>
        <v>0</v>
      </c>
      <c r="BL657" s="24" t="s">
        <v>465</v>
      </c>
      <c r="BM657" s="24" t="s">
        <v>872</v>
      </c>
    </row>
    <row r="658" spans="2:65" s="1" customFormat="1" ht="44.25" customHeight="1">
      <c r="B658" s="41"/>
      <c r="C658" s="193" t="s">
        <v>481</v>
      </c>
      <c r="D658" s="193" t="s">
        <v>176</v>
      </c>
      <c r="E658" s="194" t="s">
        <v>873</v>
      </c>
      <c r="F658" s="195" t="s">
        <v>874</v>
      </c>
      <c r="G658" s="196" t="s">
        <v>463</v>
      </c>
      <c r="H658" s="197">
        <v>11.091</v>
      </c>
      <c r="I658" s="198"/>
      <c r="J658" s="199">
        <f>ROUND(I658*H658,2)</f>
        <v>0</v>
      </c>
      <c r="K658" s="195" t="s">
        <v>180</v>
      </c>
      <c r="L658" s="61"/>
      <c r="M658" s="200" t="s">
        <v>21</v>
      </c>
      <c r="N658" s="201" t="s">
        <v>43</v>
      </c>
      <c r="O658" s="42"/>
      <c r="P658" s="202">
        <f>O658*H658</f>
        <v>0</v>
      </c>
      <c r="Q658" s="202">
        <v>0</v>
      </c>
      <c r="R658" s="202">
        <f>Q658*H658</f>
        <v>0</v>
      </c>
      <c r="S658" s="202">
        <v>0</v>
      </c>
      <c r="T658" s="203">
        <f>S658*H658</f>
        <v>0</v>
      </c>
      <c r="AR658" s="24" t="s">
        <v>465</v>
      </c>
      <c r="AT658" s="24" t="s">
        <v>176</v>
      </c>
      <c r="AU658" s="24" t="s">
        <v>82</v>
      </c>
      <c r="AY658" s="24" t="s">
        <v>173</v>
      </c>
      <c r="BE658" s="204">
        <f>IF(N658="základní",J658,0)</f>
        <v>0</v>
      </c>
      <c r="BF658" s="204">
        <f>IF(N658="snížená",J658,0)</f>
        <v>0</v>
      </c>
      <c r="BG658" s="204">
        <f>IF(N658="zákl. přenesená",J658,0)</f>
        <v>0</v>
      </c>
      <c r="BH658" s="204">
        <f>IF(N658="sníž. přenesená",J658,0)</f>
        <v>0</v>
      </c>
      <c r="BI658" s="204">
        <f>IF(N658="nulová",J658,0)</f>
        <v>0</v>
      </c>
      <c r="BJ658" s="24" t="s">
        <v>80</v>
      </c>
      <c r="BK658" s="204">
        <f>ROUND(I658*H658,2)</f>
        <v>0</v>
      </c>
      <c r="BL658" s="24" t="s">
        <v>465</v>
      </c>
      <c r="BM658" s="24" t="s">
        <v>875</v>
      </c>
    </row>
    <row r="659" spans="2:63" s="10" customFormat="1" ht="29.85" customHeight="1">
      <c r="B659" s="176"/>
      <c r="C659" s="177"/>
      <c r="D659" s="190" t="s">
        <v>71</v>
      </c>
      <c r="E659" s="191" t="s">
        <v>673</v>
      </c>
      <c r="F659" s="191" t="s">
        <v>674</v>
      </c>
      <c r="G659" s="177"/>
      <c r="H659" s="177"/>
      <c r="I659" s="180"/>
      <c r="J659" s="192">
        <f>BK659</f>
        <v>0</v>
      </c>
      <c r="K659" s="177"/>
      <c r="L659" s="182"/>
      <c r="M659" s="183"/>
      <c r="N659" s="184"/>
      <c r="O659" s="184"/>
      <c r="P659" s="185">
        <f>SUM(P660:P763)</f>
        <v>0</v>
      </c>
      <c r="Q659" s="184"/>
      <c r="R659" s="185">
        <f>SUM(R660:R763)</f>
        <v>0.28895300336000007</v>
      </c>
      <c r="S659" s="184"/>
      <c r="T659" s="186">
        <f>SUM(T660:T763)</f>
        <v>0</v>
      </c>
      <c r="AR659" s="187" t="s">
        <v>82</v>
      </c>
      <c r="AT659" s="188" t="s">
        <v>71</v>
      </c>
      <c r="AU659" s="188" t="s">
        <v>80</v>
      </c>
      <c r="AY659" s="187" t="s">
        <v>173</v>
      </c>
      <c r="BK659" s="189">
        <f>SUM(BK660:BK763)</f>
        <v>0</v>
      </c>
    </row>
    <row r="660" spans="2:65" s="1" customFormat="1" ht="22.5" customHeight="1">
      <c r="B660" s="41"/>
      <c r="C660" s="193" t="s">
        <v>494</v>
      </c>
      <c r="D660" s="193" t="s">
        <v>176</v>
      </c>
      <c r="E660" s="194" t="s">
        <v>876</v>
      </c>
      <c r="F660" s="195" t="s">
        <v>877</v>
      </c>
      <c r="G660" s="196" t="s">
        <v>179</v>
      </c>
      <c r="H660" s="197">
        <v>25.11</v>
      </c>
      <c r="I660" s="198"/>
      <c r="J660" s="199">
        <f>ROUND(I660*H660,2)</f>
        <v>0</v>
      </c>
      <c r="K660" s="195" t="s">
        <v>180</v>
      </c>
      <c r="L660" s="61"/>
      <c r="M660" s="200" t="s">
        <v>21</v>
      </c>
      <c r="N660" s="201" t="s">
        <v>43</v>
      </c>
      <c r="O660" s="42"/>
      <c r="P660" s="202">
        <f>O660*H660</f>
        <v>0</v>
      </c>
      <c r="Q660" s="202">
        <v>5.76E-07</v>
      </c>
      <c r="R660" s="202">
        <f>Q660*H660</f>
        <v>1.4463359999999998E-05</v>
      </c>
      <c r="S660" s="202">
        <v>0</v>
      </c>
      <c r="T660" s="203">
        <f>S660*H660</f>
        <v>0</v>
      </c>
      <c r="AR660" s="24" t="s">
        <v>465</v>
      </c>
      <c r="AT660" s="24" t="s">
        <v>176</v>
      </c>
      <c r="AU660" s="24" t="s">
        <v>82</v>
      </c>
      <c r="AY660" s="24" t="s">
        <v>173</v>
      </c>
      <c r="BE660" s="204">
        <f>IF(N660="základní",J660,0)</f>
        <v>0</v>
      </c>
      <c r="BF660" s="204">
        <f>IF(N660="snížená",J660,0)</f>
        <v>0</v>
      </c>
      <c r="BG660" s="204">
        <f>IF(N660="zákl. přenesená",J660,0)</f>
        <v>0</v>
      </c>
      <c r="BH660" s="204">
        <f>IF(N660="sníž. přenesená",J660,0)</f>
        <v>0</v>
      </c>
      <c r="BI660" s="204">
        <f>IF(N660="nulová",J660,0)</f>
        <v>0</v>
      </c>
      <c r="BJ660" s="24" t="s">
        <v>80</v>
      </c>
      <c r="BK660" s="204">
        <f>ROUND(I660*H660,2)</f>
        <v>0</v>
      </c>
      <c r="BL660" s="24" t="s">
        <v>465</v>
      </c>
      <c r="BM660" s="24" t="s">
        <v>878</v>
      </c>
    </row>
    <row r="661" spans="2:51" s="11" customFormat="1" ht="13.5">
      <c r="B661" s="205"/>
      <c r="C661" s="206"/>
      <c r="D661" s="207" t="s">
        <v>183</v>
      </c>
      <c r="E661" s="208" t="s">
        <v>21</v>
      </c>
      <c r="F661" s="209" t="s">
        <v>783</v>
      </c>
      <c r="G661" s="206"/>
      <c r="H661" s="210" t="s">
        <v>21</v>
      </c>
      <c r="I661" s="211"/>
      <c r="J661" s="206"/>
      <c r="K661" s="206"/>
      <c r="L661" s="212"/>
      <c r="M661" s="213"/>
      <c r="N661" s="214"/>
      <c r="O661" s="214"/>
      <c r="P661" s="214"/>
      <c r="Q661" s="214"/>
      <c r="R661" s="214"/>
      <c r="S661" s="214"/>
      <c r="T661" s="215"/>
      <c r="AT661" s="216" t="s">
        <v>183</v>
      </c>
      <c r="AU661" s="216" t="s">
        <v>82</v>
      </c>
      <c r="AV661" s="11" t="s">
        <v>80</v>
      </c>
      <c r="AW661" s="11" t="s">
        <v>35</v>
      </c>
      <c r="AX661" s="11" t="s">
        <v>72</v>
      </c>
      <c r="AY661" s="216" t="s">
        <v>173</v>
      </c>
    </row>
    <row r="662" spans="2:51" s="11" customFormat="1" ht="13.5">
      <c r="B662" s="205"/>
      <c r="C662" s="206"/>
      <c r="D662" s="207" t="s">
        <v>183</v>
      </c>
      <c r="E662" s="208" t="s">
        <v>21</v>
      </c>
      <c r="F662" s="209" t="s">
        <v>784</v>
      </c>
      <c r="G662" s="206"/>
      <c r="H662" s="210" t="s">
        <v>21</v>
      </c>
      <c r="I662" s="211"/>
      <c r="J662" s="206"/>
      <c r="K662" s="206"/>
      <c r="L662" s="212"/>
      <c r="M662" s="213"/>
      <c r="N662" s="214"/>
      <c r="O662" s="214"/>
      <c r="P662" s="214"/>
      <c r="Q662" s="214"/>
      <c r="R662" s="214"/>
      <c r="S662" s="214"/>
      <c r="T662" s="215"/>
      <c r="AT662" s="216" t="s">
        <v>183</v>
      </c>
      <c r="AU662" s="216" t="s">
        <v>82</v>
      </c>
      <c r="AV662" s="11" t="s">
        <v>80</v>
      </c>
      <c r="AW662" s="11" t="s">
        <v>35</v>
      </c>
      <c r="AX662" s="11" t="s">
        <v>72</v>
      </c>
      <c r="AY662" s="216" t="s">
        <v>173</v>
      </c>
    </row>
    <row r="663" spans="2:51" s="11" customFormat="1" ht="13.5">
      <c r="B663" s="205"/>
      <c r="C663" s="206"/>
      <c r="D663" s="207" t="s">
        <v>183</v>
      </c>
      <c r="E663" s="208" t="s">
        <v>21</v>
      </c>
      <c r="F663" s="209" t="s">
        <v>879</v>
      </c>
      <c r="G663" s="206"/>
      <c r="H663" s="210" t="s">
        <v>21</v>
      </c>
      <c r="I663" s="211"/>
      <c r="J663" s="206"/>
      <c r="K663" s="206"/>
      <c r="L663" s="212"/>
      <c r="M663" s="213"/>
      <c r="N663" s="214"/>
      <c r="O663" s="214"/>
      <c r="P663" s="214"/>
      <c r="Q663" s="214"/>
      <c r="R663" s="214"/>
      <c r="S663" s="214"/>
      <c r="T663" s="215"/>
      <c r="AT663" s="216" t="s">
        <v>183</v>
      </c>
      <c r="AU663" s="216" t="s">
        <v>82</v>
      </c>
      <c r="AV663" s="11" t="s">
        <v>80</v>
      </c>
      <c r="AW663" s="11" t="s">
        <v>35</v>
      </c>
      <c r="AX663" s="11" t="s">
        <v>72</v>
      </c>
      <c r="AY663" s="216" t="s">
        <v>173</v>
      </c>
    </row>
    <row r="664" spans="2:51" s="12" customFormat="1" ht="13.5">
      <c r="B664" s="217"/>
      <c r="C664" s="218"/>
      <c r="D664" s="207" t="s">
        <v>183</v>
      </c>
      <c r="E664" s="219" t="s">
        <v>21</v>
      </c>
      <c r="F664" s="220" t="s">
        <v>805</v>
      </c>
      <c r="G664" s="218"/>
      <c r="H664" s="221">
        <v>5.74</v>
      </c>
      <c r="I664" s="222"/>
      <c r="J664" s="218"/>
      <c r="K664" s="218"/>
      <c r="L664" s="223"/>
      <c r="M664" s="224"/>
      <c r="N664" s="225"/>
      <c r="O664" s="225"/>
      <c r="P664" s="225"/>
      <c r="Q664" s="225"/>
      <c r="R664" s="225"/>
      <c r="S664" s="225"/>
      <c r="T664" s="226"/>
      <c r="AT664" s="227" t="s">
        <v>183</v>
      </c>
      <c r="AU664" s="227" t="s">
        <v>82</v>
      </c>
      <c r="AV664" s="12" t="s">
        <v>82</v>
      </c>
      <c r="AW664" s="12" t="s">
        <v>35</v>
      </c>
      <c r="AX664" s="12" t="s">
        <v>72</v>
      </c>
      <c r="AY664" s="227" t="s">
        <v>173</v>
      </c>
    </row>
    <row r="665" spans="2:51" s="11" customFormat="1" ht="13.5">
      <c r="B665" s="205"/>
      <c r="C665" s="206"/>
      <c r="D665" s="207" t="s">
        <v>183</v>
      </c>
      <c r="E665" s="208" t="s">
        <v>21</v>
      </c>
      <c r="F665" s="209" t="s">
        <v>783</v>
      </c>
      <c r="G665" s="206"/>
      <c r="H665" s="210" t="s">
        <v>21</v>
      </c>
      <c r="I665" s="211"/>
      <c r="J665" s="206"/>
      <c r="K665" s="206"/>
      <c r="L665" s="212"/>
      <c r="M665" s="213"/>
      <c r="N665" s="214"/>
      <c r="O665" s="214"/>
      <c r="P665" s="214"/>
      <c r="Q665" s="214"/>
      <c r="R665" s="214"/>
      <c r="S665" s="214"/>
      <c r="T665" s="215"/>
      <c r="AT665" s="216" t="s">
        <v>183</v>
      </c>
      <c r="AU665" s="216" t="s">
        <v>82</v>
      </c>
      <c r="AV665" s="11" t="s">
        <v>80</v>
      </c>
      <c r="AW665" s="11" t="s">
        <v>35</v>
      </c>
      <c r="AX665" s="11" t="s">
        <v>72</v>
      </c>
      <c r="AY665" s="216" t="s">
        <v>173</v>
      </c>
    </row>
    <row r="666" spans="2:51" s="11" customFormat="1" ht="13.5">
      <c r="B666" s="205"/>
      <c r="C666" s="206"/>
      <c r="D666" s="207" t="s">
        <v>183</v>
      </c>
      <c r="E666" s="208" t="s">
        <v>21</v>
      </c>
      <c r="F666" s="209" t="s">
        <v>727</v>
      </c>
      <c r="G666" s="206"/>
      <c r="H666" s="210" t="s">
        <v>21</v>
      </c>
      <c r="I666" s="211"/>
      <c r="J666" s="206"/>
      <c r="K666" s="206"/>
      <c r="L666" s="212"/>
      <c r="M666" s="213"/>
      <c r="N666" s="214"/>
      <c r="O666" s="214"/>
      <c r="P666" s="214"/>
      <c r="Q666" s="214"/>
      <c r="R666" s="214"/>
      <c r="S666" s="214"/>
      <c r="T666" s="215"/>
      <c r="AT666" s="216" t="s">
        <v>183</v>
      </c>
      <c r="AU666" s="216" t="s">
        <v>82</v>
      </c>
      <c r="AV666" s="11" t="s">
        <v>80</v>
      </c>
      <c r="AW666" s="11" t="s">
        <v>35</v>
      </c>
      <c r="AX666" s="11" t="s">
        <v>72</v>
      </c>
      <c r="AY666" s="216" t="s">
        <v>173</v>
      </c>
    </row>
    <row r="667" spans="2:51" s="11" customFormat="1" ht="13.5">
      <c r="B667" s="205"/>
      <c r="C667" s="206"/>
      <c r="D667" s="207" t="s">
        <v>183</v>
      </c>
      <c r="E667" s="208" t="s">
        <v>21</v>
      </c>
      <c r="F667" s="209" t="s">
        <v>879</v>
      </c>
      <c r="G667" s="206"/>
      <c r="H667" s="210" t="s">
        <v>21</v>
      </c>
      <c r="I667" s="211"/>
      <c r="J667" s="206"/>
      <c r="K667" s="206"/>
      <c r="L667" s="212"/>
      <c r="M667" s="213"/>
      <c r="N667" s="214"/>
      <c r="O667" s="214"/>
      <c r="P667" s="214"/>
      <c r="Q667" s="214"/>
      <c r="R667" s="214"/>
      <c r="S667" s="214"/>
      <c r="T667" s="215"/>
      <c r="AT667" s="216" t="s">
        <v>183</v>
      </c>
      <c r="AU667" s="216" t="s">
        <v>82</v>
      </c>
      <c r="AV667" s="11" t="s">
        <v>80</v>
      </c>
      <c r="AW667" s="11" t="s">
        <v>35</v>
      </c>
      <c r="AX667" s="11" t="s">
        <v>72</v>
      </c>
      <c r="AY667" s="216" t="s">
        <v>173</v>
      </c>
    </row>
    <row r="668" spans="2:51" s="12" customFormat="1" ht="13.5">
      <c r="B668" s="217"/>
      <c r="C668" s="218"/>
      <c r="D668" s="207" t="s">
        <v>183</v>
      </c>
      <c r="E668" s="219" t="s">
        <v>21</v>
      </c>
      <c r="F668" s="220" t="s">
        <v>806</v>
      </c>
      <c r="G668" s="218"/>
      <c r="H668" s="221">
        <v>19.37</v>
      </c>
      <c r="I668" s="222"/>
      <c r="J668" s="218"/>
      <c r="K668" s="218"/>
      <c r="L668" s="223"/>
      <c r="M668" s="224"/>
      <c r="N668" s="225"/>
      <c r="O668" s="225"/>
      <c r="P668" s="225"/>
      <c r="Q668" s="225"/>
      <c r="R668" s="225"/>
      <c r="S668" s="225"/>
      <c r="T668" s="226"/>
      <c r="AT668" s="227" t="s">
        <v>183</v>
      </c>
      <c r="AU668" s="227" t="s">
        <v>82</v>
      </c>
      <c r="AV668" s="12" t="s">
        <v>82</v>
      </c>
      <c r="AW668" s="12" t="s">
        <v>35</v>
      </c>
      <c r="AX668" s="12" t="s">
        <v>72</v>
      </c>
      <c r="AY668" s="227" t="s">
        <v>173</v>
      </c>
    </row>
    <row r="669" spans="2:51" s="14" customFormat="1" ht="13.5">
      <c r="B669" s="243"/>
      <c r="C669" s="244"/>
      <c r="D669" s="239" t="s">
        <v>183</v>
      </c>
      <c r="E669" s="254" t="s">
        <v>21</v>
      </c>
      <c r="F669" s="255" t="s">
        <v>204</v>
      </c>
      <c r="G669" s="244"/>
      <c r="H669" s="256">
        <v>25.11</v>
      </c>
      <c r="I669" s="248"/>
      <c r="J669" s="244"/>
      <c r="K669" s="244"/>
      <c r="L669" s="249"/>
      <c r="M669" s="250"/>
      <c r="N669" s="251"/>
      <c r="O669" s="251"/>
      <c r="P669" s="251"/>
      <c r="Q669" s="251"/>
      <c r="R669" s="251"/>
      <c r="S669" s="251"/>
      <c r="T669" s="252"/>
      <c r="AT669" s="253" t="s">
        <v>183</v>
      </c>
      <c r="AU669" s="253" t="s">
        <v>82</v>
      </c>
      <c r="AV669" s="14" t="s">
        <v>181</v>
      </c>
      <c r="AW669" s="14" t="s">
        <v>35</v>
      </c>
      <c r="AX669" s="14" t="s">
        <v>80</v>
      </c>
      <c r="AY669" s="253" t="s">
        <v>173</v>
      </c>
    </row>
    <row r="670" spans="2:65" s="1" customFormat="1" ht="22.5" customHeight="1">
      <c r="B670" s="41"/>
      <c r="C670" s="193" t="s">
        <v>9</v>
      </c>
      <c r="D670" s="193" t="s">
        <v>176</v>
      </c>
      <c r="E670" s="194" t="s">
        <v>880</v>
      </c>
      <c r="F670" s="195" t="s">
        <v>881</v>
      </c>
      <c r="G670" s="196" t="s">
        <v>179</v>
      </c>
      <c r="H670" s="197">
        <v>25.11</v>
      </c>
      <c r="I670" s="198"/>
      <c r="J670" s="199">
        <f>ROUND(I670*H670,2)</f>
        <v>0</v>
      </c>
      <c r="K670" s="195" t="s">
        <v>180</v>
      </c>
      <c r="L670" s="61"/>
      <c r="M670" s="200" t="s">
        <v>21</v>
      </c>
      <c r="N670" s="201" t="s">
        <v>43</v>
      </c>
      <c r="O670" s="42"/>
      <c r="P670" s="202">
        <f>O670*H670</f>
        <v>0</v>
      </c>
      <c r="Q670" s="202">
        <v>0</v>
      </c>
      <c r="R670" s="202">
        <f>Q670*H670</f>
        <v>0</v>
      </c>
      <c r="S670" s="202">
        <v>0</v>
      </c>
      <c r="T670" s="203">
        <f>S670*H670</f>
        <v>0</v>
      </c>
      <c r="AR670" s="24" t="s">
        <v>465</v>
      </c>
      <c r="AT670" s="24" t="s">
        <v>176</v>
      </c>
      <c r="AU670" s="24" t="s">
        <v>82</v>
      </c>
      <c r="AY670" s="24" t="s">
        <v>173</v>
      </c>
      <c r="BE670" s="204">
        <f>IF(N670="základní",J670,0)</f>
        <v>0</v>
      </c>
      <c r="BF670" s="204">
        <f>IF(N670="snížená",J670,0)</f>
        <v>0</v>
      </c>
      <c r="BG670" s="204">
        <f>IF(N670="zákl. přenesená",J670,0)</f>
        <v>0</v>
      </c>
      <c r="BH670" s="204">
        <f>IF(N670="sníž. přenesená",J670,0)</f>
        <v>0</v>
      </c>
      <c r="BI670" s="204">
        <f>IF(N670="nulová",J670,0)</f>
        <v>0</v>
      </c>
      <c r="BJ670" s="24" t="s">
        <v>80</v>
      </c>
      <c r="BK670" s="204">
        <f>ROUND(I670*H670,2)</f>
        <v>0</v>
      </c>
      <c r="BL670" s="24" t="s">
        <v>465</v>
      </c>
      <c r="BM670" s="24" t="s">
        <v>882</v>
      </c>
    </row>
    <row r="671" spans="2:51" s="11" customFormat="1" ht="13.5">
      <c r="B671" s="205"/>
      <c r="C671" s="206"/>
      <c r="D671" s="207" t="s">
        <v>183</v>
      </c>
      <c r="E671" s="208" t="s">
        <v>21</v>
      </c>
      <c r="F671" s="209" t="s">
        <v>783</v>
      </c>
      <c r="G671" s="206"/>
      <c r="H671" s="210" t="s">
        <v>21</v>
      </c>
      <c r="I671" s="211"/>
      <c r="J671" s="206"/>
      <c r="K671" s="206"/>
      <c r="L671" s="212"/>
      <c r="M671" s="213"/>
      <c r="N671" s="214"/>
      <c r="O671" s="214"/>
      <c r="P671" s="214"/>
      <c r="Q671" s="214"/>
      <c r="R671" s="214"/>
      <c r="S671" s="214"/>
      <c r="T671" s="215"/>
      <c r="AT671" s="216" t="s">
        <v>183</v>
      </c>
      <c r="AU671" s="216" t="s">
        <v>82</v>
      </c>
      <c r="AV671" s="11" t="s">
        <v>80</v>
      </c>
      <c r="AW671" s="11" t="s">
        <v>35</v>
      </c>
      <c r="AX671" s="11" t="s">
        <v>72</v>
      </c>
      <c r="AY671" s="216" t="s">
        <v>173</v>
      </c>
    </row>
    <row r="672" spans="2:51" s="11" customFormat="1" ht="13.5">
      <c r="B672" s="205"/>
      <c r="C672" s="206"/>
      <c r="D672" s="207" t="s">
        <v>183</v>
      </c>
      <c r="E672" s="208" t="s">
        <v>21</v>
      </c>
      <c r="F672" s="209" t="s">
        <v>784</v>
      </c>
      <c r="G672" s="206"/>
      <c r="H672" s="210" t="s">
        <v>21</v>
      </c>
      <c r="I672" s="211"/>
      <c r="J672" s="206"/>
      <c r="K672" s="206"/>
      <c r="L672" s="212"/>
      <c r="M672" s="213"/>
      <c r="N672" s="214"/>
      <c r="O672" s="214"/>
      <c r="P672" s="214"/>
      <c r="Q672" s="214"/>
      <c r="R672" s="214"/>
      <c r="S672" s="214"/>
      <c r="T672" s="215"/>
      <c r="AT672" s="216" t="s">
        <v>183</v>
      </c>
      <c r="AU672" s="216" t="s">
        <v>82</v>
      </c>
      <c r="AV672" s="11" t="s">
        <v>80</v>
      </c>
      <c r="AW672" s="11" t="s">
        <v>35</v>
      </c>
      <c r="AX672" s="11" t="s">
        <v>72</v>
      </c>
      <c r="AY672" s="216" t="s">
        <v>173</v>
      </c>
    </row>
    <row r="673" spans="2:51" s="11" customFormat="1" ht="13.5">
      <c r="B673" s="205"/>
      <c r="C673" s="206"/>
      <c r="D673" s="207" t="s">
        <v>183</v>
      </c>
      <c r="E673" s="208" t="s">
        <v>21</v>
      </c>
      <c r="F673" s="209" t="s">
        <v>879</v>
      </c>
      <c r="G673" s="206"/>
      <c r="H673" s="210" t="s">
        <v>21</v>
      </c>
      <c r="I673" s="211"/>
      <c r="J673" s="206"/>
      <c r="K673" s="206"/>
      <c r="L673" s="212"/>
      <c r="M673" s="213"/>
      <c r="N673" s="214"/>
      <c r="O673" s="214"/>
      <c r="P673" s="214"/>
      <c r="Q673" s="214"/>
      <c r="R673" s="214"/>
      <c r="S673" s="214"/>
      <c r="T673" s="215"/>
      <c r="AT673" s="216" t="s">
        <v>183</v>
      </c>
      <c r="AU673" s="216" t="s">
        <v>82</v>
      </c>
      <c r="AV673" s="11" t="s">
        <v>80</v>
      </c>
      <c r="AW673" s="11" t="s">
        <v>35</v>
      </c>
      <c r="AX673" s="11" t="s">
        <v>72</v>
      </c>
      <c r="AY673" s="216" t="s">
        <v>173</v>
      </c>
    </row>
    <row r="674" spans="2:51" s="12" customFormat="1" ht="13.5">
      <c r="B674" s="217"/>
      <c r="C674" s="218"/>
      <c r="D674" s="207" t="s">
        <v>183</v>
      </c>
      <c r="E674" s="219" t="s">
        <v>21</v>
      </c>
      <c r="F674" s="220" t="s">
        <v>805</v>
      </c>
      <c r="G674" s="218"/>
      <c r="H674" s="221">
        <v>5.74</v>
      </c>
      <c r="I674" s="222"/>
      <c r="J674" s="218"/>
      <c r="K674" s="218"/>
      <c r="L674" s="223"/>
      <c r="M674" s="224"/>
      <c r="N674" s="225"/>
      <c r="O674" s="225"/>
      <c r="P674" s="225"/>
      <c r="Q674" s="225"/>
      <c r="R674" s="225"/>
      <c r="S674" s="225"/>
      <c r="T674" s="226"/>
      <c r="AT674" s="227" t="s">
        <v>183</v>
      </c>
      <c r="AU674" s="227" t="s">
        <v>82</v>
      </c>
      <c r="AV674" s="12" t="s">
        <v>82</v>
      </c>
      <c r="AW674" s="12" t="s">
        <v>35</v>
      </c>
      <c r="AX674" s="12" t="s">
        <v>72</v>
      </c>
      <c r="AY674" s="227" t="s">
        <v>173</v>
      </c>
    </row>
    <row r="675" spans="2:51" s="11" customFormat="1" ht="13.5">
      <c r="B675" s="205"/>
      <c r="C675" s="206"/>
      <c r="D675" s="207" t="s">
        <v>183</v>
      </c>
      <c r="E675" s="208" t="s">
        <v>21</v>
      </c>
      <c r="F675" s="209" t="s">
        <v>783</v>
      </c>
      <c r="G675" s="206"/>
      <c r="H675" s="210" t="s">
        <v>21</v>
      </c>
      <c r="I675" s="211"/>
      <c r="J675" s="206"/>
      <c r="K675" s="206"/>
      <c r="L675" s="212"/>
      <c r="M675" s="213"/>
      <c r="N675" s="214"/>
      <c r="O675" s="214"/>
      <c r="P675" s="214"/>
      <c r="Q675" s="214"/>
      <c r="R675" s="214"/>
      <c r="S675" s="214"/>
      <c r="T675" s="215"/>
      <c r="AT675" s="216" t="s">
        <v>183</v>
      </c>
      <c r="AU675" s="216" t="s">
        <v>82</v>
      </c>
      <c r="AV675" s="11" t="s">
        <v>80</v>
      </c>
      <c r="AW675" s="11" t="s">
        <v>35</v>
      </c>
      <c r="AX675" s="11" t="s">
        <v>72</v>
      </c>
      <c r="AY675" s="216" t="s">
        <v>173</v>
      </c>
    </row>
    <row r="676" spans="2:51" s="11" customFormat="1" ht="13.5">
      <c r="B676" s="205"/>
      <c r="C676" s="206"/>
      <c r="D676" s="207" t="s">
        <v>183</v>
      </c>
      <c r="E676" s="208" t="s">
        <v>21</v>
      </c>
      <c r="F676" s="209" t="s">
        <v>727</v>
      </c>
      <c r="G676" s="206"/>
      <c r="H676" s="210" t="s">
        <v>21</v>
      </c>
      <c r="I676" s="211"/>
      <c r="J676" s="206"/>
      <c r="K676" s="206"/>
      <c r="L676" s="212"/>
      <c r="M676" s="213"/>
      <c r="N676" s="214"/>
      <c r="O676" s="214"/>
      <c r="P676" s="214"/>
      <c r="Q676" s="214"/>
      <c r="R676" s="214"/>
      <c r="S676" s="214"/>
      <c r="T676" s="215"/>
      <c r="AT676" s="216" t="s">
        <v>183</v>
      </c>
      <c r="AU676" s="216" t="s">
        <v>82</v>
      </c>
      <c r="AV676" s="11" t="s">
        <v>80</v>
      </c>
      <c r="AW676" s="11" t="s">
        <v>35</v>
      </c>
      <c r="AX676" s="11" t="s">
        <v>72</v>
      </c>
      <c r="AY676" s="216" t="s">
        <v>173</v>
      </c>
    </row>
    <row r="677" spans="2:51" s="11" customFormat="1" ht="13.5">
      <c r="B677" s="205"/>
      <c r="C677" s="206"/>
      <c r="D677" s="207" t="s">
        <v>183</v>
      </c>
      <c r="E677" s="208" t="s">
        <v>21</v>
      </c>
      <c r="F677" s="209" t="s">
        <v>879</v>
      </c>
      <c r="G677" s="206"/>
      <c r="H677" s="210" t="s">
        <v>21</v>
      </c>
      <c r="I677" s="211"/>
      <c r="J677" s="206"/>
      <c r="K677" s="206"/>
      <c r="L677" s="212"/>
      <c r="M677" s="213"/>
      <c r="N677" s="214"/>
      <c r="O677" s="214"/>
      <c r="P677" s="214"/>
      <c r="Q677" s="214"/>
      <c r="R677" s="214"/>
      <c r="S677" s="214"/>
      <c r="T677" s="215"/>
      <c r="AT677" s="216" t="s">
        <v>183</v>
      </c>
      <c r="AU677" s="216" t="s">
        <v>82</v>
      </c>
      <c r="AV677" s="11" t="s">
        <v>80</v>
      </c>
      <c r="AW677" s="11" t="s">
        <v>35</v>
      </c>
      <c r="AX677" s="11" t="s">
        <v>72</v>
      </c>
      <c r="AY677" s="216" t="s">
        <v>173</v>
      </c>
    </row>
    <row r="678" spans="2:51" s="12" customFormat="1" ht="13.5">
      <c r="B678" s="217"/>
      <c r="C678" s="218"/>
      <c r="D678" s="207" t="s">
        <v>183</v>
      </c>
      <c r="E678" s="219" t="s">
        <v>21</v>
      </c>
      <c r="F678" s="220" t="s">
        <v>806</v>
      </c>
      <c r="G678" s="218"/>
      <c r="H678" s="221">
        <v>19.37</v>
      </c>
      <c r="I678" s="222"/>
      <c r="J678" s="218"/>
      <c r="K678" s="218"/>
      <c r="L678" s="223"/>
      <c r="M678" s="224"/>
      <c r="N678" s="225"/>
      <c r="O678" s="225"/>
      <c r="P678" s="225"/>
      <c r="Q678" s="225"/>
      <c r="R678" s="225"/>
      <c r="S678" s="225"/>
      <c r="T678" s="226"/>
      <c r="AT678" s="227" t="s">
        <v>183</v>
      </c>
      <c r="AU678" s="227" t="s">
        <v>82</v>
      </c>
      <c r="AV678" s="12" t="s">
        <v>82</v>
      </c>
      <c r="AW678" s="12" t="s">
        <v>35</v>
      </c>
      <c r="AX678" s="12" t="s">
        <v>72</v>
      </c>
      <c r="AY678" s="227" t="s">
        <v>173</v>
      </c>
    </row>
    <row r="679" spans="2:51" s="14" customFormat="1" ht="13.5">
      <c r="B679" s="243"/>
      <c r="C679" s="244"/>
      <c r="D679" s="239" t="s">
        <v>183</v>
      </c>
      <c r="E679" s="254" t="s">
        <v>21</v>
      </c>
      <c r="F679" s="255" t="s">
        <v>204</v>
      </c>
      <c r="G679" s="244"/>
      <c r="H679" s="256">
        <v>25.11</v>
      </c>
      <c r="I679" s="248"/>
      <c r="J679" s="244"/>
      <c r="K679" s="244"/>
      <c r="L679" s="249"/>
      <c r="M679" s="250"/>
      <c r="N679" s="251"/>
      <c r="O679" s="251"/>
      <c r="P679" s="251"/>
      <c r="Q679" s="251"/>
      <c r="R679" s="251"/>
      <c r="S679" s="251"/>
      <c r="T679" s="252"/>
      <c r="AT679" s="253" t="s">
        <v>183</v>
      </c>
      <c r="AU679" s="253" t="s">
        <v>82</v>
      </c>
      <c r="AV679" s="14" t="s">
        <v>181</v>
      </c>
      <c r="AW679" s="14" t="s">
        <v>35</v>
      </c>
      <c r="AX679" s="14" t="s">
        <v>80</v>
      </c>
      <c r="AY679" s="253" t="s">
        <v>173</v>
      </c>
    </row>
    <row r="680" spans="2:65" s="1" customFormat="1" ht="31.5" customHeight="1">
      <c r="B680" s="41"/>
      <c r="C680" s="193" t="s">
        <v>510</v>
      </c>
      <c r="D680" s="193" t="s">
        <v>176</v>
      </c>
      <c r="E680" s="194" t="s">
        <v>883</v>
      </c>
      <c r="F680" s="195" t="s">
        <v>884</v>
      </c>
      <c r="G680" s="196" t="s">
        <v>179</v>
      </c>
      <c r="H680" s="197">
        <v>25.11</v>
      </c>
      <c r="I680" s="198"/>
      <c r="J680" s="199">
        <f>ROUND(I680*H680,2)</f>
        <v>0</v>
      </c>
      <c r="K680" s="195" t="s">
        <v>180</v>
      </c>
      <c r="L680" s="61"/>
      <c r="M680" s="200" t="s">
        <v>21</v>
      </c>
      <c r="N680" s="201" t="s">
        <v>43</v>
      </c>
      <c r="O680" s="42"/>
      <c r="P680" s="202">
        <f>O680*H680</f>
        <v>0</v>
      </c>
      <c r="Q680" s="202">
        <v>3.3E-05</v>
      </c>
      <c r="R680" s="202">
        <f>Q680*H680</f>
        <v>0.00082863</v>
      </c>
      <c r="S680" s="202">
        <v>0</v>
      </c>
      <c r="T680" s="203">
        <f>S680*H680</f>
        <v>0</v>
      </c>
      <c r="AR680" s="24" t="s">
        <v>465</v>
      </c>
      <c r="AT680" s="24" t="s">
        <v>176</v>
      </c>
      <c r="AU680" s="24" t="s">
        <v>82</v>
      </c>
      <c r="AY680" s="24" t="s">
        <v>173</v>
      </c>
      <c r="BE680" s="204">
        <f>IF(N680="základní",J680,0)</f>
        <v>0</v>
      </c>
      <c r="BF680" s="204">
        <f>IF(N680="snížená",J680,0)</f>
        <v>0</v>
      </c>
      <c r="BG680" s="204">
        <f>IF(N680="zákl. přenesená",J680,0)</f>
        <v>0</v>
      </c>
      <c r="BH680" s="204">
        <f>IF(N680="sníž. přenesená",J680,0)</f>
        <v>0</v>
      </c>
      <c r="BI680" s="204">
        <f>IF(N680="nulová",J680,0)</f>
        <v>0</v>
      </c>
      <c r="BJ680" s="24" t="s">
        <v>80</v>
      </c>
      <c r="BK680" s="204">
        <f>ROUND(I680*H680,2)</f>
        <v>0</v>
      </c>
      <c r="BL680" s="24" t="s">
        <v>465</v>
      </c>
      <c r="BM680" s="24" t="s">
        <v>885</v>
      </c>
    </row>
    <row r="681" spans="2:51" s="11" customFormat="1" ht="13.5">
      <c r="B681" s="205"/>
      <c r="C681" s="206"/>
      <c r="D681" s="207" t="s">
        <v>183</v>
      </c>
      <c r="E681" s="208" t="s">
        <v>21</v>
      </c>
      <c r="F681" s="209" t="s">
        <v>783</v>
      </c>
      <c r="G681" s="206"/>
      <c r="H681" s="210" t="s">
        <v>21</v>
      </c>
      <c r="I681" s="211"/>
      <c r="J681" s="206"/>
      <c r="K681" s="206"/>
      <c r="L681" s="212"/>
      <c r="M681" s="213"/>
      <c r="N681" s="214"/>
      <c r="O681" s="214"/>
      <c r="P681" s="214"/>
      <c r="Q681" s="214"/>
      <c r="R681" s="214"/>
      <c r="S681" s="214"/>
      <c r="T681" s="215"/>
      <c r="AT681" s="216" t="s">
        <v>183</v>
      </c>
      <c r="AU681" s="216" t="s">
        <v>82</v>
      </c>
      <c r="AV681" s="11" t="s">
        <v>80</v>
      </c>
      <c r="AW681" s="11" t="s">
        <v>35</v>
      </c>
      <c r="AX681" s="11" t="s">
        <v>72</v>
      </c>
      <c r="AY681" s="216" t="s">
        <v>173</v>
      </c>
    </row>
    <row r="682" spans="2:51" s="11" customFormat="1" ht="13.5">
      <c r="B682" s="205"/>
      <c r="C682" s="206"/>
      <c r="D682" s="207" t="s">
        <v>183</v>
      </c>
      <c r="E682" s="208" t="s">
        <v>21</v>
      </c>
      <c r="F682" s="209" t="s">
        <v>784</v>
      </c>
      <c r="G682" s="206"/>
      <c r="H682" s="210" t="s">
        <v>21</v>
      </c>
      <c r="I682" s="211"/>
      <c r="J682" s="206"/>
      <c r="K682" s="206"/>
      <c r="L682" s="212"/>
      <c r="M682" s="213"/>
      <c r="N682" s="214"/>
      <c r="O682" s="214"/>
      <c r="P682" s="214"/>
      <c r="Q682" s="214"/>
      <c r="R682" s="214"/>
      <c r="S682" s="214"/>
      <c r="T682" s="215"/>
      <c r="AT682" s="216" t="s">
        <v>183</v>
      </c>
      <c r="AU682" s="216" t="s">
        <v>82</v>
      </c>
      <c r="AV682" s="11" t="s">
        <v>80</v>
      </c>
      <c r="AW682" s="11" t="s">
        <v>35</v>
      </c>
      <c r="AX682" s="11" t="s">
        <v>72</v>
      </c>
      <c r="AY682" s="216" t="s">
        <v>173</v>
      </c>
    </row>
    <row r="683" spans="2:51" s="11" customFormat="1" ht="13.5">
      <c r="B683" s="205"/>
      <c r="C683" s="206"/>
      <c r="D683" s="207" t="s">
        <v>183</v>
      </c>
      <c r="E683" s="208" t="s">
        <v>21</v>
      </c>
      <c r="F683" s="209" t="s">
        <v>879</v>
      </c>
      <c r="G683" s="206"/>
      <c r="H683" s="210" t="s">
        <v>21</v>
      </c>
      <c r="I683" s="211"/>
      <c r="J683" s="206"/>
      <c r="K683" s="206"/>
      <c r="L683" s="212"/>
      <c r="M683" s="213"/>
      <c r="N683" s="214"/>
      <c r="O683" s="214"/>
      <c r="P683" s="214"/>
      <c r="Q683" s="214"/>
      <c r="R683" s="214"/>
      <c r="S683" s="214"/>
      <c r="T683" s="215"/>
      <c r="AT683" s="216" t="s">
        <v>183</v>
      </c>
      <c r="AU683" s="216" t="s">
        <v>82</v>
      </c>
      <c r="AV683" s="11" t="s">
        <v>80</v>
      </c>
      <c r="AW683" s="11" t="s">
        <v>35</v>
      </c>
      <c r="AX683" s="11" t="s">
        <v>72</v>
      </c>
      <c r="AY683" s="216" t="s">
        <v>173</v>
      </c>
    </row>
    <row r="684" spans="2:51" s="12" customFormat="1" ht="13.5">
      <c r="B684" s="217"/>
      <c r="C684" s="218"/>
      <c r="D684" s="207" t="s">
        <v>183</v>
      </c>
      <c r="E684" s="219" t="s">
        <v>21</v>
      </c>
      <c r="F684" s="220" t="s">
        <v>805</v>
      </c>
      <c r="G684" s="218"/>
      <c r="H684" s="221">
        <v>5.74</v>
      </c>
      <c r="I684" s="222"/>
      <c r="J684" s="218"/>
      <c r="K684" s="218"/>
      <c r="L684" s="223"/>
      <c r="M684" s="224"/>
      <c r="N684" s="225"/>
      <c r="O684" s="225"/>
      <c r="P684" s="225"/>
      <c r="Q684" s="225"/>
      <c r="R684" s="225"/>
      <c r="S684" s="225"/>
      <c r="T684" s="226"/>
      <c r="AT684" s="227" t="s">
        <v>183</v>
      </c>
      <c r="AU684" s="227" t="s">
        <v>82</v>
      </c>
      <c r="AV684" s="12" t="s">
        <v>82</v>
      </c>
      <c r="AW684" s="12" t="s">
        <v>35</v>
      </c>
      <c r="AX684" s="12" t="s">
        <v>72</v>
      </c>
      <c r="AY684" s="227" t="s">
        <v>173</v>
      </c>
    </row>
    <row r="685" spans="2:51" s="11" customFormat="1" ht="13.5">
      <c r="B685" s="205"/>
      <c r="C685" s="206"/>
      <c r="D685" s="207" t="s">
        <v>183</v>
      </c>
      <c r="E685" s="208" t="s">
        <v>21</v>
      </c>
      <c r="F685" s="209" t="s">
        <v>783</v>
      </c>
      <c r="G685" s="206"/>
      <c r="H685" s="210" t="s">
        <v>21</v>
      </c>
      <c r="I685" s="211"/>
      <c r="J685" s="206"/>
      <c r="K685" s="206"/>
      <c r="L685" s="212"/>
      <c r="M685" s="213"/>
      <c r="N685" s="214"/>
      <c r="O685" s="214"/>
      <c r="P685" s="214"/>
      <c r="Q685" s="214"/>
      <c r="R685" s="214"/>
      <c r="S685" s="214"/>
      <c r="T685" s="215"/>
      <c r="AT685" s="216" t="s">
        <v>183</v>
      </c>
      <c r="AU685" s="216" t="s">
        <v>82</v>
      </c>
      <c r="AV685" s="11" t="s">
        <v>80</v>
      </c>
      <c r="AW685" s="11" t="s">
        <v>35</v>
      </c>
      <c r="AX685" s="11" t="s">
        <v>72</v>
      </c>
      <c r="AY685" s="216" t="s">
        <v>173</v>
      </c>
    </row>
    <row r="686" spans="2:51" s="11" customFormat="1" ht="13.5">
      <c r="B686" s="205"/>
      <c r="C686" s="206"/>
      <c r="D686" s="207" t="s">
        <v>183</v>
      </c>
      <c r="E686" s="208" t="s">
        <v>21</v>
      </c>
      <c r="F686" s="209" t="s">
        <v>727</v>
      </c>
      <c r="G686" s="206"/>
      <c r="H686" s="210" t="s">
        <v>21</v>
      </c>
      <c r="I686" s="211"/>
      <c r="J686" s="206"/>
      <c r="K686" s="206"/>
      <c r="L686" s="212"/>
      <c r="M686" s="213"/>
      <c r="N686" s="214"/>
      <c r="O686" s="214"/>
      <c r="P686" s="214"/>
      <c r="Q686" s="214"/>
      <c r="R686" s="214"/>
      <c r="S686" s="214"/>
      <c r="T686" s="215"/>
      <c r="AT686" s="216" t="s">
        <v>183</v>
      </c>
      <c r="AU686" s="216" t="s">
        <v>82</v>
      </c>
      <c r="AV686" s="11" t="s">
        <v>80</v>
      </c>
      <c r="AW686" s="11" t="s">
        <v>35</v>
      </c>
      <c r="AX686" s="11" t="s">
        <v>72</v>
      </c>
      <c r="AY686" s="216" t="s">
        <v>173</v>
      </c>
    </row>
    <row r="687" spans="2:51" s="11" customFormat="1" ht="13.5">
      <c r="B687" s="205"/>
      <c r="C687" s="206"/>
      <c r="D687" s="207" t="s">
        <v>183</v>
      </c>
      <c r="E687" s="208" t="s">
        <v>21</v>
      </c>
      <c r="F687" s="209" t="s">
        <v>879</v>
      </c>
      <c r="G687" s="206"/>
      <c r="H687" s="210" t="s">
        <v>21</v>
      </c>
      <c r="I687" s="211"/>
      <c r="J687" s="206"/>
      <c r="K687" s="206"/>
      <c r="L687" s="212"/>
      <c r="M687" s="213"/>
      <c r="N687" s="214"/>
      <c r="O687" s="214"/>
      <c r="P687" s="214"/>
      <c r="Q687" s="214"/>
      <c r="R687" s="214"/>
      <c r="S687" s="214"/>
      <c r="T687" s="215"/>
      <c r="AT687" s="216" t="s">
        <v>183</v>
      </c>
      <c r="AU687" s="216" t="s">
        <v>82</v>
      </c>
      <c r="AV687" s="11" t="s">
        <v>80</v>
      </c>
      <c r="AW687" s="11" t="s">
        <v>35</v>
      </c>
      <c r="AX687" s="11" t="s">
        <v>72</v>
      </c>
      <c r="AY687" s="216" t="s">
        <v>173</v>
      </c>
    </row>
    <row r="688" spans="2:51" s="12" customFormat="1" ht="13.5">
      <c r="B688" s="217"/>
      <c r="C688" s="218"/>
      <c r="D688" s="207" t="s">
        <v>183</v>
      </c>
      <c r="E688" s="219" t="s">
        <v>21</v>
      </c>
      <c r="F688" s="220" t="s">
        <v>806</v>
      </c>
      <c r="G688" s="218"/>
      <c r="H688" s="221">
        <v>19.37</v>
      </c>
      <c r="I688" s="222"/>
      <c r="J688" s="218"/>
      <c r="K688" s="218"/>
      <c r="L688" s="223"/>
      <c r="M688" s="224"/>
      <c r="N688" s="225"/>
      <c r="O688" s="225"/>
      <c r="P688" s="225"/>
      <c r="Q688" s="225"/>
      <c r="R688" s="225"/>
      <c r="S688" s="225"/>
      <c r="T688" s="226"/>
      <c r="AT688" s="227" t="s">
        <v>183</v>
      </c>
      <c r="AU688" s="227" t="s">
        <v>82</v>
      </c>
      <c r="AV688" s="12" t="s">
        <v>82</v>
      </c>
      <c r="AW688" s="12" t="s">
        <v>35</v>
      </c>
      <c r="AX688" s="12" t="s">
        <v>72</v>
      </c>
      <c r="AY688" s="227" t="s">
        <v>173</v>
      </c>
    </row>
    <row r="689" spans="2:51" s="14" customFormat="1" ht="13.5">
      <c r="B689" s="243"/>
      <c r="C689" s="244"/>
      <c r="D689" s="239" t="s">
        <v>183</v>
      </c>
      <c r="E689" s="254" t="s">
        <v>21</v>
      </c>
      <c r="F689" s="255" t="s">
        <v>204</v>
      </c>
      <c r="G689" s="244"/>
      <c r="H689" s="256">
        <v>25.11</v>
      </c>
      <c r="I689" s="248"/>
      <c r="J689" s="244"/>
      <c r="K689" s="244"/>
      <c r="L689" s="249"/>
      <c r="M689" s="250"/>
      <c r="N689" s="251"/>
      <c r="O689" s="251"/>
      <c r="P689" s="251"/>
      <c r="Q689" s="251"/>
      <c r="R689" s="251"/>
      <c r="S689" s="251"/>
      <c r="T689" s="252"/>
      <c r="AT689" s="253" t="s">
        <v>183</v>
      </c>
      <c r="AU689" s="253" t="s">
        <v>82</v>
      </c>
      <c r="AV689" s="14" t="s">
        <v>181</v>
      </c>
      <c r="AW689" s="14" t="s">
        <v>35</v>
      </c>
      <c r="AX689" s="14" t="s">
        <v>80</v>
      </c>
      <c r="AY689" s="253" t="s">
        <v>173</v>
      </c>
    </row>
    <row r="690" spans="2:65" s="1" customFormat="1" ht="31.5" customHeight="1">
      <c r="B690" s="41"/>
      <c r="C690" s="193" t="s">
        <v>516</v>
      </c>
      <c r="D690" s="193" t="s">
        <v>176</v>
      </c>
      <c r="E690" s="194" t="s">
        <v>886</v>
      </c>
      <c r="F690" s="195" t="s">
        <v>887</v>
      </c>
      <c r="G690" s="196" t="s">
        <v>179</v>
      </c>
      <c r="H690" s="197">
        <v>25.11</v>
      </c>
      <c r="I690" s="198"/>
      <c r="J690" s="199">
        <f>ROUND(I690*H690,2)</f>
        <v>0</v>
      </c>
      <c r="K690" s="195" t="s">
        <v>180</v>
      </c>
      <c r="L690" s="61"/>
      <c r="M690" s="200" t="s">
        <v>21</v>
      </c>
      <c r="N690" s="201" t="s">
        <v>43</v>
      </c>
      <c r="O690" s="42"/>
      <c r="P690" s="202">
        <f>O690*H690</f>
        <v>0</v>
      </c>
      <c r="Q690" s="202">
        <v>0.007582</v>
      </c>
      <c r="R690" s="202">
        <f>Q690*H690</f>
        <v>0.19038402</v>
      </c>
      <c r="S690" s="202">
        <v>0</v>
      </c>
      <c r="T690" s="203">
        <f>S690*H690</f>
        <v>0</v>
      </c>
      <c r="AR690" s="24" t="s">
        <v>465</v>
      </c>
      <c r="AT690" s="24" t="s">
        <v>176</v>
      </c>
      <c r="AU690" s="24" t="s">
        <v>82</v>
      </c>
      <c r="AY690" s="24" t="s">
        <v>173</v>
      </c>
      <c r="BE690" s="204">
        <f>IF(N690="základní",J690,0)</f>
        <v>0</v>
      </c>
      <c r="BF690" s="204">
        <f>IF(N690="snížená",J690,0)</f>
        <v>0</v>
      </c>
      <c r="BG690" s="204">
        <f>IF(N690="zákl. přenesená",J690,0)</f>
        <v>0</v>
      </c>
      <c r="BH690" s="204">
        <f>IF(N690="sníž. přenesená",J690,0)</f>
        <v>0</v>
      </c>
      <c r="BI690" s="204">
        <f>IF(N690="nulová",J690,0)</f>
        <v>0</v>
      </c>
      <c r="BJ690" s="24" t="s">
        <v>80</v>
      </c>
      <c r="BK690" s="204">
        <f>ROUND(I690*H690,2)</f>
        <v>0</v>
      </c>
      <c r="BL690" s="24" t="s">
        <v>465</v>
      </c>
      <c r="BM690" s="24" t="s">
        <v>888</v>
      </c>
    </row>
    <row r="691" spans="2:51" s="12" customFormat="1" ht="13.5">
      <c r="B691" s="217"/>
      <c r="C691" s="218"/>
      <c r="D691" s="207" t="s">
        <v>183</v>
      </c>
      <c r="E691" s="219" t="s">
        <v>21</v>
      </c>
      <c r="F691" s="220" t="s">
        <v>21</v>
      </c>
      <c r="G691" s="218"/>
      <c r="H691" s="221">
        <v>0</v>
      </c>
      <c r="I691" s="222"/>
      <c r="J691" s="218"/>
      <c r="K691" s="218"/>
      <c r="L691" s="223"/>
      <c r="M691" s="224"/>
      <c r="N691" s="225"/>
      <c r="O691" s="225"/>
      <c r="P691" s="225"/>
      <c r="Q691" s="225"/>
      <c r="R691" s="225"/>
      <c r="S691" s="225"/>
      <c r="T691" s="226"/>
      <c r="AT691" s="227" t="s">
        <v>183</v>
      </c>
      <c r="AU691" s="227" t="s">
        <v>82</v>
      </c>
      <c r="AV691" s="12" t="s">
        <v>82</v>
      </c>
      <c r="AW691" s="12" t="s">
        <v>35</v>
      </c>
      <c r="AX691" s="12" t="s">
        <v>72</v>
      </c>
      <c r="AY691" s="227" t="s">
        <v>173</v>
      </c>
    </row>
    <row r="692" spans="2:51" s="12" customFormat="1" ht="13.5">
      <c r="B692" s="217"/>
      <c r="C692" s="218"/>
      <c r="D692" s="207" t="s">
        <v>183</v>
      </c>
      <c r="E692" s="219" t="s">
        <v>21</v>
      </c>
      <c r="F692" s="220" t="s">
        <v>21</v>
      </c>
      <c r="G692" s="218"/>
      <c r="H692" s="221">
        <v>0</v>
      </c>
      <c r="I692" s="222"/>
      <c r="J692" s="218"/>
      <c r="K692" s="218"/>
      <c r="L692" s="223"/>
      <c r="M692" s="224"/>
      <c r="N692" s="225"/>
      <c r="O692" s="225"/>
      <c r="P692" s="225"/>
      <c r="Q692" s="225"/>
      <c r="R692" s="225"/>
      <c r="S692" s="225"/>
      <c r="T692" s="226"/>
      <c r="AT692" s="227" t="s">
        <v>183</v>
      </c>
      <c r="AU692" s="227" t="s">
        <v>82</v>
      </c>
      <c r="AV692" s="12" t="s">
        <v>82</v>
      </c>
      <c r="AW692" s="12" t="s">
        <v>35</v>
      </c>
      <c r="AX692" s="12" t="s">
        <v>72</v>
      </c>
      <c r="AY692" s="227" t="s">
        <v>173</v>
      </c>
    </row>
    <row r="693" spans="2:51" s="11" customFormat="1" ht="13.5">
      <c r="B693" s="205"/>
      <c r="C693" s="206"/>
      <c r="D693" s="207" t="s">
        <v>183</v>
      </c>
      <c r="E693" s="208" t="s">
        <v>21</v>
      </c>
      <c r="F693" s="209" t="s">
        <v>889</v>
      </c>
      <c r="G693" s="206"/>
      <c r="H693" s="210" t="s">
        <v>21</v>
      </c>
      <c r="I693" s="211"/>
      <c r="J693" s="206"/>
      <c r="K693" s="206"/>
      <c r="L693" s="212"/>
      <c r="M693" s="213"/>
      <c r="N693" s="214"/>
      <c r="O693" s="214"/>
      <c r="P693" s="214"/>
      <c r="Q693" s="214"/>
      <c r="R693" s="214"/>
      <c r="S693" s="214"/>
      <c r="T693" s="215"/>
      <c r="AT693" s="216" t="s">
        <v>183</v>
      </c>
      <c r="AU693" s="216" t="s">
        <v>82</v>
      </c>
      <c r="AV693" s="11" t="s">
        <v>80</v>
      </c>
      <c r="AW693" s="11" t="s">
        <v>35</v>
      </c>
      <c r="AX693" s="11" t="s">
        <v>72</v>
      </c>
      <c r="AY693" s="216" t="s">
        <v>173</v>
      </c>
    </row>
    <row r="694" spans="2:51" s="12" customFormat="1" ht="13.5">
      <c r="B694" s="217"/>
      <c r="C694" s="218"/>
      <c r="D694" s="207" t="s">
        <v>183</v>
      </c>
      <c r="E694" s="219" t="s">
        <v>21</v>
      </c>
      <c r="F694" s="220" t="s">
        <v>21</v>
      </c>
      <c r="G694" s="218"/>
      <c r="H694" s="221">
        <v>0</v>
      </c>
      <c r="I694" s="222"/>
      <c r="J694" s="218"/>
      <c r="K694" s="218"/>
      <c r="L694" s="223"/>
      <c r="M694" s="224"/>
      <c r="N694" s="225"/>
      <c r="O694" s="225"/>
      <c r="P694" s="225"/>
      <c r="Q694" s="225"/>
      <c r="R694" s="225"/>
      <c r="S694" s="225"/>
      <c r="T694" s="226"/>
      <c r="AT694" s="227" t="s">
        <v>183</v>
      </c>
      <c r="AU694" s="227" t="s">
        <v>82</v>
      </c>
      <c r="AV694" s="12" t="s">
        <v>82</v>
      </c>
      <c r="AW694" s="12" t="s">
        <v>35</v>
      </c>
      <c r="AX694" s="12" t="s">
        <v>72</v>
      </c>
      <c r="AY694" s="227" t="s">
        <v>173</v>
      </c>
    </row>
    <row r="695" spans="2:51" s="11" customFormat="1" ht="13.5">
      <c r="B695" s="205"/>
      <c r="C695" s="206"/>
      <c r="D695" s="207" t="s">
        <v>183</v>
      </c>
      <c r="E695" s="208" t="s">
        <v>21</v>
      </c>
      <c r="F695" s="209" t="s">
        <v>783</v>
      </c>
      <c r="G695" s="206"/>
      <c r="H695" s="210" t="s">
        <v>21</v>
      </c>
      <c r="I695" s="211"/>
      <c r="J695" s="206"/>
      <c r="K695" s="206"/>
      <c r="L695" s="212"/>
      <c r="M695" s="213"/>
      <c r="N695" s="214"/>
      <c r="O695" s="214"/>
      <c r="P695" s="214"/>
      <c r="Q695" s="214"/>
      <c r="R695" s="214"/>
      <c r="S695" s="214"/>
      <c r="T695" s="215"/>
      <c r="AT695" s="216" t="s">
        <v>183</v>
      </c>
      <c r="AU695" s="216" t="s">
        <v>82</v>
      </c>
      <c r="AV695" s="11" t="s">
        <v>80</v>
      </c>
      <c r="AW695" s="11" t="s">
        <v>35</v>
      </c>
      <c r="AX695" s="11" t="s">
        <v>72</v>
      </c>
      <c r="AY695" s="216" t="s">
        <v>173</v>
      </c>
    </row>
    <row r="696" spans="2:51" s="11" customFormat="1" ht="13.5">
      <c r="B696" s="205"/>
      <c r="C696" s="206"/>
      <c r="D696" s="207" t="s">
        <v>183</v>
      </c>
      <c r="E696" s="208" t="s">
        <v>21</v>
      </c>
      <c r="F696" s="209" t="s">
        <v>784</v>
      </c>
      <c r="G696" s="206"/>
      <c r="H696" s="210" t="s">
        <v>21</v>
      </c>
      <c r="I696" s="211"/>
      <c r="J696" s="206"/>
      <c r="K696" s="206"/>
      <c r="L696" s="212"/>
      <c r="M696" s="213"/>
      <c r="N696" s="214"/>
      <c r="O696" s="214"/>
      <c r="P696" s="214"/>
      <c r="Q696" s="214"/>
      <c r="R696" s="214"/>
      <c r="S696" s="214"/>
      <c r="T696" s="215"/>
      <c r="AT696" s="216" t="s">
        <v>183</v>
      </c>
      <c r="AU696" s="216" t="s">
        <v>82</v>
      </c>
      <c r="AV696" s="11" t="s">
        <v>80</v>
      </c>
      <c r="AW696" s="11" t="s">
        <v>35</v>
      </c>
      <c r="AX696" s="11" t="s">
        <v>72</v>
      </c>
      <c r="AY696" s="216" t="s">
        <v>173</v>
      </c>
    </row>
    <row r="697" spans="2:51" s="11" customFormat="1" ht="13.5">
      <c r="B697" s="205"/>
      <c r="C697" s="206"/>
      <c r="D697" s="207" t="s">
        <v>183</v>
      </c>
      <c r="E697" s="208" t="s">
        <v>21</v>
      </c>
      <c r="F697" s="209" t="s">
        <v>889</v>
      </c>
      <c r="G697" s="206"/>
      <c r="H697" s="210" t="s">
        <v>21</v>
      </c>
      <c r="I697" s="211"/>
      <c r="J697" s="206"/>
      <c r="K697" s="206"/>
      <c r="L697" s="212"/>
      <c r="M697" s="213"/>
      <c r="N697" s="214"/>
      <c r="O697" s="214"/>
      <c r="P697" s="214"/>
      <c r="Q697" s="214"/>
      <c r="R697" s="214"/>
      <c r="S697" s="214"/>
      <c r="T697" s="215"/>
      <c r="AT697" s="216" t="s">
        <v>183</v>
      </c>
      <c r="AU697" s="216" t="s">
        <v>82</v>
      </c>
      <c r="AV697" s="11" t="s">
        <v>80</v>
      </c>
      <c r="AW697" s="11" t="s">
        <v>35</v>
      </c>
      <c r="AX697" s="11" t="s">
        <v>72</v>
      </c>
      <c r="AY697" s="216" t="s">
        <v>173</v>
      </c>
    </row>
    <row r="698" spans="2:51" s="12" customFormat="1" ht="13.5">
      <c r="B698" s="217"/>
      <c r="C698" s="218"/>
      <c r="D698" s="207" t="s">
        <v>183</v>
      </c>
      <c r="E698" s="219" t="s">
        <v>21</v>
      </c>
      <c r="F698" s="220" t="s">
        <v>805</v>
      </c>
      <c r="G698" s="218"/>
      <c r="H698" s="221">
        <v>5.74</v>
      </c>
      <c r="I698" s="222"/>
      <c r="J698" s="218"/>
      <c r="K698" s="218"/>
      <c r="L698" s="223"/>
      <c r="M698" s="224"/>
      <c r="N698" s="225"/>
      <c r="O698" s="225"/>
      <c r="P698" s="225"/>
      <c r="Q698" s="225"/>
      <c r="R698" s="225"/>
      <c r="S698" s="225"/>
      <c r="T698" s="226"/>
      <c r="AT698" s="227" t="s">
        <v>183</v>
      </c>
      <c r="AU698" s="227" t="s">
        <v>82</v>
      </c>
      <c r="AV698" s="12" t="s">
        <v>82</v>
      </c>
      <c r="AW698" s="12" t="s">
        <v>35</v>
      </c>
      <c r="AX698" s="12" t="s">
        <v>72</v>
      </c>
      <c r="AY698" s="227" t="s">
        <v>173</v>
      </c>
    </row>
    <row r="699" spans="2:51" s="11" customFormat="1" ht="13.5">
      <c r="B699" s="205"/>
      <c r="C699" s="206"/>
      <c r="D699" s="207" t="s">
        <v>183</v>
      </c>
      <c r="E699" s="208" t="s">
        <v>21</v>
      </c>
      <c r="F699" s="209" t="s">
        <v>783</v>
      </c>
      <c r="G699" s="206"/>
      <c r="H699" s="210" t="s">
        <v>21</v>
      </c>
      <c r="I699" s="211"/>
      <c r="J699" s="206"/>
      <c r="K699" s="206"/>
      <c r="L699" s="212"/>
      <c r="M699" s="213"/>
      <c r="N699" s="214"/>
      <c r="O699" s="214"/>
      <c r="P699" s="214"/>
      <c r="Q699" s="214"/>
      <c r="R699" s="214"/>
      <c r="S699" s="214"/>
      <c r="T699" s="215"/>
      <c r="AT699" s="216" t="s">
        <v>183</v>
      </c>
      <c r="AU699" s="216" t="s">
        <v>82</v>
      </c>
      <c r="AV699" s="11" t="s">
        <v>80</v>
      </c>
      <c r="AW699" s="11" t="s">
        <v>35</v>
      </c>
      <c r="AX699" s="11" t="s">
        <v>72</v>
      </c>
      <c r="AY699" s="216" t="s">
        <v>173</v>
      </c>
    </row>
    <row r="700" spans="2:51" s="11" customFormat="1" ht="13.5">
      <c r="B700" s="205"/>
      <c r="C700" s="206"/>
      <c r="D700" s="207" t="s">
        <v>183</v>
      </c>
      <c r="E700" s="208" t="s">
        <v>21</v>
      </c>
      <c r="F700" s="209" t="s">
        <v>727</v>
      </c>
      <c r="G700" s="206"/>
      <c r="H700" s="210" t="s">
        <v>21</v>
      </c>
      <c r="I700" s="211"/>
      <c r="J700" s="206"/>
      <c r="K700" s="206"/>
      <c r="L700" s="212"/>
      <c r="M700" s="213"/>
      <c r="N700" s="214"/>
      <c r="O700" s="214"/>
      <c r="P700" s="214"/>
      <c r="Q700" s="214"/>
      <c r="R700" s="214"/>
      <c r="S700" s="214"/>
      <c r="T700" s="215"/>
      <c r="AT700" s="216" t="s">
        <v>183</v>
      </c>
      <c r="AU700" s="216" t="s">
        <v>82</v>
      </c>
      <c r="AV700" s="11" t="s">
        <v>80</v>
      </c>
      <c r="AW700" s="11" t="s">
        <v>35</v>
      </c>
      <c r="AX700" s="11" t="s">
        <v>72</v>
      </c>
      <c r="AY700" s="216" t="s">
        <v>173</v>
      </c>
    </row>
    <row r="701" spans="2:51" s="11" customFormat="1" ht="13.5">
      <c r="B701" s="205"/>
      <c r="C701" s="206"/>
      <c r="D701" s="207" t="s">
        <v>183</v>
      </c>
      <c r="E701" s="208" t="s">
        <v>21</v>
      </c>
      <c r="F701" s="209" t="s">
        <v>889</v>
      </c>
      <c r="G701" s="206"/>
      <c r="H701" s="210" t="s">
        <v>21</v>
      </c>
      <c r="I701" s="211"/>
      <c r="J701" s="206"/>
      <c r="K701" s="206"/>
      <c r="L701" s="212"/>
      <c r="M701" s="213"/>
      <c r="N701" s="214"/>
      <c r="O701" s="214"/>
      <c r="P701" s="214"/>
      <c r="Q701" s="214"/>
      <c r="R701" s="214"/>
      <c r="S701" s="214"/>
      <c r="T701" s="215"/>
      <c r="AT701" s="216" t="s">
        <v>183</v>
      </c>
      <c r="AU701" s="216" t="s">
        <v>82</v>
      </c>
      <c r="AV701" s="11" t="s">
        <v>80</v>
      </c>
      <c r="AW701" s="11" t="s">
        <v>35</v>
      </c>
      <c r="AX701" s="11" t="s">
        <v>72</v>
      </c>
      <c r="AY701" s="216" t="s">
        <v>173</v>
      </c>
    </row>
    <row r="702" spans="2:51" s="12" customFormat="1" ht="13.5">
      <c r="B702" s="217"/>
      <c r="C702" s="218"/>
      <c r="D702" s="207" t="s">
        <v>183</v>
      </c>
      <c r="E702" s="219" t="s">
        <v>21</v>
      </c>
      <c r="F702" s="220" t="s">
        <v>806</v>
      </c>
      <c r="G702" s="218"/>
      <c r="H702" s="221">
        <v>19.37</v>
      </c>
      <c r="I702" s="222"/>
      <c r="J702" s="218"/>
      <c r="K702" s="218"/>
      <c r="L702" s="223"/>
      <c r="M702" s="224"/>
      <c r="N702" s="225"/>
      <c r="O702" s="225"/>
      <c r="P702" s="225"/>
      <c r="Q702" s="225"/>
      <c r="R702" s="225"/>
      <c r="S702" s="225"/>
      <c r="T702" s="226"/>
      <c r="AT702" s="227" t="s">
        <v>183</v>
      </c>
      <c r="AU702" s="227" t="s">
        <v>82</v>
      </c>
      <c r="AV702" s="12" t="s">
        <v>82</v>
      </c>
      <c r="AW702" s="12" t="s">
        <v>35</v>
      </c>
      <c r="AX702" s="12" t="s">
        <v>72</v>
      </c>
      <c r="AY702" s="227" t="s">
        <v>173</v>
      </c>
    </row>
    <row r="703" spans="2:51" s="14" customFormat="1" ht="13.5">
      <c r="B703" s="243"/>
      <c r="C703" s="244"/>
      <c r="D703" s="239" t="s">
        <v>183</v>
      </c>
      <c r="E703" s="254" t="s">
        <v>21</v>
      </c>
      <c r="F703" s="255" t="s">
        <v>204</v>
      </c>
      <c r="G703" s="244"/>
      <c r="H703" s="256">
        <v>25.11</v>
      </c>
      <c r="I703" s="248"/>
      <c r="J703" s="244"/>
      <c r="K703" s="244"/>
      <c r="L703" s="249"/>
      <c r="M703" s="250"/>
      <c r="N703" s="251"/>
      <c r="O703" s="251"/>
      <c r="P703" s="251"/>
      <c r="Q703" s="251"/>
      <c r="R703" s="251"/>
      <c r="S703" s="251"/>
      <c r="T703" s="252"/>
      <c r="AT703" s="253" t="s">
        <v>183</v>
      </c>
      <c r="AU703" s="253" t="s">
        <v>82</v>
      </c>
      <c r="AV703" s="14" t="s">
        <v>181</v>
      </c>
      <c r="AW703" s="14" t="s">
        <v>35</v>
      </c>
      <c r="AX703" s="14" t="s">
        <v>80</v>
      </c>
      <c r="AY703" s="253" t="s">
        <v>173</v>
      </c>
    </row>
    <row r="704" spans="2:65" s="1" customFormat="1" ht="22.5" customHeight="1">
      <c r="B704" s="41"/>
      <c r="C704" s="193" t="s">
        <v>522</v>
      </c>
      <c r="D704" s="193" t="s">
        <v>176</v>
      </c>
      <c r="E704" s="194" t="s">
        <v>890</v>
      </c>
      <c r="F704" s="195" t="s">
        <v>891</v>
      </c>
      <c r="G704" s="196" t="s">
        <v>179</v>
      </c>
      <c r="H704" s="197">
        <v>25.11</v>
      </c>
      <c r="I704" s="198"/>
      <c r="J704" s="199">
        <f>ROUND(I704*H704,2)</f>
        <v>0</v>
      </c>
      <c r="K704" s="195" t="s">
        <v>180</v>
      </c>
      <c r="L704" s="61"/>
      <c r="M704" s="200" t="s">
        <v>21</v>
      </c>
      <c r="N704" s="201" t="s">
        <v>43</v>
      </c>
      <c r="O704" s="42"/>
      <c r="P704" s="202">
        <f>O704*H704</f>
        <v>0</v>
      </c>
      <c r="Q704" s="202">
        <v>0.0003</v>
      </c>
      <c r="R704" s="202">
        <f>Q704*H704</f>
        <v>0.007532999999999999</v>
      </c>
      <c r="S704" s="202">
        <v>0</v>
      </c>
      <c r="T704" s="203">
        <f>S704*H704</f>
        <v>0</v>
      </c>
      <c r="AR704" s="24" t="s">
        <v>465</v>
      </c>
      <c r="AT704" s="24" t="s">
        <v>176</v>
      </c>
      <c r="AU704" s="24" t="s">
        <v>82</v>
      </c>
      <c r="AY704" s="24" t="s">
        <v>173</v>
      </c>
      <c r="BE704" s="204">
        <f>IF(N704="základní",J704,0)</f>
        <v>0</v>
      </c>
      <c r="BF704" s="204">
        <f>IF(N704="snížená",J704,0)</f>
        <v>0</v>
      </c>
      <c r="BG704" s="204">
        <f>IF(N704="zákl. přenesená",J704,0)</f>
        <v>0</v>
      </c>
      <c r="BH704" s="204">
        <f>IF(N704="sníž. přenesená",J704,0)</f>
        <v>0</v>
      </c>
      <c r="BI704" s="204">
        <f>IF(N704="nulová",J704,0)</f>
        <v>0</v>
      </c>
      <c r="BJ704" s="24" t="s">
        <v>80</v>
      </c>
      <c r="BK704" s="204">
        <f>ROUND(I704*H704,2)</f>
        <v>0</v>
      </c>
      <c r="BL704" s="24" t="s">
        <v>465</v>
      </c>
      <c r="BM704" s="24" t="s">
        <v>892</v>
      </c>
    </row>
    <row r="705" spans="2:51" s="11" customFormat="1" ht="13.5">
      <c r="B705" s="205"/>
      <c r="C705" s="206"/>
      <c r="D705" s="207" t="s">
        <v>183</v>
      </c>
      <c r="E705" s="208" t="s">
        <v>21</v>
      </c>
      <c r="F705" s="209" t="s">
        <v>783</v>
      </c>
      <c r="G705" s="206"/>
      <c r="H705" s="210" t="s">
        <v>21</v>
      </c>
      <c r="I705" s="211"/>
      <c r="J705" s="206"/>
      <c r="K705" s="206"/>
      <c r="L705" s="212"/>
      <c r="M705" s="213"/>
      <c r="N705" s="214"/>
      <c r="O705" s="214"/>
      <c r="P705" s="214"/>
      <c r="Q705" s="214"/>
      <c r="R705" s="214"/>
      <c r="S705" s="214"/>
      <c r="T705" s="215"/>
      <c r="AT705" s="216" t="s">
        <v>183</v>
      </c>
      <c r="AU705" s="216" t="s">
        <v>82</v>
      </c>
      <c r="AV705" s="11" t="s">
        <v>80</v>
      </c>
      <c r="AW705" s="11" t="s">
        <v>35</v>
      </c>
      <c r="AX705" s="11" t="s">
        <v>72</v>
      </c>
      <c r="AY705" s="216" t="s">
        <v>173</v>
      </c>
    </row>
    <row r="706" spans="2:51" s="11" customFormat="1" ht="13.5">
      <c r="B706" s="205"/>
      <c r="C706" s="206"/>
      <c r="D706" s="207" t="s">
        <v>183</v>
      </c>
      <c r="E706" s="208" t="s">
        <v>21</v>
      </c>
      <c r="F706" s="209" t="s">
        <v>784</v>
      </c>
      <c r="G706" s="206"/>
      <c r="H706" s="210" t="s">
        <v>21</v>
      </c>
      <c r="I706" s="211"/>
      <c r="J706" s="206"/>
      <c r="K706" s="206"/>
      <c r="L706" s="212"/>
      <c r="M706" s="213"/>
      <c r="N706" s="214"/>
      <c r="O706" s="214"/>
      <c r="P706" s="214"/>
      <c r="Q706" s="214"/>
      <c r="R706" s="214"/>
      <c r="S706" s="214"/>
      <c r="T706" s="215"/>
      <c r="AT706" s="216" t="s">
        <v>183</v>
      </c>
      <c r="AU706" s="216" t="s">
        <v>82</v>
      </c>
      <c r="AV706" s="11" t="s">
        <v>80</v>
      </c>
      <c r="AW706" s="11" t="s">
        <v>35</v>
      </c>
      <c r="AX706" s="11" t="s">
        <v>72</v>
      </c>
      <c r="AY706" s="216" t="s">
        <v>173</v>
      </c>
    </row>
    <row r="707" spans="2:51" s="11" customFormat="1" ht="13.5">
      <c r="B707" s="205"/>
      <c r="C707" s="206"/>
      <c r="D707" s="207" t="s">
        <v>183</v>
      </c>
      <c r="E707" s="208" t="s">
        <v>21</v>
      </c>
      <c r="F707" s="209" t="s">
        <v>879</v>
      </c>
      <c r="G707" s="206"/>
      <c r="H707" s="210" t="s">
        <v>21</v>
      </c>
      <c r="I707" s="211"/>
      <c r="J707" s="206"/>
      <c r="K707" s="206"/>
      <c r="L707" s="212"/>
      <c r="M707" s="213"/>
      <c r="N707" s="214"/>
      <c r="O707" s="214"/>
      <c r="P707" s="214"/>
      <c r="Q707" s="214"/>
      <c r="R707" s="214"/>
      <c r="S707" s="214"/>
      <c r="T707" s="215"/>
      <c r="AT707" s="216" t="s">
        <v>183</v>
      </c>
      <c r="AU707" s="216" t="s">
        <v>82</v>
      </c>
      <c r="AV707" s="11" t="s">
        <v>80</v>
      </c>
      <c r="AW707" s="11" t="s">
        <v>35</v>
      </c>
      <c r="AX707" s="11" t="s">
        <v>72</v>
      </c>
      <c r="AY707" s="216" t="s">
        <v>173</v>
      </c>
    </row>
    <row r="708" spans="2:51" s="12" customFormat="1" ht="13.5">
      <c r="B708" s="217"/>
      <c r="C708" s="218"/>
      <c r="D708" s="207" t="s">
        <v>183</v>
      </c>
      <c r="E708" s="219" t="s">
        <v>21</v>
      </c>
      <c r="F708" s="220" t="s">
        <v>805</v>
      </c>
      <c r="G708" s="218"/>
      <c r="H708" s="221">
        <v>5.74</v>
      </c>
      <c r="I708" s="222"/>
      <c r="J708" s="218"/>
      <c r="K708" s="218"/>
      <c r="L708" s="223"/>
      <c r="M708" s="224"/>
      <c r="N708" s="225"/>
      <c r="O708" s="225"/>
      <c r="P708" s="225"/>
      <c r="Q708" s="225"/>
      <c r="R708" s="225"/>
      <c r="S708" s="225"/>
      <c r="T708" s="226"/>
      <c r="AT708" s="227" t="s">
        <v>183</v>
      </c>
      <c r="AU708" s="227" t="s">
        <v>82</v>
      </c>
      <c r="AV708" s="12" t="s">
        <v>82</v>
      </c>
      <c r="AW708" s="12" t="s">
        <v>35</v>
      </c>
      <c r="AX708" s="12" t="s">
        <v>72</v>
      </c>
      <c r="AY708" s="227" t="s">
        <v>173</v>
      </c>
    </row>
    <row r="709" spans="2:51" s="11" customFormat="1" ht="13.5">
      <c r="B709" s="205"/>
      <c r="C709" s="206"/>
      <c r="D709" s="207" t="s">
        <v>183</v>
      </c>
      <c r="E709" s="208" t="s">
        <v>21</v>
      </c>
      <c r="F709" s="209" t="s">
        <v>783</v>
      </c>
      <c r="G709" s="206"/>
      <c r="H709" s="210" t="s">
        <v>21</v>
      </c>
      <c r="I709" s="211"/>
      <c r="J709" s="206"/>
      <c r="K709" s="206"/>
      <c r="L709" s="212"/>
      <c r="M709" s="213"/>
      <c r="N709" s="214"/>
      <c r="O709" s="214"/>
      <c r="P709" s="214"/>
      <c r="Q709" s="214"/>
      <c r="R709" s="214"/>
      <c r="S709" s="214"/>
      <c r="T709" s="215"/>
      <c r="AT709" s="216" t="s">
        <v>183</v>
      </c>
      <c r="AU709" s="216" t="s">
        <v>82</v>
      </c>
      <c r="AV709" s="11" t="s">
        <v>80</v>
      </c>
      <c r="AW709" s="11" t="s">
        <v>35</v>
      </c>
      <c r="AX709" s="11" t="s">
        <v>72</v>
      </c>
      <c r="AY709" s="216" t="s">
        <v>173</v>
      </c>
    </row>
    <row r="710" spans="2:51" s="11" customFormat="1" ht="13.5">
      <c r="B710" s="205"/>
      <c r="C710" s="206"/>
      <c r="D710" s="207" t="s">
        <v>183</v>
      </c>
      <c r="E710" s="208" t="s">
        <v>21</v>
      </c>
      <c r="F710" s="209" t="s">
        <v>727</v>
      </c>
      <c r="G710" s="206"/>
      <c r="H710" s="210" t="s">
        <v>21</v>
      </c>
      <c r="I710" s="211"/>
      <c r="J710" s="206"/>
      <c r="K710" s="206"/>
      <c r="L710" s="212"/>
      <c r="M710" s="213"/>
      <c r="N710" s="214"/>
      <c r="O710" s="214"/>
      <c r="P710" s="214"/>
      <c r="Q710" s="214"/>
      <c r="R710" s="214"/>
      <c r="S710" s="214"/>
      <c r="T710" s="215"/>
      <c r="AT710" s="216" t="s">
        <v>183</v>
      </c>
      <c r="AU710" s="216" t="s">
        <v>82</v>
      </c>
      <c r="AV710" s="11" t="s">
        <v>80</v>
      </c>
      <c r="AW710" s="11" t="s">
        <v>35</v>
      </c>
      <c r="AX710" s="11" t="s">
        <v>72</v>
      </c>
      <c r="AY710" s="216" t="s">
        <v>173</v>
      </c>
    </row>
    <row r="711" spans="2:51" s="11" customFormat="1" ht="13.5">
      <c r="B711" s="205"/>
      <c r="C711" s="206"/>
      <c r="D711" s="207" t="s">
        <v>183</v>
      </c>
      <c r="E711" s="208" t="s">
        <v>21</v>
      </c>
      <c r="F711" s="209" t="s">
        <v>879</v>
      </c>
      <c r="G711" s="206"/>
      <c r="H711" s="210" t="s">
        <v>21</v>
      </c>
      <c r="I711" s="211"/>
      <c r="J711" s="206"/>
      <c r="K711" s="206"/>
      <c r="L711" s="212"/>
      <c r="M711" s="213"/>
      <c r="N711" s="214"/>
      <c r="O711" s="214"/>
      <c r="P711" s="214"/>
      <c r="Q711" s="214"/>
      <c r="R711" s="214"/>
      <c r="S711" s="214"/>
      <c r="T711" s="215"/>
      <c r="AT711" s="216" t="s">
        <v>183</v>
      </c>
      <c r="AU711" s="216" t="s">
        <v>82</v>
      </c>
      <c r="AV711" s="11" t="s">
        <v>80</v>
      </c>
      <c r="AW711" s="11" t="s">
        <v>35</v>
      </c>
      <c r="AX711" s="11" t="s">
        <v>72</v>
      </c>
      <c r="AY711" s="216" t="s">
        <v>173</v>
      </c>
    </row>
    <row r="712" spans="2:51" s="12" customFormat="1" ht="13.5">
      <c r="B712" s="217"/>
      <c r="C712" s="218"/>
      <c r="D712" s="207" t="s">
        <v>183</v>
      </c>
      <c r="E712" s="219" t="s">
        <v>21</v>
      </c>
      <c r="F712" s="220" t="s">
        <v>806</v>
      </c>
      <c r="G712" s="218"/>
      <c r="H712" s="221">
        <v>19.37</v>
      </c>
      <c r="I712" s="222"/>
      <c r="J712" s="218"/>
      <c r="K712" s="218"/>
      <c r="L712" s="223"/>
      <c r="M712" s="224"/>
      <c r="N712" s="225"/>
      <c r="O712" s="225"/>
      <c r="P712" s="225"/>
      <c r="Q712" s="225"/>
      <c r="R712" s="225"/>
      <c r="S712" s="225"/>
      <c r="T712" s="226"/>
      <c r="AT712" s="227" t="s">
        <v>183</v>
      </c>
      <c r="AU712" s="227" t="s">
        <v>82</v>
      </c>
      <c r="AV712" s="12" t="s">
        <v>82</v>
      </c>
      <c r="AW712" s="12" t="s">
        <v>35</v>
      </c>
      <c r="AX712" s="12" t="s">
        <v>72</v>
      </c>
      <c r="AY712" s="227" t="s">
        <v>173</v>
      </c>
    </row>
    <row r="713" spans="2:51" s="14" customFormat="1" ht="13.5">
      <c r="B713" s="243"/>
      <c r="C713" s="244"/>
      <c r="D713" s="239" t="s">
        <v>183</v>
      </c>
      <c r="E713" s="254" t="s">
        <v>21</v>
      </c>
      <c r="F713" s="255" t="s">
        <v>204</v>
      </c>
      <c r="G713" s="244"/>
      <c r="H713" s="256">
        <v>25.11</v>
      </c>
      <c r="I713" s="248"/>
      <c r="J713" s="244"/>
      <c r="K713" s="244"/>
      <c r="L713" s="249"/>
      <c r="M713" s="250"/>
      <c r="N713" s="251"/>
      <c r="O713" s="251"/>
      <c r="P713" s="251"/>
      <c r="Q713" s="251"/>
      <c r="R713" s="251"/>
      <c r="S713" s="251"/>
      <c r="T713" s="252"/>
      <c r="AT713" s="253" t="s">
        <v>183</v>
      </c>
      <c r="AU713" s="253" t="s">
        <v>82</v>
      </c>
      <c r="AV713" s="14" t="s">
        <v>181</v>
      </c>
      <c r="AW713" s="14" t="s">
        <v>35</v>
      </c>
      <c r="AX713" s="14" t="s">
        <v>80</v>
      </c>
      <c r="AY713" s="253" t="s">
        <v>173</v>
      </c>
    </row>
    <row r="714" spans="2:65" s="1" customFormat="1" ht="31.5" customHeight="1">
      <c r="B714" s="41"/>
      <c r="C714" s="262" t="s">
        <v>548</v>
      </c>
      <c r="D714" s="262" t="s">
        <v>710</v>
      </c>
      <c r="E714" s="263" t="s">
        <v>893</v>
      </c>
      <c r="F714" s="264" t="s">
        <v>894</v>
      </c>
      <c r="G714" s="265" t="s">
        <v>179</v>
      </c>
      <c r="H714" s="266">
        <v>27.621</v>
      </c>
      <c r="I714" s="267"/>
      <c r="J714" s="268">
        <f>ROUND(I714*H714,2)</f>
        <v>0</v>
      </c>
      <c r="K714" s="264" t="s">
        <v>180</v>
      </c>
      <c r="L714" s="269"/>
      <c r="M714" s="270" t="s">
        <v>21</v>
      </c>
      <c r="N714" s="271" t="s">
        <v>43</v>
      </c>
      <c r="O714" s="42"/>
      <c r="P714" s="202">
        <f>O714*H714</f>
        <v>0</v>
      </c>
      <c r="Q714" s="202">
        <v>0.00287</v>
      </c>
      <c r="R714" s="202">
        <f>Q714*H714</f>
        <v>0.07927227</v>
      </c>
      <c r="S714" s="202">
        <v>0</v>
      </c>
      <c r="T714" s="203">
        <f>S714*H714</f>
        <v>0</v>
      </c>
      <c r="AR714" s="24" t="s">
        <v>600</v>
      </c>
      <c r="AT714" s="24" t="s">
        <v>710</v>
      </c>
      <c r="AU714" s="24" t="s">
        <v>82</v>
      </c>
      <c r="AY714" s="24" t="s">
        <v>173</v>
      </c>
      <c r="BE714" s="204">
        <f>IF(N714="základní",J714,0)</f>
        <v>0</v>
      </c>
      <c r="BF714" s="204">
        <f>IF(N714="snížená",J714,0)</f>
        <v>0</v>
      </c>
      <c r="BG714" s="204">
        <f>IF(N714="zákl. přenesená",J714,0)</f>
        <v>0</v>
      </c>
      <c r="BH714" s="204">
        <f>IF(N714="sníž. přenesená",J714,0)</f>
        <v>0</v>
      </c>
      <c r="BI714" s="204">
        <f>IF(N714="nulová",J714,0)</f>
        <v>0</v>
      </c>
      <c r="BJ714" s="24" t="s">
        <v>80</v>
      </c>
      <c r="BK714" s="204">
        <f>ROUND(I714*H714,2)</f>
        <v>0</v>
      </c>
      <c r="BL714" s="24" t="s">
        <v>465</v>
      </c>
      <c r="BM714" s="24" t="s">
        <v>895</v>
      </c>
    </row>
    <row r="715" spans="2:51" s="11" customFormat="1" ht="13.5">
      <c r="B715" s="205"/>
      <c r="C715" s="206"/>
      <c r="D715" s="207" t="s">
        <v>183</v>
      </c>
      <c r="E715" s="208" t="s">
        <v>21</v>
      </c>
      <c r="F715" s="209" t="s">
        <v>783</v>
      </c>
      <c r="G715" s="206"/>
      <c r="H715" s="210" t="s">
        <v>21</v>
      </c>
      <c r="I715" s="211"/>
      <c r="J715" s="206"/>
      <c r="K715" s="206"/>
      <c r="L715" s="212"/>
      <c r="M715" s="213"/>
      <c r="N715" s="214"/>
      <c r="O715" s="214"/>
      <c r="P715" s="214"/>
      <c r="Q715" s="214"/>
      <c r="R715" s="214"/>
      <c r="S715" s="214"/>
      <c r="T715" s="215"/>
      <c r="AT715" s="216" t="s">
        <v>183</v>
      </c>
      <c r="AU715" s="216" t="s">
        <v>82</v>
      </c>
      <c r="AV715" s="11" t="s">
        <v>80</v>
      </c>
      <c r="AW715" s="11" t="s">
        <v>35</v>
      </c>
      <c r="AX715" s="11" t="s">
        <v>72</v>
      </c>
      <c r="AY715" s="216" t="s">
        <v>173</v>
      </c>
    </row>
    <row r="716" spans="2:51" s="11" customFormat="1" ht="13.5">
      <c r="B716" s="205"/>
      <c r="C716" s="206"/>
      <c r="D716" s="207" t="s">
        <v>183</v>
      </c>
      <c r="E716" s="208" t="s">
        <v>21</v>
      </c>
      <c r="F716" s="209" t="s">
        <v>784</v>
      </c>
      <c r="G716" s="206"/>
      <c r="H716" s="210" t="s">
        <v>21</v>
      </c>
      <c r="I716" s="211"/>
      <c r="J716" s="206"/>
      <c r="K716" s="206"/>
      <c r="L716" s="212"/>
      <c r="M716" s="213"/>
      <c r="N716" s="214"/>
      <c r="O716" s="214"/>
      <c r="P716" s="214"/>
      <c r="Q716" s="214"/>
      <c r="R716" s="214"/>
      <c r="S716" s="214"/>
      <c r="T716" s="215"/>
      <c r="AT716" s="216" t="s">
        <v>183</v>
      </c>
      <c r="AU716" s="216" t="s">
        <v>82</v>
      </c>
      <c r="AV716" s="11" t="s">
        <v>80</v>
      </c>
      <c r="AW716" s="11" t="s">
        <v>35</v>
      </c>
      <c r="AX716" s="11" t="s">
        <v>72</v>
      </c>
      <c r="AY716" s="216" t="s">
        <v>173</v>
      </c>
    </row>
    <row r="717" spans="2:51" s="11" customFormat="1" ht="13.5">
      <c r="B717" s="205"/>
      <c r="C717" s="206"/>
      <c r="D717" s="207" t="s">
        <v>183</v>
      </c>
      <c r="E717" s="208" t="s">
        <v>21</v>
      </c>
      <c r="F717" s="209" t="s">
        <v>879</v>
      </c>
      <c r="G717" s="206"/>
      <c r="H717" s="210" t="s">
        <v>21</v>
      </c>
      <c r="I717" s="211"/>
      <c r="J717" s="206"/>
      <c r="K717" s="206"/>
      <c r="L717" s="212"/>
      <c r="M717" s="213"/>
      <c r="N717" s="214"/>
      <c r="O717" s="214"/>
      <c r="P717" s="214"/>
      <c r="Q717" s="214"/>
      <c r="R717" s="214"/>
      <c r="S717" s="214"/>
      <c r="T717" s="215"/>
      <c r="AT717" s="216" t="s">
        <v>183</v>
      </c>
      <c r="AU717" s="216" t="s">
        <v>82</v>
      </c>
      <c r="AV717" s="11" t="s">
        <v>80</v>
      </c>
      <c r="AW717" s="11" t="s">
        <v>35</v>
      </c>
      <c r="AX717" s="11" t="s">
        <v>72</v>
      </c>
      <c r="AY717" s="216" t="s">
        <v>173</v>
      </c>
    </row>
    <row r="718" spans="2:51" s="12" customFormat="1" ht="13.5">
      <c r="B718" s="217"/>
      <c r="C718" s="218"/>
      <c r="D718" s="207" t="s">
        <v>183</v>
      </c>
      <c r="E718" s="219" t="s">
        <v>21</v>
      </c>
      <c r="F718" s="220" t="s">
        <v>805</v>
      </c>
      <c r="G718" s="218"/>
      <c r="H718" s="221">
        <v>5.74</v>
      </c>
      <c r="I718" s="222"/>
      <c r="J718" s="218"/>
      <c r="K718" s="218"/>
      <c r="L718" s="223"/>
      <c r="M718" s="224"/>
      <c r="N718" s="225"/>
      <c r="O718" s="225"/>
      <c r="P718" s="225"/>
      <c r="Q718" s="225"/>
      <c r="R718" s="225"/>
      <c r="S718" s="225"/>
      <c r="T718" s="226"/>
      <c r="AT718" s="227" t="s">
        <v>183</v>
      </c>
      <c r="AU718" s="227" t="s">
        <v>82</v>
      </c>
      <c r="AV718" s="12" t="s">
        <v>82</v>
      </c>
      <c r="AW718" s="12" t="s">
        <v>35</v>
      </c>
      <c r="AX718" s="12" t="s">
        <v>72</v>
      </c>
      <c r="AY718" s="227" t="s">
        <v>173</v>
      </c>
    </row>
    <row r="719" spans="2:51" s="11" customFormat="1" ht="13.5">
      <c r="B719" s="205"/>
      <c r="C719" s="206"/>
      <c r="D719" s="207" t="s">
        <v>183</v>
      </c>
      <c r="E719" s="208" t="s">
        <v>21</v>
      </c>
      <c r="F719" s="209" t="s">
        <v>783</v>
      </c>
      <c r="G719" s="206"/>
      <c r="H719" s="210" t="s">
        <v>21</v>
      </c>
      <c r="I719" s="211"/>
      <c r="J719" s="206"/>
      <c r="K719" s="206"/>
      <c r="L719" s="212"/>
      <c r="M719" s="213"/>
      <c r="N719" s="214"/>
      <c r="O719" s="214"/>
      <c r="P719" s="214"/>
      <c r="Q719" s="214"/>
      <c r="R719" s="214"/>
      <c r="S719" s="214"/>
      <c r="T719" s="215"/>
      <c r="AT719" s="216" t="s">
        <v>183</v>
      </c>
      <c r="AU719" s="216" t="s">
        <v>82</v>
      </c>
      <c r="AV719" s="11" t="s">
        <v>80</v>
      </c>
      <c r="AW719" s="11" t="s">
        <v>35</v>
      </c>
      <c r="AX719" s="11" t="s">
        <v>72</v>
      </c>
      <c r="AY719" s="216" t="s">
        <v>173</v>
      </c>
    </row>
    <row r="720" spans="2:51" s="11" customFormat="1" ht="13.5">
      <c r="B720" s="205"/>
      <c r="C720" s="206"/>
      <c r="D720" s="207" t="s">
        <v>183</v>
      </c>
      <c r="E720" s="208" t="s">
        <v>21</v>
      </c>
      <c r="F720" s="209" t="s">
        <v>727</v>
      </c>
      <c r="G720" s="206"/>
      <c r="H720" s="210" t="s">
        <v>21</v>
      </c>
      <c r="I720" s="211"/>
      <c r="J720" s="206"/>
      <c r="K720" s="206"/>
      <c r="L720" s="212"/>
      <c r="M720" s="213"/>
      <c r="N720" s="214"/>
      <c r="O720" s="214"/>
      <c r="P720" s="214"/>
      <c r="Q720" s="214"/>
      <c r="R720" s="214"/>
      <c r="S720" s="214"/>
      <c r="T720" s="215"/>
      <c r="AT720" s="216" t="s">
        <v>183</v>
      </c>
      <c r="AU720" s="216" t="s">
        <v>82</v>
      </c>
      <c r="AV720" s="11" t="s">
        <v>80</v>
      </c>
      <c r="AW720" s="11" t="s">
        <v>35</v>
      </c>
      <c r="AX720" s="11" t="s">
        <v>72</v>
      </c>
      <c r="AY720" s="216" t="s">
        <v>173</v>
      </c>
    </row>
    <row r="721" spans="2:51" s="11" customFormat="1" ht="13.5">
      <c r="B721" s="205"/>
      <c r="C721" s="206"/>
      <c r="D721" s="207" t="s">
        <v>183</v>
      </c>
      <c r="E721" s="208" t="s">
        <v>21</v>
      </c>
      <c r="F721" s="209" t="s">
        <v>879</v>
      </c>
      <c r="G721" s="206"/>
      <c r="H721" s="210" t="s">
        <v>21</v>
      </c>
      <c r="I721" s="211"/>
      <c r="J721" s="206"/>
      <c r="K721" s="206"/>
      <c r="L721" s="212"/>
      <c r="M721" s="213"/>
      <c r="N721" s="214"/>
      <c r="O721" s="214"/>
      <c r="P721" s="214"/>
      <c r="Q721" s="214"/>
      <c r="R721" s="214"/>
      <c r="S721" s="214"/>
      <c r="T721" s="215"/>
      <c r="AT721" s="216" t="s">
        <v>183</v>
      </c>
      <c r="AU721" s="216" t="s">
        <v>82</v>
      </c>
      <c r="AV721" s="11" t="s">
        <v>80</v>
      </c>
      <c r="AW721" s="11" t="s">
        <v>35</v>
      </c>
      <c r="AX721" s="11" t="s">
        <v>72</v>
      </c>
      <c r="AY721" s="216" t="s">
        <v>173</v>
      </c>
    </row>
    <row r="722" spans="2:51" s="12" customFormat="1" ht="13.5">
      <c r="B722" s="217"/>
      <c r="C722" s="218"/>
      <c r="D722" s="207" t="s">
        <v>183</v>
      </c>
      <c r="E722" s="219" t="s">
        <v>21</v>
      </c>
      <c r="F722" s="220" t="s">
        <v>806</v>
      </c>
      <c r="G722" s="218"/>
      <c r="H722" s="221">
        <v>19.37</v>
      </c>
      <c r="I722" s="222"/>
      <c r="J722" s="218"/>
      <c r="K722" s="218"/>
      <c r="L722" s="223"/>
      <c r="M722" s="224"/>
      <c r="N722" s="225"/>
      <c r="O722" s="225"/>
      <c r="P722" s="225"/>
      <c r="Q722" s="225"/>
      <c r="R722" s="225"/>
      <c r="S722" s="225"/>
      <c r="T722" s="226"/>
      <c r="AT722" s="227" t="s">
        <v>183</v>
      </c>
      <c r="AU722" s="227" t="s">
        <v>82</v>
      </c>
      <c r="AV722" s="12" t="s">
        <v>82</v>
      </c>
      <c r="AW722" s="12" t="s">
        <v>35</v>
      </c>
      <c r="AX722" s="12" t="s">
        <v>72</v>
      </c>
      <c r="AY722" s="227" t="s">
        <v>173</v>
      </c>
    </row>
    <row r="723" spans="2:51" s="14" customFormat="1" ht="13.5">
      <c r="B723" s="243"/>
      <c r="C723" s="244"/>
      <c r="D723" s="207" t="s">
        <v>183</v>
      </c>
      <c r="E723" s="245" t="s">
        <v>21</v>
      </c>
      <c r="F723" s="246" t="s">
        <v>204</v>
      </c>
      <c r="G723" s="244"/>
      <c r="H723" s="247">
        <v>25.11</v>
      </c>
      <c r="I723" s="248"/>
      <c r="J723" s="244"/>
      <c r="K723" s="244"/>
      <c r="L723" s="249"/>
      <c r="M723" s="250"/>
      <c r="N723" s="251"/>
      <c r="O723" s="251"/>
      <c r="P723" s="251"/>
      <c r="Q723" s="251"/>
      <c r="R723" s="251"/>
      <c r="S723" s="251"/>
      <c r="T723" s="252"/>
      <c r="AT723" s="253" t="s">
        <v>183</v>
      </c>
      <c r="AU723" s="253" t="s">
        <v>82</v>
      </c>
      <c r="AV723" s="14" t="s">
        <v>181</v>
      </c>
      <c r="AW723" s="14" t="s">
        <v>35</v>
      </c>
      <c r="AX723" s="14" t="s">
        <v>80</v>
      </c>
      <c r="AY723" s="253" t="s">
        <v>173</v>
      </c>
    </row>
    <row r="724" spans="2:51" s="12" customFormat="1" ht="13.5">
      <c r="B724" s="217"/>
      <c r="C724" s="218"/>
      <c r="D724" s="239" t="s">
        <v>183</v>
      </c>
      <c r="E724" s="218"/>
      <c r="F724" s="257" t="s">
        <v>896</v>
      </c>
      <c r="G724" s="218"/>
      <c r="H724" s="258">
        <v>27.621</v>
      </c>
      <c r="I724" s="222"/>
      <c r="J724" s="218"/>
      <c r="K724" s="218"/>
      <c r="L724" s="223"/>
      <c r="M724" s="224"/>
      <c r="N724" s="225"/>
      <c r="O724" s="225"/>
      <c r="P724" s="225"/>
      <c r="Q724" s="225"/>
      <c r="R724" s="225"/>
      <c r="S724" s="225"/>
      <c r="T724" s="226"/>
      <c r="AT724" s="227" t="s">
        <v>183</v>
      </c>
      <c r="AU724" s="227" t="s">
        <v>82</v>
      </c>
      <c r="AV724" s="12" t="s">
        <v>82</v>
      </c>
      <c r="AW724" s="12" t="s">
        <v>6</v>
      </c>
      <c r="AX724" s="12" t="s">
        <v>80</v>
      </c>
      <c r="AY724" s="227" t="s">
        <v>173</v>
      </c>
    </row>
    <row r="725" spans="2:65" s="1" customFormat="1" ht="22.5" customHeight="1">
      <c r="B725" s="41"/>
      <c r="C725" s="193" t="s">
        <v>558</v>
      </c>
      <c r="D725" s="193" t="s">
        <v>176</v>
      </c>
      <c r="E725" s="194" t="s">
        <v>897</v>
      </c>
      <c r="F725" s="195" t="s">
        <v>898</v>
      </c>
      <c r="G725" s="196" t="s">
        <v>611</v>
      </c>
      <c r="H725" s="197">
        <v>27.995</v>
      </c>
      <c r="I725" s="198"/>
      <c r="J725" s="199">
        <f>ROUND(I725*H725,2)</f>
        <v>0</v>
      </c>
      <c r="K725" s="195" t="s">
        <v>180</v>
      </c>
      <c r="L725" s="61"/>
      <c r="M725" s="200" t="s">
        <v>21</v>
      </c>
      <c r="N725" s="201" t="s">
        <v>43</v>
      </c>
      <c r="O725" s="42"/>
      <c r="P725" s="202">
        <f>O725*H725</f>
        <v>0</v>
      </c>
      <c r="Q725" s="202">
        <v>2E-05</v>
      </c>
      <c r="R725" s="202">
        <f>Q725*H725</f>
        <v>0.0005599000000000001</v>
      </c>
      <c r="S725" s="202">
        <v>0</v>
      </c>
      <c r="T725" s="203">
        <f>S725*H725</f>
        <v>0</v>
      </c>
      <c r="AR725" s="24" t="s">
        <v>465</v>
      </c>
      <c r="AT725" s="24" t="s">
        <v>176</v>
      </c>
      <c r="AU725" s="24" t="s">
        <v>82</v>
      </c>
      <c r="AY725" s="24" t="s">
        <v>173</v>
      </c>
      <c r="BE725" s="204">
        <f>IF(N725="základní",J725,0)</f>
        <v>0</v>
      </c>
      <c r="BF725" s="204">
        <f>IF(N725="snížená",J725,0)</f>
        <v>0</v>
      </c>
      <c r="BG725" s="204">
        <f>IF(N725="zákl. přenesená",J725,0)</f>
        <v>0</v>
      </c>
      <c r="BH725" s="204">
        <f>IF(N725="sníž. přenesená",J725,0)</f>
        <v>0</v>
      </c>
      <c r="BI725" s="204">
        <f>IF(N725="nulová",J725,0)</f>
        <v>0</v>
      </c>
      <c r="BJ725" s="24" t="s">
        <v>80</v>
      </c>
      <c r="BK725" s="204">
        <f>ROUND(I725*H725,2)</f>
        <v>0</v>
      </c>
      <c r="BL725" s="24" t="s">
        <v>465</v>
      </c>
      <c r="BM725" s="24" t="s">
        <v>899</v>
      </c>
    </row>
    <row r="726" spans="2:51" s="11" customFormat="1" ht="13.5">
      <c r="B726" s="205"/>
      <c r="C726" s="206"/>
      <c r="D726" s="207" t="s">
        <v>183</v>
      </c>
      <c r="E726" s="208" t="s">
        <v>21</v>
      </c>
      <c r="F726" s="209" t="s">
        <v>783</v>
      </c>
      <c r="G726" s="206"/>
      <c r="H726" s="210" t="s">
        <v>21</v>
      </c>
      <c r="I726" s="211"/>
      <c r="J726" s="206"/>
      <c r="K726" s="206"/>
      <c r="L726" s="212"/>
      <c r="M726" s="213"/>
      <c r="N726" s="214"/>
      <c r="O726" s="214"/>
      <c r="P726" s="214"/>
      <c r="Q726" s="214"/>
      <c r="R726" s="214"/>
      <c r="S726" s="214"/>
      <c r="T726" s="215"/>
      <c r="AT726" s="216" t="s">
        <v>183</v>
      </c>
      <c r="AU726" s="216" t="s">
        <v>82</v>
      </c>
      <c r="AV726" s="11" t="s">
        <v>80</v>
      </c>
      <c r="AW726" s="11" t="s">
        <v>35</v>
      </c>
      <c r="AX726" s="11" t="s">
        <v>72</v>
      </c>
      <c r="AY726" s="216" t="s">
        <v>173</v>
      </c>
    </row>
    <row r="727" spans="2:51" s="11" customFormat="1" ht="13.5">
      <c r="B727" s="205"/>
      <c r="C727" s="206"/>
      <c r="D727" s="207" t="s">
        <v>183</v>
      </c>
      <c r="E727" s="208" t="s">
        <v>21</v>
      </c>
      <c r="F727" s="209" t="s">
        <v>784</v>
      </c>
      <c r="G727" s="206"/>
      <c r="H727" s="210" t="s">
        <v>21</v>
      </c>
      <c r="I727" s="211"/>
      <c r="J727" s="206"/>
      <c r="K727" s="206"/>
      <c r="L727" s="212"/>
      <c r="M727" s="213"/>
      <c r="N727" s="214"/>
      <c r="O727" s="214"/>
      <c r="P727" s="214"/>
      <c r="Q727" s="214"/>
      <c r="R727" s="214"/>
      <c r="S727" s="214"/>
      <c r="T727" s="215"/>
      <c r="AT727" s="216" t="s">
        <v>183</v>
      </c>
      <c r="AU727" s="216" t="s">
        <v>82</v>
      </c>
      <c r="AV727" s="11" t="s">
        <v>80</v>
      </c>
      <c r="AW727" s="11" t="s">
        <v>35</v>
      </c>
      <c r="AX727" s="11" t="s">
        <v>72</v>
      </c>
      <c r="AY727" s="216" t="s">
        <v>173</v>
      </c>
    </row>
    <row r="728" spans="2:51" s="11" customFormat="1" ht="13.5">
      <c r="B728" s="205"/>
      <c r="C728" s="206"/>
      <c r="D728" s="207" t="s">
        <v>183</v>
      </c>
      <c r="E728" s="208" t="s">
        <v>21</v>
      </c>
      <c r="F728" s="209" t="s">
        <v>879</v>
      </c>
      <c r="G728" s="206"/>
      <c r="H728" s="210" t="s">
        <v>21</v>
      </c>
      <c r="I728" s="211"/>
      <c r="J728" s="206"/>
      <c r="K728" s="206"/>
      <c r="L728" s="212"/>
      <c r="M728" s="213"/>
      <c r="N728" s="214"/>
      <c r="O728" s="214"/>
      <c r="P728" s="214"/>
      <c r="Q728" s="214"/>
      <c r="R728" s="214"/>
      <c r="S728" s="214"/>
      <c r="T728" s="215"/>
      <c r="AT728" s="216" t="s">
        <v>183</v>
      </c>
      <c r="AU728" s="216" t="s">
        <v>82</v>
      </c>
      <c r="AV728" s="11" t="s">
        <v>80</v>
      </c>
      <c r="AW728" s="11" t="s">
        <v>35</v>
      </c>
      <c r="AX728" s="11" t="s">
        <v>72</v>
      </c>
      <c r="AY728" s="216" t="s">
        <v>173</v>
      </c>
    </row>
    <row r="729" spans="2:51" s="12" customFormat="1" ht="13.5">
      <c r="B729" s="217"/>
      <c r="C729" s="218"/>
      <c r="D729" s="207" t="s">
        <v>183</v>
      </c>
      <c r="E729" s="219" t="s">
        <v>21</v>
      </c>
      <c r="F729" s="220" t="s">
        <v>900</v>
      </c>
      <c r="G729" s="218"/>
      <c r="H729" s="221">
        <v>8.515</v>
      </c>
      <c r="I729" s="222"/>
      <c r="J729" s="218"/>
      <c r="K729" s="218"/>
      <c r="L729" s="223"/>
      <c r="M729" s="224"/>
      <c r="N729" s="225"/>
      <c r="O729" s="225"/>
      <c r="P729" s="225"/>
      <c r="Q729" s="225"/>
      <c r="R729" s="225"/>
      <c r="S729" s="225"/>
      <c r="T729" s="226"/>
      <c r="AT729" s="227" t="s">
        <v>183</v>
      </c>
      <c r="AU729" s="227" t="s">
        <v>82</v>
      </c>
      <c r="AV729" s="12" t="s">
        <v>82</v>
      </c>
      <c r="AW729" s="12" t="s">
        <v>35</v>
      </c>
      <c r="AX729" s="12" t="s">
        <v>72</v>
      </c>
      <c r="AY729" s="227" t="s">
        <v>173</v>
      </c>
    </row>
    <row r="730" spans="2:51" s="11" customFormat="1" ht="13.5">
      <c r="B730" s="205"/>
      <c r="C730" s="206"/>
      <c r="D730" s="207" t="s">
        <v>183</v>
      </c>
      <c r="E730" s="208" t="s">
        <v>21</v>
      </c>
      <c r="F730" s="209" t="s">
        <v>783</v>
      </c>
      <c r="G730" s="206"/>
      <c r="H730" s="210" t="s">
        <v>21</v>
      </c>
      <c r="I730" s="211"/>
      <c r="J730" s="206"/>
      <c r="K730" s="206"/>
      <c r="L730" s="212"/>
      <c r="M730" s="213"/>
      <c r="N730" s="214"/>
      <c r="O730" s="214"/>
      <c r="P730" s="214"/>
      <c r="Q730" s="214"/>
      <c r="R730" s="214"/>
      <c r="S730" s="214"/>
      <c r="T730" s="215"/>
      <c r="AT730" s="216" t="s">
        <v>183</v>
      </c>
      <c r="AU730" s="216" t="s">
        <v>82</v>
      </c>
      <c r="AV730" s="11" t="s">
        <v>80</v>
      </c>
      <c r="AW730" s="11" t="s">
        <v>35</v>
      </c>
      <c r="AX730" s="11" t="s">
        <v>72</v>
      </c>
      <c r="AY730" s="216" t="s">
        <v>173</v>
      </c>
    </row>
    <row r="731" spans="2:51" s="11" customFormat="1" ht="13.5">
      <c r="B731" s="205"/>
      <c r="C731" s="206"/>
      <c r="D731" s="207" t="s">
        <v>183</v>
      </c>
      <c r="E731" s="208" t="s">
        <v>21</v>
      </c>
      <c r="F731" s="209" t="s">
        <v>727</v>
      </c>
      <c r="G731" s="206"/>
      <c r="H731" s="210" t="s">
        <v>21</v>
      </c>
      <c r="I731" s="211"/>
      <c r="J731" s="206"/>
      <c r="K731" s="206"/>
      <c r="L731" s="212"/>
      <c r="M731" s="213"/>
      <c r="N731" s="214"/>
      <c r="O731" s="214"/>
      <c r="P731" s="214"/>
      <c r="Q731" s="214"/>
      <c r="R731" s="214"/>
      <c r="S731" s="214"/>
      <c r="T731" s="215"/>
      <c r="AT731" s="216" t="s">
        <v>183</v>
      </c>
      <c r="AU731" s="216" t="s">
        <v>82</v>
      </c>
      <c r="AV731" s="11" t="s">
        <v>80</v>
      </c>
      <c r="AW731" s="11" t="s">
        <v>35</v>
      </c>
      <c r="AX731" s="11" t="s">
        <v>72</v>
      </c>
      <c r="AY731" s="216" t="s">
        <v>173</v>
      </c>
    </row>
    <row r="732" spans="2:51" s="11" customFormat="1" ht="13.5">
      <c r="B732" s="205"/>
      <c r="C732" s="206"/>
      <c r="D732" s="207" t="s">
        <v>183</v>
      </c>
      <c r="E732" s="208" t="s">
        <v>21</v>
      </c>
      <c r="F732" s="209" t="s">
        <v>879</v>
      </c>
      <c r="G732" s="206"/>
      <c r="H732" s="210" t="s">
        <v>21</v>
      </c>
      <c r="I732" s="211"/>
      <c r="J732" s="206"/>
      <c r="K732" s="206"/>
      <c r="L732" s="212"/>
      <c r="M732" s="213"/>
      <c r="N732" s="214"/>
      <c r="O732" s="214"/>
      <c r="P732" s="214"/>
      <c r="Q732" s="214"/>
      <c r="R732" s="214"/>
      <c r="S732" s="214"/>
      <c r="T732" s="215"/>
      <c r="AT732" s="216" t="s">
        <v>183</v>
      </c>
      <c r="AU732" s="216" t="s">
        <v>82</v>
      </c>
      <c r="AV732" s="11" t="s">
        <v>80</v>
      </c>
      <c r="AW732" s="11" t="s">
        <v>35</v>
      </c>
      <c r="AX732" s="11" t="s">
        <v>72</v>
      </c>
      <c r="AY732" s="216" t="s">
        <v>173</v>
      </c>
    </row>
    <row r="733" spans="2:51" s="12" customFormat="1" ht="13.5">
      <c r="B733" s="217"/>
      <c r="C733" s="218"/>
      <c r="D733" s="207" t="s">
        <v>183</v>
      </c>
      <c r="E733" s="219" t="s">
        <v>21</v>
      </c>
      <c r="F733" s="220" t="s">
        <v>901</v>
      </c>
      <c r="G733" s="218"/>
      <c r="H733" s="221">
        <v>19.48</v>
      </c>
      <c r="I733" s="222"/>
      <c r="J733" s="218"/>
      <c r="K733" s="218"/>
      <c r="L733" s="223"/>
      <c r="M733" s="224"/>
      <c r="N733" s="225"/>
      <c r="O733" s="225"/>
      <c r="P733" s="225"/>
      <c r="Q733" s="225"/>
      <c r="R733" s="225"/>
      <c r="S733" s="225"/>
      <c r="T733" s="226"/>
      <c r="AT733" s="227" t="s">
        <v>183</v>
      </c>
      <c r="AU733" s="227" t="s">
        <v>82</v>
      </c>
      <c r="AV733" s="12" t="s">
        <v>82</v>
      </c>
      <c r="AW733" s="12" t="s">
        <v>35</v>
      </c>
      <c r="AX733" s="12" t="s">
        <v>72</v>
      </c>
      <c r="AY733" s="227" t="s">
        <v>173</v>
      </c>
    </row>
    <row r="734" spans="2:51" s="14" customFormat="1" ht="13.5">
      <c r="B734" s="243"/>
      <c r="C734" s="244"/>
      <c r="D734" s="239" t="s">
        <v>183</v>
      </c>
      <c r="E734" s="254" t="s">
        <v>21</v>
      </c>
      <c r="F734" s="255" t="s">
        <v>204</v>
      </c>
      <c r="G734" s="244"/>
      <c r="H734" s="256">
        <v>27.995</v>
      </c>
      <c r="I734" s="248"/>
      <c r="J734" s="244"/>
      <c r="K734" s="244"/>
      <c r="L734" s="249"/>
      <c r="M734" s="250"/>
      <c r="N734" s="251"/>
      <c r="O734" s="251"/>
      <c r="P734" s="251"/>
      <c r="Q734" s="251"/>
      <c r="R734" s="251"/>
      <c r="S734" s="251"/>
      <c r="T734" s="252"/>
      <c r="AT734" s="253" t="s">
        <v>183</v>
      </c>
      <c r="AU734" s="253" t="s">
        <v>82</v>
      </c>
      <c r="AV734" s="14" t="s">
        <v>181</v>
      </c>
      <c r="AW734" s="14" t="s">
        <v>35</v>
      </c>
      <c r="AX734" s="14" t="s">
        <v>80</v>
      </c>
      <c r="AY734" s="253" t="s">
        <v>173</v>
      </c>
    </row>
    <row r="735" spans="2:65" s="1" customFormat="1" ht="22.5" customHeight="1">
      <c r="B735" s="41"/>
      <c r="C735" s="262" t="s">
        <v>568</v>
      </c>
      <c r="D735" s="262" t="s">
        <v>710</v>
      </c>
      <c r="E735" s="263" t="s">
        <v>902</v>
      </c>
      <c r="F735" s="264" t="s">
        <v>903</v>
      </c>
      <c r="G735" s="265" t="s">
        <v>611</v>
      </c>
      <c r="H735" s="266">
        <v>32.194</v>
      </c>
      <c r="I735" s="267"/>
      <c r="J735" s="268">
        <f>ROUND(I735*H735,2)</f>
        <v>0</v>
      </c>
      <c r="K735" s="264" t="s">
        <v>180</v>
      </c>
      <c r="L735" s="269"/>
      <c r="M735" s="270" t="s">
        <v>21</v>
      </c>
      <c r="N735" s="271" t="s">
        <v>43</v>
      </c>
      <c r="O735" s="42"/>
      <c r="P735" s="202">
        <f>O735*H735</f>
        <v>0</v>
      </c>
      <c r="Q735" s="202">
        <v>0.00028</v>
      </c>
      <c r="R735" s="202">
        <f>Q735*H735</f>
        <v>0.00901432</v>
      </c>
      <c r="S735" s="202">
        <v>0</v>
      </c>
      <c r="T735" s="203">
        <f>S735*H735</f>
        <v>0</v>
      </c>
      <c r="AR735" s="24" t="s">
        <v>600</v>
      </c>
      <c r="AT735" s="24" t="s">
        <v>710</v>
      </c>
      <c r="AU735" s="24" t="s">
        <v>82</v>
      </c>
      <c r="AY735" s="24" t="s">
        <v>173</v>
      </c>
      <c r="BE735" s="204">
        <f>IF(N735="základní",J735,0)</f>
        <v>0</v>
      </c>
      <c r="BF735" s="204">
        <f>IF(N735="snížená",J735,0)</f>
        <v>0</v>
      </c>
      <c r="BG735" s="204">
        <f>IF(N735="zákl. přenesená",J735,0)</f>
        <v>0</v>
      </c>
      <c r="BH735" s="204">
        <f>IF(N735="sníž. přenesená",J735,0)</f>
        <v>0</v>
      </c>
      <c r="BI735" s="204">
        <f>IF(N735="nulová",J735,0)</f>
        <v>0</v>
      </c>
      <c r="BJ735" s="24" t="s">
        <v>80</v>
      </c>
      <c r="BK735" s="204">
        <f>ROUND(I735*H735,2)</f>
        <v>0</v>
      </c>
      <c r="BL735" s="24" t="s">
        <v>465</v>
      </c>
      <c r="BM735" s="24" t="s">
        <v>904</v>
      </c>
    </row>
    <row r="736" spans="2:51" s="11" customFormat="1" ht="13.5">
      <c r="B736" s="205"/>
      <c r="C736" s="206"/>
      <c r="D736" s="207" t="s">
        <v>183</v>
      </c>
      <c r="E736" s="208" t="s">
        <v>21</v>
      </c>
      <c r="F736" s="209" t="s">
        <v>783</v>
      </c>
      <c r="G736" s="206"/>
      <c r="H736" s="210" t="s">
        <v>21</v>
      </c>
      <c r="I736" s="211"/>
      <c r="J736" s="206"/>
      <c r="K736" s="206"/>
      <c r="L736" s="212"/>
      <c r="M736" s="213"/>
      <c r="N736" s="214"/>
      <c r="O736" s="214"/>
      <c r="P736" s="214"/>
      <c r="Q736" s="214"/>
      <c r="R736" s="214"/>
      <c r="S736" s="214"/>
      <c r="T736" s="215"/>
      <c r="AT736" s="216" t="s">
        <v>183</v>
      </c>
      <c r="AU736" s="216" t="s">
        <v>82</v>
      </c>
      <c r="AV736" s="11" t="s">
        <v>80</v>
      </c>
      <c r="AW736" s="11" t="s">
        <v>35</v>
      </c>
      <c r="AX736" s="11" t="s">
        <v>72</v>
      </c>
      <c r="AY736" s="216" t="s">
        <v>173</v>
      </c>
    </row>
    <row r="737" spans="2:51" s="11" customFormat="1" ht="13.5">
      <c r="B737" s="205"/>
      <c r="C737" s="206"/>
      <c r="D737" s="207" t="s">
        <v>183</v>
      </c>
      <c r="E737" s="208" t="s">
        <v>21</v>
      </c>
      <c r="F737" s="209" t="s">
        <v>784</v>
      </c>
      <c r="G737" s="206"/>
      <c r="H737" s="210" t="s">
        <v>21</v>
      </c>
      <c r="I737" s="211"/>
      <c r="J737" s="206"/>
      <c r="K737" s="206"/>
      <c r="L737" s="212"/>
      <c r="M737" s="213"/>
      <c r="N737" s="214"/>
      <c r="O737" s="214"/>
      <c r="P737" s="214"/>
      <c r="Q737" s="214"/>
      <c r="R737" s="214"/>
      <c r="S737" s="214"/>
      <c r="T737" s="215"/>
      <c r="AT737" s="216" t="s">
        <v>183</v>
      </c>
      <c r="AU737" s="216" t="s">
        <v>82</v>
      </c>
      <c r="AV737" s="11" t="s">
        <v>80</v>
      </c>
      <c r="AW737" s="11" t="s">
        <v>35</v>
      </c>
      <c r="AX737" s="11" t="s">
        <v>72</v>
      </c>
      <c r="AY737" s="216" t="s">
        <v>173</v>
      </c>
    </row>
    <row r="738" spans="2:51" s="11" customFormat="1" ht="13.5">
      <c r="B738" s="205"/>
      <c r="C738" s="206"/>
      <c r="D738" s="207" t="s">
        <v>183</v>
      </c>
      <c r="E738" s="208" t="s">
        <v>21</v>
      </c>
      <c r="F738" s="209" t="s">
        <v>879</v>
      </c>
      <c r="G738" s="206"/>
      <c r="H738" s="210" t="s">
        <v>21</v>
      </c>
      <c r="I738" s="211"/>
      <c r="J738" s="206"/>
      <c r="K738" s="206"/>
      <c r="L738" s="212"/>
      <c r="M738" s="213"/>
      <c r="N738" s="214"/>
      <c r="O738" s="214"/>
      <c r="P738" s="214"/>
      <c r="Q738" s="214"/>
      <c r="R738" s="214"/>
      <c r="S738" s="214"/>
      <c r="T738" s="215"/>
      <c r="AT738" s="216" t="s">
        <v>183</v>
      </c>
      <c r="AU738" s="216" t="s">
        <v>82</v>
      </c>
      <c r="AV738" s="11" t="s">
        <v>80</v>
      </c>
      <c r="AW738" s="11" t="s">
        <v>35</v>
      </c>
      <c r="AX738" s="11" t="s">
        <v>72</v>
      </c>
      <c r="AY738" s="216" t="s">
        <v>173</v>
      </c>
    </row>
    <row r="739" spans="2:51" s="12" customFormat="1" ht="13.5">
      <c r="B739" s="217"/>
      <c r="C739" s="218"/>
      <c r="D739" s="207" t="s">
        <v>183</v>
      </c>
      <c r="E739" s="219" t="s">
        <v>21</v>
      </c>
      <c r="F739" s="220" t="s">
        <v>900</v>
      </c>
      <c r="G739" s="218"/>
      <c r="H739" s="221">
        <v>8.515</v>
      </c>
      <c r="I739" s="222"/>
      <c r="J739" s="218"/>
      <c r="K739" s="218"/>
      <c r="L739" s="223"/>
      <c r="M739" s="224"/>
      <c r="N739" s="225"/>
      <c r="O739" s="225"/>
      <c r="P739" s="225"/>
      <c r="Q739" s="225"/>
      <c r="R739" s="225"/>
      <c r="S739" s="225"/>
      <c r="T739" s="226"/>
      <c r="AT739" s="227" t="s">
        <v>183</v>
      </c>
      <c r="AU739" s="227" t="s">
        <v>82</v>
      </c>
      <c r="AV739" s="12" t="s">
        <v>82</v>
      </c>
      <c r="AW739" s="12" t="s">
        <v>35</v>
      </c>
      <c r="AX739" s="12" t="s">
        <v>72</v>
      </c>
      <c r="AY739" s="227" t="s">
        <v>173</v>
      </c>
    </row>
    <row r="740" spans="2:51" s="11" customFormat="1" ht="13.5">
      <c r="B740" s="205"/>
      <c r="C740" s="206"/>
      <c r="D740" s="207" t="s">
        <v>183</v>
      </c>
      <c r="E740" s="208" t="s">
        <v>21</v>
      </c>
      <c r="F740" s="209" t="s">
        <v>783</v>
      </c>
      <c r="G740" s="206"/>
      <c r="H740" s="210" t="s">
        <v>21</v>
      </c>
      <c r="I740" s="211"/>
      <c r="J740" s="206"/>
      <c r="K740" s="206"/>
      <c r="L740" s="212"/>
      <c r="M740" s="213"/>
      <c r="N740" s="214"/>
      <c r="O740" s="214"/>
      <c r="P740" s="214"/>
      <c r="Q740" s="214"/>
      <c r="R740" s="214"/>
      <c r="S740" s="214"/>
      <c r="T740" s="215"/>
      <c r="AT740" s="216" t="s">
        <v>183</v>
      </c>
      <c r="AU740" s="216" t="s">
        <v>82</v>
      </c>
      <c r="AV740" s="11" t="s">
        <v>80</v>
      </c>
      <c r="AW740" s="11" t="s">
        <v>35</v>
      </c>
      <c r="AX740" s="11" t="s">
        <v>72</v>
      </c>
      <c r="AY740" s="216" t="s">
        <v>173</v>
      </c>
    </row>
    <row r="741" spans="2:51" s="11" customFormat="1" ht="13.5">
      <c r="B741" s="205"/>
      <c r="C741" s="206"/>
      <c r="D741" s="207" t="s">
        <v>183</v>
      </c>
      <c r="E741" s="208" t="s">
        <v>21</v>
      </c>
      <c r="F741" s="209" t="s">
        <v>727</v>
      </c>
      <c r="G741" s="206"/>
      <c r="H741" s="210" t="s">
        <v>21</v>
      </c>
      <c r="I741" s="211"/>
      <c r="J741" s="206"/>
      <c r="K741" s="206"/>
      <c r="L741" s="212"/>
      <c r="M741" s="213"/>
      <c r="N741" s="214"/>
      <c r="O741" s="214"/>
      <c r="P741" s="214"/>
      <c r="Q741" s="214"/>
      <c r="R741" s="214"/>
      <c r="S741" s="214"/>
      <c r="T741" s="215"/>
      <c r="AT741" s="216" t="s">
        <v>183</v>
      </c>
      <c r="AU741" s="216" t="s">
        <v>82</v>
      </c>
      <c r="AV741" s="11" t="s">
        <v>80</v>
      </c>
      <c r="AW741" s="11" t="s">
        <v>35</v>
      </c>
      <c r="AX741" s="11" t="s">
        <v>72</v>
      </c>
      <c r="AY741" s="216" t="s">
        <v>173</v>
      </c>
    </row>
    <row r="742" spans="2:51" s="11" customFormat="1" ht="13.5">
      <c r="B742" s="205"/>
      <c r="C742" s="206"/>
      <c r="D742" s="207" t="s">
        <v>183</v>
      </c>
      <c r="E742" s="208" t="s">
        <v>21</v>
      </c>
      <c r="F742" s="209" t="s">
        <v>879</v>
      </c>
      <c r="G742" s="206"/>
      <c r="H742" s="210" t="s">
        <v>21</v>
      </c>
      <c r="I742" s="211"/>
      <c r="J742" s="206"/>
      <c r="K742" s="206"/>
      <c r="L742" s="212"/>
      <c r="M742" s="213"/>
      <c r="N742" s="214"/>
      <c r="O742" s="214"/>
      <c r="P742" s="214"/>
      <c r="Q742" s="214"/>
      <c r="R742" s="214"/>
      <c r="S742" s="214"/>
      <c r="T742" s="215"/>
      <c r="AT742" s="216" t="s">
        <v>183</v>
      </c>
      <c r="AU742" s="216" t="s">
        <v>82</v>
      </c>
      <c r="AV742" s="11" t="s">
        <v>80</v>
      </c>
      <c r="AW742" s="11" t="s">
        <v>35</v>
      </c>
      <c r="AX742" s="11" t="s">
        <v>72</v>
      </c>
      <c r="AY742" s="216" t="s">
        <v>173</v>
      </c>
    </row>
    <row r="743" spans="2:51" s="12" customFormat="1" ht="13.5">
      <c r="B743" s="217"/>
      <c r="C743" s="218"/>
      <c r="D743" s="207" t="s">
        <v>183</v>
      </c>
      <c r="E743" s="219" t="s">
        <v>21</v>
      </c>
      <c r="F743" s="220" t="s">
        <v>901</v>
      </c>
      <c r="G743" s="218"/>
      <c r="H743" s="221">
        <v>19.48</v>
      </c>
      <c r="I743" s="222"/>
      <c r="J743" s="218"/>
      <c r="K743" s="218"/>
      <c r="L743" s="223"/>
      <c r="M743" s="224"/>
      <c r="N743" s="225"/>
      <c r="O743" s="225"/>
      <c r="P743" s="225"/>
      <c r="Q743" s="225"/>
      <c r="R743" s="225"/>
      <c r="S743" s="225"/>
      <c r="T743" s="226"/>
      <c r="AT743" s="227" t="s">
        <v>183</v>
      </c>
      <c r="AU743" s="227" t="s">
        <v>82</v>
      </c>
      <c r="AV743" s="12" t="s">
        <v>82</v>
      </c>
      <c r="AW743" s="12" t="s">
        <v>35</v>
      </c>
      <c r="AX743" s="12" t="s">
        <v>72</v>
      </c>
      <c r="AY743" s="227" t="s">
        <v>173</v>
      </c>
    </row>
    <row r="744" spans="2:51" s="14" customFormat="1" ht="13.5">
      <c r="B744" s="243"/>
      <c r="C744" s="244"/>
      <c r="D744" s="207" t="s">
        <v>183</v>
      </c>
      <c r="E744" s="245" t="s">
        <v>21</v>
      </c>
      <c r="F744" s="246" t="s">
        <v>204</v>
      </c>
      <c r="G744" s="244"/>
      <c r="H744" s="247">
        <v>27.995</v>
      </c>
      <c r="I744" s="248"/>
      <c r="J744" s="244"/>
      <c r="K744" s="244"/>
      <c r="L744" s="249"/>
      <c r="M744" s="250"/>
      <c r="N744" s="251"/>
      <c r="O744" s="251"/>
      <c r="P744" s="251"/>
      <c r="Q744" s="251"/>
      <c r="R744" s="251"/>
      <c r="S744" s="251"/>
      <c r="T744" s="252"/>
      <c r="AT744" s="253" t="s">
        <v>183</v>
      </c>
      <c r="AU744" s="253" t="s">
        <v>82</v>
      </c>
      <c r="AV744" s="14" t="s">
        <v>181</v>
      </c>
      <c r="AW744" s="14" t="s">
        <v>35</v>
      </c>
      <c r="AX744" s="14" t="s">
        <v>80</v>
      </c>
      <c r="AY744" s="253" t="s">
        <v>173</v>
      </c>
    </row>
    <row r="745" spans="2:51" s="12" customFormat="1" ht="13.5">
      <c r="B745" s="217"/>
      <c r="C745" s="218"/>
      <c r="D745" s="239" t="s">
        <v>183</v>
      </c>
      <c r="E745" s="218"/>
      <c r="F745" s="257" t="s">
        <v>905</v>
      </c>
      <c r="G745" s="218"/>
      <c r="H745" s="258">
        <v>32.194</v>
      </c>
      <c r="I745" s="222"/>
      <c r="J745" s="218"/>
      <c r="K745" s="218"/>
      <c r="L745" s="223"/>
      <c r="M745" s="224"/>
      <c r="N745" s="225"/>
      <c r="O745" s="225"/>
      <c r="P745" s="225"/>
      <c r="Q745" s="225"/>
      <c r="R745" s="225"/>
      <c r="S745" s="225"/>
      <c r="T745" s="226"/>
      <c r="AT745" s="227" t="s">
        <v>183</v>
      </c>
      <c r="AU745" s="227" t="s">
        <v>82</v>
      </c>
      <c r="AV745" s="12" t="s">
        <v>82</v>
      </c>
      <c r="AW745" s="12" t="s">
        <v>6</v>
      </c>
      <c r="AX745" s="12" t="s">
        <v>80</v>
      </c>
      <c r="AY745" s="227" t="s">
        <v>173</v>
      </c>
    </row>
    <row r="746" spans="2:65" s="1" customFormat="1" ht="22.5" customHeight="1">
      <c r="B746" s="41"/>
      <c r="C746" s="193" t="s">
        <v>574</v>
      </c>
      <c r="D746" s="193" t="s">
        <v>176</v>
      </c>
      <c r="E746" s="194" t="s">
        <v>906</v>
      </c>
      <c r="F746" s="195" t="s">
        <v>907</v>
      </c>
      <c r="G746" s="196" t="s">
        <v>611</v>
      </c>
      <c r="H746" s="197">
        <v>22</v>
      </c>
      <c r="I746" s="198"/>
      <c r="J746" s="199">
        <f>ROUND(I746*H746,2)</f>
        <v>0</v>
      </c>
      <c r="K746" s="195" t="s">
        <v>180</v>
      </c>
      <c r="L746" s="61"/>
      <c r="M746" s="200" t="s">
        <v>21</v>
      </c>
      <c r="N746" s="201" t="s">
        <v>43</v>
      </c>
      <c r="O746" s="42"/>
      <c r="P746" s="202">
        <f>O746*H746</f>
        <v>0</v>
      </c>
      <c r="Q746" s="202">
        <v>0</v>
      </c>
      <c r="R746" s="202">
        <f>Q746*H746</f>
        <v>0</v>
      </c>
      <c r="S746" s="202">
        <v>0</v>
      </c>
      <c r="T746" s="203">
        <f>S746*H746</f>
        <v>0</v>
      </c>
      <c r="AR746" s="24" t="s">
        <v>465</v>
      </c>
      <c r="AT746" s="24" t="s">
        <v>176</v>
      </c>
      <c r="AU746" s="24" t="s">
        <v>82</v>
      </c>
      <c r="AY746" s="24" t="s">
        <v>173</v>
      </c>
      <c r="BE746" s="204">
        <f>IF(N746="základní",J746,0)</f>
        <v>0</v>
      </c>
      <c r="BF746" s="204">
        <f>IF(N746="snížená",J746,0)</f>
        <v>0</v>
      </c>
      <c r="BG746" s="204">
        <f>IF(N746="zákl. přenesená",J746,0)</f>
        <v>0</v>
      </c>
      <c r="BH746" s="204">
        <f>IF(N746="sníž. přenesená",J746,0)</f>
        <v>0</v>
      </c>
      <c r="BI746" s="204">
        <f>IF(N746="nulová",J746,0)</f>
        <v>0</v>
      </c>
      <c r="BJ746" s="24" t="s">
        <v>80</v>
      </c>
      <c r="BK746" s="204">
        <f>ROUND(I746*H746,2)</f>
        <v>0</v>
      </c>
      <c r="BL746" s="24" t="s">
        <v>465</v>
      </c>
      <c r="BM746" s="24" t="s">
        <v>908</v>
      </c>
    </row>
    <row r="747" spans="2:51" s="11" customFormat="1" ht="27">
      <c r="B747" s="205"/>
      <c r="C747" s="206"/>
      <c r="D747" s="207" t="s">
        <v>183</v>
      </c>
      <c r="E747" s="208" t="s">
        <v>21</v>
      </c>
      <c r="F747" s="209" t="s">
        <v>909</v>
      </c>
      <c r="G747" s="206"/>
      <c r="H747" s="210" t="s">
        <v>21</v>
      </c>
      <c r="I747" s="211"/>
      <c r="J747" s="206"/>
      <c r="K747" s="206"/>
      <c r="L747" s="212"/>
      <c r="M747" s="213"/>
      <c r="N747" s="214"/>
      <c r="O747" s="214"/>
      <c r="P747" s="214"/>
      <c r="Q747" s="214"/>
      <c r="R747" s="214"/>
      <c r="S747" s="214"/>
      <c r="T747" s="215"/>
      <c r="AT747" s="216" t="s">
        <v>183</v>
      </c>
      <c r="AU747" s="216" t="s">
        <v>82</v>
      </c>
      <c r="AV747" s="11" t="s">
        <v>80</v>
      </c>
      <c r="AW747" s="11" t="s">
        <v>35</v>
      </c>
      <c r="AX747" s="11" t="s">
        <v>72</v>
      </c>
      <c r="AY747" s="216" t="s">
        <v>173</v>
      </c>
    </row>
    <row r="748" spans="2:51" s="12" customFormat="1" ht="13.5">
      <c r="B748" s="217"/>
      <c r="C748" s="218"/>
      <c r="D748" s="207" t="s">
        <v>183</v>
      </c>
      <c r="E748" s="219" t="s">
        <v>21</v>
      </c>
      <c r="F748" s="220" t="s">
        <v>510</v>
      </c>
      <c r="G748" s="218"/>
      <c r="H748" s="221">
        <v>22</v>
      </c>
      <c r="I748" s="222"/>
      <c r="J748" s="218"/>
      <c r="K748" s="218"/>
      <c r="L748" s="223"/>
      <c r="M748" s="224"/>
      <c r="N748" s="225"/>
      <c r="O748" s="225"/>
      <c r="P748" s="225"/>
      <c r="Q748" s="225"/>
      <c r="R748" s="225"/>
      <c r="S748" s="225"/>
      <c r="T748" s="226"/>
      <c r="AT748" s="227" t="s">
        <v>183</v>
      </c>
      <c r="AU748" s="227" t="s">
        <v>82</v>
      </c>
      <c r="AV748" s="12" t="s">
        <v>82</v>
      </c>
      <c r="AW748" s="12" t="s">
        <v>35</v>
      </c>
      <c r="AX748" s="12" t="s">
        <v>72</v>
      </c>
      <c r="AY748" s="227" t="s">
        <v>173</v>
      </c>
    </row>
    <row r="749" spans="2:51" s="14" customFormat="1" ht="13.5">
      <c r="B749" s="243"/>
      <c r="C749" s="244"/>
      <c r="D749" s="239" t="s">
        <v>183</v>
      </c>
      <c r="E749" s="254" t="s">
        <v>21</v>
      </c>
      <c r="F749" s="255" t="s">
        <v>204</v>
      </c>
      <c r="G749" s="244"/>
      <c r="H749" s="256">
        <v>22</v>
      </c>
      <c r="I749" s="248"/>
      <c r="J749" s="244"/>
      <c r="K749" s="244"/>
      <c r="L749" s="249"/>
      <c r="M749" s="250"/>
      <c r="N749" s="251"/>
      <c r="O749" s="251"/>
      <c r="P749" s="251"/>
      <c r="Q749" s="251"/>
      <c r="R749" s="251"/>
      <c r="S749" s="251"/>
      <c r="T749" s="252"/>
      <c r="AT749" s="253" t="s">
        <v>183</v>
      </c>
      <c r="AU749" s="253" t="s">
        <v>82</v>
      </c>
      <c r="AV749" s="14" t="s">
        <v>181</v>
      </c>
      <c r="AW749" s="14" t="s">
        <v>35</v>
      </c>
      <c r="AX749" s="14" t="s">
        <v>80</v>
      </c>
      <c r="AY749" s="253" t="s">
        <v>173</v>
      </c>
    </row>
    <row r="750" spans="2:65" s="1" customFormat="1" ht="31.5" customHeight="1">
      <c r="B750" s="41"/>
      <c r="C750" s="262" t="s">
        <v>577</v>
      </c>
      <c r="D750" s="262" t="s">
        <v>710</v>
      </c>
      <c r="E750" s="263" t="s">
        <v>910</v>
      </c>
      <c r="F750" s="264" t="s">
        <v>911</v>
      </c>
      <c r="G750" s="265" t="s">
        <v>611</v>
      </c>
      <c r="H750" s="266">
        <v>22.44</v>
      </c>
      <c r="I750" s="267"/>
      <c r="J750" s="268">
        <f>ROUND(I750*H750,2)</f>
        <v>0</v>
      </c>
      <c r="K750" s="264" t="s">
        <v>180</v>
      </c>
      <c r="L750" s="269"/>
      <c r="M750" s="270" t="s">
        <v>21</v>
      </c>
      <c r="N750" s="271" t="s">
        <v>43</v>
      </c>
      <c r="O750" s="42"/>
      <c r="P750" s="202">
        <f>O750*H750</f>
        <v>0</v>
      </c>
      <c r="Q750" s="202">
        <v>6E-05</v>
      </c>
      <c r="R750" s="202">
        <f>Q750*H750</f>
        <v>0.0013464000000000002</v>
      </c>
      <c r="S750" s="202">
        <v>0</v>
      </c>
      <c r="T750" s="203">
        <f>S750*H750</f>
        <v>0</v>
      </c>
      <c r="AR750" s="24" t="s">
        <v>600</v>
      </c>
      <c r="AT750" s="24" t="s">
        <v>710</v>
      </c>
      <c r="AU750" s="24" t="s">
        <v>82</v>
      </c>
      <c r="AY750" s="24" t="s">
        <v>173</v>
      </c>
      <c r="BE750" s="204">
        <f>IF(N750="základní",J750,0)</f>
        <v>0</v>
      </c>
      <c r="BF750" s="204">
        <f>IF(N750="snížená",J750,0)</f>
        <v>0</v>
      </c>
      <c r="BG750" s="204">
        <f>IF(N750="zákl. přenesená",J750,0)</f>
        <v>0</v>
      </c>
      <c r="BH750" s="204">
        <f>IF(N750="sníž. přenesená",J750,0)</f>
        <v>0</v>
      </c>
      <c r="BI750" s="204">
        <f>IF(N750="nulová",J750,0)</f>
        <v>0</v>
      </c>
      <c r="BJ750" s="24" t="s">
        <v>80</v>
      </c>
      <c r="BK750" s="204">
        <f>ROUND(I750*H750,2)</f>
        <v>0</v>
      </c>
      <c r="BL750" s="24" t="s">
        <v>465</v>
      </c>
      <c r="BM750" s="24" t="s">
        <v>912</v>
      </c>
    </row>
    <row r="751" spans="2:51" s="12" customFormat="1" ht="13.5">
      <c r="B751" s="217"/>
      <c r="C751" s="218"/>
      <c r="D751" s="239" t="s">
        <v>183</v>
      </c>
      <c r="E751" s="218"/>
      <c r="F751" s="257" t="s">
        <v>913</v>
      </c>
      <c r="G751" s="218"/>
      <c r="H751" s="258">
        <v>22.44</v>
      </c>
      <c r="I751" s="222"/>
      <c r="J751" s="218"/>
      <c r="K751" s="218"/>
      <c r="L751" s="223"/>
      <c r="M751" s="224"/>
      <c r="N751" s="225"/>
      <c r="O751" s="225"/>
      <c r="P751" s="225"/>
      <c r="Q751" s="225"/>
      <c r="R751" s="225"/>
      <c r="S751" s="225"/>
      <c r="T751" s="226"/>
      <c r="AT751" s="227" t="s">
        <v>183</v>
      </c>
      <c r="AU751" s="227" t="s">
        <v>82</v>
      </c>
      <c r="AV751" s="12" t="s">
        <v>82</v>
      </c>
      <c r="AW751" s="12" t="s">
        <v>6</v>
      </c>
      <c r="AX751" s="12" t="s">
        <v>80</v>
      </c>
      <c r="AY751" s="227" t="s">
        <v>173</v>
      </c>
    </row>
    <row r="752" spans="2:65" s="1" customFormat="1" ht="22.5" customHeight="1">
      <c r="B752" s="41"/>
      <c r="C752" s="193" t="s">
        <v>583</v>
      </c>
      <c r="D752" s="193" t="s">
        <v>176</v>
      </c>
      <c r="E752" s="194" t="s">
        <v>914</v>
      </c>
      <c r="F752" s="195" t="s">
        <v>915</v>
      </c>
      <c r="G752" s="196" t="s">
        <v>179</v>
      </c>
      <c r="H752" s="197">
        <v>25.11</v>
      </c>
      <c r="I752" s="198"/>
      <c r="J752" s="199">
        <f>ROUND(I752*H752,2)</f>
        <v>0</v>
      </c>
      <c r="K752" s="195" t="s">
        <v>180</v>
      </c>
      <c r="L752" s="61"/>
      <c r="M752" s="200" t="s">
        <v>21</v>
      </c>
      <c r="N752" s="201" t="s">
        <v>43</v>
      </c>
      <c r="O752" s="42"/>
      <c r="P752" s="202">
        <f>O752*H752</f>
        <v>0</v>
      </c>
      <c r="Q752" s="202">
        <v>0</v>
      </c>
      <c r="R752" s="202">
        <f>Q752*H752</f>
        <v>0</v>
      </c>
      <c r="S752" s="202">
        <v>0</v>
      </c>
      <c r="T752" s="203">
        <f>S752*H752</f>
        <v>0</v>
      </c>
      <c r="AR752" s="24" t="s">
        <v>465</v>
      </c>
      <c r="AT752" s="24" t="s">
        <v>176</v>
      </c>
      <c r="AU752" s="24" t="s">
        <v>82</v>
      </c>
      <c r="AY752" s="24" t="s">
        <v>173</v>
      </c>
      <c r="BE752" s="204">
        <f>IF(N752="základní",J752,0)</f>
        <v>0</v>
      </c>
      <c r="BF752" s="204">
        <f>IF(N752="snížená",J752,0)</f>
        <v>0</v>
      </c>
      <c r="BG752" s="204">
        <f>IF(N752="zákl. přenesená",J752,0)</f>
        <v>0</v>
      </c>
      <c r="BH752" s="204">
        <f>IF(N752="sníž. přenesená",J752,0)</f>
        <v>0</v>
      </c>
      <c r="BI752" s="204">
        <f>IF(N752="nulová",J752,0)</f>
        <v>0</v>
      </c>
      <c r="BJ752" s="24" t="s">
        <v>80</v>
      </c>
      <c r="BK752" s="204">
        <f>ROUND(I752*H752,2)</f>
        <v>0</v>
      </c>
      <c r="BL752" s="24" t="s">
        <v>465</v>
      </c>
      <c r="BM752" s="24" t="s">
        <v>916</v>
      </c>
    </row>
    <row r="753" spans="2:51" s="11" customFormat="1" ht="13.5">
      <c r="B753" s="205"/>
      <c r="C753" s="206"/>
      <c r="D753" s="207" t="s">
        <v>183</v>
      </c>
      <c r="E753" s="208" t="s">
        <v>21</v>
      </c>
      <c r="F753" s="209" t="s">
        <v>783</v>
      </c>
      <c r="G753" s="206"/>
      <c r="H753" s="210" t="s">
        <v>21</v>
      </c>
      <c r="I753" s="211"/>
      <c r="J753" s="206"/>
      <c r="K753" s="206"/>
      <c r="L753" s="212"/>
      <c r="M753" s="213"/>
      <c r="N753" s="214"/>
      <c r="O753" s="214"/>
      <c r="P753" s="214"/>
      <c r="Q753" s="214"/>
      <c r="R753" s="214"/>
      <c r="S753" s="214"/>
      <c r="T753" s="215"/>
      <c r="AT753" s="216" t="s">
        <v>183</v>
      </c>
      <c r="AU753" s="216" t="s">
        <v>82</v>
      </c>
      <c r="AV753" s="11" t="s">
        <v>80</v>
      </c>
      <c r="AW753" s="11" t="s">
        <v>35</v>
      </c>
      <c r="AX753" s="11" t="s">
        <v>72</v>
      </c>
      <c r="AY753" s="216" t="s">
        <v>173</v>
      </c>
    </row>
    <row r="754" spans="2:51" s="11" customFormat="1" ht="13.5">
      <c r="B754" s="205"/>
      <c r="C754" s="206"/>
      <c r="D754" s="207" t="s">
        <v>183</v>
      </c>
      <c r="E754" s="208" t="s">
        <v>21</v>
      </c>
      <c r="F754" s="209" t="s">
        <v>784</v>
      </c>
      <c r="G754" s="206"/>
      <c r="H754" s="210" t="s">
        <v>21</v>
      </c>
      <c r="I754" s="211"/>
      <c r="J754" s="206"/>
      <c r="K754" s="206"/>
      <c r="L754" s="212"/>
      <c r="M754" s="213"/>
      <c r="N754" s="214"/>
      <c r="O754" s="214"/>
      <c r="P754" s="214"/>
      <c r="Q754" s="214"/>
      <c r="R754" s="214"/>
      <c r="S754" s="214"/>
      <c r="T754" s="215"/>
      <c r="AT754" s="216" t="s">
        <v>183</v>
      </c>
      <c r="AU754" s="216" t="s">
        <v>82</v>
      </c>
      <c r="AV754" s="11" t="s">
        <v>80</v>
      </c>
      <c r="AW754" s="11" t="s">
        <v>35</v>
      </c>
      <c r="AX754" s="11" t="s">
        <v>72</v>
      </c>
      <c r="AY754" s="216" t="s">
        <v>173</v>
      </c>
    </row>
    <row r="755" spans="2:51" s="11" customFormat="1" ht="13.5">
      <c r="B755" s="205"/>
      <c r="C755" s="206"/>
      <c r="D755" s="207" t="s">
        <v>183</v>
      </c>
      <c r="E755" s="208" t="s">
        <v>21</v>
      </c>
      <c r="F755" s="209" t="s">
        <v>879</v>
      </c>
      <c r="G755" s="206"/>
      <c r="H755" s="210" t="s">
        <v>21</v>
      </c>
      <c r="I755" s="211"/>
      <c r="J755" s="206"/>
      <c r="K755" s="206"/>
      <c r="L755" s="212"/>
      <c r="M755" s="213"/>
      <c r="N755" s="214"/>
      <c r="O755" s="214"/>
      <c r="P755" s="214"/>
      <c r="Q755" s="214"/>
      <c r="R755" s="214"/>
      <c r="S755" s="214"/>
      <c r="T755" s="215"/>
      <c r="AT755" s="216" t="s">
        <v>183</v>
      </c>
      <c r="AU755" s="216" t="s">
        <v>82</v>
      </c>
      <c r="AV755" s="11" t="s">
        <v>80</v>
      </c>
      <c r="AW755" s="11" t="s">
        <v>35</v>
      </c>
      <c r="AX755" s="11" t="s">
        <v>72</v>
      </c>
      <c r="AY755" s="216" t="s">
        <v>173</v>
      </c>
    </row>
    <row r="756" spans="2:51" s="12" customFormat="1" ht="13.5">
      <c r="B756" s="217"/>
      <c r="C756" s="218"/>
      <c r="D756" s="207" t="s">
        <v>183</v>
      </c>
      <c r="E756" s="219" t="s">
        <v>21</v>
      </c>
      <c r="F756" s="220" t="s">
        <v>805</v>
      </c>
      <c r="G756" s="218"/>
      <c r="H756" s="221">
        <v>5.74</v>
      </c>
      <c r="I756" s="222"/>
      <c r="J756" s="218"/>
      <c r="K756" s="218"/>
      <c r="L756" s="223"/>
      <c r="M756" s="224"/>
      <c r="N756" s="225"/>
      <c r="O756" s="225"/>
      <c r="P756" s="225"/>
      <c r="Q756" s="225"/>
      <c r="R756" s="225"/>
      <c r="S756" s="225"/>
      <c r="T756" s="226"/>
      <c r="AT756" s="227" t="s">
        <v>183</v>
      </c>
      <c r="AU756" s="227" t="s">
        <v>82</v>
      </c>
      <c r="AV756" s="12" t="s">
        <v>82</v>
      </c>
      <c r="AW756" s="12" t="s">
        <v>35</v>
      </c>
      <c r="AX756" s="12" t="s">
        <v>72</v>
      </c>
      <c r="AY756" s="227" t="s">
        <v>173</v>
      </c>
    </row>
    <row r="757" spans="2:51" s="11" customFormat="1" ht="13.5">
      <c r="B757" s="205"/>
      <c r="C757" s="206"/>
      <c r="D757" s="207" t="s">
        <v>183</v>
      </c>
      <c r="E757" s="208" t="s">
        <v>21</v>
      </c>
      <c r="F757" s="209" t="s">
        <v>783</v>
      </c>
      <c r="G757" s="206"/>
      <c r="H757" s="210" t="s">
        <v>21</v>
      </c>
      <c r="I757" s="211"/>
      <c r="J757" s="206"/>
      <c r="K757" s="206"/>
      <c r="L757" s="212"/>
      <c r="M757" s="213"/>
      <c r="N757" s="214"/>
      <c r="O757" s="214"/>
      <c r="P757" s="214"/>
      <c r="Q757" s="214"/>
      <c r="R757" s="214"/>
      <c r="S757" s="214"/>
      <c r="T757" s="215"/>
      <c r="AT757" s="216" t="s">
        <v>183</v>
      </c>
      <c r="AU757" s="216" t="s">
        <v>82</v>
      </c>
      <c r="AV757" s="11" t="s">
        <v>80</v>
      </c>
      <c r="AW757" s="11" t="s">
        <v>35</v>
      </c>
      <c r="AX757" s="11" t="s">
        <v>72</v>
      </c>
      <c r="AY757" s="216" t="s">
        <v>173</v>
      </c>
    </row>
    <row r="758" spans="2:51" s="11" customFormat="1" ht="13.5">
      <c r="B758" s="205"/>
      <c r="C758" s="206"/>
      <c r="D758" s="207" t="s">
        <v>183</v>
      </c>
      <c r="E758" s="208" t="s">
        <v>21</v>
      </c>
      <c r="F758" s="209" t="s">
        <v>727</v>
      </c>
      <c r="G758" s="206"/>
      <c r="H758" s="210" t="s">
        <v>21</v>
      </c>
      <c r="I758" s="211"/>
      <c r="J758" s="206"/>
      <c r="K758" s="206"/>
      <c r="L758" s="212"/>
      <c r="M758" s="213"/>
      <c r="N758" s="214"/>
      <c r="O758" s="214"/>
      <c r="P758" s="214"/>
      <c r="Q758" s="214"/>
      <c r="R758" s="214"/>
      <c r="S758" s="214"/>
      <c r="T758" s="215"/>
      <c r="AT758" s="216" t="s">
        <v>183</v>
      </c>
      <c r="AU758" s="216" t="s">
        <v>82</v>
      </c>
      <c r="AV758" s="11" t="s">
        <v>80</v>
      </c>
      <c r="AW758" s="11" t="s">
        <v>35</v>
      </c>
      <c r="AX758" s="11" t="s">
        <v>72</v>
      </c>
      <c r="AY758" s="216" t="s">
        <v>173</v>
      </c>
    </row>
    <row r="759" spans="2:51" s="11" customFormat="1" ht="13.5">
      <c r="B759" s="205"/>
      <c r="C759" s="206"/>
      <c r="D759" s="207" t="s">
        <v>183</v>
      </c>
      <c r="E759" s="208" t="s">
        <v>21</v>
      </c>
      <c r="F759" s="209" t="s">
        <v>879</v>
      </c>
      <c r="G759" s="206"/>
      <c r="H759" s="210" t="s">
        <v>21</v>
      </c>
      <c r="I759" s="211"/>
      <c r="J759" s="206"/>
      <c r="K759" s="206"/>
      <c r="L759" s="212"/>
      <c r="M759" s="213"/>
      <c r="N759" s="214"/>
      <c r="O759" s="214"/>
      <c r="P759" s="214"/>
      <c r="Q759" s="214"/>
      <c r="R759" s="214"/>
      <c r="S759" s="214"/>
      <c r="T759" s="215"/>
      <c r="AT759" s="216" t="s">
        <v>183</v>
      </c>
      <c r="AU759" s="216" t="s">
        <v>82</v>
      </c>
      <c r="AV759" s="11" t="s">
        <v>80</v>
      </c>
      <c r="AW759" s="11" t="s">
        <v>35</v>
      </c>
      <c r="AX759" s="11" t="s">
        <v>72</v>
      </c>
      <c r="AY759" s="216" t="s">
        <v>173</v>
      </c>
    </row>
    <row r="760" spans="2:51" s="12" customFormat="1" ht="13.5">
      <c r="B760" s="217"/>
      <c r="C760" s="218"/>
      <c r="D760" s="207" t="s">
        <v>183</v>
      </c>
      <c r="E760" s="219" t="s">
        <v>21</v>
      </c>
      <c r="F760" s="220" t="s">
        <v>806</v>
      </c>
      <c r="G760" s="218"/>
      <c r="H760" s="221">
        <v>19.37</v>
      </c>
      <c r="I760" s="222"/>
      <c r="J760" s="218"/>
      <c r="K760" s="218"/>
      <c r="L760" s="223"/>
      <c r="M760" s="224"/>
      <c r="N760" s="225"/>
      <c r="O760" s="225"/>
      <c r="P760" s="225"/>
      <c r="Q760" s="225"/>
      <c r="R760" s="225"/>
      <c r="S760" s="225"/>
      <c r="T760" s="226"/>
      <c r="AT760" s="227" t="s">
        <v>183</v>
      </c>
      <c r="AU760" s="227" t="s">
        <v>82</v>
      </c>
      <c r="AV760" s="12" t="s">
        <v>82</v>
      </c>
      <c r="AW760" s="12" t="s">
        <v>35</v>
      </c>
      <c r="AX760" s="12" t="s">
        <v>72</v>
      </c>
      <c r="AY760" s="227" t="s">
        <v>173</v>
      </c>
    </row>
    <row r="761" spans="2:51" s="14" customFormat="1" ht="13.5">
      <c r="B761" s="243"/>
      <c r="C761" s="244"/>
      <c r="D761" s="239" t="s">
        <v>183</v>
      </c>
      <c r="E761" s="254" t="s">
        <v>21</v>
      </c>
      <c r="F761" s="255" t="s">
        <v>204</v>
      </c>
      <c r="G761" s="244"/>
      <c r="H761" s="256">
        <v>25.11</v>
      </c>
      <c r="I761" s="248"/>
      <c r="J761" s="244"/>
      <c r="K761" s="244"/>
      <c r="L761" s="249"/>
      <c r="M761" s="250"/>
      <c r="N761" s="251"/>
      <c r="O761" s="251"/>
      <c r="P761" s="251"/>
      <c r="Q761" s="251"/>
      <c r="R761" s="251"/>
      <c r="S761" s="251"/>
      <c r="T761" s="252"/>
      <c r="AT761" s="253" t="s">
        <v>183</v>
      </c>
      <c r="AU761" s="253" t="s">
        <v>82</v>
      </c>
      <c r="AV761" s="14" t="s">
        <v>181</v>
      </c>
      <c r="AW761" s="14" t="s">
        <v>35</v>
      </c>
      <c r="AX761" s="14" t="s">
        <v>80</v>
      </c>
      <c r="AY761" s="253" t="s">
        <v>173</v>
      </c>
    </row>
    <row r="762" spans="2:65" s="1" customFormat="1" ht="31.5" customHeight="1">
      <c r="B762" s="41"/>
      <c r="C762" s="193" t="s">
        <v>593</v>
      </c>
      <c r="D762" s="193" t="s">
        <v>176</v>
      </c>
      <c r="E762" s="194" t="s">
        <v>917</v>
      </c>
      <c r="F762" s="195" t="s">
        <v>918</v>
      </c>
      <c r="G762" s="196" t="s">
        <v>463</v>
      </c>
      <c r="H762" s="197">
        <v>0.289</v>
      </c>
      <c r="I762" s="198"/>
      <c r="J762" s="199">
        <f>ROUND(I762*H762,2)</f>
        <v>0</v>
      </c>
      <c r="K762" s="195" t="s">
        <v>180</v>
      </c>
      <c r="L762" s="61"/>
      <c r="M762" s="200" t="s">
        <v>21</v>
      </c>
      <c r="N762" s="201" t="s">
        <v>43</v>
      </c>
      <c r="O762" s="42"/>
      <c r="P762" s="202">
        <f>O762*H762</f>
        <v>0</v>
      </c>
      <c r="Q762" s="202">
        <v>0</v>
      </c>
      <c r="R762" s="202">
        <f>Q762*H762</f>
        <v>0</v>
      </c>
      <c r="S762" s="202">
        <v>0</v>
      </c>
      <c r="T762" s="203">
        <f>S762*H762</f>
        <v>0</v>
      </c>
      <c r="AR762" s="24" t="s">
        <v>465</v>
      </c>
      <c r="AT762" s="24" t="s">
        <v>176</v>
      </c>
      <c r="AU762" s="24" t="s">
        <v>82</v>
      </c>
      <c r="AY762" s="24" t="s">
        <v>173</v>
      </c>
      <c r="BE762" s="204">
        <f>IF(N762="základní",J762,0)</f>
        <v>0</v>
      </c>
      <c r="BF762" s="204">
        <f>IF(N762="snížená",J762,0)</f>
        <v>0</v>
      </c>
      <c r="BG762" s="204">
        <f>IF(N762="zákl. přenesená",J762,0)</f>
        <v>0</v>
      </c>
      <c r="BH762" s="204">
        <f>IF(N762="sníž. přenesená",J762,0)</f>
        <v>0</v>
      </c>
      <c r="BI762" s="204">
        <f>IF(N762="nulová",J762,0)</f>
        <v>0</v>
      </c>
      <c r="BJ762" s="24" t="s">
        <v>80</v>
      </c>
      <c r="BK762" s="204">
        <f>ROUND(I762*H762,2)</f>
        <v>0</v>
      </c>
      <c r="BL762" s="24" t="s">
        <v>465</v>
      </c>
      <c r="BM762" s="24" t="s">
        <v>919</v>
      </c>
    </row>
    <row r="763" spans="2:65" s="1" customFormat="1" ht="44.25" customHeight="1">
      <c r="B763" s="41"/>
      <c r="C763" s="193" t="s">
        <v>600</v>
      </c>
      <c r="D763" s="193" t="s">
        <v>176</v>
      </c>
      <c r="E763" s="194" t="s">
        <v>920</v>
      </c>
      <c r="F763" s="195" t="s">
        <v>921</v>
      </c>
      <c r="G763" s="196" t="s">
        <v>463</v>
      </c>
      <c r="H763" s="197">
        <v>0.289</v>
      </c>
      <c r="I763" s="198"/>
      <c r="J763" s="199">
        <f>ROUND(I763*H763,2)</f>
        <v>0</v>
      </c>
      <c r="K763" s="195" t="s">
        <v>180</v>
      </c>
      <c r="L763" s="61"/>
      <c r="M763" s="200" t="s">
        <v>21</v>
      </c>
      <c r="N763" s="272" t="s">
        <v>43</v>
      </c>
      <c r="O763" s="273"/>
      <c r="P763" s="274">
        <f>O763*H763</f>
        <v>0</v>
      </c>
      <c r="Q763" s="274">
        <v>0</v>
      </c>
      <c r="R763" s="274">
        <f>Q763*H763</f>
        <v>0</v>
      </c>
      <c r="S763" s="274">
        <v>0</v>
      </c>
      <c r="T763" s="275">
        <f>S763*H763</f>
        <v>0</v>
      </c>
      <c r="AR763" s="24" t="s">
        <v>465</v>
      </c>
      <c r="AT763" s="24" t="s">
        <v>176</v>
      </c>
      <c r="AU763" s="24" t="s">
        <v>82</v>
      </c>
      <c r="AY763" s="24" t="s">
        <v>173</v>
      </c>
      <c r="BE763" s="204">
        <f>IF(N763="základní",J763,0)</f>
        <v>0</v>
      </c>
      <c r="BF763" s="204">
        <f>IF(N763="snížená",J763,0)</f>
        <v>0</v>
      </c>
      <c r="BG763" s="204">
        <f>IF(N763="zákl. přenesená",J763,0)</f>
        <v>0</v>
      </c>
      <c r="BH763" s="204">
        <f>IF(N763="sníž. přenesená",J763,0)</f>
        <v>0</v>
      </c>
      <c r="BI763" s="204">
        <f>IF(N763="nulová",J763,0)</f>
        <v>0</v>
      </c>
      <c r="BJ763" s="24" t="s">
        <v>80</v>
      </c>
      <c r="BK763" s="204">
        <f>ROUND(I763*H763,2)</f>
        <v>0</v>
      </c>
      <c r="BL763" s="24" t="s">
        <v>465</v>
      </c>
      <c r="BM763" s="24" t="s">
        <v>922</v>
      </c>
    </row>
    <row r="764" spans="2:12" s="1" customFormat="1" ht="6.95" customHeight="1">
      <c r="B764" s="56"/>
      <c r="C764" s="57"/>
      <c r="D764" s="57"/>
      <c r="E764" s="57"/>
      <c r="F764" s="57"/>
      <c r="G764" s="57"/>
      <c r="H764" s="57"/>
      <c r="I764" s="139"/>
      <c r="J764" s="57"/>
      <c r="K764" s="57"/>
      <c r="L764" s="61"/>
    </row>
  </sheetData>
  <sheetProtection algorithmName="SHA-512" hashValue="QcKCu8na2v7YtFP6CaJIRgs76AW/mQL78C+t8FllfM0HU/zGNmpBK80f4NYbrvmfOKeaszb9SLsrvuFb4gG5dA==" saltValue="vI4prkHCBMR7oeohcnDW6Q==" spinCount="100000" sheet="1" objects="1" scenarios="1" formatCells="0" formatColumns="0" formatRows="0" sort="0" autoFilter="0"/>
  <autoFilter ref="C83:K763"/>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1"/>
  <sheetViews>
    <sheetView showGridLines="0" workbookViewId="0" topLeftCell="A1">
      <pane ySplit="1" topLeftCell="A163" activePane="bottomLeft" state="frozen"/>
      <selection pane="bottomLeft" activeCell="W168" sqref="W16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91</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923</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ROUND(SUM(BE78:BE190),2)</f>
        <v>0</v>
      </c>
      <c r="G30" s="42"/>
      <c r="H30" s="42"/>
      <c r="I30" s="131">
        <v>0.21</v>
      </c>
      <c r="J30" s="130">
        <f>ROUND(ROUND((SUM(BE78:BE190)),2)*I30,2)</f>
        <v>0</v>
      </c>
      <c r="K30" s="45"/>
    </row>
    <row r="31" spans="2:11" s="1" customFormat="1" ht="14.45" customHeight="1">
      <c r="B31" s="41"/>
      <c r="C31" s="42"/>
      <c r="D31" s="42"/>
      <c r="E31" s="49" t="s">
        <v>44</v>
      </c>
      <c r="F31" s="130">
        <f>ROUND(SUM(BF78:BF190),2)</f>
        <v>0</v>
      </c>
      <c r="G31" s="42"/>
      <c r="H31" s="42"/>
      <c r="I31" s="131">
        <v>0.15</v>
      </c>
      <c r="J31" s="130">
        <f>ROUND(ROUND((SUM(BF78:BF190)),2)*I31,2)</f>
        <v>0</v>
      </c>
      <c r="K31" s="45"/>
    </row>
    <row r="32" spans="2:11" s="1" customFormat="1" ht="14.45" customHeight="1" hidden="1">
      <c r="B32" s="41"/>
      <c r="C32" s="42"/>
      <c r="D32" s="42"/>
      <c r="E32" s="49" t="s">
        <v>45</v>
      </c>
      <c r="F32" s="130">
        <f>ROUND(SUM(BG78:BG190),2)</f>
        <v>0</v>
      </c>
      <c r="G32" s="42"/>
      <c r="H32" s="42"/>
      <c r="I32" s="131">
        <v>0.21</v>
      </c>
      <c r="J32" s="130">
        <v>0</v>
      </c>
      <c r="K32" s="45"/>
    </row>
    <row r="33" spans="2:11" s="1" customFormat="1" ht="14.45" customHeight="1" hidden="1">
      <c r="B33" s="41"/>
      <c r="C33" s="42"/>
      <c r="D33" s="42"/>
      <c r="E33" s="49" t="s">
        <v>46</v>
      </c>
      <c r="F33" s="130">
        <f>ROUND(SUM(BH78:BH190),2)</f>
        <v>0</v>
      </c>
      <c r="G33" s="42"/>
      <c r="H33" s="42"/>
      <c r="I33" s="131">
        <v>0.15</v>
      </c>
      <c r="J33" s="130">
        <v>0</v>
      </c>
      <c r="K33" s="45"/>
    </row>
    <row r="34" spans="2:11" s="1" customFormat="1" ht="14.45" customHeight="1" hidden="1">
      <c r="B34" s="41"/>
      <c r="C34" s="42"/>
      <c r="D34" s="42"/>
      <c r="E34" s="49" t="s">
        <v>47</v>
      </c>
      <c r="F34" s="130">
        <f>ROUND(SUM(BI78:BI190),2)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2017-087-04 - Stropy</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J78</f>
        <v>0</v>
      </c>
      <c r="K56" s="45"/>
      <c r="AU56" s="24" t="s">
        <v>144</v>
      </c>
    </row>
    <row r="57" spans="2:11" s="7" customFormat="1" ht="24.95" customHeight="1">
      <c r="B57" s="149"/>
      <c r="C57" s="150"/>
      <c r="D57" s="151" t="s">
        <v>150</v>
      </c>
      <c r="E57" s="152"/>
      <c r="F57" s="152"/>
      <c r="G57" s="152"/>
      <c r="H57" s="152"/>
      <c r="I57" s="153"/>
      <c r="J57" s="154">
        <f>J79</f>
        <v>0</v>
      </c>
      <c r="K57" s="155"/>
    </row>
    <row r="58" spans="2:11" s="8" customFormat="1" ht="19.9" customHeight="1">
      <c r="B58" s="156"/>
      <c r="C58" s="157"/>
      <c r="D58" s="158" t="s">
        <v>153</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157</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22.5" customHeight="1">
      <c r="B68" s="41"/>
      <c r="C68" s="63"/>
      <c r="D68" s="63"/>
      <c r="E68" s="399" t="str">
        <f>E7</f>
        <v>Suterén I. stavba</v>
      </c>
      <c r="F68" s="400"/>
      <c r="G68" s="400"/>
      <c r="H68" s="400"/>
      <c r="I68" s="163"/>
      <c r="J68" s="63"/>
      <c r="K68" s="63"/>
      <c r="L68" s="61"/>
    </row>
    <row r="69" spans="2:12" s="1" customFormat="1" ht="14.45" customHeight="1">
      <c r="B69" s="41"/>
      <c r="C69" s="65" t="s">
        <v>137</v>
      </c>
      <c r="D69" s="63"/>
      <c r="E69" s="63"/>
      <c r="F69" s="63"/>
      <c r="G69" s="63"/>
      <c r="H69" s="63"/>
      <c r="I69" s="163"/>
      <c r="J69" s="63"/>
      <c r="K69" s="63"/>
      <c r="L69" s="61"/>
    </row>
    <row r="70" spans="2:12" s="1" customFormat="1" ht="23.25" customHeight="1">
      <c r="B70" s="41"/>
      <c r="C70" s="63"/>
      <c r="D70" s="63"/>
      <c r="E70" s="379" t="str">
        <f>E9</f>
        <v>2017-087-04 - Stropy</v>
      </c>
      <c r="F70" s="401"/>
      <c r="G70" s="401"/>
      <c r="H70" s="401"/>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23</v>
      </c>
      <c r="D72" s="63"/>
      <c r="E72" s="63"/>
      <c r="F72" s="164" t="str">
        <f>F12</f>
        <v>Kamýcká 1176, Praha 6</v>
      </c>
      <c r="G72" s="63"/>
      <c r="H72" s="63"/>
      <c r="I72" s="165" t="s">
        <v>25</v>
      </c>
      <c r="J72" s="73" t="str">
        <f>IF(J12="","",J12)</f>
        <v>28. 4. 2017</v>
      </c>
      <c r="K72" s="63"/>
      <c r="L72" s="61"/>
    </row>
    <row r="73" spans="2:12" s="1" customFormat="1" ht="6.95" customHeight="1">
      <c r="B73" s="41"/>
      <c r="C73" s="63"/>
      <c r="D73" s="63"/>
      <c r="E73" s="63"/>
      <c r="F73" s="63"/>
      <c r="G73" s="63"/>
      <c r="H73" s="63"/>
      <c r="I73" s="163"/>
      <c r="J73" s="63"/>
      <c r="K73" s="63"/>
      <c r="L73" s="61"/>
    </row>
    <row r="74" spans="2:12" s="1" customFormat="1" ht="15">
      <c r="B74" s="41"/>
      <c r="C74" s="65" t="s">
        <v>27</v>
      </c>
      <c r="D74" s="63"/>
      <c r="E74" s="63"/>
      <c r="F74" s="164" t="str">
        <f>E15</f>
        <v>ČZU v Praze Kamýcká 129, Praha 6</v>
      </c>
      <c r="G74" s="63"/>
      <c r="H74" s="63"/>
      <c r="I74" s="165" t="s">
        <v>33</v>
      </c>
      <c r="J74" s="164" t="str">
        <f>E21</f>
        <v>Ing. Vladimír Čapka Gestnerova 5/658, Praha 7</v>
      </c>
      <c r="K74" s="63"/>
      <c r="L74" s="61"/>
    </row>
    <row r="75" spans="2:12" s="1" customFormat="1" ht="14.45" customHeight="1">
      <c r="B75" s="41"/>
      <c r="C75" s="65" t="s">
        <v>31</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158</v>
      </c>
      <c r="D77" s="168" t="s">
        <v>57</v>
      </c>
      <c r="E77" s="168" t="s">
        <v>53</v>
      </c>
      <c r="F77" s="168" t="s">
        <v>159</v>
      </c>
      <c r="G77" s="168" t="s">
        <v>160</v>
      </c>
      <c r="H77" s="168" t="s">
        <v>161</v>
      </c>
      <c r="I77" s="169" t="s">
        <v>162</v>
      </c>
      <c r="J77" s="168" t="s">
        <v>142</v>
      </c>
      <c r="K77" s="170" t="s">
        <v>163</v>
      </c>
      <c r="L77" s="171"/>
      <c r="M77" s="81" t="s">
        <v>164</v>
      </c>
      <c r="N77" s="82" t="s">
        <v>42</v>
      </c>
      <c r="O77" s="82" t="s">
        <v>165</v>
      </c>
      <c r="P77" s="82" t="s">
        <v>166</v>
      </c>
      <c r="Q77" s="82" t="s">
        <v>167</v>
      </c>
      <c r="R77" s="82" t="s">
        <v>168</v>
      </c>
      <c r="S77" s="82" t="s">
        <v>169</v>
      </c>
      <c r="T77" s="83" t="s">
        <v>170</v>
      </c>
    </row>
    <row r="78" spans="2:63" s="1" customFormat="1" ht="29.25" customHeight="1">
      <c r="B78" s="41"/>
      <c r="C78" s="87" t="s">
        <v>143</v>
      </c>
      <c r="D78" s="63"/>
      <c r="E78" s="63"/>
      <c r="F78" s="63"/>
      <c r="G78" s="63"/>
      <c r="H78" s="63"/>
      <c r="I78" s="163"/>
      <c r="J78" s="172">
        <f>BK78</f>
        <v>0</v>
      </c>
      <c r="K78" s="63"/>
      <c r="L78" s="61"/>
      <c r="M78" s="84"/>
      <c r="N78" s="85"/>
      <c r="O78" s="85"/>
      <c r="P78" s="173">
        <f>P79</f>
        <v>0</v>
      </c>
      <c r="Q78" s="85"/>
      <c r="R78" s="173">
        <f>R79</f>
        <v>2.7370457</v>
      </c>
      <c r="S78" s="85"/>
      <c r="T78" s="174">
        <f>T79</f>
        <v>0</v>
      </c>
      <c r="AT78" s="24" t="s">
        <v>71</v>
      </c>
      <c r="AU78" s="24" t="s">
        <v>144</v>
      </c>
      <c r="BK78" s="175">
        <f>BK79</f>
        <v>0</v>
      </c>
    </row>
    <row r="79" spans="2:63" s="10" customFormat="1" ht="37.35" customHeight="1">
      <c r="B79" s="176"/>
      <c r="C79" s="177"/>
      <c r="D79" s="178" t="s">
        <v>71</v>
      </c>
      <c r="E79" s="179" t="s">
        <v>544</v>
      </c>
      <c r="F79" s="179" t="s">
        <v>545</v>
      </c>
      <c r="G79" s="177"/>
      <c r="H79" s="177"/>
      <c r="I79" s="180"/>
      <c r="J79" s="181">
        <f>BK79</f>
        <v>0</v>
      </c>
      <c r="K79" s="177"/>
      <c r="L79" s="182"/>
      <c r="M79" s="183"/>
      <c r="N79" s="184"/>
      <c r="O79" s="184"/>
      <c r="P79" s="185">
        <f>P80</f>
        <v>0</v>
      </c>
      <c r="Q79" s="184"/>
      <c r="R79" s="185">
        <f>R80</f>
        <v>2.7370457</v>
      </c>
      <c r="S79" s="184"/>
      <c r="T79" s="186">
        <f>T80</f>
        <v>0</v>
      </c>
      <c r="AR79" s="187" t="s">
        <v>82</v>
      </c>
      <c r="AT79" s="188" t="s">
        <v>71</v>
      </c>
      <c r="AU79" s="188" t="s">
        <v>72</v>
      </c>
      <c r="AY79" s="187" t="s">
        <v>173</v>
      </c>
      <c r="BK79" s="189">
        <f>BK80</f>
        <v>0</v>
      </c>
    </row>
    <row r="80" spans="2:63" s="10" customFormat="1" ht="19.9" customHeight="1">
      <c r="B80" s="176"/>
      <c r="C80" s="177"/>
      <c r="D80" s="190" t="s">
        <v>71</v>
      </c>
      <c r="E80" s="191" t="s">
        <v>598</v>
      </c>
      <c r="F80" s="191" t="s">
        <v>599</v>
      </c>
      <c r="G80" s="177"/>
      <c r="H80" s="177"/>
      <c r="I80" s="180"/>
      <c r="J80" s="192">
        <f>BK80</f>
        <v>0</v>
      </c>
      <c r="K80" s="177"/>
      <c r="L80" s="182"/>
      <c r="M80" s="183"/>
      <c r="N80" s="184"/>
      <c r="O80" s="184"/>
      <c r="P80" s="185">
        <f>SUM(P81:P190)</f>
        <v>0</v>
      </c>
      <c r="Q80" s="184"/>
      <c r="R80" s="185">
        <f>SUM(R81:R190)</f>
        <v>2.7370457</v>
      </c>
      <c r="S80" s="184"/>
      <c r="T80" s="186">
        <f>SUM(T81:T190)</f>
        <v>0</v>
      </c>
      <c r="AR80" s="187" t="s">
        <v>82</v>
      </c>
      <c r="AT80" s="188" t="s">
        <v>71</v>
      </c>
      <c r="AU80" s="188" t="s">
        <v>80</v>
      </c>
      <c r="AY80" s="187" t="s">
        <v>173</v>
      </c>
      <c r="BK80" s="189">
        <f>SUM(BK81:BK190)</f>
        <v>0</v>
      </c>
    </row>
    <row r="81" spans="2:65" s="1" customFormat="1" ht="31.5" customHeight="1">
      <c r="B81" s="41"/>
      <c r="C81" s="193" t="s">
        <v>80</v>
      </c>
      <c r="D81" s="193" t="s">
        <v>176</v>
      </c>
      <c r="E81" s="194" t="s">
        <v>924</v>
      </c>
      <c r="F81" s="195" t="s">
        <v>3839</v>
      </c>
      <c r="G81" s="196" t="s">
        <v>179</v>
      </c>
      <c r="H81" s="197">
        <v>175.19</v>
      </c>
      <c r="I81" s="198"/>
      <c r="J81" s="199">
        <f>ROUND(I81*H81,2)</f>
        <v>0</v>
      </c>
      <c r="K81" s="195" t="s">
        <v>180</v>
      </c>
      <c r="L81" s="61"/>
      <c r="M81" s="200" t="s">
        <v>21</v>
      </c>
      <c r="N81" s="201" t="s">
        <v>43</v>
      </c>
      <c r="O81" s="42"/>
      <c r="P81" s="202">
        <f>O81*H81</f>
        <v>0</v>
      </c>
      <c r="Q81" s="202">
        <v>0.00139</v>
      </c>
      <c r="R81" s="202">
        <f>Q81*H81</f>
        <v>0.24351409999999998</v>
      </c>
      <c r="S81" s="202">
        <v>0</v>
      </c>
      <c r="T81" s="203">
        <f>S81*H81</f>
        <v>0</v>
      </c>
      <c r="AR81" s="24" t="s">
        <v>465</v>
      </c>
      <c r="AT81" s="24" t="s">
        <v>176</v>
      </c>
      <c r="AU81" s="24" t="s">
        <v>82</v>
      </c>
      <c r="AY81" s="24" t="s">
        <v>173</v>
      </c>
      <c r="BE81" s="204">
        <f>IF(N81="základní",J81,0)</f>
        <v>0</v>
      </c>
      <c r="BF81" s="204">
        <f>IF(N81="snížená",J81,0)</f>
        <v>0</v>
      </c>
      <c r="BG81" s="204">
        <f>IF(N81="zákl. přenesená",J81,0)</f>
        <v>0</v>
      </c>
      <c r="BH81" s="204">
        <f>IF(N81="sníž. přenesená",J81,0)</f>
        <v>0</v>
      </c>
      <c r="BI81" s="204">
        <f>IF(N81="nulová",J81,0)</f>
        <v>0</v>
      </c>
      <c r="BJ81" s="24" t="s">
        <v>80</v>
      </c>
      <c r="BK81" s="204">
        <f>ROUND(I81*H81,2)</f>
        <v>0</v>
      </c>
      <c r="BL81" s="24" t="s">
        <v>465</v>
      </c>
      <c r="BM81" s="24" t="s">
        <v>925</v>
      </c>
    </row>
    <row r="82" spans="2:51" s="11" customFormat="1" ht="13.5">
      <c r="B82" s="205"/>
      <c r="C82" s="206"/>
      <c r="D82" s="207" t="s">
        <v>183</v>
      </c>
      <c r="E82" s="208" t="s">
        <v>21</v>
      </c>
      <c r="F82" s="209" t="s">
        <v>845</v>
      </c>
      <c r="G82" s="206"/>
      <c r="H82" s="210" t="s">
        <v>21</v>
      </c>
      <c r="I82" s="211"/>
      <c r="J82" s="206"/>
      <c r="K82" s="206"/>
      <c r="L82" s="212"/>
      <c r="M82" s="213"/>
      <c r="N82" s="214"/>
      <c r="O82" s="214"/>
      <c r="P82" s="214"/>
      <c r="Q82" s="214"/>
      <c r="R82" s="214"/>
      <c r="S82" s="214"/>
      <c r="T82" s="215"/>
      <c r="AT82" s="216" t="s">
        <v>183</v>
      </c>
      <c r="AU82" s="216" t="s">
        <v>82</v>
      </c>
      <c r="AV82" s="11" t="s">
        <v>80</v>
      </c>
      <c r="AW82" s="11" t="s">
        <v>35</v>
      </c>
      <c r="AX82" s="11" t="s">
        <v>72</v>
      </c>
      <c r="AY82" s="216" t="s">
        <v>173</v>
      </c>
    </row>
    <row r="83" spans="2:51" s="11" customFormat="1" ht="13.5">
      <c r="B83" s="205"/>
      <c r="C83" s="206"/>
      <c r="D83" s="207" t="s">
        <v>183</v>
      </c>
      <c r="E83" s="208" t="s">
        <v>21</v>
      </c>
      <c r="F83" s="209" t="s">
        <v>926</v>
      </c>
      <c r="G83" s="206"/>
      <c r="H83" s="210" t="s">
        <v>21</v>
      </c>
      <c r="I83" s="211"/>
      <c r="J83" s="206"/>
      <c r="K83" s="206"/>
      <c r="L83" s="212"/>
      <c r="M83" s="213"/>
      <c r="N83" s="214"/>
      <c r="O83" s="214"/>
      <c r="P83" s="214"/>
      <c r="Q83" s="214"/>
      <c r="R83" s="214"/>
      <c r="S83" s="214"/>
      <c r="T83" s="215"/>
      <c r="AT83" s="216" t="s">
        <v>183</v>
      </c>
      <c r="AU83" s="216" t="s">
        <v>82</v>
      </c>
      <c r="AV83" s="11" t="s">
        <v>80</v>
      </c>
      <c r="AW83" s="11" t="s">
        <v>35</v>
      </c>
      <c r="AX83" s="11" t="s">
        <v>72</v>
      </c>
      <c r="AY83" s="216" t="s">
        <v>173</v>
      </c>
    </row>
    <row r="84" spans="2:51" s="12" customFormat="1" ht="13.5">
      <c r="B84" s="217"/>
      <c r="C84" s="218"/>
      <c r="D84" s="207" t="s">
        <v>183</v>
      </c>
      <c r="E84" s="219" t="s">
        <v>21</v>
      </c>
      <c r="F84" s="220" t="s">
        <v>605</v>
      </c>
      <c r="G84" s="218"/>
      <c r="H84" s="221">
        <v>50.19</v>
      </c>
      <c r="I84" s="222"/>
      <c r="J84" s="218"/>
      <c r="K84" s="218"/>
      <c r="L84" s="223"/>
      <c r="M84" s="224"/>
      <c r="N84" s="225"/>
      <c r="O84" s="225"/>
      <c r="P84" s="225"/>
      <c r="Q84" s="225"/>
      <c r="R84" s="225"/>
      <c r="S84" s="225"/>
      <c r="T84" s="226"/>
      <c r="AT84" s="227" t="s">
        <v>183</v>
      </c>
      <c r="AU84" s="227" t="s">
        <v>82</v>
      </c>
      <c r="AV84" s="12" t="s">
        <v>82</v>
      </c>
      <c r="AW84" s="12" t="s">
        <v>35</v>
      </c>
      <c r="AX84" s="12" t="s">
        <v>72</v>
      </c>
      <c r="AY84" s="227" t="s">
        <v>173</v>
      </c>
    </row>
    <row r="85" spans="2:51" s="11" customFormat="1" ht="13.5">
      <c r="B85" s="205"/>
      <c r="C85" s="206"/>
      <c r="D85" s="207" t="s">
        <v>183</v>
      </c>
      <c r="E85" s="208" t="s">
        <v>21</v>
      </c>
      <c r="F85" s="209" t="s">
        <v>927</v>
      </c>
      <c r="G85" s="206"/>
      <c r="H85" s="210" t="s">
        <v>21</v>
      </c>
      <c r="I85" s="211"/>
      <c r="J85" s="206"/>
      <c r="K85" s="206"/>
      <c r="L85" s="212"/>
      <c r="M85" s="213"/>
      <c r="N85" s="214"/>
      <c r="O85" s="214"/>
      <c r="P85" s="214"/>
      <c r="Q85" s="214"/>
      <c r="R85" s="214"/>
      <c r="S85" s="214"/>
      <c r="T85" s="215"/>
      <c r="AT85" s="216" t="s">
        <v>183</v>
      </c>
      <c r="AU85" s="216" t="s">
        <v>82</v>
      </c>
      <c r="AV85" s="11" t="s">
        <v>80</v>
      </c>
      <c r="AW85" s="11" t="s">
        <v>35</v>
      </c>
      <c r="AX85" s="11" t="s">
        <v>72</v>
      </c>
      <c r="AY85" s="216" t="s">
        <v>173</v>
      </c>
    </row>
    <row r="86" spans="2:51" s="11" customFormat="1" ht="13.5">
      <c r="B86" s="205"/>
      <c r="C86" s="206"/>
      <c r="D86" s="207" t="s">
        <v>183</v>
      </c>
      <c r="E86" s="208" t="s">
        <v>21</v>
      </c>
      <c r="F86" s="209" t="s">
        <v>926</v>
      </c>
      <c r="G86" s="206"/>
      <c r="H86" s="210" t="s">
        <v>21</v>
      </c>
      <c r="I86" s="211"/>
      <c r="J86" s="206"/>
      <c r="K86" s="206"/>
      <c r="L86" s="212"/>
      <c r="M86" s="213"/>
      <c r="N86" s="214"/>
      <c r="O86" s="214"/>
      <c r="P86" s="214"/>
      <c r="Q86" s="214"/>
      <c r="R86" s="214"/>
      <c r="S86" s="214"/>
      <c r="T86" s="215"/>
      <c r="AT86" s="216" t="s">
        <v>183</v>
      </c>
      <c r="AU86" s="216" t="s">
        <v>82</v>
      </c>
      <c r="AV86" s="11" t="s">
        <v>80</v>
      </c>
      <c r="AW86" s="11" t="s">
        <v>35</v>
      </c>
      <c r="AX86" s="11" t="s">
        <v>72</v>
      </c>
      <c r="AY86" s="216" t="s">
        <v>173</v>
      </c>
    </row>
    <row r="87" spans="2:51" s="12" customFormat="1" ht="13.5">
      <c r="B87" s="217"/>
      <c r="C87" s="218"/>
      <c r="D87" s="207" t="s">
        <v>183</v>
      </c>
      <c r="E87" s="219" t="s">
        <v>21</v>
      </c>
      <c r="F87" s="220" t="s">
        <v>849</v>
      </c>
      <c r="G87" s="218"/>
      <c r="H87" s="221">
        <v>10.7</v>
      </c>
      <c r="I87" s="222"/>
      <c r="J87" s="218"/>
      <c r="K87" s="218"/>
      <c r="L87" s="223"/>
      <c r="M87" s="224"/>
      <c r="N87" s="225"/>
      <c r="O87" s="225"/>
      <c r="P87" s="225"/>
      <c r="Q87" s="225"/>
      <c r="R87" s="225"/>
      <c r="S87" s="225"/>
      <c r="T87" s="226"/>
      <c r="AT87" s="227" t="s">
        <v>183</v>
      </c>
      <c r="AU87" s="227" t="s">
        <v>82</v>
      </c>
      <c r="AV87" s="12" t="s">
        <v>82</v>
      </c>
      <c r="AW87" s="12" t="s">
        <v>35</v>
      </c>
      <c r="AX87" s="12" t="s">
        <v>72</v>
      </c>
      <c r="AY87" s="227" t="s">
        <v>173</v>
      </c>
    </row>
    <row r="88" spans="2:51" s="11" customFormat="1" ht="13.5">
      <c r="B88" s="205"/>
      <c r="C88" s="206"/>
      <c r="D88" s="207" t="s">
        <v>183</v>
      </c>
      <c r="E88" s="208" t="s">
        <v>21</v>
      </c>
      <c r="F88" s="209" t="s">
        <v>846</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51" s="11" customFormat="1" ht="13.5">
      <c r="B89" s="205"/>
      <c r="C89" s="206"/>
      <c r="D89" s="207" t="s">
        <v>183</v>
      </c>
      <c r="E89" s="208" t="s">
        <v>21</v>
      </c>
      <c r="F89" s="209" t="s">
        <v>926</v>
      </c>
      <c r="G89" s="206"/>
      <c r="H89" s="210" t="s">
        <v>21</v>
      </c>
      <c r="I89" s="211"/>
      <c r="J89" s="206"/>
      <c r="K89" s="206"/>
      <c r="L89" s="212"/>
      <c r="M89" s="213"/>
      <c r="N89" s="214"/>
      <c r="O89" s="214"/>
      <c r="P89" s="214"/>
      <c r="Q89" s="214"/>
      <c r="R89" s="214"/>
      <c r="S89" s="214"/>
      <c r="T89" s="215"/>
      <c r="AT89" s="216" t="s">
        <v>183</v>
      </c>
      <c r="AU89" s="216" t="s">
        <v>82</v>
      </c>
      <c r="AV89" s="11" t="s">
        <v>80</v>
      </c>
      <c r="AW89" s="11" t="s">
        <v>35</v>
      </c>
      <c r="AX89" s="11" t="s">
        <v>72</v>
      </c>
      <c r="AY89" s="216" t="s">
        <v>173</v>
      </c>
    </row>
    <row r="90" spans="2:51" s="12" customFormat="1" ht="13.5">
      <c r="B90" s="217"/>
      <c r="C90" s="218"/>
      <c r="D90" s="207" t="s">
        <v>183</v>
      </c>
      <c r="E90" s="219" t="s">
        <v>21</v>
      </c>
      <c r="F90" s="220" t="s">
        <v>847</v>
      </c>
      <c r="G90" s="218"/>
      <c r="H90" s="221">
        <v>38.05</v>
      </c>
      <c r="I90" s="222"/>
      <c r="J90" s="218"/>
      <c r="K90" s="218"/>
      <c r="L90" s="223"/>
      <c r="M90" s="224"/>
      <c r="N90" s="225"/>
      <c r="O90" s="225"/>
      <c r="P90" s="225"/>
      <c r="Q90" s="225"/>
      <c r="R90" s="225"/>
      <c r="S90" s="225"/>
      <c r="T90" s="226"/>
      <c r="AT90" s="227" t="s">
        <v>183</v>
      </c>
      <c r="AU90" s="227" t="s">
        <v>82</v>
      </c>
      <c r="AV90" s="12" t="s">
        <v>82</v>
      </c>
      <c r="AW90" s="12" t="s">
        <v>35</v>
      </c>
      <c r="AX90" s="12" t="s">
        <v>72</v>
      </c>
      <c r="AY90" s="227" t="s">
        <v>173</v>
      </c>
    </row>
    <row r="91" spans="2:51" s="11" customFormat="1" ht="13.5">
      <c r="B91" s="205"/>
      <c r="C91" s="206"/>
      <c r="D91" s="207" t="s">
        <v>183</v>
      </c>
      <c r="E91" s="208" t="s">
        <v>21</v>
      </c>
      <c r="F91" s="209" t="s">
        <v>663</v>
      </c>
      <c r="G91" s="206"/>
      <c r="H91" s="210" t="s">
        <v>21</v>
      </c>
      <c r="I91" s="211"/>
      <c r="J91" s="206"/>
      <c r="K91" s="206"/>
      <c r="L91" s="212"/>
      <c r="M91" s="213"/>
      <c r="N91" s="214"/>
      <c r="O91" s="214"/>
      <c r="P91" s="214"/>
      <c r="Q91" s="214"/>
      <c r="R91" s="214"/>
      <c r="S91" s="214"/>
      <c r="T91" s="215"/>
      <c r="AT91" s="216" t="s">
        <v>183</v>
      </c>
      <c r="AU91" s="216" t="s">
        <v>82</v>
      </c>
      <c r="AV91" s="11" t="s">
        <v>80</v>
      </c>
      <c r="AW91" s="11" t="s">
        <v>35</v>
      </c>
      <c r="AX91" s="11" t="s">
        <v>72</v>
      </c>
      <c r="AY91" s="216" t="s">
        <v>173</v>
      </c>
    </row>
    <row r="92" spans="2:51" s="11" customFormat="1" ht="13.5">
      <c r="B92" s="205"/>
      <c r="C92" s="206"/>
      <c r="D92" s="207" t="s">
        <v>183</v>
      </c>
      <c r="E92" s="208" t="s">
        <v>21</v>
      </c>
      <c r="F92" s="209" t="s">
        <v>926</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51" s="12" customFormat="1" ht="13.5">
      <c r="B93" s="217"/>
      <c r="C93" s="218"/>
      <c r="D93" s="207" t="s">
        <v>183</v>
      </c>
      <c r="E93" s="219" t="s">
        <v>21</v>
      </c>
      <c r="F93" s="220" t="s">
        <v>799</v>
      </c>
      <c r="G93" s="218"/>
      <c r="H93" s="221">
        <v>12.35</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51" s="11" customFormat="1" ht="13.5">
      <c r="B94" s="205"/>
      <c r="C94" s="206"/>
      <c r="D94" s="207" t="s">
        <v>183</v>
      </c>
      <c r="E94" s="208" t="s">
        <v>21</v>
      </c>
      <c r="F94" s="209" t="s">
        <v>324</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51" s="11" customFormat="1" ht="13.5">
      <c r="B95" s="205"/>
      <c r="C95" s="206"/>
      <c r="D95" s="207" t="s">
        <v>183</v>
      </c>
      <c r="E95" s="208" t="s">
        <v>21</v>
      </c>
      <c r="F95" s="209" t="s">
        <v>926</v>
      </c>
      <c r="G95" s="206"/>
      <c r="H95" s="210" t="s">
        <v>21</v>
      </c>
      <c r="I95" s="211"/>
      <c r="J95" s="206"/>
      <c r="K95" s="206"/>
      <c r="L95" s="212"/>
      <c r="M95" s="213"/>
      <c r="N95" s="214"/>
      <c r="O95" s="214"/>
      <c r="P95" s="214"/>
      <c r="Q95" s="214"/>
      <c r="R95" s="214"/>
      <c r="S95" s="214"/>
      <c r="T95" s="215"/>
      <c r="AT95" s="216" t="s">
        <v>183</v>
      </c>
      <c r="AU95" s="216" t="s">
        <v>82</v>
      </c>
      <c r="AV95" s="11" t="s">
        <v>80</v>
      </c>
      <c r="AW95" s="11" t="s">
        <v>35</v>
      </c>
      <c r="AX95" s="11" t="s">
        <v>72</v>
      </c>
      <c r="AY95" s="216" t="s">
        <v>173</v>
      </c>
    </row>
    <row r="96" spans="2:51" s="12" customFormat="1" ht="13.5">
      <c r="B96" s="217"/>
      <c r="C96" s="218"/>
      <c r="D96" s="207" t="s">
        <v>183</v>
      </c>
      <c r="E96" s="219" t="s">
        <v>21</v>
      </c>
      <c r="F96" s="220" t="s">
        <v>851</v>
      </c>
      <c r="G96" s="218"/>
      <c r="H96" s="221">
        <v>32.29</v>
      </c>
      <c r="I96" s="222"/>
      <c r="J96" s="218"/>
      <c r="K96" s="218"/>
      <c r="L96" s="223"/>
      <c r="M96" s="224"/>
      <c r="N96" s="225"/>
      <c r="O96" s="225"/>
      <c r="P96" s="225"/>
      <c r="Q96" s="225"/>
      <c r="R96" s="225"/>
      <c r="S96" s="225"/>
      <c r="T96" s="226"/>
      <c r="AT96" s="227" t="s">
        <v>183</v>
      </c>
      <c r="AU96" s="227" t="s">
        <v>82</v>
      </c>
      <c r="AV96" s="12" t="s">
        <v>82</v>
      </c>
      <c r="AW96" s="12" t="s">
        <v>35</v>
      </c>
      <c r="AX96" s="12" t="s">
        <v>72</v>
      </c>
      <c r="AY96" s="227" t="s">
        <v>173</v>
      </c>
    </row>
    <row r="97" spans="2:51" s="11" customFormat="1" ht="13.5">
      <c r="B97" s="205"/>
      <c r="C97" s="206"/>
      <c r="D97" s="207" t="s">
        <v>183</v>
      </c>
      <c r="E97" s="208" t="s">
        <v>21</v>
      </c>
      <c r="F97" s="209" t="s">
        <v>852</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51" s="11" customFormat="1" ht="13.5">
      <c r="B98" s="205"/>
      <c r="C98" s="206"/>
      <c r="D98" s="207" t="s">
        <v>183</v>
      </c>
      <c r="E98" s="208" t="s">
        <v>21</v>
      </c>
      <c r="F98" s="209" t="s">
        <v>926</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2" customFormat="1" ht="13.5">
      <c r="B99" s="217"/>
      <c r="C99" s="218"/>
      <c r="D99" s="207" t="s">
        <v>183</v>
      </c>
      <c r="E99" s="219" t="s">
        <v>21</v>
      </c>
      <c r="F99" s="220" t="s">
        <v>853</v>
      </c>
      <c r="G99" s="218"/>
      <c r="H99" s="221">
        <v>6.5</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51" s="11" customFormat="1" ht="13.5">
      <c r="B100" s="205"/>
      <c r="C100" s="206"/>
      <c r="D100" s="207" t="s">
        <v>183</v>
      </c>
      <c r="E100" s="208" t="s">
        <v>21</v>
      </c>
      <c r="F100" s="209" t="s">
        <v>784</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ht="13.5">
      <c r="B101" s="205"/>
      <c r="C101" s="206"/>
      <c r="D101" s="207" t="s">
        <v>183</v>
      </c>
      <c r="E101" s="208" t="s">
        <v>21</v>
      </c>
      <c r="F101" s="209" t="s">
        <v>926</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2" customFormat="1" ht="13.5">
      <c r="B102" s="217"/>
      <c r="C102" s="218"/>
      <c r="D102" s="207" t="s">
        <v>183</v>
      </c>
      <c r="E102" s="219" t="s">
        <v>21</v>
      </c>
      <c r="F102" s="220" t="s">
        <v>805</v>
      </c>
      <c r="G102" s="218"/>
      <c r="H102" s="221">
        <v>5.74</v>
      </c>
      <c r="I102" s="222"/>
      <c r="J102" s="218"/>
      <c r="K102" s="218"/>
      <c r="L102" s="223"/>
      <c r="M102" s="224"/>
      <c r="N102" s="225"/>
      <c r="O102" s="225"/>
      <c r="P102" s="225"/>
      <c r="Q102" s="225"/>
      <c r="R102" s="225"/>
      <c r="S102" s="225"/>
      <c r="T102" s="226"/>
      <c r="AT102" s="227" t="s">
        <v>183</v>
      </c>
      <c r="AU102" s="227" t="s">
        <v>82</v>
      </c>
      <c r="AV102" s="12" t="s">
        <v>82</v>
      </c>
      <c r="AW102" s="12" t="s">
        <v>35</v>
      </c>
      <c r="AX102" s="12" t="s">
        <v>72</v>
      </c>
      <c r="AY102" s="227" t="s">
        <v>173</v>
      </c>
    </row>
    <row r="103" spans="2:51" s="11" customFormat="1" ht="13.5">
      <c r="B103" s="205"/>
      <c r="C103" s="206"/>
      <c r="D103" s="207" t="s">
        <v>183</v>
      </c>
      <c r="E103" s="208" t="s">
        <v>21</v>
      </c>
      <c r="F103" s="209" t="s">
        <v>727</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51" s="11" customFormat="1" ht="13.5">
      <c r="B104" s="205"/>
      <c r="C104" s="206"/>
      <c r="D104" s="207" t="s">
        <v>183</v>
      </c>
      <c r="E104" s="208" t="s">
        <v>21</v>
      </c>
      <c r="F104" s="209" t="s">
        <v>926</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51" s="12" customFormat="1" ht="13.5">
      <c r="B105" s="217"/>
      <c r="C105" s="218"/>
      <c r="D105" s="207" t="s">
        <v>183</v>
      </c>
      <c r="E105" s="219" t="s">
        <v>21</v>
      </c>
      <c r="F105" s="220" t="s">
        <v>806</v>
      </c>
      <c r="G105" s="218"/>
      <c r="H105" s="221">
        <v>19.37</v>
      </c>
      <c r="I105" s="222"/>
      <c r="J105" s="218"/>
      <c r="K105" s="218"/>
      <c r="L105" s="223"/>
      <c r="M105" s="224"/>
      <c r="N105" s="225"/>
      <c r="O105" s="225"/>
      <c r="P105" s="225"/>
      <c r="Q105" s="225"/>
      <c r="R105" s="225"/>
      <c r="S105" s="225"/>
      <c r="T105" s="226"/>
      <c r="AT105" s="227" t="s">
        <v>183</v>
      </c>
      <c r="AU105" s="227" t="s">
        <v>82</v>
      </c>
      <c r="AV105" s="12" t="s">
        <v>82</v>
      </c>
      <c r="AW105" s="12" t="s">
        <v>35</v>
      </c>
      <c r="AX105" s="12" t="s">
        <v>72</v>
      </c>
      <c r="AY105" s="227" t="s">
        <v>173</v>
      </c>
    </row>
    <row r="106" spans="2:51" s="14" customFormat="1" ht="13.5">
      <c r="B106" s="243"/>
      <c r="C106" s="244"/>
      <c r="D106" s="239" t="s">
        <v>183</v>
      </c>
      <c r="E106" s="254" t="s">
        <v>21</v>
      </c>
      <c r="F106" s="255" t="s">
        <v>204</v>
      </c>
      <c r="G106" s="244"/>
      <c r="H106" s="256">
        <v>175.19</v>
      </c>
      <c r="I106" s="248"/>
      <c r="J106" s="244"/>
      <c r="K106" s="244"/>
      <c r="L106" s="249"/>
      <c r="M106" s="250"/>
      <c r="N106" s="251"/>
      <c r="O106" s="251"/>
      <c r="P106" s="251"/>
      <c r="Q106" s="251"/>
      <c r="R106" s="251"/>
      <c r="S106" s="251"/>
      <c r="T106" s="252"/>
      <c r="AT106" s="253" t="s">
        <v>183</v>
      </c>
      <c r="AU106" s="253" t="s">
        <v>82</v>
      </c>
      <c r="AV106" s="14" t="s">
        <v>181</v>
      </c>
      <c r="AW106" s="14" t="s">
        <v>35</v>
      </c>
      <c r="AX106" s="14" t="s">
        <v>80</v>
      </c>
      <c r="AY106" s="253" t="s">
        <v>173</v>
      </c>
    </row>
    <row r="107" spans="2:65" s="1" customFormat="1" ht="31.5" customHeight="1">
      <c r="B107" s="41"/>
      <c r="C107" s="262" t="s">
        <v>82</v>
      </c>
      <c r="D107" s="262" t="s">
        <v>710</v>
      </c>
      <c r="E107" s="263" t="s">
        <v>928</v>
      </c>
      <c r="F107" s="264" t="s">
        <v>3841</v>
      </c>
      <c r="G107" s="265" t="s">
        <v>179</v>
      </c>
      <c r="H107" s="266">
        <v>183.95</v>
      </c>
      <c r="I107" s="267"/>
      <c r="J107" s="268">
        <f>ROUND(I107*H107,2)</f>
        <v>0</v>
      </c>
      <c r="K107" s="264" t="s">
        <v>21</v>
      </c>
      <c r="L107" s="269"/>
      <c r="M107" s="270" t="s">
        <v>21</v>
      </c>
      <c r="N107" s="271" t="s">
        <v>43</v>
      </c>
      <c r="O107" s="42"/>
      <c r="P107" s="202">
        <f>O107*H107</f>
        <v>0</v>
      </c>
      <c r="Q107" s="202">
        <v>0.008</v>
      </c>
      <c r="R107" s="202">
        <f>Q107*H107</f>
        <v>1.4716</v>
      </c>
      <c r="S107" s="202">
        <v>0</v>
      </c>
      <c r="T107" s="203">
        <f>S107*H107</f>
        <v>0</v>
      </c>
      <c r="AR107" s="24" t="s">
        <v>600</v>
      </c>
      <c r="AT107" s="24" t="s">
        <v>710</v>
      </c>
      <c r="AU107" s="24" t="s">
        <v>82</v>
      </c>
      <c r="AY107" s="24" t="s">
        <v>173</v>
      </c>
      <c r="BE107" s="204">
        <f>IF(N107="základní",J107,0)</f>
        <v>0</v>
      </c>
      <c r="BF107" s="204">
        <f>IF(N107="snížená",J107,0)</f>
        <v>0</v>
      </c>
      <c r="BG107" s="204">
        <f>IF(N107="zákl. přenesená",J107,0)</f>
        <v>0</v>
      </c>
      <c r="BH107" s="204">
        <f>IF(N107="sníž. přenesená",J107,0)</f>
        <v>0</v>
      </c>
      <c r="BI107" s="204">
        <f>IF(N107="nulová",J107,0)</f>
        <v>0</v>
      </c>
      <c r="BJ107" s="24" t="s">
        <v>80</v>
      </c>
      <c r="BK107" s="204">
        <f>ROUND(I107*H107,2)</f>
        <v>0</v>
      </c>
      <c r="BL107" s="24" t="s">
        <v>465</v>
      </c>
      <c r="BM107" s="24" t="s">
        <v>929</v>
      </c>
    </row>
    <row r="108" spans="2:51" s="11" customFormat="1" ht="13.5">
      <c r="B108" s="205"/>
      <c r="C108" s="206"/>
      <c r="D108" s="207" t="s">
        <v>183</v>
      </c>
      <c r="E108" s="208" t="s">
        <v>21</v>
      </c>
      <c r="F108" s="209" t="s">
        <v>845</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ht="13.5">
      <c r="B109" s="205"/>
      <c r="C109" s="206"/>
      <c r="D109" s="207" t="s">
        <v>183</v>
      </c>
      <c r="E109" s="208" t="s">
        <v>21</v>
      </c>
      <c r="F109" s="209" t="s">
        <v>926</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2" customFormat="1" ht="13.5">
      <c r="B110" s="217"/>
      <c r="C110" s="218"/>
      <c r="D110" s="207" t="s">
        <v>183</v>
      </c>
      <c r="E110" s="219" t="s">
        <v>21</v>
      </c>
      <c r="F110" s="220" t="s">
        <v>605</v>
      </c>
      <c r="G110" s="218"/>
      <c r="H110" s="221">
        <v>50.19</v>
      </c>
      <c r="I110" s="222"/>
      <c r="J110" s="218"/>
      <c r="K110" s="218"/>
      <c r="L110" s="223"/>
      <c r="M110" s="224"/>
      <c r="N110" s="225"/>
      <c r="O110" s="225"/>
      <c r="P110" s="225"/>
      <c r="Q110" s="225"/>
      <c r="R110" s="225"/>
      <c r="S110" s="225"/>
      <c r="T110" s="226"/>
      <c r="AT110" s="227" t="s">
        <v>183</v>
      </c>
      <c r="AU110" s="227" t="s">
        <v>82</v>
      </c>
      <c r="AV110" s="12" t="s">
        <v>82</v>
      </c>
      <c r="AW110" s="12" t="s">
        <v>35</v>
      </c>
      <c r="AX110" s="12" t="s">
        <v>72</v>
      </c>
      <c r="AY110" s="227" t="s">
        <v>173</v>
      </c>
    </row>
    <row r="111" spans="2:51" s="11" customFormat="1" ht="13.5">
      <c r="B111" s="205"/>
      <c r="C111" s="206"/>
      <c r="D111" s="207" t="s">
        <v>183</v>
      </c>
      <c r="E111" s="208" t="s">
        <v>21</v>
      </c>
      <c r="F111" s="209" t="s">
        <v>927</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51" s="11" customFormat="1" ht="13.5">
      <c r="B112" s="205"/>
      <c r="C112" s="206"/>
      <c r="D112" s="207" t="s">
        <v>183</v>
      </c>
      <c r="E112" s="208" t="s">
        <v>21</v>
      </c>
      <c r="F112" s="209" t="s">
        <v>926</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2" customFormat="1" ht="13.5">
      <c r="B113" s="217"/>
      <c r="C113" s="218"/>
      <c r="D113" s="207" t="s">
        <v>183</v>
      </c>
      <c r="E113" s="219" t="s">
        <v>21</v>
      </c>
      <c r="F113" s="220" t="s">
        <v>849</v>
      </c>
      <c r="G113" s="218"/>
      <c r="H113" s="221">
        <v>10.7</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1" customFormat="1" ht="13.5">
      <c r="B114" s="205"/>
      <c r="C114" s="206"/>
      <c r="D114" s="207" t="s">
        <v>183</v>
      </c>
      <c r="E114" s="208" t="s">
        <v>21</v>
      </c>
      <c r="F114" s="209" t="s">
        <v>846</v>
      </c>
      <c r="G114" s="206"/>
      <c r="H114" s="210" t="s">
        <v>21</v>
      </c>
      <c r="I114" s="211"/>
      <c r="J114" s="206"/>
      <c r="K114" s="206"/>
      <c r="L114" s="212"/>
      <c r="M114" s="213"/>
      <c r="N114" s="214"/>
      <c r="O114" s="214"/>
      <c r="P114" s="214"/>
      <c r="Q114" s="214"/>
      <c r="R114" s="214"/>
      <c r="S114" s="214"/>
      <c r="T114" s="215"/>
      <c r="AT114" s="216" t="s">
        <v>183</v>
      </c>
      <c r="AU114" s="216" t="s">
        <v>82</v>
      </c>
      <c r="AV114" s="11" t="s">
        <v>80</v>
      </c>
      <c r="AW114" s="11" t="s">
        <v>35</v>
      </c>
      <c r="AX114" s="11" t="s">
        <v>72</v>
      </c>
      <c r="AY114" s="216" t="s">
        <v>173</v>
      </c>
    </row>
    <row r="115" spans="2:51" s="11" customFormat="1" ht="13.5">
      <c r="B115" s="205"/>
      <c r="C115" s="206"/>
      <c r="D115" s="207" t="s">
        <v>183</v>
      </c>
      <c r="E115" s="208" t="s">
        <v>21</v>
      </c>
      <c r="F115" s="209" t="s">
        <v>926</v>
      </c>
      <c r="G115" s="206"/>
      <c r="H115" s="210" t="s">
        <v>21</v>
      </c>
      <c r="I115" s="211"/>
      <c r="J115" s="206"/>
      <c r="K115" s="206"/>
      <c r="L115" s="212"/>
      <c r="M115" s="213"/>
      <c r="N115" s="214"/>
      <c r="O115" s="214"/>
      <c r="P115" s="214"/>
      <c r="Q115" s="214"/>
      <c r="R115" s="214"/>
      <c r="S115" s="214"/>
      <c r="T115" s="215"/>
      <c r="AT115" s="216" t="s">
        <v>183</v>
      </c>
      <c r="AU115" s="216" t="s">
        <v>82</v>
      </c>
      <c r="AV115" s="11" t="s">
        <v>80</v>
      </c>
      <c r="AW115" s="11" t="s">
        <v>35</v>
      </c>
      <c r="AX115" s="11" t="s">
        <v>72</v>
      </c>
      <c r="AY115" s="216" t="s">
        <v>173</v>
      </c>
    </row>
    <row r="116" spans="2:51" s="12" customFormat="1" ht="13.5">
      <c r="B116" s="217"/>
      <c r="C116" s="218"/>
      <c r="D116" s="207" t="s">
        <v>183</v>
      </c>
      <c r="E116" s="219" t="s">
        <v>21</v>
      </c>
      <c r="F116" s="220" t="s">
        <v>847</v>
      </c>
      <c r="G116" s="218"/>
      <c r="H116" s="221">
        <v>38.05</v>
      </c>
      <c r="I116" s="222"/>
      <c r="J116" s="218"/>
      <c r="K116" s="218"/>
      <c r="L116" s="223"/>
      <c r="M116" s="224"/>
      <c r="N116" s="225"/>
      <c r="O116" s="225"/>
      <c r="P116" s="225"/>
      <c r="Q116" s="225"/>
      <c r="R116" s="225"/>
      <c r="S116" s="225"/>
      <c r="T116" s="226"/>
      <c r="AT116" s="227" t="s">
        <v>183</v>
      </c>
      <c r="AU116" s="227" t="s">
        <v>82</v>
      </c>
      <c r="AV116" s="12" t="s">
        <v>82</v>
      </c>
      <c r="AW116" s="12" t="s">
        <v>35</v>
      </c>
      <c r="AX116" s="12" t="s">
        <v>72</v>
      </c>
      <c r="AY116" s="227" t="s">
        <v>173</v>
      </c>
    </row>
    <row r="117" spans="2:51" s="11" customFormat="1" ht="13.5">
      <c r="B117" s="205"/>
      <c r="C117" s="206"/>
      <c r="D117" s="207" t="s">
        <v>183</v>
      </c>
      <c r="E117" s="208" t="s">
        <v>21</v>
      </c>
      <c r="F117" s="209" t="s">
        <v>663</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1" customFormat="1" ht="13.5">
      <c r="B118" s="205"/>
      <c r="C118" s="206"/>
      <c r="D118" s="207" t="s">
        <v>183</v>
      </c>
      <c r="E118" s="208" t="s">
        <v>21</v>
      </c>
      <c r="F118" s="209" t="s">
        <v>926</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ht="13.5">
      <c r="B119" s="217"/>
      <c r="C119" s="218"/>
      <c r="D119" s="207" t="s">
        <v>183</v>
      </c>
      <c r="E119" s="219" t="s">
        <v>21</v>
      </c>
      <c r="F119" s="220" t="s">
        <v>799</v>
      </c>
      <c r="G119" s="218"/>
      <c r="H119" s="221">
        <v>12.35</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1" customFormat="1" ht="13.5">
      <c r="B120" s="205"/>
      <c r="C120" s="206"/>
      <c r="D120" s="207" t="s">
        <v>183</v>
      </c>
      <c r="E120" s="208" t="s">
        <v>21</v>
      </c>
      <c r="F120" s="209" t="s">
        <v>324</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51" s="11" customFormat="1" ht="13.5">
      <c r="B121" s="205"/>
      <c r="C121" s="206"/>
      <c r="D121" s="207" t="s">
        <v>183</v>
      </c>
      <c r="E121" s="208" t="s">
        <v>21</v>
      </c>
      <c r="F121" s="209" t="s">
        <v>926</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51" s="12" customFormat="1" ht="13.5">
      <c r="B122" s="217"/>
      <c r="C122" s="218"/>
      <c r="D122" s="207" t="s">
        <v>183</v>
      </c>
      <c r="E122" s="219" t="s">
        <v>21</v>
      </c>
      <c r="F122" s="220" t="s">
        <v>851</v>
      </c>
      <c r="G122" s="218"/>
      <c r="H122" s="221">
        <v>32.29</v>
      </c>
      <c r="I122" s="222"/>
      <c r="J122" s="218"/>
      <c r="K122" s="218"/>
      <c r="L122" s="223"/>
      <c r="M122" s="224"/>
      <c r="N122" s="225"/>
      <c r="O122" s="225"/>
      <c r="P122" s="225"/>
      <c r="Q122" s="225"/>
      <c r="R122" s="225"/>
      <c r="S122" s="225"/>
      <c r="T122" s="226"/>
      <c r="AT122" s="227" t="s">
        <v>183</v>
      </c>
      <c r="AU122" s="227" t="s">
        <v>82</v>
      </c>
      <c r="AV122" s="12" t="s">
        <v>82</v>
      </c>
      <c r="AW122" s="12" t="s">
        <v>35</v>
      </c>
      <c r="AX122" s="12" t="s">
        <v>72</v>
      </c>
      <c r="AY122" s="227" t="s">
        <v>173</v>
      </c>
    </row>
    <row r="123" spans="2:51" s="11" customFormat="1" ht="13.5">
      <c r="B123" s="205"/>
      <c r="C123" s="206"/>
      <c r="D123" s="207" t="s">
        <v>183</v>
      </c>
      <c r="E123" s="208" t="s">
        <v>21</v>
      </c>
      <c r="F123" s="209" t="s">
        <v>852</v>
      </c>
      <c r="G123" s="206"/>
      <c r="H123" s="210" t="s">
        <v>21</v>
      </c>
      <c r="I123" s="211"/>
      <c r="J123" s="206"/>
      <c r="K123" s="206"/>
      <c r="L123" s="212"/>
      <c r="M123" s="213"/>
      <c r="N123" s="214"/>
      <c r="O123" s="214"/>
      <c r="P123" s="214"/>
      <c r="Q123" s="214"/>
      <c r="R123" s="214"/>
      <c r="S123" s="214"/>
      <c r="T123" s="215"/>
      <c r="AT123" s="216" t="s">
        <v>183</v>
      </c>
      <c r="AU123" s="216" t="s">
        <v>82</v>
      </c>
      <c r="AV123" s="11" t="s">
        <v>80</v>
      </c>
      <c r="AW123" s="11" t="s">
        <v>35</v>
      </c>
      <c r="AX123" s="11" t="s">
        <v>72</v>
      </c>
      <c r="AY123" s="216" t="s">
        <v>173</v>
      </c>
    </row>
    <row r="124" spans="2:51" s="11" customFormat="1" ht="13.5">
      <c r="B124" s="205"/>
      <c r="C124" s="206"/>
      <c r="D124" s="207" t="s">
        <v>183</v>
      </c>
      <c r="E124" s="208" t="s">
        <v>21</v>
      </c>
      <c r="F124" s="209" t="s">
        <v>926</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2" customFormat="1" ht="13.5">
      <c r="B125" s="217"/>
      <c r="C125" s="218"/>
      <c r="D125" s="207" t="s">
        <v>183</v>
      </c>
      <c r="E125" s="219" t="s">
        <v>21</v>
      </c>
      <c r="F125" s="220" t="s">
        <v>853</v>
      </c>
      <c r="G125" s="218"/>
      <c r="H125" s="221">
        <v>6.5</v>
      </c>
      <c r="I125" s="222"/>
      <c r="J125" s="218"/>
      <c r="K125" s="218"/>
      <c r="L125" s="223"/>
      <c r="M125" s="224"/>
      <c r="N125" s="225"/>
      <c r="O125" s="225"/>
      <c r="P125" s="225"/>
      <c r="Q125" s="225"/>
      <c r="R125" s="225"/>
      <c r="S125" s="225"/>
      <c r="T125" s="226"/>
      <c r="AT125" s="227" t="s">
        <v>183</v>
      </c>
      <c r="AU125" s="227" t="s">
        <v>82</v>
      </c>
      <c r="AV125" s="12" t="s">
        <v>82</v>
      </c>
      <c r="AW125" s="12" t="s">
        <v>35</v>
      </c>
      <c r="AX125" s="12" t="s">
        <v>72</v>
      </c>
      <c r="AY125" s="227" t="s">
        <v>173</v>
      </c>
    </row>
    <row r="126" spans="2:51" s="11" customFormat="1" ht="13.5">
      <c r="B126" s="205"/>
      <c r="C126" s="206"/>
      <c r="D126" s="207" t="s">
        <v>183</v>
      </c>
      <c r="E126" s="208" t="s">
        <v>21</v>
      </c>
      <c r="F126" s="209" t="s">
        <v>784</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1" customFormat="1" ht="13.5">
      <c r="B127" s="205"/>
      <c r="C127" s="206"/>
      <c r="D127" s="207" t="s">
        <v>183</v>
      </c>
      <c r="E127" s="208" t="s">
        <v>21</v>
      </c>
      <c r="F127" s="209" t="s">
        <v>926</v>
      </c>
      <c r="G127" s="206"/>
      <c r="H127" s="210" t="s">
        <v>21</v>
      </c>
      <c r="I127" s="211"/>
      <c r="J127" s="206"/>
      <c r="K127" s="206"/>
      <c r="L127" s="212"/>
      <c r="M127" s="213"/>
      <c r="N127" s="214"/>
      <c r="O127" s="214"/>
      <c r="P127" s="214"/>
      <c r="Q127" s="214"/>
      <c r="R127" s="214"/>
      <c r="S127" s="214"/>
      <c r="T127" s="215"/>
      <c r="AT127" s="216" t="s">
        <v>183</v>
      </c>
      <c r="AU127" s="216" t="s">
        <v>82</v>
      </c>
      <c r="AV127" s="11" t="s">
        <v>80</v>
      </c>
      <c r="AW127" s="11" t="s">
        <v>35</v>
      </c>
      <c r="AX127" s="11" t="s">
        <v>72</v>
      </c>
      <c r="AY127" s="216" t="s">
        <v>173</v>
      </c>
    </row>
    <row r="128" spans="2:51" s="12" customFormat="1" ht="13.5">
      <c r="B128" s="217"/>
      <c r="C128" s="218"/>
      <c r="D128" s="207" t="s">
        <v>183</v>
      </c>
      <c r="E128" s="219" t="s">
        <v>21</v>
      </c>
      <c r="F128" s="220" t="s">
        <v>805</v>
      </c>
      <c r="G128" s="218"/>
      <c r="H128" s="221">
        <v>5.74</v>
      </c>
      <c r="I128" s="222"/>
      <c r="J128" s="218"/>
      <c r="K128" s="218"/>
      <c r="L128" s="223"/>
      <c r="M128" s="224"/>
      <c r="N128" s="225"/>
      <c r="O128" s="225"/>
      <c r="P128" s="225"/>
      <c r="Q128" s="225"/>
      <c r="R128" s="225"/>
      <c r="S128" s="225"/>
      <c r="T128" s="226"/>
      <c r="AT128" s="227" t="s">
        <v>183</v>
      </c>
      <c r="AU128" s="227" t="s">
        <v>82</v>
      </c>
      <c r="AV128" s="12" t="s">
        <v>82</v>
      </c>
      <c r="AW128" s="12" t="s">
        <v>35</v>
      </c>
      <c r="AX128" s="12" t="s">
        <v>72</v>
      </c>
      <c r="AY128" s="227" t="s">
        <v>173</v>
      </c>
    </row>
    <row r="129" spans="2:51" s="11" customFormat="1" ht="13.5">
      <c r="B129" s="205"/>
      <c r="C129" s="206"/>
      <c r="D129" s="207" t="s">
        <v>183</v>
      </c>
      <c r="E129" s="208" t="s">
        <v>21</v>
      </c>
      <c r="F129" s="209" t="s">
        <v>727</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ht="13.5">
      <c r="B130" s="205"/>
      <c r="C130" s="206"/>
      <c r="D130" s="207" t="s">
        <v>183</v>
      </c>
      <c r="E130" s="208" t="s">
        <v>21</v>
      </c>
      <c r="F130" s="209" t="s">
        <v>926</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ht="13.5">
      <c r="B131" s="217"/>
      <c r="C131" s="218"/>
      <c r="D131" s="207" t="s">
        <v>183</v>
      </c>
      <c r="E131" s="219" t="s">
        <v>21</v>
      </c>
      <c r="F131" s="220" t="s">
        <v>806</v>
      </c>
      <c r="G131" s="218"/>
      <c r="H131" s="221">
        <v>19.37</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4" customFormat="1" ht="13.5">
      <c r="B132" s="243"/>
      <c r="C132" s="244"/>
      <c r="D132" s="207" t="s">
        <v>183</v>
      </c>
      <c r="E132" s="245" t="s">
        <v>21</v>
      </c>
      <c r="F132" s="246" t="s">
        <v>204</v>
      </c>
      <c r="G132" s="244"/>
      <c r="H132" s="247">
        <v>175.19</v>
      </c>
      <c r="I132" s="248"/>
      <c r="J132" s="244"/>
      <c r="K132" s="244"/>
      <c r="L132" s="249"/>
      <c r="M132" s="250"/>
      <c r="N132" s="251"/>
      <c r="O132" s="251"/>
      <c r="P132" s="251"/>
      <c r="Q132" s="251"/>
      <c r="R132" s="251"/>
      <c r="S132" s="251"/>
      <c r="T132" s="252"/>
      <c r="AT132" s="253" t="s">
        <v>183</v>
      </c>
      <c r="AU132" s="253" t="s">
        <v>82</v>
      </c>
      <c r="AV132" s="14" t="s">
        <v>181</v>
      </c>
      <c r="AW132" s="14" t="s">
        <v>35</v>
      </c>
      <c r="AX132" s="14" t="s">
        <v>80</v>
      </c>
      <c r="AY132" s="253" t="s">
        <v>173</v>
      </c>
    </row>
    <row r="133" spans="2:51" s="12" customFormat="1" ht="13.5">
      <c r="B133" s="217"/>
      <c r="C133" s="218"/>
      <c r="D133" s="239" t="s">
        <v>183</v>
      </c>
      <c r="E133" s="218"/>
      <c r="F133" s="257" t="s">
        <v>930</v>
      </c>
      <c r="G133" s="218"/>
      <c r="H133" s="258">
        <v>183.95</v>
      </c>
      <c r="I133" s="222"/>
      <c r="J133" s="218"/>
      <c r="K133" s="218"/>
      <c r="L133" s="223"/>
      <c r="M133" s="224"/>
      <c r="N133" s="225"/>
      <c r="O133" s="225"/>
      <c r="P133" s="225"/>
      <c r="Q133" s="225"/>
      <c r="R133" s="225"/>
      <c r="S133" s="225"/>
      <c r="T133" s="226"/>
      <c r="AT133" s="227" t="s">
        <v>183</v>
      </c>
      <c r="AU133" s="227" t="s">
        <v>82</v>
      </c>
      <c r="AV133" s="12" t="s">
        <v>82</v>
      </c>
      <c r="AW133" s="12" t="s">
        <v>6</v>
      </c>
      <c r="AX133" s="12" t="s">
        <v>80</v>
      </c>
      <c r="AY133" s="227" t="s">
        <v>173</v>
      </c>
    </row>
    <row r="134" spans="2:65" s="1" customFormat="1" ht="31.5" customHeight="1">
      <c r="B134" s="41"/>
      <c r="C134" s="193" t="s">
        <v>189</v>
      </c>
      <c r="D134" s="193" t="s">
        <v>176</v>
      </c>
      <c r="E134" s="194" t="s">
        <v>924</v>
      </c>
      <c r="F134" s="195" t="s">
        <v>3839</v>
      </c>
      <c r="G134" s="196" t="s">
        <v>179</v>
      </c>
      <c r="H134" s="197">
        <v>63.71</v>
      </c>
      <c r="I134" s="198"/>
      <c r="J134" s="199">
        <f>ROUND(I134*H134,2)</f>
        <v>0</v>
      </c>
      <c r="K134" s="195" t="s">
        <v>180</v>
      </c>
      <c r="L134" s="61"/>
      <c r="M134" s="200" t="s">
        <v>21</v>
      </c>
      <c r="N134" s="201" t="s">
        <v>43</v>
      </c>
      <c r="O134" s="42"/>
      <c r="P134" s="202">
        <f>O134*H134</f>
        <v>0</v>
      </c>
      <c r="Q134" s="202">
        <v>0.00139</v>
      </c>
      <c r="R134" s="202">
        <f>Q134*H134</f>
        <v>0.0885569</v>
      </c>
      <c r="S134" s="202">
        <v>0</v>
      </c>
      <c r="T134" s="203">
        <f>S134*H134</f>
        <v>0</v>
      </c>
      <c r="AR134" s="24" t="s">
        <v>465</v>
      </c>
      <c r="AT134" s="24" t="s">
        <v>176</v>
      </c>
      <c r="AU134" s="24" t="s">
        <v>82</v>
      </c>
      <c r="AY134" s="24" t="s">
        <v>173</v>
      </c>
      <c r="BE134" s="204">
        <f>IF(N134="základní",J134,0)</f>
        <v>0</v>
      </c>
      <c r="BF134" s="204">
        <f>IF(N134="snížená",J134,0)</f>
        <v>0</v>
      </c>
      <c r="BG134" s="204">
        <f>IF(N134="zákl. přenesená",J134,0)</f>
        <v>0</v>
      </c>
      <c r="BH134" s="204">
        <f>IF(N134="sníž. přenesená",J134,0)</f>
        <v>0</v>
      </c>
      <c r="BI134" s="204">
        <f>IF(N134="nulová",J134,0)</f>
        <v>0</v>
      </c>
      <c r="BJ134" s="24" t="s">
        <v>80</v>
      </c>
      <c r="BK134" s="204">
        <f>ROUND(I134*H134,2)</f>
        <v>0</v>
      </c>
      <c r="BL134" s="24" t="s">
        <v>465</v>
      </c>
      <c r="BM134" s="24" t="s">
        <v>931</v>
      </c>
    </row>
    <row r="135" spans="2:51" s="11" customFormat="1" ht="13.5">
      <c r="B135" s="205"/>
      <c r="C135" s="206"/>
      <c r="D135" s="207" t="s">
        <v>183</v>
      </c>
      <c r="E135" s="208" t="s">
        <v>21</v>
      </c>
      <c r="F135" s="209" t="s">
        <v>932</v>
      </c>
      <c r="G135" s="206"/>
      <c r="H135" s="210" t="s">
        <v>21</v>
      </c>
      <c r="I135" s="211"/>
      <c r="J135" s="206"/>
      <c r="K135" s="206"/>
      <c r="L135" s="212"/>
      <c r="M135" s="213"/>
      <c r="N135" s="214"/>
      <c r="O135" s="214"/>
      <c r="P135" s="214"/>
      <c r="Q135" s="214"/>
      <c r="R135" s="214"/>
      <c r="S135" s="214"/>
      <c r="T135" s="215"/>
      <c r="AT135" s="216" t="s">
        <v>183</v>
      </c>
      <c r="AU135" s="216" t="s">
        <v>82</v>
      </c>
      <c r="AV135" s="11" t="s">
        <v>80</v>
      </c>
      <c r="AW135" s="11" t="s">
        <v>35</v>
      </c>
      <c r="AX135" s="11" t="s">
        <v>72</v>
      </c>
      <c r="AY135" s="216" t="s">
        <v>173</v>
      </c>
    </row>
    <row r="136" spans="2:51" s="11" customFormat="1" ht="13.5">
      <c r="B136" s="205"/>
      <c r="C136" s="206"/>
      <c r="D136" s="207" t="s">
        <v>183</v>
      </c>
      <c r="E136" s="208" t="s">
        <v>21</v>
      </c>
      <c r="F136" s="209" t="s">
        <v>933</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51" s="11" customFormat="1" ht="13.5">
      <c r="B137" s="205"/>
      <c r="C137" s="206"/>
      <c r="D137" s="207" t="s">
        <v>183</v>
      </c>
      <c r="E137" s="208" t="s">
        <v>21</v>
      </c>
      <c r="F137" s="209" t="s">
        <v>934</v>
      </c>
      <c r="G137" s="206"/>
      <c r="H137" s="210" t="s">
        <v>21</v>
      </c>
      <c r="I137" s="211"/>
      <c r="J137" s="206"/>
      <c r="K137" s="206"/>
      <c r="L137" s="212"/>
      <c r="M137" s="213"/>
      <c r="N137" s="214"/>
      <c r="O137" s="214"/>
      <c r="P137" s="214"/>
      <c r="Q137" s="214"/>
      <c r="R137" s="214"/>
      <c r="S137" s="214"/>
      <c r="T137" s="215"/>
      <c r="AT137" s="216" t="s">
        <v>183</v>
      </c>
      <c r="AU137" s="216" t="s">
        <v>82</v>
      </c>
      <c r="AV137" s="11" t="s">
        <v>80</v>
      </c>
      <c r="AW137" s="11" t="s">
        <v>35</v>
      </c>
      <c r="AX137" s="11" t="s">
        <v>72</v>
      </c>
      <c r="AY137" s="216" t="s">
        <v>173</v>
      </c>
    </row>
    <row r="138" spans="2:51" s="11" customFormat="1" ht="13.5">
      <c r="B138" s="205"/>
      <c r="C138" s="206"/>
      <c r="D138" s="207" t="s">
        <v>183</v>
      </c>
      <c r="E138" s="208" t="s">
        <v>21</v>
      </c>
      <c r="F138" s="209" t="s">
        <v>935</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1" customFormat="1" ht="13.5">
      <c r="B139" s="205"/>
      <c r="C139" s="206"/>
      <c r="D139" s="207" t="s">
        <v>183</v>
      </c>
      <c r="E139" s="208" t="s">
        <v>21</v>
      </c>
      <c r="F139" s="209" t="s">
        <v>936</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51" s="11" customFormat="1" ht="13.5">
      <c r="B140" s="205"/>
      <c r="C140" s="206"/>
      <c r="D140" s="207" t="s">
        <v>183</v>
      </c>
      <c r="E140" s="208" t="s">
        <v>21</v>
      </c>
      <c r="F140" s="209" t="s">
        <v>937</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2" customFormat="1" ht="13.5">
      <c r="B141" s="217"/>
      <c r="C141" s="218"/>
      <c r="D141" s="207" t="s">
        <v>183</v>
      </c>
      <c r="E141" s="219" t="s">
        <v>21</v>
      </c>
      <c r="F141" s="220" t="s">
        <v>938</v>
      </c>
      <c r="G141" s="218"/>
      <c r="H141" s="221">
        <v>18.33</v>
      </c>
      <c r="I141" s="222"/>
      <c r="J141" s="218"/>
      <c r="K141" s="218"/>
      <c r="L141" s="223"/>
      <c r="M141" s="224"/>
      <c r="N141" s="225"/>
      <c r="O141" s="225"/>
      <c r="P141" s="225"/>
      <c r="Q141" s="225"/>
      <c r="R141" s="225"/>
      <c r="S141" s="225"/>
      <c r="T141" s="226"/>
      <c r="AT141" s="227" t="s">
        <v>183</v>
      </c>
      <c r="AU141" s="227" t="s">
        <v>82</v>
      </c>
      <c r="AV141" s="12" t="s">
        <v>82</v>
      </c>
      <c r="AW141" s="12" t="s">
        <v>35</v>
      </c>
      <c r="AX141" s="12" t="s">
        <v>72</v>
      </c>
      <c r="AY141" s="227" t="s">
        <v>173</v>
      </c>
    </row>
    <row r="142" spans="2:51" s="11" customFormat="1" ht="13.5">
      <c r="B142" s="205"/>
      <c r="C142" s="206"/>
      <c r="D142" s="207" t="s">
        <v>183</v>
      </c>
      <c r="E142" s="208" t="s">
        <v>21</v>
      </c>
      <c r="F142" s="209" t="s">
        <v>933</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1" customFormat="1" ht="13.5">
      <c r="B143" s="205"/>
      <c r="C143" s="206"/>
      <c r="D143" s="207" t="s">
        <v>183</v>
      </c>
      <c r="E143" s="208" t="s">
        <v>21</v>
      </c>
      <c r="F143" s="209" t="s">
        <v>934</v>
      </c>
      <c r="G143" s="206"/>
      <c r="H143" s="210" t="s">
        <v>21</v>
      </c>
      <c r="I143" s="211"/>
      <c r="J143" s="206"/>
      <c r="K143" s="206"/>
      <c r="L143" s="212"/>
      <c r="M143" s="213"/>
      <c r="N143" s="214"/>
      <c r="O143" s="214"/>
      <c r="P143" s="214"/>
      <c r="Q143" s="214"/>
      <c r="R143" s="214"/>
      <c r="S143" s="214"/>
      <c r="T143" s="215"/>
      <c r="AT143" s="216" t="s">
        <v>183</v>
      </c>
      <c r="AU143" s="216" t="s">
        <v>82</v>
      </c>
      <c r="AV143" s="11" t="s">
        <v>80</v>
      </c>
      <c r="AW143" s="11" t="s">
        <v>35</v>
      </c>
      <c r="AX143" s="11" t="s">
        <v>72</v>
      </c>
      <c r="AY143" s="216" t="s">
        <v>173</v>
      </c>
    </row>
    <row r="144" spans="2:51" s="11" customFormat="1" ht="13.5">
      <c r="B144" s="205"/>
      <c r="C144" s="206"/>
      <c r="D144" s="207" t="s">
        <v>183</v>
      </c>
      <c r="E144" s="208" t="s">
        <v>21</v>
      </c>
      <c r="F144" s="209" t="s">
        <v>935</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1" customFormat="1" ht="13.5">
      <c r="B145" s="205"/>
      <c r="C145" s="206"/>
      <c r="D145" s="207" t="s">
        <v>183</v>
      </c>
      <c r="E145" s="208" t="s">
        <v>21</v>
      </c>
      <c r="F145" s="209" t="s">
        <v>936</v>
      </c>
      <c r="G145" s="206"/>
      <c r="H145" s="210" t="s">
        <v>21</v>
      </c>
      <c r="I145" s="211"/>
      <c r="J145" s="206"/>
      <c r="K145" s="206"/>
      <c r="L145" s="212"/>
      <c r="M145" s="213"/>
      <c r="N145" s="214"/>
      <c r="O145" s="214"/>
      <c r="P145" s="214"/>
      <c r="Q145" s="214"/>
      <c r="R145" s="214"/>
      <c r="S145" s="214"/>
      <c r="T145" s="215"/>
      <c r="AT145" s="216" t="s">
        <v>183</v>
      </c>
      <c r="AU145" s="216" t="s">
        <v>82</v>
      </c>
      <c r="AV145" s="11" t="s">
        <v>80</v>
      </c>
      <c r="AW145" s="11" t="s">
        <v>35</v>
      </c>
      <c r="AX145" s="11" t="s">
        <v>72</v>
      </c>
      <c r="AY145" s="216" t="s">
        <v>173</v>
      </c>
    </row>
    <row r="146" spans="2:51" s="11" customFormat="1" ht="13.5">
      <c r="B146" s="205"/>
      <c r="C146" s="206"/>
      <c r="D146" s="207" t="s">
        <v>183</v>
      </c>
      <c r="E146" s="208" t="s">
        <v>21</v>
      </c>
      <c r="F146" s="209" t="s">
        <v>939</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2" customFormat="1" ht="13.5">
      <c r="B147" s="217"/>
      <c r="C147" s="218"/>
      <c r="D147" s="207" t="s">
        <v>183</v>
      </c>
      <c r="E147" s="219" t="s">
        <v>21</v>
      </c>
      <c r="F147" s="220" t="s">
        <v>940</v>
      </c>
      <c r="G147" s="218"/>
      <c r="H147" s="221">
        <v>13.75</v>
      </c>
      <c r="I147" s="222"/>
      <c r="J147" s="218"/>
      <c r="K147" s="218"/>
      <c r="L147" s="223"/>
      <c r="M147" s="224"/>
      <c r="N147" s="225"/>
      <c r="O147" s="225"/>
      <c r="P147" s="225"/>
      <c r="Q147" s="225"/>
      <c r="R147" s="225"/>
      <c r="S147" s="225"/>
      <c r="T147" s="226"/>
      <c r="AT147" s="227" t="s">
        <v>183</v>
      </c>
      <c r="AU147" s="227" t="s">
        <v>82</v>
      </c>
      <c r="AV147" s="12" t="s">
        <v>82</v>
      </c>
      <c r="AW147" s="12" t="s">
        <v>35</v>
      </c>
      <c r="AX147" s="12" t="s">
        <v>72</v>
      </c>
      <c r="AY147" s="227" t="s">
        <v>173</v>
      </c>
    </row>
    <row r="148" spans="2:51" s="11" customFormat="1" ht="13.5">
      <c r="B148" s="205"/>
      <c r="C148" s="206"/>
      <c r="D148" s="207" t="s">
        <v>183</v>
      </c>
      <c r="E148" s="208" t="s">
        <v>21</v>
      </c>
      <c r="F148" s="209" t="s">
        <v>933</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1" customFormat="1" ht="13.5">
      <c r="B149" s="205"/>
      <c r="C149" s="206"/>
      <c r="D149" s="207" t="s">
        <v>183</v>
      </c>
      <c r="E149" s="208" t="s">
        <v>21</v>
      </c>
      <c r="F149" s="209" t="s">
        <v>941</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51" s="11" customFormat="1" ht="13.5">
      <c r="B150" s="205"/>
      <c r="C150" s="206"/>
      <c r="D150" s="207" t="s">
        <v>183</v>
      </c>
      <c r="E150" s="208" t="s">
        <v>21</v>
      </c>
      <c r="F150" s="209" t="s">
        <v>935</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1" customFormat="1" ht="13.5">
      <c r="B151" s="205"/>
      <c r="C151" s="206"/>
      <c r="D151" s="207" t="s">
        <v>183</v>
      </c>
      <c r="E151" s="208" t="s">
        <v>21</v>
      </c>
      <c r="F151" s="209" t="s">
        <v>936</v>
      </c>
      <c r="G151" s="206"/>
      <c r="H151" s="210" t="s">
        <v>21</v>
      </c>
      <c r="I151" s="211"/>
      <c r="J151" s="206"/>
      <c r="K151" s="206"/>
      <c r="L151" s="212"/>
      <c r="M151" s="213"/>
      <c r="N151" s="214"/>
      <c r="O151" s="214"/>
      <c r="P151" s="214"/>
      <c r="Q151" s="214"/>
      <c r="R151" s="214"/>
      <c r="S151" s="214"/>
      <c r="T151" s="215"/>
      <c r="AT151" s="216" t="s">
        <v>183</v>
      </c>
      <c r="AU151" s="216" t="s">
        <v>82</v>
      </c>
      <c r="AV151" s="11" t="s">
        <v>80</v>
      </c>
      <c r="AW151" s="11" t="s">
        <v>35</v>
      </c>
      <c r="AX151" s="11" t="s">
        <v>72</v>
      </c>
      <c r="AY151" s="216" t="s">
        <v>173</v>
      </c>
    </row>
    <row r="152" spans="2:51" s="11" customFormat="1" ht="13.5">
      <c r="B152" s="205"/>
      <c r="C152" s="206"/>
      <c r="D152" s="207" t="s">
        <v>183</v>
      </c>
      <c r="E152" s="208" t="s">
        <v>21</v>
      </c>
      <c r="F152" s="209" t="s">
        <v>942</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2" customFormat="1" ht="13.5">
      <c r="B153" s="217"/>
      <c r="C153" s="218"/>
      <c r="D153" s="207" t="s">
        <v>183</v>
      </c>
      <c r="E153" s="219" t="s">
        <v>21</v>
      </c>
      <c r="F153" s="220" t="s">
        <v>943</v>
      </c>
      <c r="G153" s="218"/>
      <c r="H153" s="221">
        <v>31.63</v>
      </c>
      <c r="I153" s="222"/>
      <c r="J153" s="218"/>
      <c r="K153" s="218"/>
      <c r="L153" s="223"/>
      <c r="M153" s="224"/>
      <c r="N153" s="225"/>
      <c r="O153" s="225"/>
      <c r="P153" s="225"/>
      <c r="Q153" s="225"/>
      <c r="R153" s="225"/>
      <c r="S153" s="225"/>
      <c r="T153" s="226"/>
      <c r="AT153" s="227" t="s">
        <v>183</v>
      </c>
      <c r="AU153" s="227" t="s">
        <v>82</v>
      </c>
      <c r="AV153" s="12" t="s">
        <v>82</v>
      </c>
      <c r="AW153" s="12" t="s">
        <v>35</v>
      </c>
      <c r="AX153" s="12" t="s">
        <v>72</v>
      </c>
      <c r="AY153" s="227" t="s">
        <v>173</v>
      </c>
    </row>
    <row r="154" spans="2:51" s="14" customFormat="1" ht="13.5">
      <c r="B154" s="243"/>
      <c r="C154" s="244"/>
      <c r="D154" s="239" t="s">
        <v>183</v>
      </c>
      <c r="E154" s="254" t="s">
        <v>21</v>
      </c>
      <c r="F154" s="255" t="s">
        <v>204</v>
      </c>
      <c r="G154" s="244"/>
      <c r="H154" s="256">
        <v>63.71</v>
      </c>
      <c r="I154" s="248"/>
      <c r="J154" s="244"/>
      <c r="K154" s="244"/>
      <c r="L154" s="249"/>
      <c r="M154" s="250"/>
      <c r="N154" s="251"/>
      <c r="O154" s="251"/>
      <c r="P154" s="251"/>
      <c r="Q154" s="251"/>
      <c r="R154" s="251"/>
      <c r="S154" s="251"/>
      <c r="T154" s="252"/>
      <c r="AT154" s="253" t="s">
        <v>183</v>
      </c>
      <c r="AU154" s="253" t="s">
        <v>82</v>
      </c>
      <c r="AV154" s="14" t="s">
        <v>181</v>
      </c>
      <c r="AW154" s="14" t="s">
        <v>35</v>
      </c>
      <c r="AX154" s="14" t="s">
        <v>80</v>
      </c>
      <c r="AY154" s="253" t="s">
        <v>173</v>
      </c>
    </row>
    <row r="155" spans="2:65" s="1" customFormat="1" ht="31.5" customHeight="1">
      <c r="B155" s="41"/>
      <c r="C155" s="262" t="s">
        <v>181</v>
      </c>
      <c r="D155" s="262" t="s">
        <v>710</v>
      </c>
      <c r="E155" s="263" t="s">
        <v>944</v>
      </c>
      <c r="F155" s="264" t="s">
        <v>3842</v>
      </c>
      <c r="G155" s="265" t="s">
        <v>179</v>
      </c>
      <c r="H155" s="266">
        <v>2.877</v>
      </c>
      <c r="I155" s="267"/>
      <c r="J155" s="268">
        <f>ROUND(I155*H155,2)</f>
        <v>0</v>
      </c>
      <c r="K155" s="264" t="s">
        <v>180</v>
      </c>
      <c r="L155" s="269"/>
      <c r="M155" s="270" t="s">
        <v>21</v>
      </c>
      <c r="N155" s="271" t="s">
        <v>43</v>
      </c>
      <c r="O155" s="42"/>
      <c r="P155" s="202">
        <f>O155*H155</f>
        <v>0</v>
      </c>
      <c r="Q155" s="202">
        <v>0.007</v>
      </c>
      <c r="R155" s="202">
        <f>Q155*H155</f>
        <v>0.020138999999999997</v>
      </c>
      <c r="S155" s="202">
        <v>0</v>
      </c>
      <c r="T155" s="203">
        <f>S155*H155</f>
        <v>0</v>
      </c>
      <c r="AR155" s="24" t="s">
        <v>600</v>
      </c>
      <c r="AT155" s="24" t="s">
        <v>710</v>
      </c>
      <c r="AU155" s="24" t="s">
        <v>82</v>
      </c>
      <c r="AY155" s="24" t="s">
        <v>173</v>
      </c>
      <c r="BE155" s="204">
        <f>IF(N155="základní",J155,0)</f>
        <v>0</v>
      </c>
      <c r="BF155" s="204">
        <f>IF(N155="snížená",J155,0)</f>
        <v>0</v>
      </c>
      <c r="BG155" s="204">
        <f>IF(N155="zákl. přenesená",J155,0)</f>
        <v>0</v>
      </c>
      <c r="BH155" s="204">
        <f>IF(N155="sníž. přenesená",J155,0)</f>
        <v>0</v>
      </c>
      <c r="BI155" s="204">
        <f>IF(N155="nulová",J155,0)</f>
        <v>0</v>
      </c>
      <c r="BJ155" s="24" t="s">
        <v>80</v>
      </c>
      <c r="BK155" s="204">
        <f>ROUND(I155*H155,2)</f>
        <v>0</v>
      </c>
      <c r="BL155" s="24" t="s">
        <v>465</v>
      </c>
      <c r="BM155" s="24" t="s">
        <v>945</v>
      </c>
    </row>
    <row r="156" spans="2:51" s="11" customFormat="1" ht="13.5">
      <c r="B156" s="205"/>
      <c r="C156" s="206"/>
      <c r="D156" s="207" t="s">
        <v>183</v>
      </c>
      <c r="E156" s="208" t="s">
        <v>21</v>
      </c>
      <c r="F156" s="209" t="s">
        <v>946</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1" customFormat="1" ht="13.5">
      <c r="B157" s="205"/>
      <c r="C157" s="206"/>
      <c r="D157" s="207" t="s">
        <v>183</v>
      </c>
      <c r="E157" s="208" t="s">
        <v>21</v>
      </c>
      <c r="F157" s="209" t="s">
        <v>947</v>
      </c>
      <c r="G157" s="206"/>
      <c r="H157" s="210" t="s">
        <v>21</v>
      </c>
      <c r="I157" s="211"/>
      <c r="J157" s="206"/>
      <c r="K157" s="206"/>
      <c r="L157" s="212"/>
      <c r="M157" s="213"/>
      <c r="N157" s="214"/>
      <c r="O157" s="214"/>
      <c r="P157" s="214"/>
      <c r="Q157" s="214"/>
      <c r="R157" s="214"/>
      <c r="S157" s="214"/>
      <c r="T157" s="215"/>
      <c r="AT157" s="216" t="s">
        <v>183</v>
      </c>
      <c r="AU157" s="216" t="s">
        <v>82</v>
      </c>
      <c r="AV157" s="11" t="s">
        <v>80</v>
      </c>
      <c r="AW157" s="11" t="s">
        <v>35</v>
      </c>
      <c r="AX157" s="11" t="s">
        <v>72</v>
      </c>
      <c r="AY157" s="216" t="s">
        <v>173</v>
      </c>
    </row>
    <row r="158" spans="2:51" s="11" customFormat="1" ht="13.5">
      <c r="B158" s="205"/>
      <c r="C158" s="206"/>
      <c r="D158" s="207" t="s">
        <v>183</v>
      </c>
      <c r="E158" s="208" t="s">
        <v>21</v>
      </c>
      <c r="F158" s="209" t="s">
        <v>948</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51" s="11" customFormat="1" ht="13.5">
      <c r="B159" s="205"/>
      <c r="C159" s="206"/>
      <c r="D159" s="207" t="s">
        <v>183</v>
      </c>
      <c r="E159" s="208" t="s">
        <v>21</v>
      </c>
      <c r="F159" s="209" t="s">
        <v>935</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51" s="11" customFormat="1" ht="13.5">
      <c r="B160" s="205"/>
      <c r="C160" s="206"/>
      <c r="D160" s="207" t="s">
        <v>183</v>
      </c>
      <c r="E160" s="208" t="s">
        <v>21</v>
      </c>
      <c r="F160" s="209" t="s">
        <v>936</v>
      </c>
      <c r="G160" s="206"/>
      <c r="H160" s="210" t="s">
        <v>21</v>
      </c>
      <c r="I160" s="211"/>
      <c r="J160" s="206"/>
      <c r="K160" s="206"/>
      <c r="L160" s="212"/>
      <c r="M160" s="213"/>
      <c r="N160" s="214"/>
      <c r="O160" s="214"/>
      <c r="P160" s="214"/>
      <c r="Q160" s="214"/>
      <c r="R160" s="214"/>
      <c r="S160" s="214"/>
      <c r="T160" s="215"/>
      <c r="AT160" s="216" t="s">
        <v>183</v>
      </c>
      <c r="AU160" s="216" t="s">
        <v>82</v>
      </c>
      <c r="AV160" s="11" t="s">
        <v>80</v>
      </c>
      <c r="AW160" s="11" t="s">
        <v>35</v>
      </c>
      <c r="AX160" s="11" t="s">
        <v>72</v>
      </c>
      <c r="AY160" s="216" t="s">
        <v>173</v>
      </c>
    </row>
    <row r="161" spans="2:51" s="12" customFormat="1" ht="13.5">
      <c r="B161" s="217"/>
      <c r="C161" s="218"/>
      <c r="D161" s="207" t="s">
        <v>183</v>
      </c>
      <c r="E161" s="219" t="s">
        <v>21</v>
      </c>
      <c r="F161" s="220" t="s">
        <v>804</v>
      </c>
      <c r="G161" s="218"/>
      <c r="H161" s="221">
        <v>2.74</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51" s="14" customFormat="1" ht="13.5">
      <c r="B162" s="243"/>
      <c r="C162" s="244"/>
      <c r="D162" s="207" t="s">
        <v>183</v>
      </c>
      <c r="E162" s="245" t="s">
        <v>21</v>
      </c>
      <c r="F162" s="246" t="s">
        <v>204</v>
      </c>
      <c r="G162" s="244"/>
      <c r="H162" s="247">
        <v>2.74</v>
      </c>
      <c r="I162" s="248"/>
      <c r="J162" s="244"/>
      <c r="K162" s="244"/>
      <c r="L162" s="249"/>
      <c r="M162" s="250"/>
      <c r="N162" s="251"/>
      <c r="O162" s="251"/>
      <c r="P162" s="251"/>
      <c r="Q162" s="251"/>
      <c r="R162" s="251"/>
      <c r="S162" s="251"/>
      <c r="T162" s="252"/>
      <c r="AT162" s="253" t="s">
        <v>183</v>
      </c>
      <c r="AU162" s="253" t="s">
        <v>82</v>
      </c>
      <c r="AV162" s="14" t="s">
        <v>181</v>
      </c>
      <c r="AW162" s="14" t="s">
        <v>35</v>
      </c>
      <c r="AX162" s="14" t="s">
        <v>80</v>
      </c>
      <c r="AY162" s="253" t="s">
        <v>173</v>
      </c>
    </row>
    <row r="163" spans="2:51" s="12" customFormat="1" ht="13.5">
      <c r="B163" s="217"/>
      <c r="C163" s="218"/>
      <c r="D163" s="239" t="s">
        <v>183</v>
      </c>
      <c r="E163" s="218"/>
      <c r="F163" s="257" t="s">
        <v>949</v>
      </c>
      <c r="G163" s="218"/>
      <c r="H163" s="258">
        <v>2.877</v>
      </c>
      <c r="I163" s="222"/>
      <c r="J163" s="218"/>
      <c r="K163" s="218"/>
      <c r="L163" s="223"/>
      <c r="M163" s="224"/>
      <c r="N163" s="225"/>
      <c r="O163" s="225"/>
      <c r="P163" s="225"/>
      <c r="Q163" s="225"/>
      <c r="R163" s="225"/>
      <c r="S163" s="225"/>
      <c r="T163" s="226"/>
      <c r="AT163" s="227" t="s">
        <v>183</v>
      </c>
      <c r="AU163" s="227" t="s">
        <v>82</v>
      </c>
      <c r="AV163" s="12" t="s">
        <v>82</v>
      </c>
      <c r="AW163" s="12" t="s">
        <v>6</v>
      </c>
      <c r="AX163" s="12" t="s">
        <v>80</v>
      </c>
      <c r="AY163" s="227" t="s">
        <v>173</v>
      </c>
    </row>
    <row r="164" spans="2:65" s="1" customFormat="1" ht="31.5" customHeight="1">
      <c r="B164" s="41"/>
      <c r="C164" s="193" t="s">
        <v>207</v>
      </c>
      <c r="D164" s="193" t="s">
        <v>176</v>
      </c>
      <c r="E164" s="194" t="s">
        <v>924</v>
      </c>
      <c r="F164" s="195" t="s">
        <v>3839</v>
      </c>
      <c r="G164" s="196" t="s">
        <v>179</v>
      </c>
      <c r="H164" s="197">
        <v>2.28</v>
      </c>
      <c r="I164" s="198"/>
      <c r="J164" s="199">
        <f>ROUND(I164*H164,2)</f>
        <v>0</v>
      </c>
      <c r="K164" s="195" t="s">
        <v>180</v>
      </c>
      <c r="L164" s="61"/>
      <c r="M164" s="200" t="s">
        <v>21</v>
      </c>
      <c r="N164" s="201" t="s">
        <v>43</v>
      </c>
      <c r="O164" s="42"/>
      <c r="P164" s="202">
        <f>O164*H164</f>
        <v>0</v>
      </c>
      <c r="Q164" s="202">
        <v>0.00139</v>
      </c>
      <c r="R164" s="202">
        <f>Q164*H164</f>
        <v>0.0031691999999999996</v>
      </c>
      <c r="S164" s="202">
        <v>0</v>
      </c>
      <c r="T164" s="203">
        <f>S164*H164</f>
        <v>0</v>
      </c>
      <c r="AR164" s="24" t="s">
        <v>465</v>
      </c>
      <c r="AT164" s="24" t="s">
        <v>176</v>
      </c>
      <c r="AU164" s="24" t="s">
        <v>82</v>
      </c>
      <c r="AY164" s="24" t="s">
        <v>173</v>
      </c>
      <c r="BE164" s="204">
        <f>IF(N164="základní",J164,0)</f>
        <v>0</v>
      </c>
      <c r="BF164" s="204">
        <f>IF(N164="snížená",J164,0)</f>
        <v>0</v>
      </c>
      <c r="BG164" s="204">
        <f>IF(N164="zákl. přenesená",J164,0)</f>
        <v>0</v>
      </c>
      <c r="BH164" s="204">
        <f>IF(N164="sníž. přenesená",J164,0)</f>
        <v>0</v>
      </c>
      <c r="BI164" s="204">
        <f>IF(N164="nulová",J164,0)</f>
        <v>0</v>
      </c>
      <c r="BJ164" s="24" t="s">
        <v>80</v>
      </c>
      <c r="BK164" s="204">
        <f>ROUND(I164*H164,2)</f>
        <v>0</v>
      </c>
      <c r="BL164" s="24" t="s">
        <v>465</v>
      </c>
      <c r="BM164" s="24" t="s">
        <v>950</v>
      </c>
    </row>
    <row r="165" spans="2:51" s="12" customFormat="1" ht="13.5">
      <c r="B165" s="217"/>
      <c r="C165" s="218"/>
      <c r="D165" s="207" t="s">
        <v>183</v>
      </c>
      <c r="E165" s="219" t="s">
        <v>21</v>
      </c>
      <c r="F165" s="220" t="s">
        <v>21</v>
      </c>
      <c r="G165" s="218"/>
      <c r="H165" s="221">
        <v>0</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51" s="11" customFormat="1" ht="13.5">
      <c r="B166" s="205"/>
      <c r="C166" s="206"/>
      <c r="D166" s="207" t="s">
        <v>183</v>
      </c>
      <c r="E166" s="208" t="s">
        <v>21</v>
      </c>
      <c r="F166" s="209" t="s">
        <v>951</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2" customFormat="1" ht="13.5">
      <c r="B167" s="217"/>
      <c r="C167" s="218"/>
      <c r="D167" s="207" t="s">
        <v>183</v>
      </c>
      <c r="E167" s="219" t="s">
        <v>21</v>
      </c>
      <c r="F167" s="220" t="s">
        <v>21</v>
      </c>
      <c r="G167" s="218"/>
      <c r="H167" s="221">
        <v>0</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51" s="11" customFormat="1" ht="13.5">
      <c r="B168" s="205"/>
      <c r="C168" s="206"/>
      <c r="D168" s="207" t="s">
        <v>183</v>
      </c>
      <c r="E168" s="208" t="s">
        <v>21</v>
      </c>
      <c r="F168" s="209" t="s">
        <v>702</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1" customFormat="1" ht="13.5">
      <c r="B169" s="205"/>
      <c r="C169" s="206"/>
      <c r="D169" s="207" t="s">
        <v>183</v>
      </c>
      <c r="E169" s="208" t="s">
        <v>21</v>
      </c>
      <c r="F169" s="209" t="s">
        <v>951</v>
      </c>
      <c r="G169" s="206"/>
      <c r="H169" s="210" t="s">
        <v>21</v>
      </c>
      <c r="I169" s="211"/>
      <c r="J169" s="206"/>
      <c r="K169" s="206"/>
      <c r="L169" s="212"/>
      <c r="M169" s="213"/>
      <c r="N169" s="214"/>
      <c r="O169" s="214"/>
      <c r="P169" s="214"/>
      <c r="Q169" s="214"/>
      <c r="R169" s="214"/>
      <c r="S169" s="214"/>
      <c r="T169" s="215"/>
      <c r="AT169" s="216" t="s">
        <v>183</v>
      </c>
      <c r="AU169" s="216" t="s">
        <v>82</v>
      </c>
      <c r="AV169" s="11" t="s">
        <v>80</v>
      </c>
      <c r="AW169" s="11" t="s">
        <v>35</v>
      </c>
      <c r="AX169" s="11" t="s">
        <v>72</v>
      </c>
      <c r="AY169" s="216" t="s">
        <v>173</v>
      </c>
    </row>
    <row r="170" spans="2:51" s="12" customFormat="1" ht="13.5">
      <c r="B170" s="217"/>
      <c r="C170" s="218"/>
      <c r="D170" s="207" t="s">
        <v>183</v>
      </c>
      <c r="E170" s="219" t="s">
        <v>21</v>
      </c>
      <c r="F170" s="220" t="s">
        <v>803</v>
      </c>
      <c r="G170" s="218"/>
      <c r="H170" s="221">
        <v>2.28</v>
      </c>
      <c r="I170" s="222"/>
      <c r="J170" s="218"/>
      <c r="K170" s="218"/>
      <c r="L170" s="223"/>
      <c r="M170" s="224"/>
      <c r="N170" s="225"/>
      <c r="O170" s="225"/>
      <c r="P170" s="225"/>
      <c r="Q170" s="225"/>
      <c r="R170" s="225"/>
      <c r="S170" s="225"/>
      <c r="T170" s="226"/>
      <c r="AT170" s="227" t="s">
        <v>183</v>
      </c>
      <c r="AU170" s="227" t="s">
        <v>82</v>
      </c>
      <c r="AV170" s="12" t="s">
        <v>82</v>
      </c>
      <c r="AW170" s="12" t="s">
        <v>35</v>
      </c>
      <c r="AX170" s="12" t="s">
        <v>72</v>
      </c>
      <c r="AY170" s="227" t="s">
        <v>173</v>
      </c>
    </row>
    <row r="171" spans="2:51" s="14" customFormat="1" ht="13.5">
      <c r="B171" s="243"/>
      <c r="C171" s="244"/>
      <c r="D171" s="239" t="s">
        <v>183</v>
      </c>
      <c r="E171" s="254" t="s">
        <v>21</v>
      </c>
      <c r="F171" s="255" t="s">
        <v>204</v>
      </c>
      <c r="G171" s="244"/>
      <c r="H171" s="256">
        <v>2.28</v>
      </c>
      <c r="I171" s="248"/>
      <c r="J171" s="244"/>
      <c r="K171" s="244"/>
      <c r="L171" s="249"/>
      <c r="M171" s="250"/>
      <c r="N171" s="251"/>
      <c r="O171" s="251"/>
      <c r="P171" s="251"/>
      <c r="Q171" s="251"/>
      <c r="R171" s="251"/>
      <c r="S171" s="251"/>
      <c r="T171" s="252"/>
      <c r="AT171" s="253" t="s">
        <v>183</v>
      </c>
      <c r="AU171" s="253" t="s">
        <v>82</v>
      </c>
      <c r="AV171" s="14" t="s">
        <v>181</v>
      </c>
      <c r="AW171" s="14" t="s">
        <v>35</v>
      </c>
      <c r="AX171" s="14" t="s">
        <v>80</v>
      </c>
      <c r="AY171" s="253" t="s">
        <v>173</v>
      </c>
    </row>
    <row r="172" spans="2:65" s="1" customFormat="1" ht="31.5" customHeight="1">
      <c r="B172" s="41"/>
      <c r="C172" s="262" t="s">
        <v>237</v>
      </c>
      <c r="D172" s="262" t="s">
        <v>710</v>
      </c>
      <c r="E172" s="263" t="s">
        <v>952</v>
      </c>
      <c r="F172" s="264" t="s">
        <v>3843</v>
      </c>
      <c r="G172" s="265" t="s">
        <v>179</v>
      </c>
      <c r="H172" s="266">
        <v>2.394</v>
      </c>
      <c r="I172" s="267"/>
      <c r="J172" s="268">
        <f>ROUND(I172*H172,2)</f>
        <v>0</v>
      </c>
      <c r="K172" s="264" t="s">
        <v>21</v>
      </c>
      <c r="L172" s="269"/>
      <c r="M172" s="270" t="s">
        <v>21</v>
      </c>
      <c r="N172" s="271" t="s">
        <v>43</v>
      </c>
      <c r="O172" s="42"/>
      <c r="P172" s="202">
        <f>O172*H172</f>
        <v>0</v>
      </c>
      <c r="Q172" s="202">
        <v>0.008</v>
      </c>
      <c r="R172" s="202">
        <f>Q172*H172</f>
        <v>0.019152000000000002</v>
      </c>
      <c r="S172" s="202">
        <v>0</v>
      </c>
      <c r="T172" s="203">
        <f>S172*H172</f>
        <v>0</v>
      </c>
      <c r="AR172" s="24" t="s">
        <v>600</v>
      </c>
      <c r="AT172" s="24" t="s">
        <v>710</v>
      </c>
      <c r="AU172" s="24" t="s">
        <v>82</v>
      </c>
      <c r="AY172" s="24" t="s">
        <v>173</v>
      </c>
      <c r="BE172" s="204">
        <f>IF(N172="základní",J172,0)</f>
        <v>0</v>
      </c>
      <c r="BF172" s="204">
        <f>IF(N172="snížená",J172,0)</f>
        <v>0</v>
      </c>
      <c r="BG172" s="204">
        <f>IF(N172="zákl. přenesená",J172,0)</f>
        <v>0</v>
      </c>
      <c r="BH172" s="204">
        <f>IF(N172="sníž. přenesená",J172,0)</f>
        <v>0</v>
      </c>
      <c r="BI172" s="204">
        <f>IF(N172="nulová",J172,0)</f>
        <v>0</v>
      </c>
      <c r="BJ172" s="24" t="s">
        <v>80</v>
      </c>
      <c r="BK172" s="204">
        <f>ROUND(I172*H172,2)</f>
        <v>0</v>
      </c>
      <c r="BL172" s="24" t="s">
        <v>465</v>
      </c>
      <c r="BM172" s="24" t="s">
        <v>953</v>
      </c>
    </row>
    <row r="173" spans="2:51" s="12" customFormat="1" ht="13.5">
      <c r="B173" s="217"/>
      <c r="C173" s="218"/>
      <c r="D173" s="207" t="s">
        <v>183</v>
      </c>
      <c r="E173" s="219" t="s">
        <v>21</v>
      </c>
      <c r="F173" s="220" t="s">
        <v>21</v>
      </c>
      <c r="G173" s="218"/>
      <c r="H173" s="221">
        <v>0</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ht="13.5">
      <c r="B174" s="205"/>
      <c r="C174" s="206"/>
      <c r="D174" s="207" t="s">
        <v>183</v>
      </c>
      <c r="E174" s="208" t="s">
        <v>21</v>
      </c>
      <c r="F174" s="209" t="s">
        <v>702</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ht="13.5">
      <c r="B175" s="205"/>
      <c r="C175" s="206"/>
      <c r="D175" s="207" t="s">
        <v>183</v>
      </c>
      <c r="E175" s="208" t="s">
        <v>21</v>
      </c>
      <c r="F175" s="209" t="s">
        <v>951</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2" customFormat="1" ht="13.5">
      <c r="B176" s="217"/>
      <c r="C176" s="218"/>
      <c r="D176" s="207" t="s">
        <v>183</v>
      </c>
      <c r="E176" s="219" t="s">
        <v>21</v>
      </c>
      <c r="F176" s="220" t="s">
        <v>803</v>
      </c>
      <c r="G176" s="218"/>
      <c r="H176" s="221">
        <v>2.28</v>
      </c>
      <c r="I176" s="222"/>
      <c r="J176" s="218"/>
      <c r="K176" s="218"/>
      <c r="L176" s="223"/>
      <c r="M176" s="224"/>
      <c r="N176" s="225"/>
      <c r="O176" s="225"/>
      <c r="P176" s="225"/>
      <c r="Q176" s="225"/>
      <c r="R176" s="225"/>
      <c r="S176" s="225"/>
      <c r="T176" s="226"/>
      <c r="AT176" s="227" t="s">
        <v>183</v>
      </c>
      <c r="AU176" s="227" t="s">
        <v>82</v>
      </c>
      <c r="AV176" s="12" t="s">
        <v>82</v>
      </c>
      <c r="AW176" s="12" t="s">
        <v>35</v>
      </c>
      <c r="AX176" s="12" t="s">
        <v>72</v>
      </c>
      <c r="AY176" s="227" t="s">
        <v>173</v>
      </c>
    </row>
    <row r="177" spans="2:51" s="14" customFormat="1" ht="13.5">
      <c r="B177" s="243"/>
      <c r="C177" s="244"/>
      <c r="D177" s="207" t="s">
        <v>183</v>
      </c>
      <c r="E177" s="245" t="s">
        <v>21</v>
      </c>
      <c r="F177" s="246" t="s">
        <v>204</v>
      </c>
      <c r="G177" s="244"/>
      <c r="H177" s="247">
        <v>2.28</v>
      </c>
      <c r="I177" s="248"/>
      <c r="J177" s="244"/>
      <c r="K177" s="244"/>
      <c r="L177" s="249"/>
      <c r="M177" s="250"/>
      <c r="N177" s="251"/>
      <c r="O177" s="251"/>
      <c r="P177" s="251"/>
      <c r="Q177" s="251"/>
      <c r="R177" s="251"/>
      <c r="S177" s="251"/>
      <c r="T177" s="252"/>
      <c r="AT177" s="253" t="s">
        <v>183</v>
      </c>
      <c r="AU177" s="253" t="s">
        <v>82</v>
      </c>
      <c r="AV177" s="14" t="s">
        <v>181</v>
      </c>
      <c r="AW177" s="14" t="s">
        <v>35</v>
      </c>
      <c r="AX177" s="14" t="s">
        <v>80</v>
      </c>
      <c r="AY177" s="253" t="s">
        <v>173</v>
      </c>
    </row>
    <row r="178" spans="2:51" s="12" customFormat="1" ht="13.5">
      <c r="B178" s="217"/>
      <c r="C178" s="218"/>
      <c r="D178" s="239" t="s">
        <v>183</v>
      </c>
      <c r="E178" s="218"/>
      <c r="F178" s="257" t="s">
        <v>954</v>
      </c>
      <c r="G178" s="218"/>
      <c r="H178" s="258">
        <v>2.394</v>
      </c>
      <c r="I178" s="222"/>
      <c r="J178" s="218"/>
      <c r="K178" s="218"/>
      <c r="L178" s="223"/>
      <c r="M178" s="224"/>
      <c r="N178" s="225"/>
      <c r="O178" s="225"/>
      <c r="P178" s="225"/>
      <c r="Q178" s="225"/>
      <c r="R178" s="225"/>
      <c r="S178" s="225"/>
      <c r="T178" s="226"/>
      <c r="AT178" s="227" t="s">
        <v>183</v>
      </c>
      <c r="AU178" s="227" t="s">
        <v>82</v>
      </c>
      <c r="AV178" s="12" t="s">
        <v>82</v>
      </c>
      <c r="AW178" s="12" t="s">
        <v>6</v>
      </c>
      <c r="AX178" s="12" t="s">
        <v>80</v>
      </c>
      <c r="AY178" s="227" t="s">
        <v>173</v>
      </c>
    </row>
    <row r="179" spans="2:65" s="1" customFormat="1" ht="31.5" customHeight="1">
      <c r="B179" s="41"/>
      <c r="C179" s="193" t="s">
        <v>304</v>
      </c>
      <c r="D179" s="193" t="s">
        <v>176</v>
      </c>
      <c r="E179" s="194" t="s">
        <v>955</v>
      </c>
      <c r="F179" s="195" t="s">
        <v>3840</v>
      </c>
      <c r="G179" s="196" t="s">
        <v>179</v>
      </c>
      <c r="H179" s="197">
        <v>78.15</v>
      </c>
      <c r="I179" s="198"/>
      <c r="J179" s="199">
        <f>ROUND(I179*H179,2)</f>
        <v>0</v>
      </c>
      <c r="K179" s="195" t="s">
        <v>180</v>
      </c>
      <c r="L179" s="61"/>
      <c r="M179" s="200" t="s">
        <v>21</v>
      </c>
      <c r="N179" s="201" t="s">
        <v>43</v>
      </c>
      <c r="O179" s="42"/>
      <c r="P179" s="202">
        <f>O179*H179</f>
        <v>0</v>
      </c>
      <c r="Q179" s="202">
        <v>0.00195</v>
      </c>
      <c r="R179" s="202">
        <f>Q179*H179</f>
        <v>0.15239250000000001</v>
      </c>
      <c r="S179" s="202">
        <v>0</v>
      </c>
      <c r="T179" s="203">
        <f>S179*H179</f>
        <v>0</v>
      </c>
      <c r="AR179" s="24" t="s">
        <v>465</v>
      </c>
      <c r="AT179" s="24" t="s">
        <v>176</v>
      </c>
      <c r="AU179" s="24" t="s">
        <v>82</v>
      </c>
      <c r="AY179" s="24" t="s">
        <v>173</v>
      </c>
      <c r="BE179" s="204">
        <f>IF(N179="základní",J179,0)</f>
        <v>0</v>
      </c>
      <c r="BF179" s="204">
        <f>IF(N179="snížená",J179,0)</f>
        <v>0</v>
      </c>
      <c r="BG179" s="204">
        <f>IF(N179="zákl. přenesená",J179,0)</f>
        <v>0</v>
      </c>
      <c r="BH179" s="204">
        <f>IF(N179="sníž. přenesená",J179,0)</f>
        <v>0</v>
      </c>
      <c r="BI179" s="204">
        <f>IF(N179="nulová",J179,0)</f>
        <v>0</v>
      </c>
      <c r="BJ179" s="24" t="s">
        <v>80</v>
      </c>
      <c r="BK179" s="204">
        <f>ROUND(I179*H179,2)</f>
        <v>0</v>
      </c>
      <c r="BL179" s="24" t="s">
        <v>465</v>
      </c>
      <c r="BM179" s="24" t="s">
        <v>956</v>
      </c>
    </row>
    <row r="180" spans="2:51" s="11" customFormat="1" ht="13.5">
      <c r="B180" s="205"/>
      <c r="C180" s="206"/>
      <c r="D180" s="207" t="s">
        <v>183</v>
      </c>
      <c r="E180" s="208" t="s">
        <v>21</v>
      </c>
      <c r="F180" s="209" t="s">
        <v>352</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51" s="11" customFormat="1" ht="13.5">
      <c r="B181" s="205"/>
      <c r="C181" s="206"/>
      <c r="D181" s="207" t="s">
        <v>183</v>
      </c>
      <c r="E181" s="208" t="s">
        <v>21</v>
      </c>
      <c r="F181" s="209" t="s">
        <v>951</v>
      </c>
      <c r="G181" s="206"/>
      <c r="H181" s="210" t="s">
        <v>21</v>
      </c>
      <c r="I181" s="211"/>
      <c r="J181" s="206"/>
      <c r="K181" s="206"/>
      <c r="L181" s="212"/>
      <c r="M181" s="213"/>
      <c r="N181" s="214"/>
      <c r="O181" s="214"/>
      <c r="P181" s="214"/>
      <c r="Q181" s="214"/>
      <c r="R181" s="214"/>
      <c r="S181" s="214"/>
      <c r="T181" s="215"/>
      <c r="AT181" s="216" t="s">
        <v>183</v>
      </c>
      <c r="AU181" s="216" t="s">
        <v>82</v>
      </c>
      <c r="AV181" s="11" t="s">
        <v>80</v>
      </c>
      <c r="AW181" s="11" t="s">
        <v>35</v>
      </c>
      <c r="AX181" s="11" t="s">
        <v>72</v>
      </c>
      <c r="AY181" s="216" t="s">
        <v>173</v>
      </c>
    </row>
    <row r="182" spans="2:51" s="12" customFormat="1" ht="13.5">
      <c r="B182" s="217"/>
      <c r="C182" s="218"/>
      <c r="D182" s="207" t="s">
        <v>183</v>
      </c>
      <c r="E182" s="219" t="s">
        <v>21</v>
      </c>
      <c r="F182" s="220" t="s">
        <v>185</v>
      </c>
      <c r="G182" s="218"/>
      <c r="H182" s="221">
        <v>75.87</v>
      </c>
      <c r="I182" s="222"/>
      <c r="J182" s="218"/>
      <c r="K182" s="218"/>
      <c r="L182" s="223"/>
      <c r="M182" s="224"/>
      <c r="N182" s="225"/>
      <c r="O182" s="225"/>
      <c r="P182" s="225"/>
      <c r="Q182" s="225"/>
      <c r="R182" s="225"/>
      <c r="S182" s="225"/>
      <c r="T182" s="226"/>
      <c r="AT182" s="227" t="s">
        <v>183</v>
      </c>
      <c r="AU182" s="227" t="s">
        <v>82</v>
      </c>
      <c r="AV182" s="12" t="s">
        <v>82</v>
      </c>
      <c r="AW182" s="12" t="s">
        <v>35</v>
      </c>
      <c r="AX182" s="12" t="s">
        <v>72</v>
      </c>
      <c r="AY182" s="227" t="s">
        <v>173</v>
      </c>
    </row>
    <row r="183" spans="2:51" s="11" customFormat="1" ht="13.5">
      <c r="B183" s="205"/>
      <c r="C183" s="206"/>
      <c r="D183" s="207" t="s">
        <v>183</v>
      </c>
      <c r="E183" s="208" t="s">
        <v>21</v>
      </c>
      <c r="F183" s="209" t="s">
        <v>702</v>
      </c>
      <c r="G183" s="206"/>
      <c r="H183" s="210" t="s">
        <v>21</v>
      </c>
      <c r="I183" s="211"/>
      <c r="J183" s="206"/>
      <c r="K183" s="206"/>
      <c r="L183" s="212"/>
      <c r="M183" s="213"/>
      <c r="N183" s="214"/>
      <c r="O183" s="214"/>
      <c r="P183" s="214"/>
      <c r="Q183" s="214"/>
      <c r="R183" s="214"/>
      <c r="S183" s="214"/>
      <c r="T183" s="215"/>
      <c r="AT183" s="216" t="s">
        <v>183</v>
      </c>
      <c r="AU183" s="216" t="s">
        <v>82</v>
      </c>
      <c r="AV183" s="11" t="s">
        <v>80</v>
      </c>
      <c r="AW183" s="11" t="s">
        <v>35</v>
      </c>
      <c r="AX183" s="11" t="s">
        <v>72</v>
      </c>
      <c r="AY183" s="216" t="s">
        <v>173</v>
      </c>
    </row>
    <row r="184" spans="2:51" s="11" customFormat="1" ht="13.5">
      <c r="B184" s="205"/>
      <c r="C184" s="206"/>
      <c r="D184" s="207" t="s">
        <v>183</v>
      </c>
      <c r="E184" s="208" t="s">
        <v>21</v>
      </c>
      <c r="F184" s="209" t="s">
        <v>951</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2" customFormat="1" ht="13.5">
      <c r="B185" s="217"/>
      <c r="C185" s="218"/>
      <c r="D185" s="207" t="s">
        <v>183</v>
      </c>
      <c r="E185" s="219" t="s">
        <v>21</v>
      </c>
      <c r="F185" s="220" t="s">
        <v>803</v>
      </c>
      <c r="G185" s="218"/>
      <c r="H185" s="221">
        <v>2.28</v>
      </c>
      <c r="I185" s="222"/>
      <c r="J185" s="218"/>
      <c r="K185" s="218"/>
      <c r="L185" s="223"/>
      <c r="M185" s="224"/>
      <c r="N185" s="225"/>
      <c r="O185" s="225"/>
      <c r="P185" s="225"/>
      <c r="Q185" s="225"/>
      <c r="R185" s="225"/>
      <c r="S185" s="225"/>
      <c r="T185" s="226"/>
      <c r="AT185" s="227" t="s">
        <v>183</v>
      </c>
      <c r="AU185" s="227" t="s">
        <v>82</v>
      </c>
      <c r="AV185" s="12" t="s">
        <v>82</v>
      </c>
      <c r="AW185" s="12" t="s">
        <v>35</v>
      </c>
      <c r="AX185" s="12" t="s">
        <v>72</v>
      </c>
      <c r="AY185" s="227" t="s">
        <v>173</v>
      </c>
    </row>
    <row r="186" spans="2:51" s="14" customFormat="1" ht="13.5">
      <c r="B186" s="243"/>
      <c r="C186" s="244"/>
      <c r="D186" s="239" t="s">
        <v>183</v>
      </c>
      <c r="E186" s="254" t="s">
        <v>21</v>
      </c>
      <c r="F186" s="255" t="s">
        <v>204</v>
      </c>
      <c r="G186" s="244"/>
      <c r="H186" s="256">
        <v>78.15</v>
      </c>
      <c r="I186" s="248"/>
      <c r="J186" s="244"/>
      <c r="K186" s="244"/>
      <c r="L186" s="249"/>
      <c r="M186" s="250"/>
      <c r="N186" s="251"/>
      <c r="O186" s="251"/>
      <c r="P186" s="251"/>
      <c r="Q186" s="251"/>
      <c r="R186" s="251"/>
      <c r="S186" s="251"/>
      <c r="T186" s="252"/>
      <c r="AT186" s="253" t="s">
        <v>183</v>
      </c>
      <c r="AU186" s="253" t="s">
        <v>82</v>
      </c>
      <c r="AV186" s="14" t="s">
        <v>181</v>
      </c>
      <c r="AW186" s="14" t="s">
        <v>35</v>
      </c>
      <c r="AX186" s="14" t="s">
        <v>80</v>
      </c>
      <c r="AY186" s="253" t="s">
        <v>173</v>
      </c>
    </row>
    <row r="187" spans="2:65" s="1" customFormat="1" ht="31.5" customHeight="1">
      <c r="B187" s="41"/>
      <c r="C187" s="262" t="s">
        <v>317</v>
      </c>
      <c r="D187" s="262" t="s">
        <v>710</v>
      </c>
      <c r="E187" s="263" t="s">
        <v>957</v>
      </c>
      <c r="F187" s="264" t="s">
        <v>3844</v>
      </c>
      <c r="G187" s="265" t="s">
        <v>179</v>
      </c>
      <c r="H187" s="266">
        <v>82.058</v>
      </c>
      <c r="I187" s="267"/>
      <c r="J187" s="268">
        <f>ROUND(I187*H187,2)</f>
        <v>0</v>
      </c>
      <c r="K187" s="264" t="s">
        <v>180</v>
      </c>
      <c r="L187" s="269"/>
      <c r="M187" s="270" t="s">
        <v>21</v>
      </c>
      <c r="N187" s="271" t="s">
        <v>43</v>
      </c>
      <c r="O187" s="42"/>
      <c r="P187" s="202">
        <f>O187*H187</f>
        <v>0</v>
      </c>
      <c r="Q187" s="202">
        <v>0.009</v>
      </c>
      <c r="R187" s="202">
        <f>Q187*H187</f>
        <v>0.738522</v>
      </c>
      <c r="S187" s="202">
        <v>0</v>
      </c>
      <c r="T187" s="203">
        <f>S187*H187</f>
        <v>0</v>
      </c>
      <c r="AR187" s="24" t="s">
        <v>600</v>
      </c>
      <c r="AT187" s="24" t="s">
        <v>710</v>
      </c>
      <c r="AU187" s="24" t="s">
        <v>82</v>
      </c>
      <c r="AY187" s="24" t="s">
        <v>173</v>
      </c>
      <c r="BE187" s="204">
        <f>IF(N187="základní",J187,0)</f>
        <v>0</v>
      </c>
      <c r="BF187" s="204">
        <f>IF(N187="snížená",J187,0)</f>
        <v>0</v>
      </c>
      <c r="BG187" s="204">
        <f>IF(N187="zákl. přenesená",J187,0)</f>
        <v>0</v>
      </c>
      <c r="BH187" s="204">
        <f>IF(N187="sníž. přenesená",J187,0)</f>
        <v>0</v>
      </c>
      <c r="BI187" s="204">
        <f>IF(N187="nulová",J187,0)</f>
        <v>0</v>
      </c>
      <c r="BJ187" s="24" t="s">
        <v>80</v>
      </c>
      <c r="BK187" s="204">
        <f>ROUND(I187*H187,2)</f>
        <v>0</v>
      </c>
      <c r="BL187" s="24" t="s">
        <v>465</v>
      </c>
      <c r="BM187" s="24" t="s">
        <v>958</v>
      </c>
    </row>
    <row r="188" spans="2:51" s="12" customFormat="1" ht="13.5">
      <c r="B188" s="217"/>
      <c r="C188" s="218"/>
      <c r="D188" s="239" t="s">
        <v>183</v>
      </c>
      <c r="E188" s="218"/>
      <c r="F188" s="257" t="s">
        <v>959</v>
      </c>
      <c r="G188" s="218"/>
      <c r="H188" s="258">
        <v>82.058</v>
      </c>
      <c r="I188" s="222"/>
      <c r="J188" s="218"/>
      <c r="K188" s="218"/>
      <c r="L188" s="223"/>
      <c r="M188" s="224"/>
      <c r="N188" s="225"/>
      <c r="O188" s="225"/>
      <c r="P188" s="225"/>
      <c r="Q188" s="225"/>
      <c r="R188" s="225"/>
      <c r="S188" s="225"/>
      <c r="T188" s="226"/>
      <c r="AT188" s="227" t="s">
        <v>183</v>
      </c>
      <c r="AU188" s="227" t="s">
        <v>82</v>
      </c>
      <c r="AV188" s="12" t="s">
        <v>82</v>
      </c>
      <c r="AW188" s="12" t="s">
        <v>6</v>
      </c>
      <c r="AX188" s="12" t="s">
        <v>80</v>
      </c>
      <c r="AY188" s="227" t="s">
        <v>173</v>
      </c>
    </row>
    <row r="189" spans="2:65" s="1" customFormat="1" ht="44.25" customHeight="1">
      <c r="B189" s="41"/>
      <c r="C189" s="193" t="s">
        <v>328</v>
      </c>
      <c r="D189" s="193" t="s">
        <v>176</v>
      </c>
      <c r="E189" s="194" t="s">
        <v>755</v>
      </c>
      <c r="F189" s="195" t="s">
        <v>756</v>
      </c>
      <c r="G189" s="196" t="s">
        <v>463</v>
      </c>
      <c r="H189" s="197">
        <v>2.737</v>
      </c>
      <c r="I189" s="198"/>
      <c r="J189" s="199">
        <f>ROUND(I189*H189,2)</f>
        <v>0</v>
      </c>
      <c r="K189" s="195" t="s">
        <v>180</v>
      </c>
      <c r="L189" s="61"/>
      <c r="M189" s="200" t="s">
        <v>21</v>
      </c>
      <c r="N189" s="201" t="s">
        <v>43</v>
      </c>
      <c r="O189" s="42"/>
      <c r="P189" s="202">
        <f>O189*H189</f>
        <v>0</v>
      </c>
      <c r="Q189" s="202">
        <v>0</v>
      </c>
      <c r="R189" s="202">
        <f>Q189*H189</f>
        <v>0</v>
      </c>
      <c r="S189" s="202">
        <v>0</v>
      </c>
      <c r="T189" s="203">
        <f>S189*H189</f>
        <v>0</v>
      </c>
      <c r="AR189" s="24" t="s">
        <v>465</v>
      </c>
      <c r="AT189" s="24" t="s">
        <v>176</v>
      </c>
      <c r="AU189" s="24" t="s">
        <v>82</v>
      </c>
      <c r="AY189" s="24" t="s">
        <v>173</v>
      </c>
      <c r="BE189" s="204">
        <f>IF(N189="základní",J189,0)</f>
        <v>0</v>
      </c>
      <c r="BF189" s="204">
        <f>IF(N189="snížená",J189,0)</f>
        <v>0</v>
      </c>
      <c r="BG189" s="204">
        <f>IF(N189="zákl. přenesená",J189,0)</f>
        <v>0</v>
      </c>
      <c r="BH189" s="204">
        <f>IF(N189="sníž. přenesená",J189,0)</f>
        <v>0</v>
      </c>
      <c r="BI189" s="204">
        <f>IF(N189="nulová",J189,0)</f>
        <v>0</v>
      </c>
      <c r="BJ189" s="24" t="s">
        <v>80</v>
      </c>
      <c r="BK189" s="204">
        <f>ROUND(I189*H189,2)</f>
        <v>0</v>
      </c>
      <c r="BL189" s="24" t="s">
        <v>465</v>
      </c>
      <c r="BM189" s="24" t="s">
        <v>960</v>
      </c>
    </row>
    <row r="190" spans="2:65" s="1" customFormat="1" ht="44.25" customHeight="1">
      <c r="B190" s="41"/>
      <c r="C190" s="193" t="s">
        <v>344</v>
      </c>
      <c r="D190" s="193" t="s">
        <v>176</v>
      </c>
      <c r="E190" s="194" t="s">
        <v>758</v>
      </c>
      <c r="F190" s="195" t="s">
        <v>759</v>
      </c>
      <c r="G190" s="196" t="s">
        <v>463</v>
      </c>
      <c r="H190" s="197">
        <v>2.737</v>
      </c>
      <c r="I190" s="198"/>
      <c r="J190" s="199">
        <f>ROUND(I190*H190,2)</f>
        <v>0</v>
      </c>
      <c r="K190" s="195" t="s">
        <v>180</v>
      </c>
      <c r="L190" s="61"/>
      <c r="M190" s="200" t="s">
        <v>21</v>
      </c>
      <c r="N190" s="272" t="s">
        <v>43</v>
      </c>
      <c r="O190" s="273"/>
      <c r="P190" s="274">
        <f>O190*H190</f>
        <v>0</v>
      </c>
      <c r="Q190" s="274">
        <v>0</v>
      </c>
      <c r="R190" s="274">
        <f>Q190*H190</f>
        <v>0</v>
      </c>
      <c r="S190" s="274">
        <v>0</v>
      </c>
      <c r="T190" s="275">
        <f>S190*H190</f>
        <v>0</v>
      </c>
      <c r="AR190" s="24" t="s">
        <v>465</v>
      </c>
      <c r="AT190" s="24" t="s">
        <v>176</v>
      </c>
      <c r="AU190" s="24" t="s">
        <v>82</v>
      </c>
      <c r="AY190" s="24" t="s">
        <v>173</v>
      </c>
      <c r="BE190" s="204">
        <f>IF(N190="základní",J190,0)</f>
        <v>0</v>
      </c>
      <c r="BF190" s="204">
        <f>IF(N190="snížená",J190,0)</f>
        <v>0</v>
      </c>
      <c r="BG190" s="204">
        <f>IF(N190="zákl. přenesená",J190,0)</f>
        <v>0</v>
      </c>
      <c r="BH190" s="204">
        <f>IF(N190="sníž. přenesená",J190,0)</f>
        <v>0</v>
      </c>
      <c r="BI190" s="204">
        <f>IF(N190="nulová",J190,0)</f>
        <v>0</v>
      </c>
      <c r="BJ190" s="24" t="s">
        <v>80</v>
      </c>
      <c r="BK190" s="204">
        <f>ROUND(I190*H190,2)</f>
        <v>0</v>
      </c>
      <c r="BL190" s="24" t="s">
        <v>465</v>
      </c>
      <c r="BM190" s="24" t="s">
        <v>961</v>
      </c>
    </row>
    <row r="191" spans="2:12" s="1" customFormat="1" ht="6.95" customHeight="1">
      <c r="B191" s="56"/>
      <c r="C191" s="57"/>
      <c r="D191" s="57"/>
      <c r="E191" s="57"/>
      <c r="F191" s="57"/>
      <c r="G191" s="57"/>
      <c r="H191" s="57"/>
      <c r="I191" s="139"/>
      <c r="J191" s="57"/>
      <c r="K191" s="57"/>
      <c r="L191" s="61"/>
    </row>
  </sheetData>
  <sheetProtection algorithmName="SHA-512" hashValue="JTcqM1/rocbrydD3/a0x3JkB5jAAQBDnyfFEK9O8kJ69rxkzqIpEq4OSbqEKIYcfpNwuQSgcmx2BdSetJitE/w==" saltValue="0a71+AzbjwGgTBYa3KmSlA==" spinCount="100000" sheet="1" objects="1" scenarios="1" formatCells="0" formatColumns="0" formatRows="0" sort="0" autoFilter="0"/>
  <autoFilter ref="C77:K190"/>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6"/>
  <sheetViews>
    <sheetView showGridLines="0" workbookViewId="0" topLeftCell="A1">
      <pane ySplit="1" topLeftCell="A128"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94</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962</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ROUND(SUM(BE83:BE235),2)</f>
        <v>0</v>
      </c>
      <c r="G30" s="42"/>
      <c r="H30" s="42"/>
      <c r="I30" s="131">
        <v>0.21</v>
      </c>
      <c r="J30" s="130">
        <f>ROUND(ROUND((SUM(BE83:BE235)),2)*I30,2)</f>
        <v>0</v>
      </c>
      <c r="K30" s="45"/>
    </row>
    <row r="31" spans="2:11" s="1" customFormat="1" ht="14.45" customHeight="1">
      <c r="B31" s="41"/>
      <c r="C31" s="42"/>
      <c r="D31" s="42"/>
      <c r="E31" s="49" t="s">
        <v>44</v>
      </c>
      <c r="F31" s="130">
        <f>ROUND(SUM(BF83:BF235),2)</f>
        <v>0</v>
      </c>
      <c r="G31" s="42"/>
      <c r="H31" s="42"/>
      <c r="I31" s="131">
        <v>0.15</v>
      </c>
      <c r="J31" s="130">
        <f>ROUND(ROUND((SUM(BF83:BF235)),2)*I31,2)</f>
        <v>0</v>
      </c>
      <c r="K31" s="45"/>
    </row>
    <row r="32" spans="2:11" s="1" customFormat="1" ht="14.45" customHeight="1" hidden="1">
      <c r="B32" s="41"/>
      <c r="C32" s="42"/>
      <c r="D32" s="42"/>
      <c r="E32" s="49" t="s">
        <v>45</v>
      </c>
      <c r="F32" s="130">
        <f>ROUND(SUM(BG83:BG235),2)</f>
        <v>0</v>
      </c>
      <c r="G32" s="42"/>
      <c r="H32" s="42"/>
      <c r="I32" s="131">
        <v>0.21</v>
      </c>
      <c r="J32" s="130">
        <v>0</v>
      </c>
      <c r="K32" s="45"/>
    </row>
    <row r="33" spans="2:11" s="1" customFormat="1" ht="14.45" customHeight="1" hidden="1">
      <c r="B33" s="41"/>
      <c r="C33" s="42"/>
      <c r="D33" s="42"/>
      <c r="E33" s="49" t="s">
        <v>46</v>
      </c>
      <c r="F33" s="130">
        <f>ROUND(SUM(BH83:BH235),2)</f>
        <v>0</v>
      </c>
      <c r="G33" s="42"/>
      <c r="H33" s="42"/>
      <c r="I33" s="131">
        <v>0.15</v>
      </c>
      <c r="J33" s="130">
        <v>0</v>
      </c>
      <c r="K33" s="45"/>
    </row>
    <row r="34" spans="2:11" s="1" customFormat="1" ht="14.45" customHeight="1" hidden="1">
      <c r="B34" s="41"/>
      <c r="C34" s="42"/>
      <c r="D34" s="42"/>
      <c r="E34" s="49" t="s">
        <v>47</v>
      </c>
      <c r="F34" s="130">
        <f>ROUND(SUM(BI83:BI235),2)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2017-087-05 - Otvorové výplně</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J83</f>
        <v>0</v>
      </c>
      <c r="K56" s="45"/>
      <c r="AU56" s="24" t="s">
        <v>144</v>
      </c>
    </row>
    <row r="57" spans="2:11" s="7" customFormat="1" ht="24.95" customHeight="1">
      <c r="B57" s="149"/>
      <c r="C57" s="150"/>
      <c r="D57" s="151" t="s">
        <v>145</v>
      </c>
      <c r="E57" s="152"/>
      <c r="F57" s="152"/>
      <c r="G57" s="152"/>
      <c r="H57" s="152"/>
      <c r="I57" s="153"/>
      <c r="J57" s="154">
        <f>J84</f>
        <v>0</v>
      </c>
      <c r="K57" s="155"/>
    </row>
    <row r="58" spans="2:11" s="8" customFormat="1" ht="19.9" customHeight="1">
      <c r="B58" s="156"/>
      <c r="C58" s="157"/>
      <c r="D58" s="158" t="s">
        <v>762</v>
      </c>
      <c r="E58" s="159"/>
      <c r="F58" s="159"/>
      <c r="G58" s="159"/>
      <c r="H58" s="159"/>
      <c r="I58" s="160"/>
      <c r="J58" s="161">
        <f>J85</f>
        <v>0</v>
      </c>
      <c r="K58" s="162"/>
    </row>
    <row r="59" spans="2:11" s="8" customFormat="1" ht="19.9" customHeight="1">
      <c r="B59" s="156"/>
      <c r="C59" s="157"/>
      <c r="D59" s="158" t="s">
        <v>689</v>
      </c>
      <c r="E59" s="159"/>
      <c r="F59" s="159"/>
      <c r="G59" s="159"/>
      <c r="H59" s="159"/>
      <c r="I59" s="160"/>
      <c r="J59" s="161">
        <f>J153</f>
        <v>0</v>
      </c>
      <c r="K59" s="162"/>
    </row>
    <row r="60" spans="2:11" s="7" customFormat="1" ht="24.95" customHeight="1">
      <c r="B60" s="149"/>
      <c r="C60" s="150"/>
      <c r="D60" s="151" t="s">
        <v>150</v>
      </c>
      <c r="E60" s="152"/>
      <c r="F60" s="152"/>
      <c r="G60" s="152"/>
      <c r="H60" s="152"/>
      <c r="I60" s="153"/>
      <c r="J60" s="154">
        <f>J155</f>
        <v>0</v>
      </c>
      <c r="K60" s="155"/>
    </row>
    <row r="61" spans="2:11" s="8" customFormat="1" ht="19.9" customHeight="1">
      <c r="B61" s="156"/>
      <c r="C61" s="157"/>
      <c r="D61" s="158" t="s">
        <v>963</v>
      </c>
      <c r="E61" s="159"/>
      <c r="F61" s="159"/>
      <c r="G61" s="159"/>
      <c r="H61" s="159"/>
      <c r="I61" s="160"/>
      <c r="J61" s="161">
        <f>J156</f>
        <v>0</v>
      </c>
      <c r="K61" s="162"/>
    </row>
    <row r="62" spans="2:11" s="8" customFormat="1" ht="19.9" customHeight="1">
      <c r="B62" s="156"/>
      <c r="C62" s="157"/>
      <c r="D62" s="158" t="s">
        <v>964</v>
      </c>
      <c r="E62" s="159"/>
      <c r="F62" s="159"/>
      <c r="G62" s="159"/>
      <c r="H62" s="159"/>
      <c r="I62" s="160"/>
      <c r="J62" s="161">
        <f>J199</f>
        <v>0</v>
      </c>
      <c r="K62" s="162"/>
    </row>
    <row r="63" spans="2:11" s="8" customFormat="1" ht="19.9" customHeight="1">
      <c r="B63" s="156"/>
      <c r="C63" s="157"/>
      <c r="D63" s="158" t="s">
        <v>965</v>
      </c>
      <c r="E63" s="159"/>
      <c r="F63" s="159"/>
      <c r="G63" s="159"/>
      <c r="H63" s="159"/>
      <c r="I63" s="160"/>
      <c r="J63" s="161">
        <f>J226</f>
        <v>0</v>
      </c>
      <c r="K63" s="162"/>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157</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22.5" customHeight="1">
      <c r="B73" s="41"/>
      <c r="C73" s="63"/>
      <c r="D73" s="63"/>
      <c r="E73" s="399" t="str">
        <f>E7</f>
        <v>Suterén I. stavba</v>
      </c>
      <c r="F73" s="400"/>
      <c r="G73" s="400"/>
      <c r="H73" s="400"/>
      <c r="I73" s="163"/>
      <c r="J73" s="63"/>
      <c r="K73" s="63"/>
      <c r="L73" s="61"/>
    </row>
    <row r="74" spans="2:12" s="1" customFormat="1" ht="14.45" customHeight="1">
      <c r="B74" s="41"/>
      <c r="C74" s="65" t="s">
        <v>137</v>
      </c>
      <c r="D74" s="63"/>
      <c r="E74" s="63"/>
      <c r="F74" s="63"/>
      <c r="G74" s="63"/>
      <c r="H74" s="63"/>
      <c r="I74" s="163"/>
      <c r="J74" s="63"/>
      <c r="K74" s="63"/>
      <c r="L74" s="61"/>
    </row>
    <row r="75" spans="2:12" s="1" customFormat="1" ht="23.25" customHeight="1">
      <c r="B75" s="41"/>
      <c r="C75" s="63"/>
      <c r="D75" s="63"/>
      <c r="E75" s="379" t="str">
        <f>E9</f>
        <v>2017-087-05 - Otvorové výplně</v>
      </c>
      <c r="F75" s="401"/>
      <c r="G75" s="401"/>
      <c r="H75" s="401"/>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23</v>
      </c>
      <c r="D77" s="63"/>
      <c r="E77" s="63"/>
      <c r="F77" s="164" t="str">
        <f>F12</f>
        <v>Kamýcká 1176, Praha 6</v>
      </c>
      <c r="G77" s="63"/>
      <c r="H77" s="63"/>
      <c r="I77" s="165" t="s">
        <v>25</v>
      </c>
      <c r="J77" s="73" t="str">
        <f>IF(J12="","",J12)</f>
        <v>28. 4. 2017</v>
      </c>
      <c r="K77" s="63"/>
      <c r="L77" s="61"/>
    </row>
    <row r="78" spans="2:12" s="1" customFormat="1" ht="6.95" customHeight="1">
      <c r="B78" s="41"/>
      <c r="C78" s="63"/>
      <c r="D78" s="63"/>
      <c r="E78" s="63"/>
      <c r="F78" s="63"/>
      <c r="G78" s="63"/>
      <c r="H78" s="63"/>
      <c r="I78" s="163"/>
      <c r="J78" s="63"/>
      <c r="K78" s="63"/>
      <c r="L78" s="61"/>
    </row>
    <row r="79" spans="2:12" s="1" customFormat="1" ht="15">
      <c r="B79" s="41"/>
      <c r="C79" s="65" t="s">
        <v>27</v>
      </c>
      <c r="D79" s="63"/>
      <c r="E79" s="63"/>
      <c r="F79" s="164" t="str">
        <f>E15</f>
        <v>ČZU v Praze Kamýcká 129, Praha 6</v>
      </c>
      <c r="G79" s="63"/>
      <c r="H79" s="63"/>
      <c r="I79" s="165" t="s">
        <v>33</v>
      </c>
      <c r="J79" s="164" t="str">
        <f>E21</f>
        <v>Ing. Vladimír Čapka Gestnerova 5/658, Praha 7</v>
      </c>
      <c r="K79" s="63"/>
      <c r="L79" s="61"/>
    </row>
    <row r="80" spans="2:12" s="1" customFormat="1" ht="14.45" customHeight="1">
      <c r="B80" s="41"/>
      <c r="C80" s="65" t="s">
        <v>31</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158</v>
      </c>
      <c r="D82" s="168" t="s">
        <v>57</v>
      </c>
      <c r="E82" s="168" t="s">
        <v>53</v>
      </c>
      <c r="F82" s="168" t="s">
        <v>159</v>
      </c>
      <c r="G82" s="168" t="s">
        <v>160</v>
      </c>
      <c r="H82" s="168" t="s">
        <v>161</v>
      </c>
      <c r="I82" s="169" t="s">
        <v>162</v>
      </c>
      <c r="J82" s="168" t="s">
        <v>142</v>
      </c>
      <c r="K82" s="170" t="s">
        <v>163</v>
      </c>
      <c r="L82" s="171"/>
      <c r="M82" s="81" t="s">
        <v>164</v>
      </c>
      <c r="N82" s="82" t="s">
        <v>42</v>
      </c>
      <c r="O82" s="82" t="s">
        <v>165</v>
      </c>
      <c r="P82" s="82" t="s">
        <v>166</v>
      </c>
      <c r="Q82" s="82" t="s">
        <v>167</v>
      </c>
      <c r="R82" s="82" t="s">
        <v>168</v>
      </c>
      <c r="S82" s="82" t="s">
        <v>169</v>
      </c>
      <c r="T82" s="83" t="s">
        <v>170</v>
      </c>
    </row>
    <row r="83" spans="2:63" s="1" customFormat="1" ht="29.25" customHeight="1">
      <c r="B83" s="41"/>
      <c r="C83" s="87" t="s">
        <v>143</v>
      </c>
      <c r="D83" s="63"/>
      <c r="E83" s="63"/>
      <c r="F83" s="63"/>
      <c r="G83" s="63"/>
      <c r="H83" s="63"/>
      <c r="I83" s="163"/>
      <c r="J83" s="172">
        <f>BK83</f>
        <v>0</v>
      </c>
      <c r="K83" s="63"/>
      <c r="L83" s="61"/>
      <c r="M83" s="84"/>
      <c r="N83" s="85"/>
      <c r="O83" s="85"/>
      <c r="P83" s="173">
        <f>P84+P155</f>
        <v>0</v>
      </c>
      <c r="Q83" s="85"/>
      <c r="R83" s="173">
        <f>R84+R155</f>
        <v>7.945944526919999</v>
      </c>
      <c r="S83" s="85"/>
      <c r="T83" s="174">
        <f>T84+T155</f>
        <v>0</v>
      </c>
      <c r="AT83" s="24" t="s">
        <v>71</v>
      </c>
      <c r="AU83" s="24" t="s">
        <v>144</v>
      </c>
      <c r="BK83" s="175">
        <f>BK84+BK155</f>
        <v>0</v>
      </c>
    </row>
    <row r="84" spans="2:63" s="10" customFormat="1" ht="37.35" customHeight="1">
      <c r="B84" s="176"/>
      <c r="C84" s="177"/>
      <c r="D84" s="178" t="s">
        <v>71</v>
      </c>
      <c r="E84" s="179" t="s">
        <v>171</v>
      </c>
      <c r="F84" s="179" t="s">
        <v>172</v>
      </c>
      <c r="G84" s="177"/>
      <c r="H84" s="177"/>
      <c r="I84" s="180"/>
      <c r="J84" s="181">
        <f>BK84</f>
        <v>0</v>
      </c>
      <c r="K84" s="177"/>
      <c r="L84" s="182"/>
      <c r="M84" s="183"/>
      <c r="N84" s="184"/>
      <c r="O84" s="184"/>
      <c r="P84" s="185">
        <f>P85+P153</f>
        <v>0</v>
      </c>
      <c r="Q84" s="184"/>
      <c r="R84" s="185">
        <f>R85+R153</f>
        <v>7.762499999999999</v>
      </c>
      <c r="S84" s="184"/>
      <c r="T84" s="186">
        <f>T85+T153</f>
        <v>0</v>
      </c>
      <c r="AR84" s="187" t="s">
        <v>80</v>
      </c>
      <c r="AT84" s="188" t="s">
        <v>71</v>
      </c>
      <c r="AU84" s="188" t="s">
        <v>72</v>
      </c>
      <c r="AY84" s="187" t="s">
        <v>173</v>
      </c>
      <c r="BK84" s="189">
        <f>BK85+BK153</f>
        <v>0</v>
      </c>
    </row>
    <row r="85" spans="2:63" s="10" customFormat="1" ht="19.9" customHeight="1">
      <c r="B85" s="176"/>
      <c r="C85" s="177"/>
      <c r="D85" s="190" t="s">
        <v>71</v>
      </c>
      <c r="E85" s="191" t="s">
        <v>237</v>
      </c>
      <c r="F85" s="191" t="s">
        <v>765</v>
      </c>
      <c r="G85" s="177"/>
      <c r="H85" s="177"/>
      <c r="I85" s="180"/>
      <c r="J85" s="192">
        <f>BK85</f>
        <v>0</v>
      </c>
      <c r="K85" s="177"/>
      <c r="L85" s="182"/>
      <c r="M85" s="183"/>
      <c r="N85" s="184"/>
      <c r="O85" s="184"/>
      <c r="P85" s="185">
        <f>SUM(P86:P152)</f>
        <v>0</v>
      </c>
      <c r="Q85" s="184"/>
      <c r="R85" s="185">
        <f>SUM(R86:R152)</f>
        <v>7.762499999999999</v>
      </c>
      <c r="S85" s="184"/>
      <c r="T85" s="186">
        <f>SUM(T86:T152)</f>
        <v>0</v>
      </c>
      <c r="AR85" s="187" t="s">
        <v>80</v>
      </c>
      <c r="AT85" s="188" t="s">
        <v>71</v>
      </c>
      <c r="AU85" s="188" t="s">
        <v>80</v>
      </c>
      <c r="AY85" s="187" t="s">
        <v>173</v>
      </c>
      <c r="BK85" s="189">
        <f>SUM(BK86:BK152)</f>
        <v>0</v>
      </c>
    </row>
    <row r="86" spans="2:65" s="1" customFormat="1" ht="31.5" customHeight="1">
      <c r="B86" s="41"/>
      <c r="C86" s="193" t="s">
        <v>80</v>
      </c>
      <c r="D86" s="193" t="s">
        <v>176</v>
      </c>
      <c r="E86" s="194" t="s">
        <v>966</v>
      </c>
      <c r="F86" s="195" t="s">
        <v>967</v>
      </c>
      <c r="G86" s="196" t="s">
        <v>199</v>
      </c>
      <c r="H86" s="197">
        <v>14</v>
      </c>
      <c r="I86" s="198"/>
      <c r="J86" s="199">
        <f>ROUND(I86*H86,2)</f>
        <v>0</v>
      </c>
      <c r="K86" s="195" t="s">
        <v>180</v>
      </c>
      <c r="L86" s="61"/>
      <c r="M86" s="200" t="s">
        <v>21</v>
      </c>
      <c r="N86" s="201" t="s">
        <v>43</v>
      </c>
      <c r="O86" s="42"/>
      <c r="P86" s="202">
        <f>O86*H86</f>
        <v>0</v>
      </c>
      <c r="Q86" s="202">
        <v>0.4417</v>
      </c>
      <c r="R86" s="202">
        <f>Q86*H86</f>
        <v>6.1838</v>
      </c>
      <c r="S86" s="202">
        <v>0</v>
      </c>
      <c r="T86" s="203">
        <f>S86*H86</f>
        <v>0</v>
      </c>
      <c r="AR86" s="24" t="s">
        <v>181</v>
      </c>
      <c r="AT86" s="24" t="s">
        <v>176</v>
      </c>
      <c r="AU86" s="24" t="s">
        <v>82</v>
      </c>
      <c r="AY86" s="24" t="s">
        <v>173</v>
      </c>
      <c r="BE86" s="204">
        <f>IF(N86="základní",J86,0)</f>
        <v>0</v>
      </c>
      <c r="BF86" s="204">
        <f>IF(N86="snížená",J86,0)</f>
        <v>0</v>
      </c>
      <c r="BG86" s="204">
        <f>IF(N86="zákl. přenesená",J86,0)</f>
        <v>0</v>
      </c>
      <c r="BH86" s="204">
        <f>IF(N86="sníž. přenesená",J86,0)</f>
        <v>0</v>
      </c>
      <c r="BI86" s="204">
        <f>IF(N86="nulová",J86,0)</f>
        <v>0</v>
      </c>
      <c r="BJ86" s="24" t="s">
        <v>80</v>
      </c>
      <c r="BK86" s="204">
        <f>ROUND(I86*H86,2)</f>
        <v>0</v>
      </c>
      <c r="BL86" s="24" t="s">
        <v>181</v>
      </c>
      <c r="BM86" s="24" t="s">
        <v>968</v>
      </c>
    </row>
    <row r="87" spans="2:51" s="11" customFormat="1" ht="27">
      <c r="B87" s="205"/>
      <c r="C87" s="206"/>
      <c r="D87" s="207" t="s">
        <v>183</v>
      </c>
      <c r="E87" s="208" t="s">
        <v>21</v>
      </c>
      <c r="F87" s="209" t="s">
        <v>969</v>
      </c>
      <c r="G87" s="206"/>
      <c r="H87" s="210" t="s">
        <v>21</v>
      </c>
      <c r="I87" s="211"/>
      <c r="J87" s="206"/>
      <c r="K87" s="206"/>
      <c r="L87" s="212"/>
      <c r="M87" s="213"/>
      <c r="N87" s="214"/>
      <c r="O87" s="214"/>
      <c r="P87" s="214"/>
      <c r="Q87" s="214"/>
      <c r="R87" s="214"/>
      <c r="S87" s="214"/>
      <c r="T87" s="215"/>
      <c r="AT87" s="216" t="s">
        <v>183</v>
      </c>
      <c r="AU87" s="216" t="s">
        <v>82</v>
      </c>
      <c r="AV87" s="11" t="s">
        <v>80</v>
      </c>
      <c r="AW87" s="11" t="s">
        <v>35</v>
      </c>
      <c r="AX87" s="11" t="s">
        <v>72</v>
      </c>
      <c r="AY87" s="216" t="s">
        <v>173</v>
      </c>
    </row>
    <row r="88" spans="2:51" s="11" customFormat="1" ht="13.5">
      <c r="B88" s="205"/>
      <c r="C88" s="206"/>
      <c r="D88" s="207" t="s">
        <v>183</v>
      </c>
      <c r="E88" s="208" t="s">
        <v>21</v>
      </c>
      <c r="F88" s="209" t="s">
        <v>970</v>
      </c>
      <c r="G88" s="206"/>
      <c r="H88" s="210" t="s">
        <v>21</v>
      </c>
      <c r="I88" s="211"/>
      <c r="J88" s="206"/>
      <c r="K88" s="206"/>
      <c r="L88" s="212"/>
      <c r="M88" s="213"/>
      <c r="N88" s="214"/>
      <c r="O88" s="214"/>
      <c r="P88" s="214"/>
      <c r="Q88" s="214"/>
      <c r="R88" s="214"/>
      <c r="S88" s="214"/>
      <c r="T88" s="215"/>
      <c r="AT88" s="216" t="s">
        <v>183</v>
      </c>
      <c r="AU88" s="216" t="s">
        <v>82</v>
      </c>
      <c r="AV88" s="11" t="s">
        <v>80</v>
      </c>
      <c r="AW88" s="11" t="s">
        <v>35</v>
      </c>
      <c r="AX88" s="11" t="s">
        <v>72</v>
      </c>
      <c r="AY88" s="216" t="s">
        <v>173</v>
      </c>
    </row>
    <row r="89" spans="2:51" s="12" customFormat="1" ht="13.5">
      <c r="B89" s="217"/>
      <c r="C89" s="218"/>
      <c r="D89" s="207" t="s">
        <v>183</v>
      </c>
      <c r="E89" s="219" t="s">
        <v>21</v>
      </c>
      <c r="F89" s="220" t="s">
        <v>82</v>
      </c>
      <c r="G89" s="218"/>
      <c r="H89" s="221">
        <v>2</v>
      </c>
      <c r="I89" s="222"/>
      <c r="J89" s="218"/>
      <c r="K89" s="218"/>
      <c r="L89" s="223"/>
      <c r="M89" s="224"/>
      <c r="N89" s="225"/>
      <c r="O89" s="225"/>
      <c r="P89" s="225"/>
      <c r="Q89" s="225"/>
      <c r="R89" s="225"/>
      <c r="S89" s="225"/>
      <c r="T89" s="226"/>
      <c r="AT89" s="227" t="s">
        <v>183</v>
      </c>
      <c r="AU89" s="227" t="s">
        <v>82</v>
      </c>
      <c r="AV89" s="12" t="s">
        <v>82</v>
      </c>
      <c r="AW89" s="12" t="s">
        <v>35</v>
      </c>
      <c r="AX89" s="12" t="s">
        <v>72</v>
      </c>
      <c r="AY89" s="227" t="s">
        <v>173</v>
      </c>
    </row>
    <row r="90" spans="2:51" s="12" customFormat="1" ht="13.5">
      <c r="B90" s="217"/>
      <c r="C90" s="218"/>
      <c r="D90" s="207" t="s">
        <v>183</v>
      </c>
      <c r="E90" s="219" t="s">
        <v>21</v>
      </c>
      <c r="F90" s="220" t="s">
        <v>21</v>
      </c>
      <c r="G90" s="218"/>
      <c r="H90" s="221">
        <v>0</v>
      </c>
      <c r="I90" s="222"/>
      <c r="J90" s="218"/>
      <c r="K90" s="218"/>
      <c r="L90" s="223"/>
      <c r="M90" s="224"/>
      <c r="N90" s="225"/>
      <c r="O90" s="225"/>
      <c r="P90" s="225"/>
      <c r="Q90" s="225"/>
      <c r="R90" s="225"/>
      <c r="S90" s="225"/>
      <c r="T90" s="226"/>
      <c r="AT90" s="227" t="s">
        <v>183</v>
      </c>
      <c r="AU90" s="227" t="s">
        <v>82</v>
      </c>
      <c r="AV90" s="12" t="s">
        <v>82</v>
      </c>
      <c r="AW90" s="12" t="s">
        <v>35</v>
      </c>
      <c r="AX90" s="12" t="s">
        <v>72</v>
      </c>
      <c r="AY90" s="227" t="s">
        <v>173</v>
      </c>
    </row>
    <row r="91" spans="2:51" s="11" customFormat="1" ht="27">
      <c r="B91" s="205"/>
      <c r="C91" s="206"/>
      <c r="D91" s="207" t="s">
        <v>183</v>
      </c>
      <c r="E91" s="208" t="s">
        <v>21</v>
      </c>
      <c r="F91" s="209" t="s">
        <v>971</v>
      </c>
      <c r="G91" s="206"/>
      <c r="H91" s="210" t="s">
        <v>21</v>
      </c>
      <c r="I91" s="211"/>
      <c r="J91" s="206"/>
      <c r="K91" s="206"/>
      <c r="L91" s="212"/>
      <c r="M91" s="213"/>
      <c r="N91" s="214"/>
      <c r="O91" s="214"/>
      <c r="P91" s="214"/>
      <c r="Q91" s="214"/>
      <c r="R91" s="214"/>
      <c r="S91" s="214"/>
      <c r="T91" s="215"/>
      <c r="AT91" s="216" t="s">
        <v>183</v>
      </c>
      <c r="AU91" s="216" t="s">
        <v>82</v>
      </c>
      <c r="AV91" s="11" t="s">
        <v>80</v>
      </c>
      <c r="AW91" s="11" t="s">
        <v>35</v>
      </c>
      <c r="AX91" s="11" t="s">
        <v>72</v>
      </c>
      <c r="AY91" s="216" t="s">
        <v>173</v>
      </c>
    </row>
    <row r="92" spans="2:51" s="11" customFormat="1" ht="13.5">
      <c r="B92" s="205"/>
      <c r="C92" s="206"/>
      <c r="D92" s="207" t="s">
        <v>183</v>
      </c>
      <c r="E92" s="208" t="s">
        <v>21</v>
      </c>
      <c r="F92" s="209" t="s">
        <v>970</v>
      </c>
      <c r="G92" s="206"/>
      <c r="H92" s="210" t="s">
        <v>21</v>
      </c>
      <c r="I92" s="211"/>
      <c r="J92" s="206"/>
      <c r="K92" s="206"/>
      <c r="L92" s="212"/>
      <c r="M92" s="213"/>
      <c r="N92" s="214"/>
      <c r="O92" s="214"/>
      <c r="P92" s="214"/>
      <c r="Q92" s="214"/>
      <c r="R92" s="214"/>
      <c r="S92" s="214"/>
      <c r="T92" s="215"/>
      <c r="AT92" s="216" t="s">
        <v>183</v>
      </c>
      <c r="AU92" s="216" t="s">
        <v>82</v>
      </c>
      <c r="AV92" s="11" t="s">
        <v>80</v>
      </c>
      <c r="AW92" s="11" t="s">
        <v>35</v>
      </c>
      <c r="AX92" s="11" t="s">
        <v>72</v>
      </c>
      <c r="AY92" s="216" t="s">
        <v>173</v>
      </c>
    </row>
    <row r="93" spans="2:51" s="12" customFormat="1" ht="13.5">
      <c r="B93" s="217"/>
      <c r="C93" s="218"/>
      <c r="D93" s="207" t="s">
        <v>183</v>
      </c>
      <c r="E93" s="219" t="s">
        <v>21</v>
      </c>
      <c r="F93" s="220" t="s">
        <v>181</v>
      </c>
      <c r="G93" s="218"/>
      <c r="H93" s="221">
        <v>4</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51" s="11" customFormat="1" ht="27">
      <c r="B94" s="205"/>
      <c r="C94" s="206"/>
      <c r="D94" s="207" t="s">
        <v>183</v>
      </c>
      <c r="E94" s="208" t="s">
        <v>21</v>
      </c>
      <c r="F94" s="209" t="s">
        <v>972</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51" s="11" customFormat="1" ht="13.5">
      <c r="B95" s="205"/>
      <c r="C95" s="206"/>
      <c r="D95" s="207" t="s">
        <v>183</v>
      </c>
      <c r="E95" s="208" t="s">
        <v>21</v>
      </c>
      <c r="F95" s="209" t="s">
        <v>970</v>
      </c>
      <c r="G95" s="206"/>
      <c r="H95" s="210" t="s">
        <v>21</v>
      </c>
      <c r="I95" s="211"/>
      <c r="J95" s="206"/>
      <c r="K95" s="206"/>
      <c r="L95" s="212"/>
      <c r="M95" s="213"/>
      <c r="N95" s="214"/>
      <c r="O95" s="214"/>
      <c r="P95" s="214"/>
      <c r="Q95" s="214"/>
      <c r="R95" s="214"/>
      <c r="S95" s="214"/>
      <c r="T95" s="215"/>
      <c r="AT95" s="216" t="s">
        <v>183</v>
      </c>
      <c r="AU95" s="216" t="s">
        <v>82</v>
      </c>
      <c r="AV95" s="11" t="s">
        <v>80</v>
      </c>
      <c r="AW95" s="11" t="s">
        <v>35</v>
      </c>
      <c r="AX95" s="11" t="s">
        <v>72</v>
      </c>
      <c r="AY95" s="216" t="s">
        <v>173</v>
      </c>
    </row>
    <row r="96" spans="2:51" s="12" customFormat="1" ht="13.5">
      <c r="B96" s="217"/>
      <c r="C96" s="218"/>
      <c r="D96" s="207" t="s">
        <v>183</v>
      </c>
      <c r="E96" s="219" t="s">
        <v>21</v>
      </c>
      <c r="F96" s="220" t="s">
        <v>189</v>
      </c>
      <c r="G96" s="218"/>
      <c r="H96" s="221">
        <v>3</v>
      </c>
      <c r="I96" s="222"/>
      <c r="J96" s="218"/>
      <c r="K96" s="218"/>
      <c r="L96" s="223"/>
      <c r="M96" s="224"/>
      <c r="N96" s="225"/>
      <c r="O96" s="225"/>
      <c r="P96" s="225"/>
      <c r="Q96" s="225"/>
      <c r="R96" s="225"/>
      <c r="S96" s="225"/>
      <c r="T96" s="226"/>
      <c r="AT96" s="227" t="s">
        <v>183</v>
      </c>
      <c r="AU96" s="227" t="s">
        <v>82</v>
      </c>
      <c r="AV96" s="12" t="s">
        <v>82</v>
      </c>
      <c r="AW96" s="12" t="s">
        <v>35</v>
      </c>
      <c r="AX96" s="12" t="s">
        <v>72</v>
      </c>
      <c r="AY96" s="227" t="s">
        <v>173</v>
      </c>
    </row>
    <row r="97" spans="2:51" s="11" customFormat="1" ht="27">
      <c r="B97" s="205"/>
      <c r="C97" s="206"/>
      <c r="D97" s="207" t="s">
        <v>183</v>
      </c>
      <c r="E97" s="208" t="s">
        <v>21</v>
      </c>
      <c r="F97" s="209" t="s">
        <v>973</v>
      </c>
      <c r="G97" s="206"/>
      <c r="H97" s="210" t="s">
        <v>21</v>
      </c>
      <c r="I97" s="211"/>
      <c r="J97" s="206"/>
      <c r="K97" s="206"/>
      <c r="L97" s="212"/>
      <c r="M97" s="213"/>
      <c r="N97" s="214"/>
      <c r="O97" s="214"/>
      <c r="P97" s="214"/>
      <c r="Q97" s="214"/>
      <c r="R97" s="214"/>
      <c r="S97" s="214"/>
      <c r="T97" s="215"/>
      <c r="AT97" s="216" t="s">
        <v>183</v>
      </c>
      <c r="AU97" s="216" t="s">
        <v>82</v>
      </c>
      <c r="AV97" s="11" t="s">
        <v>80</v>
      </c>
      <c r="AW97" s="11" t="s">
        <v>35</v>
      </c>
      <c r="AX97" s="11" t="s">
        <v>72</v>
      </c>
      <c r="AY97" s="216" t="s">
        <v>173</v>
      </c>
    </row>
    <row r="98" spans="2:51" s="11" customFormat="1" ht="13.5">
      <c r="B98" s="205"/>
      <c r="C98" s="206"/>
      <c r="D98" s="207" t="s">
        <v>183</v>
      </c>
      <c r="E98" s="208" t="s">
        <v>21</v>
      </c>
      <c r="F98" s="209" t="s">
        <v>970</v>
      </c>
      <c r="G98" s="206"/>
      <c r="H98" s="210" t="s">
        <v>21</v>
      </c>
      <c r="I98" s="211"/>
      <c r="J98" s="206"/>
      <c r="K98" s="206"/>
      <c r="L98" s="212"/>
      <c r="M98" s="213"/>
      <c r="N98" s="214"/>
      <c r="O98" s="214"/>
      <c r="P98" s="214"/>
      <c r="Q98" s="214"/>
      <c r="R98" s="214"/>
      <c r="S98" s="214"/>
      <c r="T98" s="215"/>
      <c r="AT98" s="216" t="s">
        <v>183</v>
      </c>
      <c r="AU98" s="216" t="s">
        <v>82</v>
      </c>
      <c r="AV98" s="11" t="s">
        <v>80</v>
      </c>
      <c r="AW98" s="11" t="s">
        <v>35</v>
      </c>
      <c r="AX98" s="11" t="s">
        <v>72</v>
      </c>
      <c r="AY98" s="216" t="s">
        <v>173</v>
      </c>
    </row>
    <row r="99" spans="2:51" s="12" customFormat="1" ht="13.5">
      <c r="B99" s="217"/>
      <c r="C99" s="218"/>
      <c r="D99" s="207" t="s">
        <v>183</v>
      </c>
      <c r="E99" s="219" t="s">
        <v>21</v>
      </c>
      <c r="F99" s="220" t="s">
        <v>80</v>
      </c>
      <c r="G99" s="218"/>
      <c r="H99" s="221">
        <v>1</v>
      </c>
      <c r="I99" s="222"/>
      <c r="J99" s="218"/>
      <c r="K99" s="218"/>
      <c r="L99" s="223"/>
      <c r="M99" s="224"/>
      <c r="N99" s="225"/>
      <c r="O99" s="225"/>
      <c r="P99" s="225"/>
      <c r="Q99" s="225"/>
      <c r="R99" s="225"/>
      <c r="S99" s="225"/>
      <c r="T99" s="226"/>
      <c r="AT99" s="227" t="s">
        <v>183</v>
      </c>
      <c r="AU99" s="227" t="s">
        <v>82</v>
      </c>
      <c r="AV99" s="12" t="s">
        <v>82</v>
      </c>
      <c r="AW99" s="12" t="s">
        <v>35</v>
      </c>
      <c r="AX99" s="12" t="s">
        <v>72</v>
      </c>
      <c r="AY99" s="227" t="s">
        <v>173</v>
      </c>
    </row>
    <row r="100" spans="2:51" s="11" customFormat="1" ht="27">
      <c r="B100" s="205"/>
      <c r="C100" s="206"/>
      <c r="D100" s="207" t="s">
        <v>183</v>
      </c>
      <c r="E100" s="208" t="s">
        <v>21</v>
      </c>
      <c r="F100" s="209" t="s">
        <v>974</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1" customFormat="1" ht="13.5">
      <c r="B101" s="205"/>
      <c r="C101" s="206"/>
      <c r="D101" s="207" t="s">
        <v>183</v>
      </c>
      <c r="E101" s="208" t="s">
        <v>21</v>
      </c>
      <c r="F101" s="209" t="s">
        <v>970</v>
      </c>
      <c r="G101" s="206"/>
      <c r="H101" s="210" t="s">
        <v>21</v>
      </c>
      <c r="I101" s="211"/>
      <c r="J101" s="206"/>
      <c r="K101" s="206"/>
      <c r="L101" s="212"/>
      <c r="M101" s="213"/>
      <c r="N101" s="214"/>
      <c r="O101" s="214"/>
      <c r="P101" s="214"/>
      <c r="Q101" s="214"/>
      <c r="R101" s="214"/>
      <c r="S101" s="214"/>
      <c r="T101" s="215"/>
      <c r="AT101" s="216" t="s">
        <v>183</v>
      </c>
      <c r="AU101" s="216" t="s">
        <v>82</v>
      </c>
      <c r="AV101" s="11" t="s">
        <v>80</v>
      </c>
      <c r="AW101" s="11" t="s">
        <v>35</v>
      </c>
      <c r="AX101" s="11" t="s">
        <v>72</v>
      </c>
      <c r="AY101" s="216" t="s">
        <v>173</v>
      </c>
    </row>
    <row r="102" spans="2:51" s="12" customFormat="1" ht="13.5">
      <c r="B102" s="217"/>
      <c r="C102" s="218"/>
      <c r="D102" s="207" t="s">
        <v>183</v>
      </c>
      <c r="E102" s="219" t="s">
        <v>21</v>
      </c>
      <c r="F102" s="220" t="s">
        <v>82</v>
      </c>
      <c r="G102" s="218"/>
      <c r="H102" s="221">
        <v>2</v>
      </c>
      <c r="I102" s="222"/>
      <c r="J102" s="218"/>
      <c r="K102" s="218"/>
      <c r="L102" s="223"/>
      <c r="M102" s="224"/>
      <c r="N102" s="225"/>
      <c r="O102" s="225"/>
      <c r="P102" s="225"/>
      <c r="Q102" s="225"/>
      <c r="R102" s="225"/>
      <c r="S102" s="225"/>
      <c r="T102" s="226"/>
      <c r="AT102" s="227" t="s">
        <v>183</v>
      </c>
      <c r="AU102" s="227" t="s">
        <v>82</v>
      </c>
      <c r="AV102" s="12" t="s">
        <v>82</v>
      </c>
      <c r="AW102" s="12" t="s">
        <v>35</v>
      </c>
      <c r="AX102" s="12" t="s">
        <v>72</v>
      </c>
      <c r="AY102" s="227" t="s">
        <v>173</v>
      </c>
    </row>
    <row r="103" spans="2:51" s="11" customFormat="1" ht="27">
      <c r="B103" s="205"/>
      <c r="C103" s="206"/>
      <c r="D103" s="207" t="s">
        <v>183</v>
      </c>
      <c r="E103" s="208" t="s">
        <v>21</v>
      </c>
      <c r="F103" s="209" t="s">
        <v>975</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51" s="11" customFormat="1" ht="13.5">
      <c r="B104" s="205"/>
      <c r="C104" s="206"/>
      <c r="D104" s="207" t="s">
        <v>183</v>
      </c>
      <c r="E104" s="208" t="s">
        <v>21</v>
      </c>
      <c r="F104" s="209" t="s">
        <v>970</v>
      </c>
      <c r="G104" s="206"/>
      <c r="H104" s="210" t="s">
        <v>21</v>
      </c>
      <c r="I104" s="211"/>
      <c r="J104" s="206"/>
      <c r="K104" s="206"/>
      <c r="L104" s="212"/>
      <c r="M104" s="213"/>
      <c r="N104" s="214"/>
      <c r="O104" s="214"/>
      <c r="P104" s="214"/>
      <c r="Q104" s="214"/>
      <c r="R104" s="214"/>
      <c r="S104" s="214"/>
      <c r="T104" s="215"/>
      <c r="AT104" s="216" t="s">
        <v>183</v>
      </c>
      <c r="AU104" s="216" t="s">
        <v>82</v>
      </c>
      <c r="AV104" s="11" t="s">
        <v>80</v>
      </c>
      <c r="AW104" s="11" t="s">
        <v>35</v>
      </c>
      <c r="AX104" s="11" t="s">
        <v>72</v>
      </c>
      <c r="AY104" s="216" t="s">
        <v>173</v>
      </c>
    </row>
    <row r="105" spans="2:51" s="12" customFormat="1" ht="13.5">
      <c r="B105" s="217"/>
      <c r="C105" s="218"/>
      <c r="D105" s="207" t="s">
        <v>183</v>
      </c>
      <c r="E105" s="219" t="s">
        <v>21</v>
      </c>
      <c r="F105" s="220" t="s">
        <v>80</v>
      </c>
      <c r="G105" s="218"/>
      <c r="H105" s="221">
        <v>1</v>
      </c>
      <c r="I105" s="222"/>
      <c r="J105" s="218"/>
      <c r="K105" s="218"/>
      <c r="L105" s="223"/>
      <c r="M105" s="224"/>
      <c r="N105" s="225"/>
      <c r="O105" s="225"/>
      <c r="P105" s="225"/>
      <c r="Q105" s="225"/>
      <c r="R105" s="225"/>
      <c r="S105" s="225"/>
      <c r="T105" s="226"/>
      <c r="AT105" s="227" t="s">
        <v>183</v>
      </c>
      <c r="AU105" s="227" t="s">
        <v>82</v>
      </c>
      <c r="AV105" s="12" t="s">
        <v>82</v>
      </c>
      <c r="AW105" s="12" t="s">
        <v>35</v>
      </c>
      <c r="AX105" s="12" t="s">
        <v>72</v>
      </c>
      <c r="AY105" s="227" t="s">
        <v>173</v>
      </c>
    </row>
    <row r="106" spans="2:51" s="11" customFormat="1" ht="27">
      <c r="B106" s="205"/>
      <c r="C106" s="206"/>
      <c r="D106" s="207" t="s">
        <v>183</v>
      </c>
      <c r="E106" s="208" t="s">
        <v>21</v>
      </c>
      <c r="F106" s="209" t="s">
        <v>976</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1" customFormat="1" ht="13.5">
      <c r="B107" s="205"/>
      <c r="C107" s="206"/>
      <c r="D107" s="207" t="s">
        <v>183</v>
      </c>
      <c r="E107" s="208" t="s">
        <v>21</v>
      </c>
      <c r="F107" s="209" t="s">
        <v>970</v>
      </c>
      <c r="G107" s="206"/>
      <c r="H107" s="210" t="s">
        <v>21</v>
      </c>
      <c r="I107" s="211"/>
      <c r="J107" s="206"/>
      <c r="K107" s="206"/>
      <c r="L107" s="212"/>
      <c r="M107" s="213"/>
      <c r="N107" s="214"/>
      <c r="O107" s="214"/>
      <c r="P107" s="214"/>
      <c r="Q107" s="214"/>
      <c r="R107" s="214"/>
      <c r="S107" s="214"/>
      <c r="T107" s="215"/>
      <c r="AT107" s="216" t="s">
        <v>183</v>
      </c>
      <c r="AU107" s="216" t="s">
        <v>82</v>
      </c>
      <c r="AV107" s="11" t="s">
        <v>80</v>
      </c>
      <c r="AW107" s="11" t="s">
        <v>35</v>
      </c>
      <c r="AX107" s="11" t="s">
        <v>72</v>
      </c>
      <c r="AY107" s="216" t="s">
        <v>173</v>
      </c>
    </row>
    <row r="108" spans="2:51" s="12" customFormat="1" ht="13.5">
      <c r="B108" s="217"/>
      <c r="C108" s="218"/>
      <c r="D108" s="207" t="s">
        <v>183</v>
      </c>
      <c r="E108" s="219" t="s">
        <v>21</v>
      </c>
      <c r="F108" s="220" t="s">
        <v>80</v>
      </c>
      <c r="G108" s="218"/>
      <c r="H108" s="221">
        <v>1</v>
      </c>
      <c r="I108" s="222"/>
      <c r="J108" s="218"/>
      <c r="K108" s="218"/>
      <c r="L108" s="223"/>
      <c r="M108" s="224"/>
      <c r="N108" s="225"/>
      <c r="O108" s="225"/>
      <c r="P108" s="225"/>
      <c r="Q108" s="225"/>
      <c r="R108" s="225"/>
      <c r="S108" s="225"/>
      <c r="T108" s="226"/>
      <c r="AT108" s="227" t="s">
        <v>183</v>
      </c>
      <c r="AU108" s="227" t="s">
        <v>82</v>
      </c>
      <c r="AV108" s="12" t="s">
        <v>82</v>
      </c>
      <c r="AW108" s="12" t="s">
        <v>35</v>
      </c>
      <c r="AX108" s="12" t="s">
        <v>72</v>
      </c>
      <c r="AY108" s="227" t="s">
        <v>173</v>
      </c>
    </row>
    <row r="109" spans="2:51" s="14" customFormat="1" ht="13.5">
      <c r="B109" s="243"/>
      <c r="C109" s="244"/>
      <c r="D109" s="239" t="s">
        <v>183</v>
      </c>
      <c r="E109" s="254" t="s">
        <v>21</v>
      </c>
      <c r="F109" s="255" t="s">
        <v>204</v>
      </c>
      <c r="G109" s="244"/>
      <c r="H109" s="256">
        <v>14</v>
      </c>
      <c r="I109" s="248"/>
      <c r="J109" s="244"/>
      <c r="K109" s="244"/>
      <c r="L109" s="249"/>
      <c r="M109" s="250"/>
      <c r="N109" s="251"/>
      <c r="O109" s="251"/>
      <c r="P109" s="251"/>
      <c r="Q109" s="251"/>
      <c r="R109" s="251"/>
      <c r="S109" s="251"/>
      <c r="T109" s="252"/>
      <c r="AT109" s="253" t="s">
        <v>183</v>
      </c>
      <c r="AU109" s="253" t="s">
        <v>82</v>
      </c>
      <c r="AV109" s="14" t="s">
        <v>181</v>
      </c>
      <c r="AW109" s="14" t="s">
        <v>35</v>
      </c>
      <c r="AX109" s="14" t="s">
        <v>80</v>
      </c>
      <c r="AY109" s="253" t="s">
        <v>173</v>
      </c>
    </row>
    <row r="110" spans="2:65" s="1" customFormat="1" ht="22.5" customHeight="1">
      <c r="B110" s="41"/>
      <c r="C110" s="262" t="s">
        <v>82</v>
      </c>
      <c r="D110" s="262" t="s">
        <v>710</v>
      </c>
      <c r="E110" s="263" t="s">
        <v>977</v>
      </c>
      <c r="F110" s="264" t="s">
        <v>978</v>
      </c>
      <c r="G110" s="265" t="s">
        <v>199</v>
      </c>
      <c r="H110" s="266">
        <v>2</v>
      </c>
      <c r="I110" s="267"/>
      <c r="J110" s="268">
        <f>ROUND(I110*H110,2)</f>
        <v>0</v>
      </c>
      <c r="K110" s="264" t="s">
        <v>21</v>
      </c>
      <c r="L110" s="269"/>
      <c r="M110" s="270" t="s">
        <v>21</v>
      </c>
      <c r="N110" s="271" t="s">
        <v>43</v>
      </c>
      <c r="O110" s="42"/>
      <c r="P110" s="202">
        <f>O110*H110</f>
        <v>0</v>
      </c>
      <c r="Q110" s="202">
        <v>0.02569</v>
      </c>
      <c r="R110" s="202">
        <f>Q110*H110</f>
        <v>0.05138</v>
      </c>
      <c r="S110" s="202">
        <v>0</v>
      </c>
      <c r="T110" s="203">
        <f>S110*H110</f>
        <v>0</v>
      </c>
      <c r="AR110" s="24" t="s">
        <v>317</v>
      </c>
      <c r="AT110" s="24" t="s">
        <v>710</v>
      </c>
      <c r="AU110" s="24" t="s">
        <v>82</v>
      </c>
      <c r="AY110" s="24" t="s">
        <v>173</v>
      </c>
      <c r="BE110" s="204">
        <f>IF(N110="základní",J110,0)</f>
        <v>0</v>
      </c>
      <c r="BF110" s="204">
        <f>IF(N110="snížená",J110,0)</f>
        <v>0</v>
      </c>
      <c r="BG110" s="204">
        <f>IF(N110="zákl. přenesená",J110,0)</f>
        <v>0</v>
      </c>
      <c r="BH110" s="204">
        <f>IF(N110="sníž. přenesená",J110,0)</f>
        <v>0</v>
      </c>
      <c r="BI110" s="204">
        <f>IF(N110="nulová",J110,0)</f>
        <v>0</v>
      </c>
      <c r="BJ110" s="24" t="s">
        <v>80</v>
      </c>
      <c r="BK110" s="204">
        <f>ROUND(I110*H110,2)</f>
        <v>0</v>
      </c>
      <c r="BL110" s="24" t="s">
        <v>181</v>
      </c>
      <c r="BM110" s="24" t="s">
        <v>979</v>
      </c>
    </row>
    <row r="111" spans="2:51" s="11" customFormat="1" ht="27">
      <c r="B111" s="205"/>
      <c r="C111" s="206"/>
      <c r="D111" s="207" t="s">
        <v>183</v>
      </c>
      <c r="E111" s="208" t="s">
        <v>21</v>
      </c>
      <c r="F111" s="209" t="s">
        <v>969</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51" s="11" customFormat="1" ht="13.5">
      <c r="B112" s="205"/>
      <c r="C112" s="206"/>
      <c r="D112" s="207" t="s">
        <v>183</v>
      </c>
      <c r="E112" s="208" t="s">
        <v>21</v>
      </c>
      <c r="F112" s="209" t="s">
        <v>970</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2" customFormat="1" ht="13.5">
      <c r="B113" s="217"/>
      <c r="C113" s="218"/>
      <c r="D113" s="207" t="s">
        <v>183</v>
      </c>
      <c r="E113" s="219" t="s">
        <v>21</v>
      </c>
      <c r="F113" s="220" t="s">
        <v>82</v>
      </c>
      <c r="G113" s="218"/>
      <c r="H113" s="221">
        <v>2</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4" customFormat="1" ht="13.5">
      <c r="B114" s="243"/>
      <c r="C114" s="244"/>
      <c r="D114" s="239" t="s">
        <v>183</v>
      </c>
      <c r="E114" s="254" t="s">
        <v>21</v>
      </c>
      <c r="F114" s="255" t="s">
        <v>204</v>
      </c>
      <c r="G114" s="244"/>
      <c r="H114" s="256">
        <v>2</v>
      </c>
      <c r="I114" s="248"/>
      <c r="J114" s="244"/>
      <c r="K114" s="244"/>
      <c r="L114" s="249"/>
      <c r="M114" s="250"/>
      <c r="N114" s="251"/>
      <c r="O114" s="251"/>
      <c r="P114" s="251"/>
      <c r="Q114" s="251"/>
      <c r="R114" s="251"/>
      <c r="S114" s="251"/>
      <c r="T114" s="252"/>
      <c r="AT114" s="253" t="s">
        <v>183</v>
      </c>
      <c r="AU114" s="253" t="s">
        <v>82</v>
      </c>
      <c r="AV114" s="14" t="s">
        <v>181</v>
      </c>
      <c r="AW114" s="14" t="s">
        <v>35</v>
      </c>
      <c r="AX114" s="14" t="s">
        <v>80</v>
      </c>
      <c r="AY114" s="253" t="s">
        <v>173</v>
      </c>
    </row>
    <row r="115" spans="2:65" s="1" customFormat="1" ht="22.5" customHeight="1">
      <c r="B115" s="41"/>
      <c r="C115" s="262" t="s">
        <v>189</v>
      </c>
      <c r="D115" s="262" t="s">
        <v>710</v>
      </c>
      <c r="E115" s="263" t="s">
        <v>980</v>
      </c>
      <c r="F115" s="264" t="s">
        <v>978</v>
      </c>
      <c r="G115" s="265" t="s">
        <v>199</v>
      </c>
      <c r="H115" s="266">
        <v>1</v>
      </c>
      <c r="I115" s="267"/>
      <c r="J115" s="268">
        <f>ROUND(I115*H115,2)</f>
        <v>0</v>
      </c>
      <c r="K115" s="264" t="s">
        <v>21</v>
      </c>
      <c r="L115" s="269"/>
      <c r="M115" s="270" t="s">
        <v>21</v>
      </c>
      <c r="N115" s="271" t="s">
        <v>43</v>
      </c>
      <c r="O115" s="42"/>
      <c r="P115" s="202">
        <f>O115*H115</f>
        <v>0</v>
      </c>
      <c r="Q115" s="202">
        <v>0.02856</v>
      </c>
      <c r="R115" s="202">
        <f>Q115*H115</f>
        <v>0.02856</v>
      </c>
      <c r="S115" s="202">
        <v>0</v>
      </c>
      <c r="T115" s="203">
        <f>S115*H115</f>
        <v>0</v>
      </c>
      <c r="AR115" s="24" t="s">
        <v>317</v>
      </c>
      <c r="AT115" s="24" t="s">
        <v>710</v>
      </c>
      <c r="AU115" s="24" t="s">
        <v>82</v>
      </c>
      <c r="AY115" s="24" t="s">
        <v>173</v>
      </c>
      <c r="BE115" s="204">
        <f>IF(N115="základní",J115,0)</f>
        <v>0</v>
      </c>
      <c r="BF115" s="204">
        <f>IF(N115="snížená",J115,0)</f>
        <v>0</v>
      </c>
      <c r="BG115" s="204">
        <f>IF(N115="zákl. přenesená",J115,0)</f>
        <v>0</v>
      </c>
      <c r="BH115" s="204">
        <f>IF(N115="sníž. přenesená",J115,0)</f>
        <v>0</v>
      </c>
      <c r="BI115" s="204">
        <f>IF(N115="nulová",J115,0)</f>
        <v>0</v>
      </c>
      <c r="BJ115" s="24" t="s">
        <v>80</v>
      </c>
      <c r="BK115" s="204">
        <f>ROUND(I115*H115,2)</f>
        <v>0</v>
      </c>
      <c r="BL115" s="24" t="s">
        <v>181</v>
      </c>
      <c r="BM115" s="24" t="s">
        <v>981</v>
      </c>
    </row>
    <row r="116" spans="2:51" s="11" customFormat="1" ht="27">
      <c r="B116" s="205"/>
      <c r="C116" s="206"/>
      <c r="D116" s="207" t="s">
        <v>183</v>
      </c>
      <c r="E116" s="208" t="s">
        <v>21</v>
      </c>
      <c r="F116" s="209" t="s">
        <v>976</v>
      </c>
      <c r="G116" s="206"/>
      <c r="H116" s="210" t="s">
        <v>21</v>
      </c>
      <c r="I116" s="211"/>
      <c r="J116" s="206"/>
      <c r="K116" s="206"/>
      <c r="L116" s="212"/>
      <c r="M116" s="213"/>
      <c r="N116" s="214"/>
      <c r="O116" s="214"/>
      <c r="P116" s="214"/>
      <c r="Q116" s="214"/>
      <c r="R116" s="214"/>
      <c r="S116" s="214"/>
      <c r="T116" s="215"/>
      <c r="AT116" s="216" t="s">
        <v>183</v>
      </c>
      <c r="AU116" s="216" t="s">
        <v>82</v>
      </c>
      <c r="AV116" s="11" t="s">
        <v>80</v>
      </c>
      <c r="AW116" s="11" t="s">
        <v>35</v>
      </c>
      <c r="AX116" s="11" t="s">
        <v>72</v>
      </c>
      <c r="AY116" s="216" t="s">
        <v>173</v>
      </c>
    </row>
    <row r="117" spans="2:51" s="11" customFormat="1" ht="13.5">
      <c r="B117" s="205"/>
      <c r="C117" s="206"/>
      <c r="D117" s="207" t="s">
        <v>183</v>
      </c>
      <c r="E117" s="208" t="s">
        <v>21</v>
      </c>
      <c r="F117" s="209" t="s">
        <v>970</v>
      </c>
      <c r="G117" s="206"/>
      <c r="H117" s="210" t="s">
        <v>21</v>
      </c>
      <c r="I117" s="211"/>
      <c r="J117" s="206"/>
      <c r="K117" s="206"/>
      <c r="L117" s="212"/>
      <c r="M117" s="213"/>
      <c r="N117" s="214"/>
      <c r="O117" s="214"/>
      <c r="P117" s="214"/>
      <c r="Q117" s="214"/>
      <c r="R117" s="214"/>
      <c r="S117" s="214"/>
      <c r="T117" s="215"/>
      <c r="AT117" s="216" t="s">
        <v>183</v>
      </c>
      <c r="AU117" s="216" t="s">
        <v>82</v>
      </c>
      <c r="AV117" s="11" t="s">
        <v>80</v>
      </c>
      <c r="AW117" s="11" t="s">
        <v>35</v>
      </c>
      <c r="AX117" s="11" t="s">
        <v>72</v>
      </c>
      <c r="AY117" s="216" t="s">
        <v>173</v>
      </c>
    </row>
    <row r="118" spans="2:51" s="12" customFormat="1" ht="13.5">
      <c r="B118" s="217"/>
      <c r="C118" s="218"/>
      <c r="D118" s="207" t="s">
        <v>183</v>
      </c>
      <c r="E118" s="219" t="s">
        <v>21</v>
      </c>
      <c r="F118" s="220" t="s">
        <v>80</v>
      </c>
      <c r="G118" s="218"/>
      <c r="H118" s="221">
        <v>1</v>
      </c>
      <c r="I118" s="222"/>
      <c r="J118" s="218"/>
      <c r="K118" s="218"/>
      <c r="L118" s="223"/>
      <c r="M118" s="224"/>
      <c r="N118" s="225"/>
      <c r="O118" s="225"/>
      <c r="P118" s="225"/>
      <c r="Q118" s="225"/>
      <c r="R118" s="225"/>
      <c r="S118" s="225"/>
      <c r="T118" s="226"/>
      <c r="AT118" s="227" t="s">
        <v>183</v>
      </c>
      <c r="AU118" s="227" t="s">
        <v>82</v>
      </c>
      <c r="AV118" s="12" t="s">
        <v>82</v>
      </c>
      <c r="AW118" s="12" t="s">
        <v>35</v>
      </c>
      <c r="AX118" s="12" t="s">
        <v>72</v>
      </c>
      <c r="AY118" s="227" t="s">
        <v>173</v>
      </c>
    </row>
    <row r="119" spans="2:51" s="14" customFormat="1" ht="13.5">
      <c r="B119" s="243"/>
      <c r="C119" s="244"/>
      <c r="D119" s="239" t="s">
        <v>183</v>
      </c>
      <c r="E119" s="254" t="s">
        <v>21</v>
      </c>
      <c r="F119" s="255" t="s">
        <v>204</v>
      </c>
      <c r="G119" s="244"/>
      <c r="H119" s="256">
        <v>1</v>
      </c>
      <c r="I119" s="248"/>
      <c r="J119" s="244"/>
      <c r="K119" s="244"/>
      <c r="L119" s="249"/>
      <c r="M119" s="250"/>
      <c r="N119" s="251"/>
      <c r="O119" s="251"/>
      <c r="P119" s="251"/>
      <c r="Q119" s="251"/>
      <c r="R119" s="251"/>
      <c r="S119" s="251"/>
      <c r="T119" s="252"/>
      <c r="AT119" s="253" t="s">
        <v>183</v>
      </c>
      <c r="AU119" s="253" t="s">
        <v>82</v>
      </c>
      <c r="AV119" s="14" t="s">
        <v>181</v>
      </c>
      <c r="AW119" s="14" t="s">
        <v>35</v>
      </c>
      <c r="AX119" s="14" t="s">
        <v>80</v>
      </c>
      <c r="AY119" s="253" t="s">
        <v>173</v>
      </c>
    </row>
    <row r="120" spans="2:65" s="1" customFormat="1" ht="22.5" customHeight="1">
      <c r="B120" s="41"/>
      <c r="C120" s="262" t="s">
        <v>181</v>
      </c>
      <c r="D120" s="262" t="s">
        <v>710</v>
      </c>
      <c r="E120" s="263" t="s">
        <v>982</v>
      </c>
      <c r="F120" s="264" t="s">
        <v>978</v>
      </c>
      <c r="G120" s="265" t="s">
        <v>199</v>
      </c>
      <c r="H120" s="266">
        <v>11</v>
      </c>
      <c r="I120" s="267"/>
      <c r="J120" s="268">
        <f>ROUND(I120*H120,2)</f>
        <v>0</v>
      </c>
      <c r="K120" s="264" t="s">
        <v>21</v>
      </c>
      <c r="L120" s="269"/>
      <c r="M120" s="270" t="s">
        <v>21</v>
      </c>
      <c r="N120" s="271" t="s">
        <v>43</v>
      </c>
      <c r="O120" s="42"/>
      <c r="P120" s="202">
        <f>O120*H120</f>
        <v>0</v>
      </c>
      <c r="Q120" s="202">
        <v>0.032</v>
      </c>
      <c r="R120" s="202">
        <f>Q120*H120</f>
        <v>0.352</v>
      </c>
      <c r="S120" s="202">
        <v>0</v>
      </c>
      <c r="T120" s="203">
        <f>S120*H120</f>
        <v>0</v>
      </c>
      <c r="AR120" s="24" t="s">
        <v>317</v>
      </c>
      <c r="AT120" s="24" t="s">
        <v>710</v>
      </c>
      <c r="AU120" s="24" t="s">
        <v>82</v>
      </c>
      <c r="AY120" s="24" t="s">
        <v>173</v>
      </c>
      <c r="BE120" s="204">
        <f>IF(N120="základní",J120,0)</f>
        <v>0</v>
      </c>
      <c r="BF120" s="204">
        <f>IF(N120="snížená",J120,0)</f>
        <v>0</v>
      </c>
      <c r="BG120" s="204">
        <f>IF(N120="zákl. přenesená",J120,0)</f>
        <v>0</v>
      </c>
      <c r="BH120" s="204">
        <f>IF(N120="sníž. přenesená",J120,0)</f>
        <v>0</v>
      </c>
      <c r="BI120" s="204">
        <f>IF(N120="nulová",J120,0)</f>
        <v>0</v>
      </c>
      <c r="BJ120" s="24" t="s">
        <v>80</v>
      </c>
      <c r="BK120" s="204">
        <f>ROUND(I120*H120,2)</f>
        <v>0</v>
      </c>
      <c r="BL120" s="24" t="s">
        <v>181</v>
      </c>
      <c r="BM120" s="24" t="s">
        <v>983</v>
      </c>
    </row>
    <row r="121" spans="2:51" s="11" customFormat="1" ht="27">
      <c r="B121" s="205"/>
      <c r="C121" s="206"/>
      <c r="D121" s="207" t="s">
        <v>183</v>
      </c>
      <c r="E121" s="208" t="s">
        <v>21</v>
      </c>
      <c r="F121" s="209" t="s">
        <v>971</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51" s="11" customFormat="1" ht="13.5">
      <c r="B122" s="205"/>
      <c r="C122" s="206"/>
      <c r="D122" s="207" t="s">
        <v>183</v>
      </c>
      <c r="E122" s="208" t="s">
        <v>21</v>
      </c>
      <c r="F122" s="209" t="s">
        <v>970</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2" customFormat="1" ht="13.5">
      <c r="B123" s="217"/>
      <c r="C123" s="218"/>
      <c r="D123" s="207" t="s">
        <v>183</v>
      </c>
      <c r="E123" s="219" t="s">
        <v>21</v>
      </c>
      <c r="F123" s="220" t="s">
        <v>181</v>
      </c>
      <c r="G123" s="218"/>
      <c r="H123" s="221">
        <v>4</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51" s="11" customFormat="1" ht="27">
      <c r="B124" s="205"/>
      <c r="C124" s="206"/>
      <c r="D124" s="207" t="s">
        <v>183</v>
      </c>
      <c r="E124" s="208" t="s">
        <v>21</v>
      </c>
      <c r="F124" s="209" t="s">
        <v>972</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ht="13.5">
      <c r="B125" s="205"/>
      <c r="C125" s="206"/>
      <c r="D125" s="207" t="s">
        <v>183</v>
      </c>
      <c r="E125" s="208" t="s">
        <v>21</v>
      </c>
      <c r="F125" s="209" t="s">
        <v>970</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2" customFormat="1" ht="13.5">
      <c r="B126" s="217"/>
      <c r="C126" s="218"/>
      <c r="D126" s="207" t="s">
        <v>183</v>
      </c>
      <c r="E126" s="219" t="s">
        <v>21</v>
      </c>
      <c r="F126" s="220" t="s">
        <v>189</v>
      </c>
      <c r="G126" s="218"/>
      <c r="H126" s="221">
        <v>3</v>
      </c>
      <c r="I126" s="222"/>
      <c r="J126" s="218"/>
      <c r="K126" s="218"/>
      <c r="L126" s="223"/>
      <c r="M126" s="224"/>
      <c r="N126" s="225"/>
      <c r="O126" s="225"/>
      <c r="P126" s="225"/>
      <c r="Q126" s="225"/>
      <c r="R126" s="225"/>
      <c r="S126" s="225"/>
      <c r="T126" s="226"/>
      <c r="AT126" s="227" t="s">
        <v>183</v>
      </c>
      <c r="AU126" s="227" t="s">
        <v>82</v>
      </c>
      <c r="AV126" s="12" t="s">
        <v>82</v>
      </c>
      <c r="AW126" s="12" t="s">
        <v>35</v>
      </c>
      <c r="AX126" s="12" t="s">
        <v>72</v>
      </c>
      <c r="AY126" s="227" t="s">
        <v>173</v>
      </c>
    </row>
    <row r="127" spans="2:51" s="11" customFormat="1" ht="27">
      <c r="B127" s="205"/>
      <c r="C127" s="206"/>
      <c r="D127" s="207" t="s">
        <v>183</v>
      </c>
      <c r="E127" s="208" t="s">
        <v>21</v>
      </c>
      <c r="F127" s="209" t="s">
        <v>973</v>
      </c>
      <c r="G127" s="206"/>
      <c r="H127" s="210" t="s">
        <v>21</v>
      </c>
      <c r="I127" s="211"/>
      <c r="J127" s="206"/>
      <c r="K127" s="206"/>
      <c r="L127" s="212"/>
      <c r="M127" s="213"/>
      <c r="N127" s="214"/>
      <c r="O127" s="214"/>
      <c r="P127" s="214"/>
      <c r="Q127" s="214"/>
      <c r="R127" s="214"/>
      <c r="S127" s="214"/>
      <c r="T127" s="215"/>
      <c r="AT127" s="216" t="s">
        <v>183</v>
      </c>
      <c r="AU127" s="216" t="s">
        <v>82</v>
      </c>
      <c r="AV127" s="11" t="s">
        <v>80</v>
      </c>
      <c r="AW127" s="11" t="s">
        <v>35</v>
      </c>
      <c r="AX127" s="11" t="s">
        <v>72</v>
      </c>
      <c r="AY127" s="216" t="s">
        <v>173</v>
      </c>
    </row>
    <row r="128" spans="2:51" s="11" customFormat="1" ht="13.5">
      <c r="B128" s="205"/>
      <c r="C128" s="206"/>
      <c r="D128" s="207" t="s">
        <v>183</v>
      </c>
      <c r="E128" s="208" t="s">
        <v>21</v>
      </c>
      <c r="F128" s="209" t="s">
        <v>970</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2" customFormat="1" ht="13.5">
      <c r="B129" s="217"/>
      <c r="C129" s="218"/>
      <c r="D129" s="207" t="s">
        <v>183</v>
      </c>
      <c r="E129" s="219" t="s">
        <v>21</v>
      </c>
      <c r="F129" s="220" t="s">
        <v>80</v>
      </c>
      <c r="G129" s="218"/>
      <c r="H129" s="221">
        <v>1</v>
      </c>
      <c r="I129" s="222"/>
      <c r="J129" s="218"/>
      <c r="K129" s="218"/>
      <c r="L129" s="223"/>
      <c r="M129" s="224"/>
      <c r="N129" s="225"/>
      <c r="O129" s="225"/>
      <c r="P129" s="225"/>
      <c r="Q129" s="225"/>
      <c r="R129" s="225"/>
      <c r="S129" s="225"/>
      <c r="T129" s="226"/>
      <c r="AT129" s="227" t="s">
        <v>183</v>
      </c>
      <c r="AU129" s="227" t="s">
        <v>82</v>
      </c>
      <c r="AV129" s="12" t="s">
        <v>82</v>
      </c>
      <c r="AW129" s="12" t="s">
        <v>35</v>
      </c>
      <c r="AX129" s="12" t="s">
        <v>72</v>
      </c>
      <c r="AY129" s="227" t="s">
        <v>173</v>
      </c>
    </row>
    <row r="130" spans="2:51" s="11" customFormat="1" ht="27">
      <c r="B130" s="205"/>
      <c r="C130" s="206"/>
      <c r="D130" s="207" t="s">
        <v>183</v>
      </c>
      <c r="E130" s="208" t="s">
        <v>21</v>
      </c>
      <c r="F130" s="209" t="s">
        <v>974</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1" customFormat="1" ht="13.5">
      <c r="B131" s="205"/>
      <c r="C131" s="206"/>
      <c r="D131" s="207" t="s">
        <v>183</v>
      </c>
      <c r="E131" s="208" t="s">
        <v>21</v>
      </c>
      <c r="F131" s="209" t="s">
        <v>970</v>
      </c>
      <c r="G131" s="206"/>
      <c r="H131" s="210" t="s">
        <v>21</v>
      </c>
      <c r="I131" s="211"/>
      <c r="J131" s="206"/>
      <c r="K131" s="206"/>
      <c r="L131" s="212"/>
      <c r="M131" s="213"/>
      <c r="N131" s="214"/>
      <c r="O131" s="214"/>
      <c r="P131" s="214"/>
      <c r="Q131" s="214"/>
      <c r="R131" s="214"/>
      <c r="S131" s="214"/>
      <c r="T131" s="215"/>
      <c r="AT131" s="216" t="s">
        <v>183</v>
      </c>
      <c r="AU131" s="216" t="s">
        <v>82</v>
      </c>
      <c r="AV131" s="11" t="s">
        <v>80</v>
      </c>
      <c r="AW131" s="11" t="s">
        <v>35</v>
      </c>
      <c r="AX131" s="11" t="s">
        <v>72</v>
      </c>
      <c r="AY131" s="216" t="s">
        <v>173</v>
      </c>
    </row>
    <row r="132" spans="2:51" s="12" customFormat="1" ht="13.5">
      <c r="B132" s="217"/>
      <c r="C132" s="218"/>
      <c r="D132" s="207" t="s">
        <v>183</v>
      </c>
      <c r="E132" s="219" t="s">
        <v>21</v>
      </c>
      <c r="F132" s="220" t="s">
        <v>82</v>
      </c>
      <c r="G132" s="218"/>
      <c r="H132" s="221">
        <v>2</v>
      </c>
      <c r="I132" s="222"/>
      <c r="J132" s="218"/>
      <c r="K132" s="218"/>
      <c r="L132" s="223"/>
      <c r="M132" s="224"/>
      <c r="N132" s="225"/>
      <c r="O132" s="225"/>
      <c r="P132" s="225"/>
      <c r="Q132" s="225"/>
      <c r="R132" s="225"/>
      <c r="S132" s="225"/>
      <c r="T132" s="226"/>
      <c r="AT132" s="227" t="s">
        <v>183</v>
      </c>
      <c r="AU132" s="227" t="s">
        <v>82</v>
      </c>
      <c r="AV132" s="12" t="s">
        <v>82</v>
      </c>
      <c r="AW132" s="12" t="s">
        <v>35</v>
      </c>
      <c r="AX132" s="12" t="s">
        <v>72</v>
      </c>
      <c r="AY132" s="227" t="s">
        <v>173</v>
      </c>
    </row>
    <row r="133" spans="2:51" s="11" customFormat="1" ht="27">
      <c r="B133" s="205"/>
      <c r="C133" s="206"/>
      <c r="D133" s="207" t="s">
        <v>183</v>
      </c>
      <c r="E133" s="208" t="s">
        <v>21</v>
      </c>
      <c r="F133" s="209" t="s">
        <v>975</v>
      </c>
      <c r="G133" s="206"/>
      <c r="H133" s="210" t="s">
        <v>21</v>
      </c>
      <c r="I133" s="211"/>
      <c r="J133" s="206"/>
      <c r="K133" s="206"/>
      <c r="L133" s="212"/>
      <c r="M133" s="213"/>
      <c r="N133" s="214"/>
      <c r="O133" s="214"/>
      <c r="P133" s="214"/>
      <c r="Q133" s="214"/>
      <c r="R133" s="214"/>
      <c r="S133" s="214"/>
      <c r="T133" s="215"/>
      <c r="AT133" s="216" t="s">
        <v>183</v>
      </c>
      <c r="AU133" s="216" t="s">
        <v>82</v>
      </c>
      <c r="AV133" s="11" t="s">
        <v>80</v>
      </c>
      <c r="AW133" s="11" t="s">
        <v>35</v>
      </c>
      <c r="AX133" s="11" t="s">
        <v>72</v>
      </c>
      <c r="AY133" s="216" t="s">
        <v>173</v>
      </c>
    </row>
    <row r="134" spans="2:51" s="11" customFormat="1" ht="13.5">
      <c r="B134" s="205"/>
      <c r="C134" s="206"/>
      <c r="D134" s="207" t="s">
        <v>183</v>
      </c>
      <c r="E134" s="208" t="s">
        <v>21</v>
      </c>
      <c r="F134" s="209" t="s">
        <v>970</v>
      </c>
      <c r="G134" s="206"/>
      <c r="H134" s="210" t="s">
        <v>21</v>
      </c>
      <c r="I134" s="211"/>
      <c r="J134" s="206"/>
      <c r="K134" s="206"/>
      <c r="L134" s="212"/>
      <c r="M134" s="213"/>
      <c r="N134" s="214"/>
      <c r="O134" s="214"/>
      <c r="P134" s="214"/>
      <c r="Q134" s="214"/>
      <c r="R134" s="214"/>
      <c r="S134" s="214"/>
      <c r="T134" s="215"/>
      <c r="AT134" s="216" t="s">
        <v>183</v>
      </c>
      <c r="AU134" s="216" t="s">
        <v>82</v>
      </c>
      <c r="AV134" s="11" t="s">
        <v>80</v>
      </c>
      <c r="AW134" s="11" t="s">
        <v>35</v>
      </c>
      <c r="AX134" s="11" t="s">
        <v>72</v>
      </c>
      <c r="AY134" s="216" t="s">
        <v>173</v>
      </c>
    </row>
    <row r="135" spans="2:51" s="12" customFormat="1" ht="13.5">
      <c r="B135" s="217"/>
      <c r="C135" s="218"/>
      <c r="D135" s="207" t="s">
        <v>183</v>
      </c>
      <c r="E135" s="219" t="s">
        <v>21</v>
      </c>
      <c r="F135" s="220" t="s">
        <v>80</v>
      </c>
      <c r="G135" s="218"/>
      <c r="H135" s="221">
        <v>1</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51" s="14" customFormat="1" ht="13.5">
      <c r="B136" s="243"/>
      <c r="C136" s="244"/>
      <c r="D136" s="239" t="s">
        <v>183</v>
      </c>
      <c r="E136" s="254" t="s">
        <v>21</v>
      </c>
      <c r="F136" s="255" t="s">
        <v>204</v>
      </c>
      <c r="G136" s="244"/>
      <c r="H136" s="256">
        <v>11</v>
      </c>
      <c r="I136" s="248"/>
      <c r="J136" s="244"/>
      <c r="K136" s="244"/>
      <c r="L136" s="249"/>
      <c r="M136" s="250"/>
      <c r="N136" s="251"/>
      <c r="O136" s="251"/>
      <c r="P136" s="251"/>
      <c r="Q136" s="251"/>
      <c r="R136" s="251"/>
      <c r="S136" s="251"/>
      <c r="T136" s="252"/>
      <c r="AT136" s="253" t="s">
        <v>183</v>
      </c>
      <c r="AU136" s="253" t="s">
        <v>82</v>
      </c>
      <c r="AV136" s="14" t="s">
        <v>181</v>
      </c>
      <c r="AW136" s="14" t="s">
        <v>35</v>
      </c>
      <c r="AX136" s="14" t="s">
        <v>80</v>
      </c>
      <c r="AY136" s="253" t="s">
        <v>173</v>
      </c>
    </row>
    <row r="137" spans="2:65" s="1" customFormat="1" ht="31.5" customHeight="1">
      <c r="B137" s="41"/>
      <c r="C137" s="193" t="s">
        <v>207</v>
      </c>
      <c r="D137" s="193" t="s">
        <v>176</v>
      </c>
      <c r="E137" s="194" t="s">
        <v>984</v>
      </c>
      <c r="F137" s="195" t="s">
        <v>985</v>
      </c>
      <c r="G137" s="196" t="s">
        <v>199</v>
      </c>
      <c r="H137" s="197">
        <v>2</v>
      </c>
      <c r="I137" s="198"/>
      <c r="J137" s="199">
        <f>ROUND(I137*H137,2)</f>
        <v>0</v>
      </c>
      <c r="K137" s="195" t="s">
        <v>180</v>
      </c>
      <c r="L137" s="61"/>
      <c r="M137" s="200" t="s">
        <v>21</v>
      </c>
      <c r="N137" s="201" t="s">
        <v>43</v>
      </c>
      <c r="O137" s="42"/>
      <c r="P137" s="202">
        <f>O137*H137</f>
        <v>0</v>
      </c>
      <c r="Q137" s="202">
        <v>0.54769</v>
      </c>
      <c r="R137" s="202">
        <f>Q137*H137</f>
        <v>1.09538</v>
      </c>
      <c r="S137" s="202">
        <v>0</v>
      </c>
      <c r="T137" s="203">
        <f>S137*H137</f>
        <v>0</v>
      </c>
      <c r="AR137" s="24" t="s">
        <v>181</v>
      </c>
      <c r="AT137" s="24" t="s">
        <v>176</v>
      </c>
      <c r="AU137" s="24" t="s">
        <v>82</v>
      </c>
      <c r="AY137" s="24" t="s">
        <v>173</v>
      </c>
      <c r="BE137" s="204">
        <f>IF(N137="základní",J137,0)</f>
        <v>0</v>
      </c>
      <c r="BF137" s="204">
        <f>IF(N137="snížená",J137,0)</f>
        <v>0</v>
      </c>
      <c r="BG137" s="204">
        <f>IF(N137="zákl. přenesená",J137,0)</f>
        <v>0</v>
      </c>
      <c r="BH137" s="204">
        <f>IF(N137="sníž. přenesená",J137,0)</f>
        <v>0</v>
      </c>
      <c r="BI137" s="204">
        <f>IF(N137="nulová",J137,0)</f>
        <v>0</v>
      </c>
      <c r="BJ137" s="24" t="s">
        <v>80</v>
      </c>
      <c r="BK137" s="204">
        <f>ROUND(I137*H137,2)</f>
        <v>0</v>
      </c>
      <c r="BL137" s="24" t="s">
        <v>181</v>
      </c>
      <c r="BM137" s="24" t="s">
        <v>986</v>
      </c>
    </row>
    <row r="138" spans="2:51" s="11" customFormat="1" ht="27">
      <c r="B138" s="205"/>
      <c r="C138" s="206"/>
      <c r="D138" s="207" t="s">
        <v>183</v>
      </c>
      <c r="E138" s="208" t="s">
        <v>21</v>
      </c>
      <c r="F138" s="209" t="s">
        <v>987</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1" customFormat="1" ht="13.5">
      <c r="B139" s="205"/>
      <c r="C139" s="206"/>
      <c r="D139" s="207" t="s">
        <v>183</v>
      </c>
      <c r="E139" s="208" t="s">
        <v>21</v>
      </c>
      <c r="F139" s="209" t="s">
        <v>970</v>
      </c>
      <c r="G139" s="206"/>
      <c r="H139" s="210" t="s">
        <v>21</v>
      </c>
      <c r="I139" s="211"/>
      <c r="J139" s="206"/>
      <c r="K139" s="206"/>
      <c r="L139" s="212"/>
      <c r="M139" s="213"/>
      <c r="N139" s="214"/>
      <c r="O139" s="214"/>
      <c r="P139" s="214"/>
      <c r="Q139" s="214"/>
      <c r="R139" s="214"/>
      <c r="S139" s="214"/>
      <c r="T139" s="215"/>
      <c r="AT139" s="216" t="s">
        <v>183</v>
      </c>
      <c r="AU139" s="216" t="s">
        <v>82</v>
      </c>
      <c r="AV139" s="11" t="s">
        <v>80</v>
      </c>
      <c r="AW139" s="11" t="s">
        <v>35</v>
      </c>
      <c r="AX139" s="11" t="s">
        <v>72</v>
      </c>
      <c r="AY139" s="216" t="s">
        <v>173</v>
      </c>
    </row>
    <row r="140" spans="2:51" s="12" customFormat="1" ht="13.5">
      <c r="B140" s="217"/>
      <c r="C140" s="218"/>
      <c r="D140" s="207" t="s">
        <v>183</v>
      </c>
      <c r="E140" s="219" t="s">
        <v>21</v>
      </c>
      <c r="F140" s="220" t="s">
        <v>80</v>
      </c>
      <c r="G140" s="218"/>
      <c r="H140" s="221">
        <v>1</v>
      </c>
      <c r="I140" s="222"/>
      <c r="J140" s="218"/>
      <c r="K140" s="218"/>
      <c r="L140" s="223"/>
      <c r="M140" s="224"/>
      <c r="N140" s="225"/>
      <c r="O140" s="225"/>
      <c r="P140" s="225"/>
      <c r="Q140" s="225"/>
      <c r="R140" s="225"/>
      <c r="S140" s="225"/>
      <c r="T140" s="226"/>
      <c r="AT140" s="227" t="s">
        <v>183</v>
      </c>
      <c r="AU140" s="227" t="s">
        <v>82</v>
      </c>
      <c r="AV140" s="12" t="s">
        <v>82</v>
      </c>
      <c r="AW140" s="12" t="s">
        <v>35</v>
      </c>
      <c r="AX140" s="12" t="s">
        <v>72</v>
      </c>
      <c r="AY140" s="227" t="s">
        <v>173</v>
      </c>
    </row>
    <row r="141" spans="2:51" s="11" customFormat="1" ht="27">
      <c r="B141" s="205"/>
      <c r="C141" s="206"/>
      <c r="D141" s="207" t="s">
        <v>183</v>
      </c>
      <c r="E141" s="208" t="s">
        <v>21</v>
      </c>
      <c r="F141" s="209" t="s">
        <v>988</v>
      </c>
      <c r="G141" s="206"/>
      <c r="H141" s="210" t="s">
        <v>21</v>
      </c>
      <c r="I141" s="211"/>
      <c r="J141" s="206"/>
      <c r="K141" s="206"/>
      <c r="L141" s="212"/>
      <c r="M141" s="213"/>
      <c r="N141" s="214"/>
      <c r="O141" s="214"/>
      <c r="P141" s="214"/>
      <c r="Q141" s="214"/>
      <c r="R141" s="214"/>
      <c r="S141" s="214"/>
      <c r="T141" s="215"/>
      <c r="AT141" s="216" t="s">
        <v>183</v>
      </c>
      <c r="AU141" s="216" t="s">
        <v>82</v>
      </c>
      <c r="AV141" s="11" t="s">
        <v>80</v>
      </c>
      <c r="AW141" s="11" t="s">
        <v>35</v>
      </c>
      <c r="AX141" s="11" t="s">
        <v>72</v>
      </c>
      <c r="AY141" s="216" t="s">
        <v>173</v>
      </c>
    </row>
    <row r="142" spans="2:51" s="11" customFormat="1" ht="13.5">
      <c r="B142" s="205"/>
      <c r="C142" s="206"/>
      <c r="D142" s="207" t="s">
        <v>183</v>
      </c>
      <c r="E142" s="208" t="s">
        <v>21</v>
      </c>
      <c r="F142" s="209" t="s">
        <v>970</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2" customFormat="1" ht="13.5">
      <c r="B143" s="217"/>
      <c r="C143" s="218"/>
      <c r="D143" s="207" t="s">
        <v>183</v>
      </c>
      <c r="E143" s="219" t="s">
        <v>21</v>
      </c>
      <c r="F143" s="220" t="s">
        <v>80</v>
      </c>
      <c r="G143" s="218"/>
      <c r="H143" s="221">
        <v>1</v>
      </c>
      <c r="I143" s="222"/>
      <c r="J143" s="218"/>
      <c r="K143" s="218"/>
      <c r="L143" s="223"/>
      <c r="M143" s="224"/>
      <c r="N143" s="225"/>
      <c r="O143" s="225"/>
      <c r="P143" s="225"/>
      <c r="Q143" s="225"/>
      <c r="R143" s="225"/>
      <c r="S143" s="225"/>
      <c r="T143" s="226"/>
      <c r="AT143" s="227" t="s">
        <v>183</v>
      </c>
      <c r="AU143" s="227" t="s">
        <v>82</v>
      </c>
      <c r="AV143" s="12" t="s">
        <v>82</v>
      </c>
      <c r="AW143" s="12" t="s">
        <v>35</v>
      </c>
      <c r="AX143" s="12" t="s">
        <v>72</v>
      </c>
      <c r="AY143" s="227" t="s">
        <v>173</v>
      </c>
    </row>
    <row r="144" spans="2:51" s="14" customFormat="1" ht="13.5">
      <c r="B144" s="243"/>
      <c r="C144" s="244"/>
      <c r="D144" s="239" t="s">
        <v>183</v>
      </c>
      <c r="E144" s="254" t="s">
        <v>21</v>
      </c>
      <c r="F144" s="255" t="s">
        <v>204</v>
      </c>
      <c r="G144" s="244"/>
      <c r="H144" s="256">
        <v>2</v>
      </c>
      <c r="I144" s="248"/>
      <c r="J144" s="244"/>
      <c r="K144" s="244"/>
      <c r="L144" s="249"/>
      <c r="M144" s="250"/>
      <c r="N144" s="251"/>
      <c r="O144" s="251"/>
      <c r="P144" s="251"/>
      <c r="Q144" s="251"/>
      <c r="R144" s="251"/>
      <c r="S144" s="251"/>
      <c r="T144" s="252"/>
      <c r="AT144" s="253" t="s">
        <v>183</v>
      </c>
      <c r="AU144" s="253" t="s">
        <v>82</v>
      </c>
      <c r="AV144" s="14" t="s">
        <v>181</v>
      </c>
      <c r="AW144" s="14" t="s">
        <v>35</v>
      </c>
      <c r="AX144" s="14" t="s">
        <v>80</v>
      </c>
      <c r="AY144" s="253" t="s">
        <v>173</v>
      </c>
    </row>
    <row r="145" spans="2:65" s="1" customFormat="1" ht="22.5" customHeight="1">
      <c r="B145" s="41"/>
      <c r="C145" s="262" t="s">
        <v>237</v>
      </c>
      <c r="D145" s="262" t="s">
        <v>710</v>
      </c>
      <c r="E145" s="263" t="s">
        <v>989</v>
      </c>
      <c r="F145" s="264" t="s">
        <v>990</v>
      </c>
      <c r="G145" s="265" t="s">
        <v>199</v>
      </c>
      <c r="H145" s="266">
        <v>2</v>
      </c>
      <c r="I145" s="267"/>
      <c r="J145" s="268">
        <f>ROUND(I145*H145,2)</f>
        <v>0</v>
      </c>
      <c r="K145" s="264" t="s">
        <v>21</v>
      </c>
      <c r="L145" s="269"/>
      <c r="M145" s="270" t="s">
        <v>21</v>
      </c>
      <c r="N145" s="271" t="s">
        <v>43</v>
      </c>
      <c r="O145" s="42"/>
      <c r="P145" s="202">
        <f>O145*H145</f>
        <v>0</v>
      </c>
      <c r="Q145" s="202">
        <v>0.02569</v>
      </c>
      <c r="R145" s="202">
        <f>Q145*H145</f>
        <v>0.05138</v>
      </c>
      <c r="S145" s="202">
        <v>0</v>
      </c>
      <c r="T145" s="203">
        <f>S145*H145</f>
        <v>0</v>
      </c>
      <c r="AR145" s="24" t="s">
        <v>317</v>
      </c>
      <c r="AT145" s="24" t="s">
        <v>710</v>
      </c>
      <c r="AU145" s="24" t="s">
        <v>82</v>
      </c>
      <c r="AY145" s="24" t="s">
        <v>173</v>
      </c>
      <c r="BE145" s="204">
        <f>IF(N145="základní",J145,0)</f>
        <v>0</v>
      </c>
      <c r="BF145" s="204">
        <f>IF(N145="snížená",J145,0)</f>
        <v>0</v>
      </c>
      <c r="BG145" s="204">
        <f>IF(N145="zákl. přenesená",J145,0)</f>
        <v>0</v>
      </c>
      <c r="BH145" s="204">
        <f>IF(N145="sníž. přenesená",J145,0)</f>
        <v>0</v>
      </c>
      <c r="BI145" s="204">
        <f>IF(N145="nulová",J145,0)</f>
        <v>0</v>
      </c>
      <c r="BJ145" s="24" t="s">
        <v>80</v>
      </c>
      <c r="BK145" s="204">
        <f>ROUND(I145*H145,2)</f>
        <v>0</v>
      </c>
      <c r="BL145" s="24" t="s">
        <v>181</v>
      </c>
      <c r="BM145" s="24" t="s">
        <v>991</v>
      </c>
    </row>
    <row r="146" spans="2:51" s="11" customFormat="1" ht="27">
      <c r="B146" s="205"/>
      <c r="C146" s="206"/>
      <c r="D146" s="207" t="s">
        <v>183</v>
      </c>
      <c r="E146" s="208" t="s">
        <v>21</v>
      </c>
      <c r="F146" s="209" t="s">
        <v>987</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1" customFormat="1" ht="13.5">
      <c r="B147" s="205"/>
      <c r="C147" s="206"/>
      <c r="D147" s="207" t="s">
        <v>183</v>
      </c>
      <c r="E147" s="208" t="s">
        <v>21</v>
      </c>
      <c r="F147" s="209" t="s">
        <v>970</v>
      </c>
      <c r="G147" s="206"/>
      <c r="H147" s="210" t="s">
        <v>21</v>
      </c>
      <c r="I147" s="211"/>
      <c r="J147" s="206"/>
      <c r="K147" s="206"/>
      <c r="L147" s="212"/>
      <c r="M147" s="213"/>
      <c r="N147" s="214"/>
      <c r="O147" s="214"/>
      <c r="P147" s="214"/>
      <c r="Q147" s="214"/>
      <c r="R147" s="214"/>
      <c r="S147" s="214"/>
      <c r="T147" s="215"/>
      <c r="AT147" s="216" t="s">
        <v>183</v>
      </c>
      <c r="AU147" s="216" t="s">
        <v>82</v>
      </c>
      <c r="AV147" s="11" t="s">
        <v>80</v>
      </c>
      <c r="AW147" s="11" t="s">
        <v>35</v>
      </c>
      <c r="AX147" s="11" t="s">
        <v>72</v>
      </c>
      <c r="AY147" s="216" t="s">
        <v>173</v>
      </c>
    </row>
    <row r="148" spans="2:51" s="12" customFormat="1" ht="13.5">
      <c r="B148" s="217"/>
      <c r="C148" s="218"/>
      <c r="D148" s="207" t="s">
        <v>183</v>
      </c>
      <c r="E148" s="219" t="s">
        <v>21</v>
      </c>
      <c r="F148" s="220" t="s">
        <v>80</v>
      </c>
      <c r="G148" s="218"/>
      <c r="H148" s="221">
        <v>1</v>
      </c>
      <c r="I148" s="222"/>
      <c r="J148" s="218"/>
      <c r="K148" s="218"/>
      <c r="L148" s="223"/>
      <c r="M148" s="224"/>
      <c r="N148" s="225"/>
      <c r="O148" s="225"/>
      <c r="P148" s="225"/>
      <c r="Q148" s="225"/>
      <c r="R148" s="225"/>
      <c r="S148" s="225"/>
      <c r="T148" s="226"/>
      <c r="AT148" s="227" t="s">
        <v>183</v>
      </c>
      <c r="AU148" s="227" t="s">
        <v>82</v>
      </c>
      <c r="AV148" s="12" t="s">
        <v>82</v>
      </c>
      <c r="AW148" s="12" t="s">
        <v>35</v>
      </c>
      <c r="AX148" s="12" t="s">
        <v>72</v>
      </c>
      <c r="AY148" s="227" t="s">
        <v>173</v>
      </c>
    </row>
    <row r="149" spans="2:51" s="11" customFormat="1" ht="27">
      <c r="B149" s="205"/>
      <c r="C149" s="206"/>
      <c r="D149" s="207" t="s">
        <v>183</v>
      </c>
      <c r="E149" s="208" t="s">
        <v>21</v>
      </c>
      <c r="F149" s="209" t="s">
        <v>988</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51" s="11" customFormat="1" ht="13.5">
      <c r="B150" s="205"/>
      <c r="C150" s="206"/>
      <c r="D150" s="207" t="s">
        <v>183</v>
      </c>
      <c r="E150" s="208" t="s">
        <v>21</v>
      </c>
      <c r="F150" s="209" t="s">
        <v>970</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2" customFormat="1" ht="13.5">
      <c r="B151" s="217"/>
      <c r="C151" s="218"/>
      <c r="D151" s="207" t="s">
        <v>183</v>
      </c>
      <c r="E151" s="219" t="s">
        <v>21</v>
      </c>
      <c r="F151" s="220" t="s">
        <v>80</v>
      </c>
      <c r="G151" s="218"/>
      <c r="H151" s="221">
        <v>1</v>
      </c>
      <c r="I151" s="222"/>
      <c r="J151" s="218"/>
      <c r="K151" s="218"/>
      <c r="L151" s="223"/>
      <c r="M151" s="224"/>
      <c r="N151" s="225"/>
      <c r="O151" s="225"/>
      <c r="P151" s="225"/>
      <c r="Q151" s="225"/>
      <c r="R151" s="225"/>
      <c r="S151" s="225"/>
      <c r="T151" s="226"/>
      <c r="AT151" s="227" t="s">
        <v>183</v>
      </c>
      <c r="AU151" s="227" t="s">
        <v>82</v>
      </c>
      <c r="AV151" s="12" t="s">
        <v>82</v>
      </c>
      <c r="AW151" s="12" t="s">
        <v>35</v>
      </c>
      <c r="AX151" s="12" t="s">
        <v>72</v>
      </c>
      <c r="AY151" s="227" t="s">
        <v>173</v>
      </c>
    </row>
    <row r="152" spans="2:51" s="14" customFormat="1" ht="13.5">
      <c r="B152" s="243"/>
      <c r="C152" s="244"/>
      <c r="D152" s="207" t="s">
        <v>183</v>
      </c>
      <c r="E152" s="245" t="s">
        <v>21</v>
      </c>
      <c r="F152" s="246" t="s">
        <v>204</v>
      </c>
      <c r="G152" s="244"/>
      <c r="H152" s="247">
        <v>2</v>
      </c>
      <c r="I152" s="248"/>
      <c r="J152" s="244"/>
      <c r="K152" s="244"/>
      <c r="L152" s="249"/>
      <c r="M152" s="250"/>
      <c r="N152" s="251"/>
      <c r="O152" s="251"/>
      <c r="P152" s="251"/>
      <c r="Q152" s="251"/>
      <c r="R152" s="251"/>
      <c r="S152" s="251"/>
      <c r="T152" s="252"/>
      <c r="AT152" s="253" t="s">
        <v>183</v>
      </c>
      <c r="AU152" s="253" t="s">
        <v>82</v>
      </c>
      <c r="AV152" s="14" t="s">
        <v>181</v>
      </c>
      <c r="AW152" s="14" t="s">
        <v>35</v>
      </c>
      <c r="AX152" s="14" t="s">
        <v>80</v>
      </c>
      <c r="AY152" s="253" t="s">
        <v>173</v>
      </c>
    </row>
    <row r="153" spans="2:63" s="10" customFormat="1" ht="29.85" customHeight="1">
      <c r="B153" s="176"/>
      <c r="C153" s="177"/>
      <c r="D153" s="190" t="s">
        <v>71</v>
      </c>
      <c r="E153" s="191" t="s">
        <v>734</v>
      </c>
      <c r="F153" s="191" t="s">
        <v>735</v>
      </c>
      <c r="G153" s="177"/>
      <c r="H153" s="177"/>
      <c r="I153" s="180"/>
      <c r="J153" s="192">
        <f>BK153</f>
        <v>0</v>
      </c>
      <c r="K153" s="177"/>
      <c r="L153" s="182"/>
      <c r="M153" s="183"/>
      <c r="N153" s="184"/>
      <c r="O153" s="184"/>
      <c r="P153" s="185">
        <f>P154</f>
        <v>0</v>
      </c>
      <c r="Q153" s="184"/>
      <c r="R153" s="185">
        <f>R154</f>
        <v>0</v>
      </c>
      <c r="S153" s="184"/>
      <c r="T153" s="186">
        <f>T154</f>
        <v>0</v>
      </c>
      <c r="AR153" s="187" t="s">
        <v>80</v>
      </c>
      <c r="AT153" s="188" t="s">
        <v>71</v>
      </c>
      <c r="AU153" s="188" t="s">
        <v>80</v>
      </c>
      <c r="AY153" s="187" t="s">
        <v>173</v>
      </c>
      <c r="BK153" s="189">
        <f>BK154</f>
        <v>0</v>
      </c>
    </row>
    <row r="154" spans="2:65" s="1" customFormat="1" ht="44.25" customHeight="1">
      <c r="B154" s="41"/>
      <c r="C154" s="193" t="s">
        <v>304</v>
      </c>
      <c r="D154" s="193" t="s">
        <v>176</v>
      </c>
      <c r="E154" s="194" t="s">
        <v>736</v>
      </c>
      <c r="F154" s="195" t="s">
        <v>737</v>
      </c>
      <c r="G154" s="196" t="s">
        <v>463</v>
      </c>
      <c r="H154" s="197">
        <v>7.763</v>
      </c>
      <c r="I154" s="198"/>
      <c r="J154" s="199">
        <f>ROUND(I154*H154,2)</f>
        <v>0</v>
      </c>
      <c r="K154" s="195" t="s">
        <v>180</v>
      </c>
      <c r="L154" s="61"/>
      <c r="M154" s="200" t="s">
        <v>21</v>
      </c>
      <c r="N154" s="201" t="s">
        <v>43</v>
      </c>
      <c r="O154" s="42"/>
      <c r="P154" s="202">
        <f>O154*H154</f>
        <v>0</v>
      </c>
      <c r="Q154" s="202">
        <v>0</v>
      </c>
      <c r="R154" s="202">
        <f>Q154*H154</f>
        <v>0</v>
      </c>
      <c r="S154" s="202">
        <v>0</v>
      </c>
      <c r="T154" s="203">
        <f>S154*H154</f>
        <v>0</v>
      </c>
      <c r="AR154" s="24" t="s">
        <v>181</v>
      </c>
      <c r="AT154" s="24" t="s">
        <v>176</v>
      </c>
      <c r="AU154" s="24" t="s">
        <v>82</v>
      </c>
      <c r="AY154" s="24" t="s">
        <v>173</v>
      </c>
      <c r="BE154" s="204">
        <f>IF(N154="základní",J154,0)</f>
        <v>0</v>
      </c>
      <c r="BF154" s="204">
        <f>IF(N154="snížená",J154,0)</f>
        <v>0</v>
      </c>
      <c r="BG154" s="204">
        <f>IF(N154="zákl. přenesená",J154,0)</f>
        <v>0</v>
      </c>
      <c r="BH154" s="204">
        <f>IF(N154="sníž. přenesená",J154,0)</f>
        <v>0</v>
      </c>
      <c r="BI154" s="204">
        <f>IF(N154="nulová",J154,0)</f>
        <v>0</v>
      </c>
      <c r="BJ154" s="24" t="s">
        <v>80</v>
      </c>
      <c r="BK154" s="204">
        <f>ROUND(I154*H154,2)</f>
        <v>0</v>
      </c>
      <c r="BL154" s="24" t="s">
        <v>181</v>
      </c>
      <c r="BM154" s="24" t="s">
        <v>992</v>
      </c>
    </row>
    <row r="155" spans="2:63" s="10" customFormat="1" ht="37.35" customHeight="1">
      <c r="B155" s="176"/>
      <c r="C155" s="177"/>
      <c r="D155" s="178" t="s">
        <v>71</v>
      </c>
      <c r="E155" s="179" t="s">
        <v>544</v>
      </c>
      <c r="F155" s="179" t="s">
        <v>545</v>
      </c>
      <c r="G155" s="177"/>
      <c r="H155" s="177"/>
      <c r="I155" s="180"/>
      <c r="J155" s="181">
        <f>BK155</f>
        <v>0</v>
      </c>
      <c r="K155" s="177"/>
      <c r="L155" s="182"/>
      <c r="M155" s="183"/>
      <c r="N155" s="184"/>
      <c r="O155" s="184"/>
      <c r="P155" s="185">
        <f>P156+P199+P226</f>
        <v>0</v>
      </c>
      <c r="Q155" s="184"/>
      <c r="R155" s="185">
        <f>R156+R199+R226</f>
        <v>0.18344452692000002</v>
      </c>
      <c r="S155" s="184"/>
      <c r="T155" s="186">
        <f>T156+T199+T226</f>
        <v>0</v>
      </c>
      <c r="AR155" s="187" t="s">
        <v>82</v>
      </c>
      <c r="AT155" s="188" t="s">
        <v>71</v>
      </c>
      <c r="AU155" s="188" t="s">
        <v>72</v>
      </c>
      <c r="AY155" s="187" t="s">
        <v>173</v>
      </c>
      <c r="BK155" s="189">
        <f>BK156+BK199+BK226</f>
        <v>0</v>
      </c>
    </row>
    <row r="156" spans="2:63" s="10" customFormat="1" ht="19.9" customHeight="1">
      <c r="B156" s="176"/>
      <c r="C156" s="177"/>
      <c r="D156" s="190" t="s">
        <v>71</v>
      </c>
      <c r="E156" s="191" t="s">
        <v>993</v>
      </c>
      <c r="F156" s="191" t="s">
        <v>994</v>
      </c>
      <c r="G156" s="177"/>
      <c r="H156" s="177"/>
      <c r="I156" s="180"/>
      <c r="J156" s="192">
        <f>BK156</f>
        <v>0</v>
      </c>
      <c r="K156" s="177"/>
      <c r="L156" s="182"/>
      <c r="M156" s="183"/>
      <c r="N156" s="184"/>
      <c r="O156" s="184"/>
      <c r="P156" s="185">
        <f>SUM(P157:P198)</f>
        <v>0</v>
      </c>
      <c r="Q156" s="184"/>
      <c r="R156" s="185">
        <f>SUM(R157:R198)</f>
        <v>0</v>
      </c>
      <c r="S156" s="184"/>
      <c r="T156" s="186">
        <f>SUM(T157:T198)</f>
        <v>0</v>
      </c>
      <c r="AR156" s="187" t="s">
        <v>82</v>
      </c>
      <c r="AT156" s="188" t="s">
        <v>71</v>
      </c>
      <c r="AU156" s="188" t="s">
        <v>80</v>
      </c>
      <c r="AY156" s="187" t="s">
        <v>173</v>
      </c>
      <c r="BK156" s="189">
        <f>SUM(BK157:BK198)</f>
        <v>0</v>
      </c>
    </row>
    <row r="157" spans="2:65" s="1" customFormat="1" ht="22.5" customHeight="1">
      <c r="B157" s="41"/>
      <c r="C157" s="193" t="s">
        <v>317</v>
      </c>
      <c r="D157" s="193" t="s">
        <v>176</v>
      </c>
      <c r="E157" s="194" t="s">
        <v>995</v>
      </c>
      <c r="F157" s="195" t="s">
        <v>996</v>
      </c>
      <c r="G157" s="196" t="s">
        <v>199</v>
      </c>
      <c r="H157" s="197">
        <v>14</v>
      </c>
      <c r="I157" s="198"/>
      <c r="J157" s="199">
        <f>ROUND(I157*H157,2)</f>
        <v>0</v>
      </c>
      <c r="K157" s="195" t="s">
        <v>180</v>
      </c>
      <c r="L157" s="61"/>
      <c r="M157" s="200" t="s">
        <v>21</v>
      </c>
      <c r="N157" s="201" t="s">
        <v>43</v>
      </c>
      <c r="O157" s="42"/>
      <c r="P157" s="202">
        <f>O157*H157</f>
        <v>0</v>
      </c>
      <c r="Q157" s="202">
        <v>0</v>
      </c>
      <c r="R157" s="202">
        <f>Q157*H157</f>
        <v>0</v>
      </c>
      <c r="S157" s="202">
        <v>0</v>
      </c>
      <c r="T157" s="203">
        <f>S157*H157</f>
        <v>0</v>
      </c>
      <c r="AR157" s="24" t="s">
        <v>465</v>
      </c>
      <c r="AT157" s="24" t="s">
        <v>176</v>
      </c>
      <c r="AU157" s="24" t="s">
        <v>82</v>
      </c>
      <c r="AY157" s="24" t="s">
        <v>173</v>
      </c>
      <c r="BE157" s="204">
        <f>IF(N157="základní",J157,0)</f>
        <v>0</v>
      </c>
      <c r="BF157" s="204">
        <f>IF(N157="snížená",J157,0)</f>
        <v>0</v>
      </c>
      <c r="BG157" s="204">
        <f>IF(N157="zákl. přenesená",J157,0)</f>
        <v>0</v>
      </c>
      <c r="BH157" s="204">
        <f>IF(N157="sníž. přenesená",J157,0)</f>
        <v>0</v>
      </c>
      <c r="BI157" s="204">
        <f>IF(N157="nulová",J157,0)</f>
        <v>0</v>
      </c>
      <c r="BJ157" s="24" t="s">
        <v>80</v>
      </c>
      <c r="BK157" s="204">
        <f>ROUND(I157*H157,2)</f>
        <v>0</v>
      </c>
      <c r="BL157" s="24" t="s">
        <v>465</v>
      </c>
      <c r="BM157" s="24" t="s">
        <v>997</v>
      </c>
    </row>
    <row r="158" spans="2:51" s="11" customFormat="1" ht="27">
      <c r="B158" s="205"/>
      <c r="C158" s="206"/>
      <c r="D158" s="207" t="s">
        <v>183</v>
      </c>
      <c r="E158" s="208" t="s">
        <v>21</v>
      </c>
      <c r="F158" s="209" t="s">
        <v>969</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51" s="11" customFormat="1" ht="13.5">
      <c r="B159" s="205"/>
      <c r="C159" s="206"/>
      <c r="D159" s="207" t="s">
        <v>183</v>
      </c>
      <c r="E159" s="208" t="s">
        <v>21</v>
      </c>
      <c r="F159" s="209" t="s">
        <v>970</v>
      </c>
      <c r="G159" s="206"/>
      <c r="H159" s="210" t="s">
        <v>21</v>
      </c>
      <c r="I159" s="211"/>
      <c r="J159" s="206"/>
      <c r="K159" s="206"/>
      <c r="L159" s="212"/>
      <c r="M159" s="213"/>
      <c r="N159" s="214"/>
      <c r="O159" s="214"/>
      <c r="P159" s="214"/>
      <c r="Q159" s="214"/>
      <c r="R159" s="214"/>
      <c r="S159" s="214"/>
      <c r="T159" s="215"/>
      <c r="AT159" s="216" t="s">
        <v>183</v>
      </c>
      <c r="AU159" s="216" t="s">
        <v>82</v>
      </c>
      <c r="AV159" s="11" t="s">
        <v>80</v>
      </c>
      <c r="AW159" s="11" t="s">
        <v>35</v>
      </c>
      <c r="AX159" s="11" t="s">
        <v>72</v>
      </c>
      <c r="AY159" s="216" t="s">
        <v>173</v>
      </c>
    </row>
    <row r="160" spans="2:51" s="12" customFormat="1" ht="13.5">
      <c r="B160" s="217"/>
      <c r="C160" s="218"/>
      <c r="D160" s="207" t="s">
        <v>183</v>
      </c>
      <c r="E160" s="219" t="s">
        <v>21</v>
      </c>
      <c r="F160" s="220" t="s">
        <v>82</v>
      </c>
      <c r="G160" s="218"/>
      <c r="H160" s="221">
        <v>2</v>
      </c>
      <c r="I160" s="222"/>
      <c r="J160" s="218"/>
      <c r="K160" s="218"/>
      <c r="L160" s="223"/>
      <c r="M160" s="224"/>
      <c r="N160" s="225"/>
      <c r="O160" s="225"/>
      <c r="P160" s="225"/>
      <c r="Q160" s="225"/>
      <c r="R160" s="225"/>
      <c r="S160" s="225"/>
      <c r="T160" s="226"/>
      <c r="AT160" s="227" t="s">
        <v>183</v>
      </c>
      <c r="AU160" s="227" t="s">
        <v>82</v>
      </c>
      <c r="AV160" s="12" t="s">
        <v>82</v>
      </c>
      <c r="AW160" s="12" t="s">
        <v>35</v>
      </c>
      <c r="AX160" s="12" t="s">
        <v>72</v>
      </c>
      <c r="AY160" s="227" t="s">
        <v>173</v>
      </c>
    </row>
    <row r="161" spans="2:51" s="12" customFormat="1" ht="13.5">
      <c r="B161" s="217"/>
      <c r="C161" s="218"/>
      <c r="D161" s="207" t="s">
        <v>183</v>
      </c>
      <c r="E161" s="219" t="s">
        <v>21</v>
      </c>
      <c r="F161" s="220" t="s">
        <v>21</v>
      </c>
      <c r="G161" s="218"/>
      <c r="H161" s="221">
        <v>0</v>
      </c>
      <c r="I161" s="222"/>
      <c r="J161" s="218"/>
      <c r="K161" s="218"/>
      <c r="L161" s="223"/>
      <c r="M161" s="224"/>
      <c r="N161" s="225"/>
      <c r="O161" s="225"/>
      <c r="P161" s="225"/>
      <c r="Q161" s="225"/>
      <c r="R161" s="225"/>
      <c r="S161" s="225"/>
      <c r="T161" s="226"/>
      <c r="AT161" s="227" t="s">
        <v>183</v>
      </c>
      <c r="AU161" s="227" t="s">
        <v>82</v>
      </c>
      <c r="AV161" s="12" t="s">
        <v>82</v>
      </c>
      <c r="AW161" s="12" t="s">
        <v>35</v>
      </c>
      <c r="AX161" s="12" t="s">
        <v>72</v>
      </c>
      <c r="AY161" s="227" t="s">
        <v>173</v>
      </c>
    </row>
    <row r="162" spans="2:51" s="11" customFormat="1" ht="27">
      <c r="B162" s="205"/>
      <c r="C162" s="206"/>
      <c r="D162" s="207" t="s">
        <v>183</v>
      </c>
      <c r="E162" s="208" t="s">
        <v>21</v>
      </c>
      <c r="F162" s="209" t="s">
        <v>971</v>
      </c>
      <c r="G162" s="206"/>
      <c r="H162" s="210" t="s">
        <v>21</v>
      </c>
      <c r="I162" s="211"/>
      <c r="J162" s="206"/>
      <c r="K162" s="206"/>
      <c r="L162" s="212"/>
      <c r="M162" s="213"/>
      <c r="N162" s="214"/>
      <c r="O162" s="214"/>
      <c r="P162" s="214"/>
      <c r="Q162" s="214"/>
      <c r="R162" s="214"/>
      <c r="S162" s="214"/>
      <c r="T162" s="215"/>
      <c r="AT162" s="216" t="s">
        <v>183</v>
      </c>
      <c r="AU162" s="216" t="s">
        <v>82</v>
      </c>
      <c r="AV162" s="11" t="s">
        <v>80</v>
      </c>
      <c r="AW162" s="11" t="s">
        <v>35</v>
      </c>
      <c r="AX162" s="11" t="s">
        <v>72</v>
      </c>
      <c r="AY162" s="216" t="s">
        <v>173</v>
      </c>
    </row>
    <row r="163" spans="2:51" s="11" customFormat="1" ht="13.5">
      <c r="B163" s="205"/>
      <c r="C163" s="206"/>
      <c r="D163" s="207" t="s">
        <v>183</v>
      </c>
      <c r="E163" s="208" t="s">
        <v>21</v>
      </c>
      <c r="F163" s="209" t="s">
        <v>970</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51" s="12" customFormat="1" ht="13.5">
      <c r="B164" s="217"/>
      <c r="C164" s="218"/>
      <c r="D164" s="207" t="s">
        <v>183</v>
      </c>
      <c r="E164" s="219" t="s">
        <v>21</v>
      </c>
      <c r="F164" s="220" t="s">
        <v>181</v>
      </c>
      <c r="G164" s="218"/>
      <c r="H164" s="221">
        <v>4</v>
      </c>
      <c r="I164" s="222"/>
      <c r="J164" s="218"/>
      <c r="K164" s="218"/>
      <c r="L164" s="223"/>
      <c r="M164" s="224"/>
      <c r="N164" s="225"/>
      <c r="O164" s="225"/>
      <c r="P164" s="225"/>
      <c r="Q164" s="225"/>
      <c r="R164" s="225"/>
      <c r="S164" s="225"/>
      <c r="T164" s="226"/>
      <c r="AT164" s="227" t="s">
        <v>183</v>
      </c>
      <c r="AU164" s="227" t="s">
        <v>82</v>
      </c>
      <c r="AV164" s="12" t="s">
        <v>82</v>
      </c>
      <c r="AW164" s="12" t="s">
        <v>35</v>
      </c>
      <c r="AX164" s="12" t="s">
        <v>72</v>
      </c>
      <c r="AY164" s="227" t="s">
        <v>173</v>
      </c>
    </row>
    <row r="165" spans="2:51" s="11" customFormat="1" ht="27">
      <c r="B165" s="205"/>
      <c r="C165" s="206"/>
      <c r="D165" s="207" t="s">
        <v>183</v>
      </c>
      <c r="E165" s="208" t="s">
        <v>21</v>
      </c>
      <c r="F165" s="209" t="s">
        <v>972</v>
      </c>
      <c r="G165" s="206"/>
      <c r="H165" s="210" t="s">
        <v>21</v>
      </c>
      <c r="I165" s="211"/>
      <c r="J165" s="206"/>
      <c r="K165" s="206"/>
      <c r="L165" s="212"/>
      <c r="M165" s="213"/>
      <c r="N165" s="214"/>
      <c r="O165" s="214"/>
      <c r="P165" s="214"/>
      <c r="Q165" s="214"/>
      <c r="R165" s="214"/>
      <c r="S165" s="214"/>
      <c r="T165" s="215"/>
      <c r="AT165" s="216" t="s">
        <v>183</v>
      </c>
      <c r="AU165" s="216" t="s">
        <v>82</v>
      </c>
      <c r="AV165" s="11" t="s">
        <v>80</v>
      </c>
      <c r="AW165" s="11" t="s">
        <v>35</v>
      </c>
      <c r="AX165" s="11" t="s">
        <v>72</v>
      </c>
      <c r="AY165" s="216" t="s">
        <v>173</v>
      </c>
    </row>
    <row r="166" spans="2:51" s="11" customFormat="1" ht="13.5">
      <c r="B166" s="205"/>
      <c r="C166" s="206"/>
      <c r="D166" s="207" t="s">
        <v>183</v>
      </c>
      <c r="E166" s="208" t="s">
        <v>21</v>
      </c>
      <c r="F166" s="209" t="s">
        <v>970</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2" customFormat="1" ht="13.5">
      <c r="B167" s="217"/>
      <c r="C167" s="218"/>
      <c r="D167" s="207" t="s">
        <v>183</v>
      </c>
      <c r="E167" s="219" t="s">
        <v>21</v>
      </c>
      <c r="F167" s="220" t="s">
        <v>189</v>
      </c>
      <c r="G167" s="218"/>
      <c r="H167" s="221">
        <v>3</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51" s="11" customFormat="1" ht="27">
      <c r="B168" s="205"/>
      <c r="C168" s="206"/>
      <c r="D168" s="207" t="s">
        <v>183</v>
      </c>
      <c r="E168" s="208" t="s">
        <v>21</v>
      </c>
      <c r="F168" s="209" t="s">
        <v>973</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1" customFormat="1" ht="13.5">
      <c r="B169" s="205"/>
      <c r="C169" s="206"/>
      <c r="D169" s="207" t="s">
        <v>183</v>
      </c>
      <c r="E169" s="208" t="s">
        <v>21</v>
      </c>
      <c r="F169" s="209" t="s">
        <v>970</v>
      </c>
      <c r="G169" s="206"/>
      <c r="H169" s="210" t="s">
        <v>21</v>
      </c>
      <c r="I169" s="211"/>
      <c r="J169" s="206"/>
      <c r="K169" s="206"/>
      <c r="L169" s="212"/>
      <c r="M169" s="213"/>
      <c r="N169" s="214"/>
      <c r="O169" s="214"/>
      <c r="P169" s="214"/>
      <c r="Q169" s="214"/>
      <c r="R169" s="214"/>
      <c r="S169" s="214"/>
      <c r="T169" s="215"/>
      <c r="AT169" s="216" t="s">
        <v>183</v>
      </c>
      <c r="AU169" s="216" t="s">
        <v>82</v>
      </c>
      <c r="AV169" s="11" t="s">
        <v>80</v>
      </c>
      <c r="AW169" s="11" t="s">
        <v>35</v>
      </c>
      <c r="AX169" s="11" t="s">
        <v>72</v>
      </c>
      <c r="AY169" s="216" t="s">
        <v>173</v>
      </c>
    </row>
    <row r="170" spans="2:51" s="12" customFormat="1" ht="13.5">
      <c r="B170" s="217"/>
      <c r="C170" s="218"/>
      <c r="D170" s="207" t="s">
        <v>183</v>
      </c>
      <c r="E170" s="219" t="s">
        <v>21</v>
      </c>
      <c r="F170" s="220" t="s">
        <v>80</v>
      </c>
      <c r="G170" s="218"/>
      <c r="H170" s="221">
        <v>1</v>
      </c>
      <c r="I170" s="222"/>
      <c r="J170" s="218"/>
      <c r="K170" s="218"/>
      <c r="L170" s="223"/>
      <c r="M170" s="224"/>
      <c r="N170" s="225"/>
      <c r="O170" s="225"/>
      <c r="P170" s="225"/>
      <c r="Q170" s="225"/>
      <c r="R170" s="225"/>
      <c r="S170" s="225"/>
      <c r="T170" s="226"/>
      <c r="AT170" s="227" t="s">
        <v>183</v>
      </c>
      <c r="AU170" s="227" t="s">
        <v>82</v>
      </c>
      <c r="AV170" s="12" t="s">
        <v>82</v>
      </c>
      <c r="AW170" s="12" t="s">
        <v>35</v>
      </c>
      <c r="AX170" s="12" t="s">
        <v>72</v>
      </c>
      <c r="AY170" s="227" t="s">
        <v>173</v>
      </c>
    </row>
    <row r="171" spans="2:51" s="11" customFormat="1" ht="27">
      <c r="B171" s="205"/>
      <c r="C171" s="206"/>
      <c r="D171" s="207" t="s">
        <v>183</v>
      </c>
      <c r="E171" s="208" t="s">
        <v>21</v>
      </c>
      <c r="F171" s="209" t="s">
        <v>974</v>
      </c>
      <c r="G171" s="206"/>
      <c r="H171" s="210" t="s">
        <v>21</v>
      </c>
      <c r="I171" s="211"/>
      <c r="J171" s="206"/>
      <c r="K171" s="206"/>
      <c r="L171" s="212"/>
      <c r="M171" s="213"/>
      <c r="N171" s="214"/>
      <c r="O171" s="214"/>
      <c r="P171" s="214"/>
      <c r="Q171" s="214"/>
      <c r="R171" s="214"/>
      <c r="S171" s="214"/>
      <c r="T171" s="215"/>
      <c r="AT171" s="216" t="s">
        <v>183</v>
      </c>
      <c r="AU171" s="216" t="s">
        <v>82</v>
      </c>
      <c r="AV171" s="11" t="s">
        <v>80</v>
      </c>
      <c r="AW171" s="11" t="s">
        <v>35</v>
      </c>
      <c r="AX171" s="11" t="s">
        <v>72</v>
      </c>
      <c r="AY171" s="216" t="s">
        <v>173</v>
      </c>
    </row>
    <row r="172" spans="2:51" s="11" customFormat="1" ht="13.5">
      <c r="B172" s="205"/>
      <c r="C172" s="206"/>
      <c r="D172" s="207" t="s">
        <v>183</v>
      </c>
      <c r="E172" s="208" t="s">
        <v>21</v>
      </c>
      <c r="F172" s="209" t="s">
        <v>970</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ht="13.5">
      <c r="B173" s="217"/>
      <c r="C173" s="218"/>
      <c r="D173" s="207" t="s">
        <v>183</v>
      </c>
      <c r="E173" s="219" t="s">
        <v>21</v>
      </c>
      <c r="F173" s="220" t="s">
        <v>82</v>
      </c>
      <c r="G173" s="218"/>
      <c r="H173" s="221">
        <v>2</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ht="27">
      <c r="B174" s="205"/>
      <c r="C174" s="206"/>
      <c r="D174" s="207" t="s">
        <v>183</v>
      </c>
      <c r="E174" s="208" t="s">
        <v>21</v>
      </c>
      <c r="F174" s="209" t="s">
        <v>975</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1" customFormat="1" ht="13.5">
      <c r="B175" s="205"/>
      <c r="C175" s="206"/>
      <c r="D175" s="207" t="s">
        <v>183</v>
      </c>
      <c r="E175" s="208" t="s">
        <v>21</v>
      </c>
      <c r="F175" s="209" t="s">
        <v>970</v>
      </c>
      <c r="G175" s="206"/>
      <c r="H175" s="210" t="s">
        <v>21</v>
      </c>
      <c r="I175" s="211"/>
      <c r="J175" s="206"/>
      <c r="K175" s="206"/>
      <c r="L175" s="212"/>
      <c r="M175" s="213"/>
      <c r="N175" s="214"/>
      <c r="O175" s="214"/>
      <c r="P175" s="214"/>
      <c r="Q175" s="214"/>
      <c r="R175" s="214"/>
      <c r="S175" s="214"/>
      <c r="T175" s="215"/>
      <c r="AT175" s="216" t="s">
        <v>183</v>
      </c>
      <c r="AU175" s="216" t="s">
        <v>82</v>
      </c>
      <c r="AV175" s="11" t="s">
        <v>80</v>
      </c>
      <c r="AW175" s="11" t="s">
        <v>35</v>
      </c>
      <c r="AX175" s="11" t="s">
        <v>72</v>
      </c>
      <c r="AY175" s="216" t="s">
        <v>173</v>
      </c>
    </row>
    <row r="176" spans="2:51" s="12" customFormat="1" ht="13.5">
      <c r="B176" s="217"/>
      <c r="C176" s="218"/>
      <c r="D176" s="207" t="s">
        <v>183</v>
      </c>
      <c r="E176" s="219" t="s">
        <v>21</v>
      </c>
      <c r="F176" s="220" t="s">
        <v>80</v>
      </c>
      <c r="G176" s="218"/>
      <c r="H176" s="221">
        <v>1</v>
      </c>
      <c r="I176" s="222"/>
      <c r="J176" s="218"/>
      <c r="K176" s="218"/>
      <c r="L176" s="223"/>
      <c r="M176" s="224"/>
      <c r="N176" s="225"/>
      <c r="O176" s="225"/>
      <c r="P176" s="225"/>
      <c r="Q176" s="225"/>
      <c r="R176" s="225"/>
      <c r="S176" s="225"/>
      <c r="T176" s="226"/>
      <c r="AT176" s="227" t="s">
        <v>183</v>
      </c>
      <c r="AU176" s="227" t="s">
        <v>82</v>
      </c>
      <c r="AV176" s="12" t="s">
        <v>82</v>
      </c>
      <c r="AW176" s="12" t="s">
        <v>35</v>
      </c>
      <c r="AX176" s="12" t="s">
        <v>72</v>
      </c>
      <c r="AY176" s="227" t="s">
        <v>173</v>
      </c>
    </row>
    <row r="177" spans="2:51" s="11" customFormat="1" ht="27">
      <c r="B177" s="205"/>
      <c r="C177" s="206"/>
      <c r="D177" s="207" t="s">
        <v>183</v>
      </c>
      <c r="E177" s="208" t="s">
        <v>21</v>
      </c>
      <c r="F177" s="209" t="s">
        <v>976</v>
      </c>
      <c r="G177" s="206"/>
      <c r="H177" s="210" t="s">
        <v>21</v>
      </c>
      <c r="I177" s="211"/>
      <c r="J177" s="206"/>
      <c r="K177" s="206"/>
      <c r="L177" s="212"/>
      <c r="M177" s="213"/>
      <c r="N177" s="214"/>
      <c r="O177" s="214"/>
      <c r="P177" s="214"/>
      <c r="Q177" s="214"/>
      <c r="R177" s="214"/>
      <c r="S177" s="214"/>
      <c r="T177" s="215"/>
      <c r="AT177" s="216" t="s">
        <v>183</v>
      </c>
      <c r="AU177" s="216" t="s">
        <v>82</v>
      </c>
      <c r="AV177" s="11" t="s">
        <v>80</v>
      </c>
      <c r="AW177" s="11" t="s">
        <v>35</v>
      </c>
      <c r="AX177" s="11" t="s">
        <v>72</v>
      </c>
      <c r="AY177" s="216" t="s">
        <v>173</v>
      </c>
    </row>
    <row r="178" spans="2:51" s="11" customFormat="1" ht="13.5">
      <c r="B178" s="205"/>
      <c r="C178" s="206"/>
      <c r="D178" s="207" t="s">
        <v>183</v>
      </c>
      <c r="E178" s="208" t="s">
        <v>21</v>
      </c>
      <c r="F178" s="209" t="s">
        <v>970</v>
      </c>
      <c r="G178" s="206"/>
      <c r="H178" s="210" t="s">
        <v>21</v>
      </c>
      <c r="I178" s="211"/>
      <c r="J178" s="206"/>
      <c r="K178" s="206"/>
      <c r="L178" s="212"/>
      <c r="M178" s="213"/>
      <c r="N178" s="214"/>
      <c r="O178" s="214"/>
      <c r="P178" s="214"/>
      <c r="Q178" s="214"/>
      <c r="R178" s="214"/>
      <c r="S178" s="214"/>
      <c r="T178" s="215"/>
      <c r="AT178" s="216" t="s">
        <v>183</v>
      </c>
      <c r="AU178" s="216" t="s">
        <v>82</v>
      </c>
      <c r="AV178" s="11" t="s">
        <v>80</v>
      </c>
      <c r="AW178" s="11" t="s">
        <v>35</v>
      </c>
      <c r="AX178" s="11" t="s">
        <v>72</v>
      </c>
      <c r="AY178" s="216" t="s">
        <v>173</v>
      </c>
    </row>
    <row r="179" spans="2:51" s="12" customFormat="1" ht="13.5">
      <c r="B179" s="217"/>
      <c r="C179" s="218"/>
      <c r="D179" s="207" t="s">
        <v>183</v>
      </c>
      <c r="E179" s="219" t="s">
        <v>21</v>
      </c>
      <c r="F179" s="220" t="s">
        <v>80</v>
      </c>
      <c r="G179" s="218"/>
      <c r="H179" s="221">
        <v>1</v>
      </c>
      <c r="I179" s="222"/>
      <c r="J179" s="218"/>
      <c r="K179" s="218"/>
      <c r="L179" s="223"/>
      <c r="M179" s="224"/>
      <c r="N179" s="225"/>
      <c r="O179" s="225"/>
      <c r="P179" s="225"/>
      <c r="Q179" s="225"/>
      <c r="R179" s="225"/>
      <c r="S179" s="225"/>
      <c r="T179" s="226"/>
      <c r="AT179" s="227" t="s">
        <v>183</v>
      </c>
      <c r="AU179" s="227" t="s">
        <v>82</v>
      </c>
      <c r="AV179" s="12" t="s">
        <v>82</v>
      </c>
      <c r="AW179" s="12" t="s">
        <v>35</v>
      </c>
      <c r="AX179" s="12" t="s">
        <v>72</v>
      </c>
      <c r="AY179" s="227" t="s">
        <v>173</v>
      </c>
    </row>
    <row r="180" spans="2:51" s="14" customFormat="1" ht="13.5">
      <c r="B180" s="243"/>
      <c r="C180" s="244"/>
      <c r="D180" s="239" t="s">
        <v>183</v>
      </c>
      <c r="E180" s="254" t="s">
        <v>21</v>
      </c>
      <c r="F180" s="255" t="s">
        <v>204</v>
      </c>
      <c r="G180" s="244"/>
      <c r="H180" s="256">
        <v>14</v>
      </c>
      <c r="I180" s="248"/>
      <c r="J180" s="244"/>
      <c r="K180" s="244"/>
      <c r="L180" s="249"/>
      <c r="M180" s="250"/>
      <c r="N180" s="251"/>
      <c r="O180" s="251"/>
      <c r="P180" s="251"/>
      <c r="Q180" s="251"/>
      <c r="R180" s="251"/>
      <c r="S180" s="251"/>
      <c r="T180" s="252"/>
      <c r="AT180" s="253" t="s">
        <v>183</v>
      </c>
      <c r="AU180" s="253" t="s">
        <v>82</v>
      </c>
      <c r="AV180" s="14" t="s">
        <v>181</v>
      </c>
      <c r="AW180" s="14" t="s">
        <v>35</v>
      </c>
      <c r="AX180" s="14" t="s">
        <v>80</v>
      </c>
      <c r="AY180" s="253" t="s">
        <v>173</v>
      </c>
    </row>
    <row r="181" spans="2:65" s="1" customFormat="1" ht="69.75" customHeight="1">
      <c r="B181" s="41"/>
      <c r="C181" s="262" t="s">
        <v>328</v>
      </c>
      <c r="D181" s="262" t="s">
        <v>710</v>
      </c>
      <c r="E181" s="263" t="s">
        <v>998</v>
      </c>
      <c r="F181" s="264" t="s">
        <v>999</v>
      </c>
      <c r="G181" s="265" t="s">
        <v>970</v>
      </c>
      <c r="H181" s="266">
        <v>2</v>
      </c>
      <c r="I181" s="267"/>
      <c r="J181" s="268">
        <f aca="true" t="shared" si="0" ref="J181:J188">ROUND(I181*H181,2)</f>
        <v>0</v>
      </c>
      <c r="K181" s="264" t="s">
        <v>21</v>
      </c>
      <c r="L181" s="269"/>
      <c r="M181" s="270" t="s">
        <v>21</v>
      </c>
      <c r="N181" s="271" t="s">
        <v>43</v>
      </c>
      <c r="O181" s="42"/>
      <c r="P181" s="202">
        <f aca="true" t="shared" si="1" ref="P181:P188">O181*H181</f>
        <v>0</v>
      </c>
      <c r="Q181" s="202">
        <v>0</v>
      </c>
      <c r="R181" s="202">
        <f aca="true" t="shared" si="2" ref="R181:R188">Q181*H181</f>
        <v>0</v>
      </c>
      <c r="S181" s="202">
        <v>0</v>
      </c>
      <c r="T181" s="203">
        <f aca="true" t="shared" si="3" ref="T181:T188">S181*H181</f>
        <v>0</v>
      </c>
      <c r="AR181" s="24" t="s">
        <v>600</v>
      </c>
      <c r="AT181" s="24" t="s">
        <v>710</v>
      </c>
      <c r="AU181" s="24" t="s">
        <v>82</v>
      </c>
      <c r="AY181" s="24" t="s">
        <v>173</v>
      </c>
      <c r="BE181" s="204">
        <f aca="true" t="shared" si="4" ref="BE181:BE188">IF(N181="základní",J181,0)</f>
        <v>0</v>
      </c>
      <c r="BF181" s="204">
        <f aca="true" t="shared" si="5" ref="BF181:BF188">IF(N181="snížená",J181,0)</f>
        <v>0</v>
      </c>
      <c r="BG181" s="204">
        <f aca="true" t="shared" si="6" ref="BG181:BG188">IF(N181="zákl. přenesená",J181,0)</f>
        <v>0</v>
      </c>
      <c r="BH181" s="204">
        <f aca="true" t="shared" si="7" ref="BH181:BH188">IF(N181="sníž. přenesená",J181,0)</f>
        <v>0</v>
      </c>
      <c r="BI181" s="204">
        <f aca="true" t="shared" si="8" ref="BI181:BI188">IF(N181="nulová",J181,0)</f>
        <v>0</v>
      </c>
      <c r="BJ181" s="24" t="s">
        <v>80</v>
      </c>
      <c r="BK181" s="204">
        <f aca="true" t="shared" si="9" ref="BK181:BK188">ROUND(I181*H181,2)</f>
        <v>0</v>
      </c>
      <c r="BL181" s="24" t="s">
        <v>465</v>
      </c>
      <c r="BM181" s="24" t="s">
        <v>1000</v>
      </c>
    </row>
    <row r="182" spans="2:65" s="1" customFormat="1" ht="95.25" customHeight="1">
      <c r="B182" s="41"/>
      <c r="C182" s="262" t="s">
        <v>344</v>
      </c>
      <c r="D182" s="262" t="s">
        <v>710</v>
      </c>
      <c r="E182" s="263" t="s">
        <v>1001</v>
      </c>
      <c r="F182" s="264" t="s">
        <v>1002</v>
      </c>
      <c r="G182" s="265" t="s">
        <v>970</v>
      </c>
      <c r="H182" s="266">
        <v>4</v>
      </c>
      <c r="I182" s="267"/>
      <c r="J182" s="268">
        <f t="shared" si="0"/>
        <v>0</v>
      </c>
      <c r="K182" s="264" t="s">
        <v>21</v>
      </c>
      <c r="L182" s="269"/>
      <c r="M182" s="270" t="s">
        <v>21</v>
      </c>
      <c r="N182" s="271" t="s">
        <v>43</v>
      </c>
      <c r="O182" s="42"/>
      <c r="P182" s="202">
        <f t="shared" si="1"/>
        <v>0</v>
      </c>
      <c r="Q182" s="202">
        <v>0</v>
      </c>
      <c r="R182" s="202">
        <f t="shared" si="2"/>
        <v>0</v>
      </c>
      <c r="S182" s="202">
        <v>0</v>
      </c>
      <c r="T182" s="203">
        <f t="shared" si="3"/>
        <v>0</v>
      </c>
      <c r="AR182" s="24" t="s">
        <v>600</v>
      </c>
      <c r="AT182" s="24" t="s">
        <v>710</v>
      </c>
      <c r="AU182" s="24" t="s">
        <v>82</v>
      </c>
      <c r="AY182" s="24" t="s">
        <v>173</v>
      </c>
      <c r="BE182" s="204">
        <f t="shared" si="4"/>
        <v>0</v>
      </c>
      <c r="BF182" s="204">
        <f t="shared" si="5"/>
        <v>0</v>
      </c>
      <c r="BG182" s="204">
        <f t="shared" si="6"/>
        <v>0</v>
      </c>
      <c r="BH182" s="204">
        <f t="shared" si="7"/>
        <v>0</v>
      </c>
      <c r="BI182" s="204">
        <f t="shared" si="8"/>
        <v>0</v>
      </c>
      <c r="BJ182" s="24" t="s">
        <v>80</v>
      </c>
      <c r="BK182" s="204">
        <f t="shared" si="9"/>
        <v>0</v>
      </c>
      <c r="BL182" s="24" t="s">
        <v>465</v>
      </c>
      <c r="BM182" s="24" t="s">
        <v>1003</v>
      </c>
    </row>
    <row r="183" spans="2:65" s="1" customFormat="1" ht="95.25" customHeight="1">
      <c r="B183" s="41"/>
      <c r="C183" s="262" t="s">
        <v>348</v>
      </c>
      <c r="D183" s="262" t="s">
        <v>710</v>
      </c>
      <c r="E183" s="263" t="s">
        <v>1004</v>
      </c>
      <c r="F183" s="264" t="s">
        <v>1005</v>
      </c>
      <c r="G183" s="265" t="s">
        <v>970</v>
      </c>
      <c r="H183" s="266">
        <v>3</v>
      </c>
      <c r="I183" s="267"/>
      <c r="J183" s="268">
        <f t="shared" si="0"/>
        <v>0</v>
      </c>
      <c r="K183" s="264" t="s">
        <v>21</v>
      </c>
      <c r="L183" s="269"/>
      <c r="M183" s="270" t="s">
        <v>21</v>
      </c>
      <c r="N183" s="271" t="s">
        <v>43</v>
      </c>
      <c r="O183" s="42"/>
      <c r="P183" s="202">
        <f t="shared" si="1"/>
        <v>0</v>
      </c>
      <c r="Q183" s="202">
        <v>0</v>
      </c>
      <c r="R183" s="202">
        <f t="shared" si="2"/>
        <v>0</v>
      </c>
      <c r="S183" s="202">
        <v>0</v>
      </c>
      <c r="T183" s="203">
        <f t="shared" si="3"/>
        <v>0</v>
      </c>
      <c r="AR183" s="24" t="s">
        <v>600</v>
      </c>
      <c r="AT183" s="24" t="s">
        <v>710</v>
      </c>
      <c r="AU183" s="24" t="s">
        <v>82</v>
      </c>
      <c r="AY183" s="24" t="s">
        <v>173</v>
      </c>
      <c r="BE183" s="204">
        <f t="shared" si="4"/>
        <v>0</v>
      </c>
      <c r="BF183" s="204">
        <f t="shared" si="5"/>
        <v>0</v>
      </c>
      <c r="BG183" s="204">
        <f t="shared" si="6"/>
        <v>0</v>
      </c>
      <c r="BH183" s="204">
        <f t="shared" si="7"/>
        <v>0</v>
      </c>
      <c r="BI183" s="204">
        <f t="shared" si="8"/>
        <v>0</v>
      </c>
      <c r="BJ183" s="24" t="s">
        <v>80</v>
      </c>
      <c r="BK183" s="204">
        <f t="shared" si="9"/>
        <v>0</v>
      </c>
      <c r="BL183" s="24" t="s">
        <v>465</v>
      </c>
      <c r="BM183" s="24" t="s">
        <v>1006</v>
      </c>
    </row>
    <row r="184" spans="2:65" s="1" customFormat="1" ht="82.5" customHeight="1">
      <c r="B184" s="41"/>
      <c r="C184" s="262" t="s">
        <v>376</v>
      </c>
      <c r="D184" s="262" t="s">
        <v>710</v>
      </c>
      <c r="E184" s="263" t="s">
        <v>1007</v>
      </c>
      <c r="F184" s="264" t="s">
        <v>1008</v>
      </c>
      <c r="G184" s="265" t="s">
        <v>970</v>
      </c>
      <c r="H184" s="266">
        <v>1</v>
      </c>
      <c r="I184" s="267"/>
      <c r="J184" s="268">
        <f t="shared" si="0"/>
        <v>0</v>
      </c>
      <c r="K184" s="264" t="s">
        <v>21</v>
      </c>
      <c r="L184" s="269"/>
      <c r="M184" s="270" t="s">
        <v>21</v>
      </c>
      <c r="N184" s="271" t="s">
        <v>43</v>
      </c>
      <c r="O184" s="42"/>
      <c r="P184" s="202">
        <f t="shared" si="1"/>
        <v>0</v>
      </c>
      <c r="Q184" s="202">
        <v>0</v>
      </c>
      <c r="R184" s="202">
        <f t="shared" si="2"/>
        <v>0</v>
      </c>
      <c r="S184" s="202">
        <v>0</v>
      </c>
      <c r="T184" s="203">
        <f t="shared" si="3"/>
        <v>0</v>
      </c>
      <c r="AR184" s="24" t="s">
        <v>600</v>
      </c>
      <c r="AT184" s="24" t="s">
        <v>710</v>
      </c>
      <c r="AU184" s="24" t="s">
        <v>82</v>
      </c>
      <c r="AY184" s="24" t="s">
        <v>173</v>
      </c>
      <c r="BE184" s="204">
        <f t="shared" si="4"/>
        <v>0</v>
      </c>
      <c r="BF184" s="204">
        <f t="shared" si="5"/>
        <v>0</v>
      </c>
      <c r="BG184" s="204">
        <f t="shared" si="6"/>
        <v>0</v>
      </c>
      <c r="BH184" s="204">
        <f t="shared" si="7"/>
        <v>0</v>
      </c>
      <c r="BI184" s="204">
        <f t="shared" si="8"/>
        <v>0</v>
      </c>
      <c r="BJ184" s="24" t="s">
        <v>80</v>
      </c>
      <c r="BK184" s="204">
        <f t="shared" si="9"/>
        <v>0</v>
      </c>
      <c r="BL184" s="24" t="s">
        <v>465</v>
      </c>
      <c r="BM184" s="24" t="s">
        <v>1009</v>
      </c>
    </row>
    <row r="185" spans="2:65" s="1" customFormat="1" ht="82.5" customHeight="1">
      <c r="B185" s="41"/>
      <c r="C185" s="262" t="s">
        <v>430</v>
      </c>
      <c r="D185" s="262" t="s">
        <v>710</v>
      </c>
      <c r="E185" s="263" t="s">
        <v>1010</v>
      </c>
      <c r="F185" s="264" t="s">
        <v>1011</v>
      </c>
      <c r="G185" s="265" t="s">
        <v>970</v>
      </c>
      <c r="H185" s="266">
        <v>2</v>
      </c>
      <c r="I185" s="267"/>
      <c r="J185" s="268">
        <f t="shared" si="0"/>
        <v>0</v>
      </c>
      <c r="K185" s="264" t="s">
        <v>21</v>
      </c>
      <c r="L185" s="269"/>
      <c r="M185" s="270" t="s">
        <v>21</v>
      </c>
      <c r="N185" s="271" t="s">
        <v>43</v>
      </c>
      <c r="O185" s="42"/>
      <c r="P185" s="202">
        <f t="shared" si="1"/>
        <v>0</v>
      </c>
      <c r="Q185" s="202">
        <v>0</v>
      </c>
      <c r="R185" s="202">
        <f t="shared" si="2"/>
        <v>0</v>
      </c>
      <c r="S185" s="202">
        <v>0</v>
      </c>
      <c r="T185" s="203">
        <f t="shared" si="3"/>
        <v>0</v>
      </c>
      <c r="AR185" s="24" t="s">
        <v>600</v>
      </c>
      <c r="AT185" s="24" t="s">
        <v>710</v>
      </c>
      <c r="AU185" s="24" t="s">
        <v>82</v>
      </c>
      <c r="AY185" s="24" t="s">
        <v>173</v>
      </c>
      <c r="BE185" s="204">
        <f t="shared" si="4"/>
        <v>0</v>
      </c>
      <c r="BF185" s="204">
        <f t="shared" si="5"/>
        <v>0</v>
      </c>
      <c r="BG185" s="204">
        <f t="shared" si="6"/>
        <v>0</v>
      </c>
      <c r="BH185" s="204">
        <f t="shared" si="7"/>
        <v>0</v>
      </c>
      <c r="BI185" s="204">
        <f t="shared" si="8"/>
        <v>0</v>
      </c>
      <c r="BJ185" s="24" t="s">
        <v>80</v>
      </c>
      <c r="BK185" s="204">
        <f t="shared" si="9"/>
        <v>0</v>
      </c>
      <c r="BL185" s="24" t="s">
        <v>465</v>
      </c>
      <c r="BM185" s="24" t="s">
        <v>1012</v>
      </c>
    </row>
    <row r="186" spans="2:65" s="1" customFormat="1" ht="108" customHeight="1">
      <c r="B186" s="41"/>
      <c r="C186" s="262" t="s">
        <v>443</v>
      </c>
      <c r="D186" s="262" t="s">
        <v>710</v>
      </c>
      <c r="E186" s="263" t="s">
        <v>1013</v>
      </c>
      <c r="F186" s="264" t="s">
        <v>1014</v>
      </c>
      <c r="G186" s="265" t="s">
        <v>970</v>
      </c>
      <c r="H186" s="266">
        <v>1</v>
      </c>
      <c r="I186" s="267"/>
      <c r="J186" s="268">
        <f t="shared" si="0"/>
        <v>0</v>
      </c>
      <c r="K186" s="264" t="s">
        <v>21</v>
      </c>
      <c r="L186" s="269"/>
      <c r="M186" s="270" t="s">
        <v>21</v>
      </c>
      <c r="N186" s="271" t="s">
        <v>43</v>
      </c>
      <c r="O186" s="42"/>
      <c r="P186" s="202">
        <f t="shared" si="1"/>
        <v>0</v>
      </c>
      <c r="Q186" s="202">
        <v>0</v>
      </c>
      <c r="R186" s="202">
        <f t="shared" si="2"/>
        <v>0</v>
      </c>
      <c r="S186" s="202">
        <v>0</v>
      </c>
      <c r="T186" s="203">
        <f t="shared" si="3"/>
        <v>0</v>
      </c>
      <c r="AR186" s="24" t="s">
        <v>600</v>
      </c>
      <c r="AT186" s="24" t="s">
        <v>710</v>
      </c>
      <c r="AU186" s="24" t="s">
        <v>82</v>
      </c>
      <c r="AY186" s="24" t="s">
        <v>173</v>
      </c>
      <c r="BE186" s="204">
        <f t="shared" si="4"/>
        <v>0</v>
      </c>
      <c r="BF186" s="204">
        <f t="shared" si="5"/>
        <v>0</v>
      </c>
      <c r="BG186" s="204">
        <f t="shared" si="6"/>
        <v>0</v>
      </c>
      <c r="BH186" s="204">
        <f t="shared" si="7"/>
        <v>0</v>
      </c>
      <c r="BI186" s="204">
        <f t="shared" si="8"/>
        <v>0</v>
      </c>
      <c r="BJ186" s="24" t="s">
        <v>80</v>
      </c>
      <c r="BK186" s="204">
        <f t="shared" si="9"/>
        <v>0</v>
      </c>
      <c r="BL186" s="24" t="s">
        <v>465</v>
      </c>
      <c r="BM186" s="24" t="s">
        <v>1015</v>
      </c>
    </row>
    <row r="187" spans="2:65" s="1" customFormat="1" ht="108" customHeight="1">
      <c r="B187" s="41"/>
      <c r="C187" s="262" t="s">
        <v>10</v>
      </c>
      <c r="D187" s="262" t="s">
        <v>710</v>
      </c>
      <c r="E187" s="263" t="s">
        <v>1016</v>
      </c>
      <c r="F187" s="264" t="s">
        <v>1017</v>
      </c>
      <c r="G187" s="265" t="s">
        <v>970</v>
      </c>
      <c r="H187" s="266">
        <v>1</v>
      </c>
      <c r="I187" s="267"/>
      <c r="J187" s="268">
        <f t="shared" si="0"/>
        <v>0</v>
      </c>
      <c r="K187" s="264" t="s">
        <v>21</v>
      </c>
      <c r="L187" s="269"/>
      <c r="M187" s="270" t="s">
        <v>21</v>
      </c>
      <c r="N187" s="271" t="s">
        <v>43</v>
      </c>
      <c r="O187" s="42"/>
      <c r="P187" s="202">
        <f t="shared" si="1"/>
        <v>0</v>
      </c>
      <c r="Q187" s="202">
        <v>0</v>
      </c>
      <c r="R187" s="202">
        <f t="shared" si="2"/>
        <v>0</v>
      </c>
      <c r="S187" s="202">
        <v>0</v>
      </c>
      <c r="T187" s="203">
        <f t="shared" si="3"/>
        <v>0</v>
      </c>
      <c r="AR187" s="24" t="s">
        <v>600</v>
      </c>
      <c r="AT187" s="24" t="s">
        <v>710</v>
      </c>
      <c r="AU187" s="24" t="s">
        <v>82</v>
      </c>
      <c r="AY187" s="24" t="s">
        <v>173</v>
      </c>
      <c r="BE187" s="204">
        <f t="shared" si="4"/>
        <v>0</v>
      </c>
      <c r="BF187" s="204">
        <f t="shared" si="5"/>
        <v>0</v>
      </c>
      <c r="BG187" s="204">
        <f t="shared" si="6"/>
        <v>0</v>
      </c>
      <c r="BH187" s="204">
        <f t="shared" si="7"/>
        <v>0</v>
      </c>
      <c r="BI187" s="204">
        <f t="shared" si="8"/>
        <v>0</v>
      </c>
      <c r="BJ187" s="24" t="s">
        <v>80</v>
      </c>
      <c r="BK187" s="204">
        <f t="shared" si="9"/>
        <v>0</v>
      </c>
      <c r="BL187" s="24" t="s">
        <v>465</v>
      </c>
      <c r="BM187" s="24" t="s">
        <v>1018</v>
      </c>
    </row>
    <row r="188" spans="2:65" s="1" customFormat="1" ht="22.5" customHeight="1">
      <c r="B188" s="41"/>
      <c r="C188" s="193" t="s">
        <v>465</v>
      </c>
      <c r="D188" s="193" t="s">
        <v>176</v>
      </c>
      <c r="E188" s="194" t="s">
        <v>1019</v>
      </c>
      <c r="F188" s="195" t="s">
        <v>1020</v>
      </c>
      <c r="G188" s="196" t="s">
        <v>199</v>
      </c>
      <c r="H188" s="197">
        <v>2</v>
      </c>
      <c r="I188" s="198"/>
      <c r="J188" s="199">
        <f t="shared" si="0"/>
        <v>0</v>
      </c>
      <c r="K188" s="195" t="s">
        <v>180</v>
      </c>
      <c r="L188" s="61"/>
      <c r="M188" s="200" t="s">
        <v>21</v>
      </c>
      <c r="N188" s="201" t="s">
        <v>43</v>
      </c>
      <c r="O188" s="42"/>
      <c r="P188" s="202">
        <f t="shared" si="1"/>
        <v>0</v>
      </c>
      <c r="Q188" s="202">
        <v>0</v>
      </c>
      <c r="R188" s="202">
        <f t="shared" si="2"/>
        <v>0</v>
      </c>
      <c r="S188" s="202">
        <v>0</v>
      </c>
      <c r="T188" s="203">
        <f t="shared" si="3"/>
        <v>0</v>
      </c>
      <c r="AR188" s="24" t="s">
        <v>465</v>
      </c>
      <c r="AT188" s="24" t="s">
        <v>176</v>
      </c>
      <c r="AU188" s="24" t="s">
        <v>82</v>
      </c>
      <c r="AY188" s="24" t="s">
        <v>173</v>
      </c>
      <c r="BE188" s="204">
        <f t="shared" si="4"/>
        <v>0</v>
      </c>
      <c r="BF188" s="204">
        <f t="shared" si="5"/>
        <v>0</v>
      </c>
      <c r="BG188" s="204">
        <f t="shared" si="6"/>
        <v>0</v>
      </c>
      <c r="BH188" s="204">
        <f t="shared" si="7"/>
        <v>0</v>
      </c>
      <c r="BI188" s="204">
        <f t="shared" si="8"/>
        <v>0</v>
      </c>
      <c r="BJ188" s="24" t="s">
        <v>80</v>
      </c>
      <c r="BK188" s="204">
        <f t="shared" si="9"/>
        <v>0</v>
      </c>
      <c r="BL188" s="24" t="s">
        <v>465</v>
      </c>
      <c r="BM188" s="24" t="s">
        <v>1021</v>
      </c>
    </row>
    <row r="189" spans="2:51" s="11" customFormat="1" ht="27">
      <c r="B189" s="205"/>
      <c r="C189" s="206"/>
      <c r="D189" s="207" t="s">
        <v>183</v>
      </c>
      <c r="E189" s="208" t="s">
        <v>21</v>
      </c>
      <c r="F189" s="209" t="s">
        <v>987</v>
      </c>
      <c r="G189" s="206"/>
      <c r="H189" s="210" t="s">
        <v>21</v>
      </c>
      <c r="I189" s="211"/>
      <c r="J189" s="206"/>
      <c r="K189" s="206"/>
      <c r="L189" s="212"/>
      <c r="M189" s="213"/>
      <c r="N189" s="214"/>
      <c r="O189" s="214"/>
      <c r="P189" s="214"/>
      <c r="Q189" s="214"/>
      <c r="R189" s="214"/>
      <c r="S189" s="214"/>
      <c r="T189" s="215"/>
      <c r="AT189" s="216" t="s">
        <v>183</v>
      </c>
      <c r="AU189" s="216" t="s">
        <v>82</v>
      </c>
      <c r="AV189" s="11" t="s">
        <v>80</v>
      </c>
      <c r="AW189" s="11" t="s">
        <v>35</v>
      </c>
      <c r="AX189" s="11" t="s">
        <v>72</v>
      </c>
      <c r="AY189" s="216" t="s">
        <v>173</v>
      </c>
    </row>
    <row r="190" spans="2:51" s="11" customFormat="1" ht="13.5">
      <c r="B190" s="205"/>
      <c r="C190" s="206"/>
      <c r="D190" s="207" t="s">
        <v>183</v>
      </c>
      <c r="E190" s="208" t="s">
        <v>21</v>
      </c>
      <c r="F190" s="209" t="s">
        <v>970</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2" customFormat="1" ht="13.5">
      <c r="B191" s="217"/>
      <c r="C191" s="218"/>
      <c r="D191" s="207" t="s">
        <v>183</v>
      </c>
      <c r="E191" s="219" t="s">
        <v>21</v>
      </c>
      <c r="F191" s="220" t="s">
        <v>80</v>
      </c>
      <c r="G191" s="218"/>
      <c r="H191" s="221">
        <v>1</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51" s="11" customFormat="1" ht="27">
      <c r="B192" s="205"/>
      <c r="C192" s="206"/>
      <c r="D192" s="207" t="s">
        <v>183</v>
      </c>
      <c r="E192" s="208" t="s">
        <v>21</v>
      </c>
      <c r="F192" s="209" t="s">
        <v>988</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1" customFormat="1" ht="13.5">
      <c r="B193" s="205"/>
      <c r="C193" s="206"/>
      <c r="D193" s="207" t="s">
        <v>183</v>
      </c>
      <c r="E193" s="208" t="s">
        <v>21</v>
      </c>
      <c r="F193" s="209" t="s">
        <v>970</v>
      </c>
      <c r="G193" s="206"/>
      <c r="H193" s="210" t="s">
        <v>21</v>
      </c>
      <c r="I193" s="211"/>
      <c r="J193" s="206"/>
      <c r="K193" s="206"/>
      <c r="L193" s="212"/>
      <c r="M193" s="213"/>
      <c r="N193" s="214"/>
      <c r="O193" s="214"/>
      <c r="P193" s="214"/>
      <c r="Q193" s="214"/>
      <c r="R193" s="214"/>
      <c r="S193" s="214"/>
      <c r="T193" s="215"/>
      <c r="AT193" s="216" t="s">
        <v>183</v>
      </c>
      <c r="AU193" s="216" t="s">
        <v>82</v>
      </c>
      <c r="AV193" s="11" t="s">
        <v>80</v>
      </c>
      <c r="AW193" s="11" t="s">
        <v>35</v>
      </c>
      <c r="AX193" s="11" t="s">
        <v>72</v>
      </c>
      <c r="AY193" s="216" t="s">
        <v>173</v>
      </c>
    </row>
    <row r="194" spans="2:51" s="12" customFormat="1" ht="13.5">
      <c r="B194" s="217"/>
      <c r="C194" s="218"/>
      <c r="D194" s="207" t="s">
        <v>183</v>
      </c>
      <c r="E194" s="219" t="s">
        <v>21</v>
      </c>
      <c r="F194" s="220" t="s">
        <v>80</v>
      </c>
      <c r="G194" s="218"/>
      <c r="H194" s="221">
        <v>1</v>
      </c>
      <c r="I194" s="222"/>
      <c r="J194" s="218"/>
      <c r="K194" s="218"/>
      <c r="L194" s="223"/>
      <c r="M194" s="224"/>
      <c r="N194" s="225"/>
      <c r="O194" s="225"/>
      <c r="P194" s="225"/>
      <c r="Q194" s="225"/>
      <c r="R194" s="225"/>
      <c r="S194" s="225"/>
      <c r="T194" s="226"/>
      <c r="AT194" s="227" t="s">
        <v>183</v>
      </c>
      <c r="AU194" s="227" t="s">
        <v>82</v>
      </c>
      <c r="AV194" s="12" t="s">
        <v>82</v>
      </c>
      <c r="AW194" s="12" t="s">
        <v>35</v>
      </c>
      <c r="AX194" s="12" t="s">
        <v>72</v>
      </c>
      <c r="AY194" s="227" t="s">
        <v>173</v>
      </c>
    </row>
    <row r="195" spans="2:51" s="14" customFormat="1" ht="13.5">
      <c r="B195" s="243"/>
      <c r="C195" s="244"/>
      <c r="D195" s="239" t="s">
        <v>183</v>
      </c>
      <c r="E195" s="254" t="s">
        <v>21</v>
      </c>
      <c r="F195" s="255" t="s">
        <v>204</v>
      </c>
      <c r="G195" s="244"/>
      <c r="H195" s="256">
        <v>2</v>
      </c>
      <c r="I195" s="248"/>
      <c r="J195" s="244"/>
      <c r="K195" s="244"/>
      <c r="L195" s="249"/>
      <c r="M195" s="250"/>
      <c r="N195" s="251"/>
      <c r="O195" s="251"/>
      <c r="P195" s="251"/>
      <c r="Q195" s="251"/>
      <c r="R195" s="251"/>
      <c r="S195" s="251"/>
      <c r="T195" s="252"/>
      <c r="AT195" s="253" t="s">
        <v>183</v>
      </c>
      <c r="AU195" s="253" t="s">
        <v>82</v>
      </c>
      <c r="AV195" s="14" t="s">
        <v>181</v>
      </c>
      <c r="AW195" s="14" t="s">
        <v>35</v>
      </c>
      <c r="AX195" s="14" t="s">
        <v>80</v>
      </c>
      <c r="AY195" s="253" t="s">
        <v>173</v>
      </c>
    </row>
    <row r="196" spans="2:65" s="1" customFormat="1" ht="108" customHeight="1">
      <c r="B196" s="41"/>
      <c r="C196" s="262" t="s">
        <v>469</v>
      </c>
      <c r="D196" s="262" t="s">
        <v>710</v>
      </c>
      <c r="E196" s="263" t="s">
        <v>1022</v>
      </c>
      <c r="F196" s="264" t="s">
        <v>1023</v>
      </c>
      <c r="G196" s="265" t="s">
        <v>970</v>
      </c>
      <c r="H196" s="266">
        <v>1</v>
      </c>
      <c r="I196" s="267"/>
      <c r="J196" s="268">
        <f>ROUND(I196*H196,2)</f>
        <v>0</v>
      </c>
      <c r="K196" s="264" t="s">
        <v>21</v>
      </c>
      <c r="L196" s="269"/>
      <c r="M196" s="270" t="s">
        <v>21</v>
      </c>
      <c r="N196" s="271" t="s">
        <v>43</v>
      </c>
      <c r="O196" s="42"/>
      <c r="P196" s="202">
        <f>O196*H196</f>
        <v>0</v>
      </c>
      <c r="Q196" s="202">
        <v>0</v>
      </c>
      <c r="R196" s="202">
        <f>Q196*H196</f>
        <v>0</v>
      </c>
      <c r="S196" s="202">
        <v>0</v>
      </c>
      <c r="T196" s="203">
        <f>S196*H196</f>
        <v>0</v>
      </c>
      <c r="AR196" s="24" t="s">
        <v>600</v>
      </c>
      <c r="AT196" s="24" t="s">
        <v>710</v>
      </c>
      <c r="AU196" s="24" t="s">
        <v>82</v>
      </c>
      <c r="AY196" s="24" t="s">
        <v>173</v>
      </c>
      <c r="BE196" s="204">
        <f>IF(N196="základní",J196,0)</f>
        <v>0</v>
      </c>
      <c r="BF196" s="204">
        <f>IF(N196="snížená",J196,0)</f>
        <v>0</v>
      </c>
      <c r="BG196" s="204">
        <f>IF(N196="zákl. přenesená",J196,0)</f>
        <v>0</v>
      </c>
      <c r="BH196" s="204">
        <f>IF(N196="sníž. přenesená",J196,0)</f>
        <v>0</v>
      </c>
      <c r="BI196" s="204">
        <f>IF(N196="nulová",J196,0)</f>
        <v>0</v>
      </c>
      <c r="BJ196" s="24" t="s">
        <v>80</v>
      </c>
      <c r="BK196" s="204">
        <f>ROUND(I196*H196,2)</f>
        <v>0</v>
      </c>
      <c r="BL196" s="24" t="s">
        <v>465</v>
      </c>
      <c r="BM196" s="24" t="s">
        <v>1024</v>
      </c>
    </row>
    <row r="197" spans="2:65" s="1" customFormat="1" ht="108" customHeight="1">
      <c r="B197" s="41"/>
      <c r="C197" s="262" t="s">
        <v>474</v>
      </c>
      <c r="D197" s="262" t="s">
        <v>710</v>
      </c>
      <c r="E197" s="263" t="s">
        <v>1025</v>
      </c>
      <c r="F197" s="264" t="s">
        <v>1026</v>
      </c>
      <c r="G197" s="265" t="s">
        <v>970</v>
      </c>
      <c r="H197" s="266">
        <v>1</v>
      </c>
      <c r="I197" s="267"/>
      <c r="J197" s="268">
        <f>ROUND(I197*H197,2)</f>
        <v>0</v>
      </c>
      <c r="K197" s="264" t="s">
        <v>21</v>
      </c>
      <c r="L197" s="269"/>
      <c r="M197" s="270" t="s">
        <v>21</v>
      </c>
      <c r="N197" s="271" t="s">
        <v>43</v>
      </c>
      <c r="O197" s="42"/>
      <c r="P197" s="202">
        <f>O197*H197</f>
        <v>0</v>
      </c>
      <c r="Q197" s="202">
        <v>0</v>
      </c>
      <c r="R197" s="202">
        <f>Q197*H197</f>
        <v>0</v>
      </c>
      <c r="S197" s="202">
        <v>0</v>
      </c>
      <c r="T197" s="203">
        <f>S197*H197</f>
        <v>0</v>
      </c>
      <c r="AR197" s="24" t="s">
        <v>600</v>
      </c>
      <c r="AT197" s="24" t="s">
        <v>710</v>
      </c>
      <c r="AU197" s="24" t="s">
        <v>82</v>
      </c>
      <c r="AY197" s="24" t="s">
        <v>173</v>
      </c>
      <c r="BE197" s="204">
        <f>IF(N197="základní",J197,0)</f>
        <v>0</v>
      </c>
      <c r="BF197" s="204">
        <f>IF(N197="snížená",J197,0)</f>
        <v>0</v>
      </c>
      <c r="BG197" s="204">
        <f>IF(N197="zákl. přenesená",J197,0)</f>
        <v>0</v>
      </c>
      <c r="BH197" s="204">
        <f>IF(N197="sníž. přenesená",J197,0)</f>
        <v>0</v>
      </c>
      <c r="BI197" s="204">
        <f>IF(N197="nulová",J197,0)</f>
        <v>0</v>
      </c>
      <c r="BJ197" s="24" t="s">
        <v>80</v>
      </c>
      <c r="BK197" s="204">
        <f>ROUND(I197*H197,2)</f>
        <v>0</v>
      </c>
      <c r="BL197" s="24" t="s">
        <v>465</v>
      </c>
      <c r="BM197" s="24" t="s">
        <v>1027</v>
      </c>
    </row>
    <row r="198" spans="2:65" s="1" customFormat="1" ht="31.5" customHeight="1">
      <c r="B198" s="41"/>
      <c r="C198" s="193" t="s">
        <v>481</v>
      </c>
      <c r="D198" s="193" t="s">
        <v>176</v>
      </c>
      <c r="E198" s="194" t="s">
        <v>1028</v>
      </c>
      <c r="F198" s="195" t="s">
        <v>1029</v>
      </c>
      <c r="G198" s="196" t="s">
        <v>1030</v>
      </c>
      <c r="H198" s="277"/>
      <c r="I198" s="198"/>
      <c r="J198" s="199">
        <f>ROUND(I198*H198,2)</f>
        <v>0</v>
      </c>
      <c r="K198" s="195" t="s">
        <v>180</v>
      </c>
      <c r="L198" s="61"/>
      <c r="M198" s="200" t="s">
        <v>21</v>
      </c>
      <c r="N198" s="201" t="s">
        <v>43</v>
      </c>
      <c r="O198" s="42"/>
      <c r="P198" s="202">
        <f>O198*H198</f>
        <v>0</v>
      </c>
      <c r="Q198" s="202">
        <v>0</v>
      </c>
      <c r="R198" s="202">
        <f>Q198*H198</f>
        <v>0</v>
      </c>
      <c r="S198" s="202">
        <v>0</v>
      </c>
      <c r="T198" s="203">
        <f>S198*H198</f>
        <v>0</v>
      </c>
      <c r="AR198" s="24" t="s">
        <v>465</v>
      </c>
      <c r="AT198" s="24" t="s">
        <v>176</v>
      </c>
      <c r="AU198" s="24" t="s">
        <v>82</v>
      </c>
      <c r="AY198" s="24" t="s">
        <v>173</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465</v>
      </c>
      <c r="BM198" s="24" t="s">
        <v>1031</v>
      </c>
    </row>
    <row r="199" spans="2:63" s="10" customFormat="1" ht="29.85" customHeight="1">
      <c r="B199" s="176"/>
      <c r="C199" s="177"/>
      <c r="D199" s="190" t="s">
        <v>71</v>
      </c>
      <c r="E199" s="191" t="s">
        <v>1032</v>
      </c>
      <c r="F199" s="191" t="s">
        <v>1033</v>
      </c>
      <c r="G199" s="177"/>
      <c r="H199" s="177"/>
      <c r="I199" s="180"/>
      <c r="J199" s="192">
        <f>BK199</f>
        <v>0</v>
      </c>
      <c r="K199" s="177"/>
      <c r="L199" s="182"/>
      <c r="M199" s="183"/>
      <c r="N199" s="184"/>
      <c r="O199" s="184"/>
      <c r="P199" s="185">
        <f>SUM(P200:P225)</f>
        <v>0</v>
      </c>
      <c r="Q199" s="184"/>
      <c r="R199" s="185">
        <f>SUM(R200:R225)</f>
        <v>0.18281942</v>
      </c>
      <c r="S199" s="184"/>
      <c r="T199" s="186">
        <f>SUM(T200:T225)</f>
        <v>0</v>
      </c>
      <c r="AR199" s="187" t="s">
        <v>82</v>
      </c>
      <c r="AT199" s="188" t="s">
        <v>71</v>
      </c>
      <c r="AU199" s="188" t="s">
        <v>80</v>
      </c>
      <c r="AY199" s="187" t="s">
        <v>173</v>
      </c>
      <c r="BK199" s="189">
        <f>SUM(BK200:BK225)</f>
        <v>0</v>
      </c>
    </row>
    <row r="200" spans="2:65" s="1" customFormat="1" ht="22.5" customHeight="1">
      <c r="B200" s="41"/>
      <c r="C200" s="193" t="s">
        <v>494</v>
      </c>
      <c r="D200" s="193" t="s">
        <v>176</v>
      </c>
      <c r="E200" s="194" t="s">
        <v>1034</v>
      </c>
      <c r="F200" s="195" t="s">
        <v>1035</v>
      </c>
      <c r="G200" s="196" t="s">
        <v>1036</v>
      </c>
      <c r="H200" s="197">
        <v>10</v>
      </c>
      <c r="I200" s="198"/>
      <c r="J200" s="199">
        <f>ROUND(I200*H200,2)</f>
        <v>0</v>
      </c>
      <c r="K200" s="195" t="s">
        <v>180</v>
      </c>
      <c r="L200" s="61"/>
      <c r="M200" s="200" t="s">
        <v>21</v>
      </c>
      <c r="N200" s="201" t="s">
        <v>43</v>
      </c>
      <c r="O200" s="42"/>
      <c r="P200" s="202">
        <f>O200*H200</f>
        <v>0</v>
      </c>
      <c r="Q200" s="202">
        <v>6E-05</v>
      </c>
      <c r="R200" s="202">
        <f>Q200*H200</f>
        <v>0.0006000000000000001</v>
      </c>
      <c r="S200" s="202">
        <v>0</v>
      </c>
      <c r="T200" s="203">
        <f>S200*H200</f>
        <v>0</v>
      </c>
      <c r="AR200" s="24" t="s">
        <v>465</v>
      </c>
      <c r="AT200" s="24" t="s">
        <v>176</v>
      </c>
      <c r="AU200" s="24" t="s">
        <v>82</v>
      </c>
      <c r="AY200" s="24" t="s">
        <v>173</v>
      </c>
      <c r="BE200" s="204">
        <f>IF(N200="základní",J200,0)</f>
        <v>0</v>
      </c>
      <c r="BF200" s="204">
        <f>IF(N200="snížená",J200,0)</f>
        <v>0</v>
      </c>
      <c r="BG200" s="204">
        <f>IF(N200="zákl. přenesená",J200,0)</f>
        <v>0</v>
      </c>
      <c r="BH200" s="204">
        <f>IF(N200="sníž. přenesená",J200,0)</f>
        <v>0</v>
      </c>
      <c r="BI200" s="204">
        <f>IF(N200="nulová",J200,0)</f>
        <v>0</v>
      </c>
      <c r="BJ200" s="24" t="s">
        <v>80</v>
      </c>
      <c r="BK200" s="204">
        <f>ROUND(I200*H200,2)</f>
        <v>0</v>
      </c>
      <c r="BL200" s="24" t="s">
        <v>465</v>
      </c>
      <c r="BM200" s="24" t="s">
        <v>1037</v>
      </c>
    </row>
    <row r="201" spans="2:51" s="11" customFormat="1" ht="13.5">
      <c r="B201" s="205"/>
      <c r="C201" s="206"/>
      <c r="D201" s="207" t="s">
        <v>183</v>
      </c>
      <c r="E201" s="208" t="s">
        <v>21</v>
      </c>
      <c r="F201" s="209" t="s">
        <v>1038</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1" customFormat="1" ht="13.5">
      <c r="B202" s="205"/>
      <c r="C202" s="206"/>
      <c r="D202" s="207" t="s">
        <v>183</v>
      </c>
      <c r="E202" s="208" t="s">
        <v>21</v>
      </c>
      <c r="F202" s="209" t="s">
        <v>1039</v>
      </c>
      <c r="G202" s="206"/>
      <c r="H202" s="210" t="s">
        <v>21</v>
      </c>
      <c r="I202" s="211"/>
      <c r="J202" s="206"/>
      <c r="K202" s="206"/>
      <c r="L202" s="212"/>
      <c r="M202" s="213"/>
      <c r="N202" s="214"/>
      <c r="O202" s="214"/>
      <c r="P202" s="214"/>
      <c r="Q202" s="214"/>
      <c r="R202" s="214"/>
      <c r="S202" s="214"/>
      <c r="T202" s="215"/>
      <c r="AT202" s="216" t="s">
        <v>183</v>
      </c>
      <c r="AU202" s="216" t="s">
        <v>82</v>
      </c>
      <c r="AV202" s="11" t="s">
        <v>80</v>
      </c>
      <c r="AW202" s="11" t="s">
        <v>35</v>
      </c>
      <c r="AX202" s="11" t="s">
        <v>72</v>
      </c>
      <c r="AY202" s="216" t="s">
        <v>173</v>
      </c>
    </row>
    <row r="203" spans="2:51" s="12" customFormat="1" ht="13.5">
      <c r="B203" s="217"/>
      <c r="C203" s="218"/>
      <c r="D203" s="207" t="s">
        <v>183</v>
      </c>
      <c r="E203" s="219" t="s">
        <v>21</v>
      </c>
      <c r="F203" s="220" t="s">
        <v>344</v>
      </c>
      <c r="G203" s="218"/>
      <c r="H203" s="221">
        <v>10</v>
      </c>
      <c r="I203" s="222"/>
      <c r="J203" s="218"/>
      <c r="K203" s="218"/>
      <c r="L203" s="223"/>
      <c r="M203" s="224"/>
      <c r="N203" s="225"/>
      <c r="O203" s="225"/>
      <c r="P203" s="225"/>
      <c r="Q203" s="225"/>
      <c r="R203" s="225"/>
      <c r="S203" s="225"/>
      <c r="T203" s="226"/>
      <c r="AT203" s="227" t="s">
        <v>183</v>
      </c>
      <c r="AU203" s="227" t="s">
        <v>82</v>
      </c>
      <c r="AV203" s="12" t="s">
        <v>82</v>
      </c>
      <c r="AW203" s="12" t="s">
        <v>35</v>
      </c>
      <c r="AX203" s="12" t="s">
        <v>72</v>
      </c>
      <c r="AY203" s="227" t="s">
        <v>173</v>
      </c>
    </row>
    <row r="204" spans="2:51" s="14" customFormat="1" ht="13.5">
      <c r="B204" s="243"/>
      <c r="C204" s="244"/>
      <c r="D204" s="239" t="s">
        <v>183</v>
      </c>
      <c r="E204" s="254" t="s">
        <v>21</v>
      </c>
      <c r="F204" s="255" t="s">
        <v>204</v>
      </c>
      <c r="G204" s="244"/>
      <c r="H204" s="256">
        <v>10</v>
      </c>
      <c r="I204" s="248"/>
      <c r="J204" s="244"/>
      <c r="K204" s="244"/>
      <c r="L204" s="249"/>
      <c r="M204" s="250"/>
      <c r="N204" s="251"/>
      <c r="O204" s="251"/>
      <c r="P204" s="251"/>
      <c r="Q204" s="251"/>
      <c r="R204" s="251"/>
      <c r="S204" s="251"/>
      <c r="T204" s="252"/>
      <c r="AT204" s="253" t="s">
        <v>183</v>
      </c>
      <c r="AU204" s="253" t="s">
        <v>82</v>
      </c>
      <c r="AV204" s="14" t="s">
        <v>181</v>
      </c>
      <c r="AW204" s="14" t="s">
        <v>35</v>
      </c>
      <c r="AX204" s="14" t="s">
        <v>80</v>
      </c>
      <c r="AY204" s="253" t="s">
        <v>173</v>
      </c>
    </row>
    <row r="205" spans="2:65" s="1" customFormat="1" ht="22.5" customHeight="1">
      <c r="B205" s="41"/>
      <c r="C205" s="262" t="s">
        <v>9</v>
      </c>
      <c r="D205" s="262" t="s">
        <v>710</v>
      </c>
      <c r="E205" s="263" t="s">
        <v>1040</v>
      </c>
      <c r="F205" s="264" t="s">
        <v>1038</v>
      </c>
      <c r="G205" s="265" t="s">
        <v>199</v>
      </c>
      <c r="H205" s="266">
        <v>1</v>
      </c>
      <c r="I205" s="267"/>
      <c r="J205" s="268">
        <f>ROUND(I205*H205,2)</f>
        <v>0</v>
      </c>
      <c r="K205" s="264" t="s">
        <v>180</v>
      </c>
      <c r="L205" s="269"/>
      <c r="M205" s="270" t="s">
        <v>21</v>
      </c>
      <c r="N205" s="271" t="s">
        <v>43</v>
      </c>
      <c r="O205" s="42"/>
      <c r="P205" s="202">
        <f>O205*H205</f>
        <v>0</v>
      </c>
      <c r="Q205" s="202">
        <v>0.01</v>
      </c>
      <c r="R205" s="202">
        <f>Q205*H205</f>
        <v>0.01</v>
      </c>
      <c r="S205" s="202">
        <v>0</v>
      </c>
      <c r="T205" s="203">
        <f>S205*H205</f>
        <v>0</v>
      </c>
      <c r="AR205" s="24" t="s">
        <v>600</v>
      </c>
      <c r="AT205" s="24" t="s">
        <v>710</v>
      </c>
      <c r="AU205" s="24" t="s">
        <v>82</v>
      </c>
      <c r="AY205" s="24" t="s">
        <v>173</v>
      </c>
      <c r="BE205" s="204">
        <f>IF(N205="základní",J205,0)</f>
        <v>0</v>
      </c>
      <c r="BF205" s="204">
        <f>IF(N205="snížená",J205,0)</f>
        <v>0</v>
      </c>
      <c r="BG205" s="204">
        <f>IF(N205="zákl. přenesená",J205,0)</f>
        <v>0</v>
      </c>
      <c r="BH205" s="204">
        <f>IF(N205="sníž. přenesená",J205,0)</f>
        <v>0</v>
      </c>
      <c r="BI205" s="204">
        <f>IF(N205="nulová",J205,0)</f>
        <v>0</v>
      </c>
      <c r="BJ205" s="24" t="s">
        <v>80</v>
      </c>
      <c r="BK205" s="204">
        <f>ROUND(I205*H205,2)</f>
        <v>0</v>
      </c>
      <c r="BL205" s="24" t="s">
        <v>465</v>
      </c>
      <c r="BM205" s="24" t="s">
        <v>1041</v>
      </c>
    </row>
    <row r="206" spans="2:51" s="11" customFormat="1" ht="13.5">
      <c r="B206" s="205"/>
      <c r="C206" s="206"/>
      <c r="D206" s="207" t="s">
        <v>183</v>
      </c>
      <c r="E206" s="208" t="s">
        <v>21</v>
      </c>
      <c r="F206" s="209" t="s">
        <v>1038</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2" customFormat="1" ht="13.5">
      <c r="B207" s="217"/>
      <c r="C207" s="218"/>
      <c r="D207" s="207" t="s">
        <v>183</v>
      </c>
      <c r="E207" s="219" t="s">
        <v>21</v>
      </c>
      <c r="F207" s="220" t="s">
        <v>80</v>
      </c>
      <c r="G207" s="218"/>
      <c r="H207" s="221">
        <v>1</v>
      </c>
      <c r="I207" s="222"/>
      <c r="J207" s="218"/>
      <c r="K207" s="218"/>
      <c r="L207" s="223"/>
      <c r="M207" s="224"/>
      <c r="N207" s="225"/>
      <c r="O207" s="225"/>
      <c r="P207" s="225"/>
      <c r="Q207" s="225"/>
      <c r="R207" s="225"/>
      <c r="S207" s="225"/>
      <c r="T207" s="226"/>
      <c r="AT207" s="227" t="s">
        <v>183</v>
      </c>
      <c r="AU207" s="227" t="s">
        <v>82</v>
      </c>
      <c r="AV207" s="12" t="s">
        <v>82</v>
      </c>
      <c r="AW207" s="12" t="s">
        <v>35</v>
      </c>
      <c r="AX207" s="12" t="s">
        <v>72</v>
      </c>
      <c r="AY207" s="227" t="s">
        <v>173</v>
      </c>
    </row>
    <row r="208" spans="2:51" s="14" customFormat="1" ht="13.5">
      <c r="B208" s="243"/>
      <c r="C208" s="244"/>
      <c r="D208" s="239" t="s">
        <v>183</v>
      </c>
      <c r="E208" s="254" t="s">
        <v>21</v>
      </c>
      <c r="F208" s="255" t="s">
        <v>204</v>
      </c>
      <c r="G208" s="244"/>
      <c r="H208" s="256">
        <v>1</v>
      </c>
      <c r="I208" s="248"/>
      <c r="J208" s="244"/>
      <c r="K208" s="244"/>
      <c r="L208" s="249"/>
      <c r="M208" s="250"/>
      <c r="N208" s="251"/>
      <c r="O208" s="251"/>
      <c r="P208" s="251"/>
      <c r="Q208" s="251"/>
      <c r="R208" s="251"/>
      <c r="S208" s="251"/>
      <c r="T208" s="252"/>
      <c r="AT208" s="253" t="s">
        <v>183</v>
      </c>
      <c r="AU208" s="253" t="s">
        <v>82</v>
      </c>
      <c r="AV208" s="14" t="s">
        <v>181</v>
      </c>
      <c r="AW208" s="14" t="s">
        <v>35</v>
      </c>
      <c r="AX208" s="14" t="s">
        <v>80</v>
      </c>
      <c r="AY208" s="253" t="s">
        <v>173</v>
      </c>
    </row>
    <row r="209" spans="2:65" s="1" customFormat="1" ht="22.5" customHeight="1">
      <c r="B209" s="41"/>
      <c r="C209" s="193" t="s">
        <v>510</v>
      </c>
      <c r="D209" s="193" t="s">
        <v>176</v>
      </c>
      <c r="E209" s="194" t="s">
        <v>1042</v>
      </c>
      <c r="F209" s="195" t="s">
        <v>1043</v>
      </c>
      <c r="G209" s="196" t="s">
        <v>179</v>
      </c>
      <c r="H209" s="197">
        <v>6.188</v>
      </c>
      <c r="I209" s="198"/>
      <c r="J209" s="199">
        <f>ROUND(I209*H209,2)</f>
        <v>0</v>
      </c>
      <c r="K209" s="195" t="s">
        <v>180</v>
      </c>
      <c r="L209" s="61"/>
      <c r="M209" s="200" t="s">
        <v>21</v>
      </c>
      <c r="N209" s="201" t="s">
        <v>43</v>
      </c>
      <c r="O209" s="42"/>
      <c r="P209" s="202">
        <f>O209*H209</f>
        <v>0</v>
      </c>
      <c r="Q209" s="202">
        <v>9E-05</v>
      </c>
      <c r="R209" s="202">
        <f>Q209*H209</f>
        <v>0.00055692</v>
      </c>
      <c r="S209" s="202">
        <v>0</v>
      </c>
      <c r="T209" s="203">
        <f>S209*H209</f>
        <v>0</v>
      </c>
      <c r="AR209" s="24" t="s">
        <v>465</v>
      </c>
      <c r="AT209" s="24" t="s">
        <v>176</v>
      </c>
      <c r="AU209" s="24" t="s">
        <v>82</v>
      </c>
      <c r="AY209" s="24" t="s">
        <v>173</v>
      </c>
      <c r="BE209" s="204">
        <f>IF(N209="základní",J209,0)</f>
        <v>0</v>
      </c>
      <c r="BF209" s="204">
        <f>IF(N209="snížená",J209,0)</f>
        <v>0</v>
      </c>
      <c r="BG209" s="204">
        <f>IF(N209="zákl. přenesená",J209,0)</f>
        <v>0</v>
      </c>
      <c r="BH209" s="204">
        <f>IF(N209="sníž. přenesená",J209,0)</f>
        <v>0</v>
      </c>
      <c r="BI209" s="204">
        <f>IF(N209="nulová",J209,0)</f>
        <v>0</v>
      </c>
      <c r="BJ209" s="24" t="s">
        <v>80</v>
      </c>
      <c r="BK209" s="204">
        <f>ROUND(I209*H209,2)</f>
        <v>0</v>
      </c>
      <c r="BL209" s="24" t="s">
        <v>465</v>
      </c>
      <c r="BM209" s="24" t="s">
        <v>1044</v>
      </c>
    </row>
    <row r="210" spans="2:51" s="11" customFormat="1" ht="13.5">
      <c r="B210" s="205"/>
      <c r="C210" s="206"/>
      <c r="D210" s="207" t="s">
        <v>183</v>
      </c>
      <c r="E210" s="208" t="s">
        <v>21</v>
      </c>
      <c r="F210" s="209" t="s">
        <v>1045</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1" customFormat="1" ht="13.5">
      <c r="B211" s="205"/>
      <c r="C211" s="206"/>
      <c r="D211" s="207" t="s">
        <v>183</v>
      </c>
      <c r="E211" s="208" t="s">
        <v>21</v>
      </c>
      <c r="F211" s="209" t="s">
        <v>1046</v>
      </c>
      <c r="G211" s="206"/>
      <c r="H211" s="210" t="s">
        <v>21</v>
      </c>
      <c r="I211" s="211"/>
      <c r="J211" s="206"/>
      <c r="K211" s="206"/>
      <c r="L211" s="212"/>
      <c r="M211" s="213"/>
      <c r="N211" s="214"/>
      <c r="O211" s="214"/>
      <c r="P211" s="214"/>
      <c r="Q211" s="214"/>
      <c r="R211" s="214"/>
      <c r="S211" s="214"/>
      <c r="T211" s="215"/>
      <c r="AT211" s="216" t="s">
        <v>183</v>
      </c>
      <c r="AU211" s="216" t="s">
        <v>82</v>
      </c>
      <c r="AV211" s="11" t="s">
        <v>80</v>
      </c>
      <c r="AW211" s="11" t="s">
        <v>35</v>
      </c>
      <c r="AX211" s="11" t="s">
        <v>72</v>
      </c>
      <c r="AY211" s="216" t="s">
        <v>173</v>
      </c>
    </row>
    <row r="212" spans="2:51" s="12" customFormat="1" ht="13.5">
      <c r="B212" s="217"/>
      <c r="C212" s="218"/>
      <c r="D212" s="207" t="s">
        <v>183</v>
      </c>
      <c r="E212" s="219" t="s">
        <v>21</v>
      </c>
      <c r="F212" s="220" t="s">
        <v>1047</v>
      </c>
      <c r="G212" s="218"/>
      <c r="H212" s="221">
        <v>6.188</v>
      </c>
      <c r="I212" s="222"/>
      <c r="J212" s="218"/>
      <c r="K212" s="218"/>
      <c r="L212" s="223"/>
      <c r="M212" s="224"/>
      <c r="N212" s="225"/>
      <c r="O212" s="225"/>
      <c r="P212" s="225"/>
      <c r="Q212" s="225"/>
      <c r="R212" s="225"/>
      <c r="S212" s="225"/>
      <c r="T212" s="226"/>
      <c r="AT212" s="227" t="s">
        <v>183</v>
      </c>
      <c r="AU212" s="227" t="s">
        <v>82</v>
      </c>
      <c r="AV212" s="12" t="s">
        <v>82</v>
      </c>
      <c r="AW212" s="12" t="s">
        <v>35</v>
      </c>
      <c r="AX212" s="12" t="s">
        <v>72</v>
      </c>
      <c r="AY212" s="227" t="s">
        <v>173</v>
      </c>
    </row>
    <row r="213" spans="2:51" s="14" customFormat="1" ht="13.5">
      <c r="B213" s="243"/>
      <c r="C213" s="244"/>
      <c r="D213" s="239" t="s">
        <v>183</v>
      </c>
      <c r="E213" s="254" t="s">
        <v>21</v>
      </c>
      <c r="F213" s="255" t="s">
        <v>204</v>
      </c>
      <c r="G213" s="244"/>
      <c r="H213" s="256">
        <v>6.188</v>
      </c>
      <c r="I213" s="248"/>
      <c r="J213" s="244"/>
      <c r="K213" s="244"/>
      <c r="L213" s="249"/>
      <c r="M213" s="250"/>
      <c r="N213" s="251"/>
      <c r="O213" s="251"/>
      <c r="P213" s="251"/>
      <c r="Q213" s="251"/>
      <c r="R213" s="251"/>
      <c r="S213" s="251"/>
      <c r="T213" s="252"/>
      <c r="AT213" s="253" t="s">
        <v>183</v>
      </c>
      <c r="AU213" s="253" t="s">
        <v>82</v>
      </c>
      <c r="AV213" s="14" t="s">
        <v>181</v>
      </c>
      <c r="AW213" s="14" t="s">
        <v>35</v>
      </c>
      <c r="AX213" s="14" t="s">
        <v>80</v>
      </c>
      <c r="AY213" s="253" t="s">
        <v>173</v>
      </c>
    </row>
    <row r="214" spans="2:65" s="1" customFormat="1" ht="22.5" customHeight="1">
      <c r="B214" s="41"/>
      <c r="C214" s="262" t="s">
        <v>516</v>
      </c>
      <c r="D214" s="262" t="s">
        <v>710</v>
      </c>
      <c r="E214" s="263" t="s">
        <v>1048</v>
      </c>
      <c r="F214" s="264" t="s">
        <v>1045</v>
      </c>
      <c r="G214" s="265" t="s">
        <v>199</v>
      </c>
      <c r="H214" s="266">
        <v>5</v>
      </c>
      <c r="I214" s="267"/>
      <c r="J214" s="268">
        <f>ROUND(I214*H214,2)</f>
        <v>0</v>
      </c>
      <c r="K214" s="264" t="s">
        <v>180</v>
      </c>
      <c r="L214" s="269"/>
      <c r="M214" s="270" t="s">
        <v>21</v>
      </c>
      <c r="N214" s="271" t="s">
        <v>43</v>
      </c>
      <c r="O214" s="42"/>
      <c r="P214" s="202">
        <f>O214*H214</f>
        <v>0</v>
      </c>
      <c r="Q214" s="202">
        <v>0.024</v>
      </c>
      <c r="R214" s="202">
        <f>Q214*H214</f>
        <v>0.12</v>
      </c>
      <c r="S214" s="202">
        <v>0</v>
      </c>
      <c r="T214" s="203">
        <f>S214*H214</f>
        <v>0</v>
      </c>
      <c r="AR214" s="24" t="s">
        <v>600</v>
      </c>
      <c r="AT214" s="24" t="s">
        <v>710</v>
      </c>
      <c r="AU214" s="24" t="s">
        <v>82</v>
      </c>
      <c r="AY214" s="24" t="s">
        <v>173</v>
      </c>
      <c r="BE214" s="204">
        <f>IF(N214="základní",J214,0)</f>
        <v>0</v>
      </c>
      <c r="BF214" s="204">
        <f>IF(N214="snížená",J214,0)</f>
        <v>0</v>
      </c>
      <c r="BG214" s="204">
        <f>IF(N214="zákl. přenesená",J214,0)</f>
        <v>0</v>
      </c>
      <c r="BH214" s="204">
        <f>IF(N214="sníž. přenesená",J214,0)</f>
        <v>0</v>
      </c>
      <c r="BI214" s="204">
        <f>IF(N214="nulová",J214,0)</f>
        <v>0</v>
      </c>
      <c r="BJ214" s="24" t="s">
        <v>80</v>
      </c>
      <c r="BK214" s="204">
        <f>ROUND(I214*H214,2)</f>
        <v>0</v>
      </c>
      <c r="BL214" s="24" t="s">
        <v>465</v>
      </c>
      <c r="BM214" s="24" t="s">
        <v>1049</v>
      </c>
    </row>
    <row r="215" spans="2:65" s="1" customFormat="1" ht="31.5" customHeight="1">
      <c r="B215" s="41"/>
      <c r="C215" s="193" t="s">
        <v>522</v>
      </c>
      <c r="D215" s="193" t="s">
        <v>176</v>
      </c>
      <c r="E215" s="194" t="s">
        <v>1050</v>
      </c>
      <c r="F215" s="195" t="s">
        <v>1051</v>
      </c>
      <c r="G215" s="196" t="s">
        <v>179</v>
      </c>
      <c r="H215" s="197">
        <v>2.65</v>
      </c>
      <c r="I215" s="198"/>
      <c r="J215" s="199">
        <f>ROUND(I215*H215,2)</f>
        <v>0</v>
      </c>
      <c r="K215" s="195" t="s">
        <v>180</v>
      </c>
      <c r="L215" s="61"/>
      <c r="M215" s="200" t="s">
        <v>21</v>
      </c>
      <c r="N215" s="201" t="s">
        <v>43</v>
      </c>
      <c r="O215" s="42"/>
      <c r="P215" s="202">
        <f>O215*H215</f>
        <v>0</v>
      </c>
      <c r="Q215" s="202">
        <v>0.00025</v>
      </c>
      <c r="R215" s="202">
        <f>Q215*H215</f>
        <v>0.0006625</v>
      </c>
      <c r="S215" s="202">
        <v>0</v>
      </c>
      <c r="T215" s="203">
        <f>S215*H215</f>
        <v>0</v>
      </c>
      <c r="AR215" s="24" t="s">
        <v>465</v>
      </c>
      <c r="AT215" s="24" t="s">
        <v>176</v>
      </c>
      <c r="AU215" s="24" t="s">
        <v>82</v>
      </c>
      <c r="AY215" s="24" t="s">
        <v>173</v>
      </c>
      <c r="BE215" s="204">
        <f>IF(N215="základní",J215,0)</f>
        <v>0</v>
      </c>
      <c r="BF215" s="204">
        <f>IF(N215="snížená",J215,0)</f>
        <v>0</v>
      </c>
      <c r="BG215" s="204">
        <f>IF(N215="zákl. přenesená",J215,0)</f>
        <v>0</v>
      </c>
      <c r="BH215" s="204">
        <f>IF(N215="sníž. přenesená",J215,0)</f>
        <v>0</v>
      </c>
      <c r="BI215" s="204">
        <f>IF(N215="nulová",J215,0)</f>
        <v>0</v>
      </c>
      <c r="BJ215" s="24" t="s">
        <v>80</v>
      </c>
      <c r="BK215" s="204">
        <f>ROUND(I215*H215,2)</f>
        <v>0</v>
      </c>
      <c r="BL215" s="24" t="s">
        <v>465</v>
      </c>
      <c r="BM215" s="24" t="s">
        <v>1052</v>
      </c>
    </row>
    <row r="216" spans="2:51" s="11" customFormat="1" ht="13.5">
      <c r="B216" s="205"/>
      <c r="C216" s="206"/>
      <c r="D216" s="207" t="s">
        <v>183</v>
      </c>
      <c r="E216" s="208" t="s">
        <v>21</v>
      </c>
      <c r="F216" s="209" t="s">
        <v>1053</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1" customFormat="1" ht="27">
      <c r="B217" s="205"/>
      <c r="C217" s="206"/>
      <c r="D217" s="207" t="s">
        <v>183</v>
      </c>
      <c r="E217" s="208" t="s">
        <v>21</v>
      </c>
      <c r="F217" s="209" t="s">
        <v>1054</v>
      </c>
      <c r="G217" s="206"/>
      <c r="H217" s="210" t="s">
        <v>21</v>
      </c>
      <c r="I217" s="211"/>
      <c r="J217" s="206"/>
      <c r="K217" s="206"/>
      <c r="L217" s="212"/>
      <c r="M217" s="213"/>
      <c r="N217" s="214"/>
      <c r="O217" s="214"/>
      <c r="P217" s="214"/>
      <c r="Q217" s="214"/>
      <c r="R217" s="214"/>
      <c r="S217" s="214"/>
      <c r="T217" s="215"/>
      <c r="AT217" s="216" t="s">
        <v>183</v>
      </c>
      <c r="AU217" s="216" t="s">
        <v>82</v>
      </c>
      <c r="AV217" s="11" t="s">
        <v>80</v>
      </c>
      <c r="AW217" s="11" t="s">
        <v>35</v>
      </c>
      <c r="AX217" s="11" t="s">
        <v>72</v>
      </c>
      <c r="AY217" s="216" t="s">
        <v>173</v>
      </c>
    </row>
    <row r="218" spans="2:51" s="11" customFormat="1" ht="13.5">
      <c r="B218" s="205"/>
      <c r="C218" s="206"/>
      <c r="D218" s="207" t="s">
        <v>183</v>
      </c>
      <c r="E218" s="208" t="s">
        <v>21</v>
      </c>
      <c r="F218" s="209" t="s">
        <v>1055</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2" customFormat="1" ht="13.5">
      <c r="B219" s="217"/>
      <c r="C219" s="218"/>
      <c r="D219" s="207" t="s">
        <v>183</v>
      </c>
      <c r="E219" s="219" t="s">
        <v>21</v>
      </c>
      <c r="F219" s="220" t="s">
        <v>1056</v>
      </c>
      <c r="G219" s="218"/>
      <c r="H219" s="221">
        <v>2.65</v>
      </c>
      <c r="I219" s="222"/>
      <c r="J219" s="218"/>
      <c r="K219" s="218"/>
      <c r="L219" s="223"/>
      <c r="M219" s="224"/>
      <c r="N219" s="225"/>
      <c r="O219" s="225"/>
      <c r="P219" s="225"/>
      <c r="Q219" s="225"/>
      <c r="R219" s="225"/>
      <c r="S219" s="225"/>
      <c r="T219" s="226"/>
      <c r="AT219" s="227" t="s">
        <v>183</v>
      </c>
      <c r="AU219" s="227" t="s">
        <v>82</v>
      </c>
      <c r="AV219" s="12" t="s">
        <v>82</v>
      </c>
      <c r="AW219" s="12" t="s">
        <v>35</v>
      </c>
      <c r="AX219" s="12" t="s">
        <v>72</v>
      </c>
      <c r="AY219" s="227" t="s">
        <v>173</v>
      </c>
    </row>
    <row r="220" spans="2:51" s="14" customFormat="1" ht="13.5">
      <c r="B220" s="243"/>
      <c r="C220" s="244"/>
      <c r="D220" s="239" t="s">
        <v>183</v>
      </c>
      <c r="E220" s="254" t="s">
        <v>21</v>
      </c>
      <c r="F220" s="255" t="s">
        <v>204</v>
      </c>
      <c r="G220" s="244"/>
      <c r="H220" s="256">
        <v>2.65</v>
      </c>
      <c r="I220" s="248"/>
      <c r="J220" s="244"/>
      <c r="K220" s="244"/>
      <c r="L220" s="249"/>
      <c r="M220" s="250"/>
      <c r="N220" s="251"/>
      <c r="O220" s="251"/>
      <c r="P220" s="251"/>
      <c r="Q220" s="251"/>
      <c r="R220" s="251"/>
      <c r="S220" s="251"/>
      <c r="T220" s="252"/>
      <c r="AT220" s="253" t="s">
        <v>183</v>
      </c>
      <c r="AU220" s="253" t="s">
        <v>82</v>
      </c>
      <c r="AV220" s="14" t="s">
        <v>181</v>
      </c>
      <c r="AW220" s="14" t="s">
        <v>35</v>
      </c>
      <c r="AX220" s="14" t="s">
        <v>80</v>
      </c>
      <c r="AY220" s="253" t="s">
        <v>173</v>
      </c>
    </row>
    <row r="221" spans="2:65" s="1" customFormat="1" ht="31.5" customHeight="1">
      <c r="B221" s="41"/>
      <c r="C221" s="262" t="s">
        <v>548</v>
      </c>
      <c r="D221" s="262" t="s">
        <v>710</v>
      </c>
      <c r="E221" s="263" t="s">
        <v>1057</v>
      </c>
      <c r="F221" s="264" t="s">
        <v>1054</v>
      </c>
      <c r="G221" s="265" t="s">
        <v>199</v>
      </c>
      <c r="H221" s="266">
        <v>1</v>
      </c>
      <c r="I221" s="267"/>
      <c r="J221" s="268">
        <f>ROUND(I221*H221,2)</f>
        <v>0</v>
      </c>
      <c r="K221" s="264" t="s">
        <v>180</v>
      </c>
      <c r="L221" s="269"/>
      <c r="M221" s="270" t="s">
        <v>21</v>
      </c>
      <c r="N221" s="271" t="s">
        <v>43</v>
      </c>
      <c r="O221" s="42"/>
      <c r="P221" s="202">
        <f>O221*H221</f>
        <v>0</v>
      </c>
      <c r="Q221" s="202">
        <v>0.051</v>
      </c>
      <c r="R221" s="202">
        <f>Q221*H221</f>
        <v>0.051</v>
      </c>
      <c r="S221" s="202">
        <v>0</v>
      </c>
      <c r="T221" s="203">
        <f>S221*H221</f>
        <v>0</v>
      </c>
      <c r="AR221" s="24" t="s">
        <v>600</v>
      </c>
      <c r="AT221" s="24" t="s">
        <v>710</v>
      </c>
      <c r="AU221" s="24" t="s">
        <v>82</v>
      </c>
      <c r="AY221" s="24" t="s">
        <v>173</v>
      </c>
      <c r="BE221" s="204">
        <f>IF(N221="základní",J221,0)</f>
        <v>0</v>
      </c>
      <c r="BF221" s="204">
        <f>IF(N221="snížená",J221,0)</f>
        <v>0</v>
      </c>
      <c r="BG221" s="204">
        <f>IF(N221="zákl. přenesená",J221,0)</f>
        <v>0</v>
      </c>
      <c r="BH221" s="204">
        <f>IF(N221="sníž. přenesená",J221,0)</f>
        <v>0</v>
      </c>
      <c r="BI221" s="204">
        <f>IF(N221="nulová",J221,0)</f>
        <v>0</v>
      </c>
      <c r="BJ221" s="24" t="s">
        <v>80</v>
      </c>
      <c r="BK221" s="204">
        <f>ROUND(I221*H221,2)</f>
        <v>0</v>
      </c>
      <c r="BL221" s="24" t="s">
        <v>465</v>
      </c>
      <c r="BM221" s="24" t="s">
        <v>1058</v>
      </c>
    </row>
    <row r="222" spans="2:51" s="11" customFormat="1" ht="27">
      <c r="B222" s="205"/>
      <c r="C222" s="206"/>
      <c r="D222" s="207" t="s">
        <v>183</v>
      </c>
      <c r="E222" s="208" t="s">
        <v>21</v>
      </c>
      <c r="F222" s="209" t="s">
        <v>1054</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ht="13.5">
      <c r="B223" s="217"/>
      <c r="C223" s="218"/>
      <c r="D223" s="207" t="s">
        <v>183</v>
      </c>
      <c r="E223" s="219" t="s">
        <v>21</v>
      </c>
      <c r="F223" s="220" t="s">
        <v>80</v>
      </c>
      <c r="G223" s="218"/>
      <c r="H223" s="221">
        <v>1</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4" customFormat="1" ht="13.5">
      <c r="B224" s="243"/>
      <c r="C224" s="244"/>
      <c r="D224" s="239" t="s">
        <v>183</v>
      </c>
      <c r="E224" s="254" t="s">
        <v>21</v>
      </c>
      <c r="F224" s="255" t="s">
        <v>204</v>
      </c>
      <c r="G224" s="244"/>
      <c r="H224" s="256">
        <v>1</v>
      </c>
      <c r="I224" s="248"/>
      <c r="J224" s="244"/>
      <c r="K224" s="244"/>
      <c r="L224" s="249"/>
      <c r="M224" s="250"/>
      <c r="N224" s="251"/>
      <c r="O224" s="251"/>
      <c r="P224" s="251"/>
      <c r="Q224" s="251"/>
      <c r="R224" s="251"/>
      <c r="S224" s="251"/>
      <c r="T224" s="252"/>
      <c r="AT224" s="253" t="s">
        <v>183</v>
      </c>
      <c r="AU224" s="253" t="s">
        <v>82</v>
      </c>
      <c r="AV224" s="14" t="s">
        <v>181</v>
      </c>
      <c r="AW224" s="14" t="s">
        <v>35</v>
      </c>
      <c r="AX224" s="14" t="s">
        <v>80</v>
      </c>
      <c r="AY224" s="253" t="s">
        <v>173</v>
      </c>
    </row>
    <row r="225" spans="2:65" s="1" customFormat="1" ht="31.5" customHeight="1">
      <c r="B225" s="41"/>
      <c r="C225" s="193" t="s">
        <v>558</v>
      </c>
      <c r="D225" s="193" t="s">
        <v>176</v>
      </c>
      <c r="E225" s="194" t="s">
        <v>1028</v>
      </c>
      <c r="F225" s="195" t="s">
        <v>1029</v>
      </c>
      <c r="G225" s="196" t="s">
        <v>1030</v>
      </c>
      <c r="H225" s="277"/>
      <c r="I225" s="198"/>
      <c r="J225" s="199">
        <f>ROUND(I225*H225,2)</f>
        <v>0</v>
      </c>
      <c r="K225" s="195" t="s">
        <v>180</v>
      </c>
      <c r="L225" s="61"/>
      <c r="M225" s="200" t="s">
        <v>21</v>
      </c>
      <c r="N225" s="201" t="s">
        <v>43</v>
      </c>
      <c r="O225" s="42"/>
      <c r="P225" s="202">
        <f>O225*H225</f>
        <v>0</v>
      </c>
      <c r="Q225" s="202">
        <v>0</v>
      </c>
      <c r="R225" s="202">
        <f>Q225*H225</f>
        <v>0</v>
      </c>
      <c r="S225" s="202">
        <v>0</v>
      </c>
      <c r="T225" s="203">
        <f>S225*H225</f>
        <v>0</v>
      </c>
      <c r="AR225" s="24" t="s">
        <v>465</v>
      </c>
      <c r="AT225" s="24" t="s">
        <v>176</v>
      </c>
      <c r="AU225" s="24" t="s">
        <v>82</v>
      </c>
      <c r="AY225" s="24" t="s">
        <v>173</v>
      </c>
      <c r="BE225" s="204">
        <f>IF(N225="základní",J225,0)</f>
        <v>0</v>
      </c>
      <c r="BF225" s="204">
        <f>IF(N225="snížená",J225,0)</f>
        <v>0</v>
      </c>
      <c r="BG225" s="204">
        <f>IF(N225="zákl. přenesená",J225,0)</f>
        <v>0</v>
      </c>
      <c r="BH225" s="204">
        <f>IF(N225="sníž. přenesená",J225,0)</f>
        <v>0</v>
      </c>
      <c r="BI225" s="204">
        <f>IF(N225="nulová",J225,0)</f>
        <v>0</v>
      </c>
      <c r="BJ225" s="24" t="s">
        <v>80</v>
      </c>
      <c r="BK225" s="204">
        <f>ROUND(I225*H225,2)</f>
        <v>0</v>
      </c>
      <c r="BL225" s="24" t="s">
        <v>465</v>
      </c>
      <c r="BM225" s="24" t="s">
        <v>1059</v>
      </c>
    </row>
    <row r="226" spans="2:63" s="10" customFormat="1" ht="29.85" customHeight="1">
      <c r="B226" s="176"/>
      <c r="C226" s="177"/>
      <c r="D226" s="190" t="s">
        <v>71</v>
      </c>
      <c r="E226" s="191" t="s">
        <v>1060</v>
      </c>
      <c r="F226" s="191" t="s">
        <v>1061</v>
      </c>
      <c r="G226" s="177"/>
      <c r="H226" s="177"/>
      <c r="I226" s="180"/>
      <c r="J226" s="192">
        <f>BK226</f>
        <v>0</v>
      </c>
      <c r="K226" s="177"/>
      <c r="L226" s="182"/>
      <c r="M226" s="183"/>
      <c r="N226" s="184"/>
      <c r="O226" s="184"/>
      <c r="P226" s="185">
        <f>SUM(P227:P235)</f>
        <v>0</v>
      </c>
      <c r="Q226" s="184"/>
      <c r="R226" s="185">
        <f>SUM(R227:R235)</f>
        <v>0.00062510692</v>
      </c>
      <c r="S226" s="184"/>
      <c r="T226" s="186">
        <f>SUM(T227:T235)</f>
        <v>0</v>
      </c>
      <c r="AR226" s="187" t="s">
        <v>82</v>
      </c>
      <c r="AT226" s="188" t="s">
        <v>71</v>
      </c>
      <c r="AU226" s="188" t="s">
        <v>80</v>
      </c>
      <c r="AY226" s="187" t="s">
        <v>173</v>
      </c>
      <c r="BK226" s="189">
        <f>SUM(BK227:BK235)</f>
        <v>0</v>
      </c>
    </row>
    <row r="227" spans="2:65" s="1" customFormat="1" ht="22.5" customHeight="1">
      <c r="B227" s="41"/>
      <c r="C227" s="193" t="s">
        <v>568</v>
      </c>
      <c r="D227" s="193" t="s">
        <v>176</v>
      </c>
      <c r="E227" s="194" t="s">
        <v>1062</v>
      </c>
      <c r="F227" s="195" t="s">
        <v>1063</v>
      </c>
      <c r="G227" s="196" t="s">
        <v>179</v>
      </c>
      <c r="H227" s="197">
        <v>1.403</v>
      </c>
      <c r="I227" s="198"/>
      <c r="J227" s="199">
        <f>ROUND(I227*H227,2)</f>
        <v>0</v>
      </c>
      <c r="K227" s="195" t="s">
        <v>21</v>
      </c>
      <c r="L227" s="61"/>
      <c r="M227" s="200" t="s">
        <v>21</v>
      </c>
      <c r="N227" s="201" t="s">
        <v>43</v>
      </c>
      <c r="O227" s="42"/>
      <c r="P227" s="202">
        <f>O227*H227</f>
        <v>0</v>
      </c>
      <c r="Q227" s="202">
        <v>3.64E-06</v>
      </c>
      <c r="R227" s="202">
        <f>Q227*H227</f>
        <v>5.10692E-06</v>
      </c>
      <c r="S227" s="202">
        <v>0</v>
      </c>
      <c r="T227" s="203">
        <f>S227*H227</f>
        <v>0</v>
      </c>
      <c r="AR227" s="24" t="s">
        <v>465</v>
      </c>
      <c r="AT227" s="24" t="s">
        <v>176</v>
      </c>
      <c r="AU227" s="24" t="s">
        <v>82</v>
      </c>
      <c r="AY227" s="24" t="s">
        <v>173</v>
      </c>
      <c r="BE227" s="204">
        <f>IF(N227="základní",J227,0)</f>
        <v>0</v>
      </c>
      <c r="BF227" s="204">
        <f>IF(N227="snížená",J227,0)</f>
        <v>0</v>
      </c>
      <c r="BG227" s="204">
        <f>IF(N227="zákl. přenesená",J227,0)</f>
        <v>0</v>
      </c>
      <c r="BH227" s="204">
        <f>IF(N227="sníž. přenesená",J227,0)</f>
        <v>0</v>
      </c>
      <c r="BI227" s="204">
        <f>IF(N227="nulová",J227,0)</f>
        <v>0</v>
      </c>
      <c r="BJ227" s="24" t="s">
        <v>80</v>
      </c>
      <c r="BK227" s="204">
        <f>ROUND(I227*H227,2)</f>
        <v>0</v>
      </c>
      <c r="BL227" s="24" t="s">
        <v>465</v>
      </c>
      <c r="BM227" s="24" t="s">
        <v>1064</v>
      </c>
    </row>
    <row r="228" spans="2:51" s="11" customFormat="1" ht="13.5">
      <c r="B228" s="205"/>
      <c r="C228" s="206"/>
      <c r="D228" s="207" t="s">
        <v>183</v>
      </c>
      <c r="E228" s="208" t="s">
        <v>21</v>
      </c>
      <c r="F228" s="209" t="s">
        <v>1065</v>
      </c>
      <c r="G228" s="206"/>
      <c r="H228" s="210" t="s">
        <v>21</v>
      </c>
      <c r="I228" s="211"/>
      <c r="J228" s="206"/>
      <c r="K228" s="206"/>
      <c r="L228" s="212"/>
      <c r="M228" s="213"/>
      <c r="N228" s="214"/>
      <c r="O228" s="214"/>
      <c r="P228" s="214"/>
      <c r="Q228" s="214"/>
      <c r="R228" s="214"/>
      <c r="S228" s="214"/>
      <c r="T228" s="215"/>
      <c r="AT228" s="216" t="s">
        <v>183</v>
      </c>
      <c r="AU228" s="216" t="s">
        <v>82</v>
      </c>
      <c r="AV228" s="11" t="s">
        <v>80</v>
      </c>
      <c r="AW228" s="11" t="s">
        <v>35</v>
      </c>
      <c r="AX228" s="11" t="s">
        <v>72</v>
      </c>
      <c r="AY228" s="216" t="s">
        <v>173</v>
      </c>
    </row>
    <row r="229" spans="2:51" s="11" customFormat="1" ht="13.5">
      <c r="B229" s="205"/>
      <c r="C229" s="206"/>
      <c r="D229" s="207" t="s">
        <v>183</v>
      </c>
      <c r="E229" s="208" t="s">
        <v>21</v>
      </c>
      <c r="F229" s="209" t="s">
        <v>1055</v>
      </c>
      <c r="G229" s="206"/>
      <c r="H229" s="210" t="s">
        <v>21</v>
      </c>
      <c r="I229" s="211"/>
      <c r="J229" s="206"/>
      <c r="K229" s="206"/>
      <c r="L229" s="212"/>
      <c r="M229" s="213"/>
      <c r="N229" s="214"/>
      <c r="O229" s="214"/>
      <c r="P229" s="214"/>
      <c r="Q229" s="214"/>
      <c r="R229" s="214"/>
      <c r="S229" s="214"/>
      <c r="T229" s="215"/>
      <c r="AT229" s="216" t="s">
        <v>183</v>
      </c>
      <c r="AU229" s="216" t="s">
        <v>82</v>
      </c>
      <c r="AV229" s="11" t="s">
        <v>80</v>
      </c>
      <c r="AW229" s="11" t="s">
        <v>35</v>
      </c>
      <c r="AX229" s="11" t="s">
        <v>72</v>
      </c>
      <c r="AY229" s="216" t="s">
        <v>173</v>
      </c>
    </row>
    <row r="230" spans="2:51" s="12" customFormat="1" ht="13.5">
      <c r="B230" s="217"/>
      <c r="C230" s="218"/>
      <c r="D230" s="207" t="s">
        <v>183</v>
      </c>
      <c r="E230" s="219" t="s">
        <v>21</v>
      </c>
      <c r="F230" s="220" t="s">
        <v>1066</v>
      </c>
      <c r="G230" s="218"/>
      <c r="H230" s="221">
        <v>1.403</v>
      </c>
      <c r="I230" s="222"/>
      <c r="J230" s="218"/>
      <c r="K230" s="218"/>
      <c r="L230" s="223"/>
      <c r="M230" s="224"/>
      <c r="N230" s="225"/>
      <c r="O230" s="225"/>
      <c r="P230" s="225"/>
      <c r="Q230" s="225"/>
      <c r="R230" s="225"/>
      <c r="S230" s="225"/>
      <c r="T230" s="226"/>
      <c r="AT230" s="227" t="s">
        <v>183</v>
      </c>
      <c r="AU230" s="227" t="s">
        <v>82</v>
      </c>
      <c r="AV230" s="12" t="s">
        <v>82</v>
      </c>
      <c r="AW230" s="12" t="s">
        <v>35</v>
      </c>
      <c r="AX230" s="12" t="s">
        <v>72</v>
      </c>
      <c r="AY230" s="227" t="s">
        <v>173</v>
      </c>
    </row>
    <row r="231" spans="2:51" s="14" customFormat="1" ht="13.5">
      <c r="B231" s="243"/>
      <c r="C231" s="244"/>
      <c r="D231" s="239" t="s">
        <v>183</v>
      </c>
      <c r="E231" s="254" t="s">
        <v>21</v>
      </c>
      <c r="F231" s="255" t="s">
        <v>204</v>
      </c>
      <c r="G231" s="244"/>
      <c r="H231" s="256">
        <v>1.403</v>
      </c>
      <c r="I231" s="248"/>
      <c r="J231" s="244"/>
      <c r="K231" s="244"/>
      <c r="L231" s="249"/>
      <c r="M231" s="250"/>
      <c r="N231" s="251"/>
      <c r="O231" s="251"/>
      <c r="P231" s="251"/>
      <c r="Q231" s="251"/>
      <c r="R231" s="251"/>
      <c r="S231" s="251"/>
      <c r="T231" s="252"/>
      <c r="AT231" s="253" t="s">
        <v>183</v>
      </c>
      <c r="AU231" s="253" t="s">
        <v>82</v>
      </c>
      <c r="AV231" s="14" t="s">
        <v>181</v>
      </c>
      <c r="AW231" s="14" t="s">
        <v>35</v>
      </c>
      <c r="AX231" s="14" t="s">
        <v>80</v>
      </c>
      <c r="AY231" s="253" t="s">
        <v>173</v>
      </c>
    </row>
    <row r="232" spans="2:65" s="1" customFormat="1" ht="22.5" customHeight="1">
      <c r="B232" s="41"/>
      <c r="C232" s="262" t="s">
        <v>574</v>
      </c>
      <c r="D232" s="262" t="s">
        <v>710</v>
      </c>
      <c r="E232" s="263" t="s">
        <v>1067</v>
      </c>
      <c r="F232" s="264" t="s">
        <v>1068</v>
      </c>
      <c r="G232" s="265" t="s">
        <v>199</v>
      </c>
      <c r="H232" s="266">
        <v>1</v>
      </c>
      <c r="I232" s="267"/>
      <c r="J232" s="268">
        <f>ROUND(I232*H232,2)</f>
        <v>0</v>
      </c>
      <c r="K232" s="264" t="s">
        <v>180</v>
      </c>
      <c r="L232" s="269"/>
      <c r="M232" s="270" t="s">
        <v>21</v>
      </c>
      <c r="N232" s="271" t="s">
        <v>43</v>
      </c>
      <c r="O232" s="42"/>
      <c r="P232" s="202">
        <f>O232*H232</f>
        <v>0</v>
      </c>
      <c r="Q232" s="202">
        <v>0.00062</v>
      </c>
      <c r="R232" s="202">
        <f>Q232*H232</f>
        <v>0.00062</v>
      </c>
      <c r="S232" s="202">
        <v>0</v>
      </c>
      <c r="T232" s="203">
        <f>S232*H232</f>
        <v>0</v>
      </c>
      <c r="AR232" s="24" t="s">
        <v>600</v>
      </c>
      <c r="AT232" s="24" t="s">
        <v>710</v>
      </c>
      <c r="AU232" s="24" t="s">
        <v>82</v>
      </c>
      <c r="AY232" s="24" t="s">
        <v>173</v>
      </c>
      <c r="BE232" s="204">
        <f>IF(N232="základní",J232,0)</f>
        <v>0</v>
      </c>
      <c r="BF232" s="204">
        <f>IF(N232="snížená",J232,0)</f>
        <v>0</v>
      </c>
      <c r="BG232" s="204">
        <f>IF(N232="zákl. přenesená",J232,0)</f>
        <v>0</v>
      </c>
      <c r="BH232" s="204">
        <f>IF(N232="sníž. přenesená",J232,0)</f>
        <v>0</v>
      </c>
      <c r="BI232" s="204">
        <f>IF(N232="nulová",J232,0)</f>
        <v>0</v>
      </c>
      <c r="BJ232" s="24" t="s">
        <v>80</v>
      </c>
      <c r="BK232" s="204">
        <f>ROUND(I232*H232,2)</f>
        <v>0</v>
      </c>
      <c r="BL232" s="24" t="s">
        <v>465</v>
      </c>
      <c r="BM232" s="24" t="s">
        <v>1069</v>
      </c>
    </row>
    <row r="233" spans="2:51" s="11" customFormat="1" ht="13.5">
      <c r="B233" s="205"/>
      <c r="C233" s="206"/>
      <c r="D233" s="207" t="s">
        <v>183</v>
      </c>
      <c r="E233" s="208" t="s">
        <v>21</v>
      </c>
      <c r="F233" s="209" t="s">
        <v>1068</v>
      </c>
      <c r="G233" s="206"/>
      <c r="H233" s="210" t="s">
        <v>21</v>
      </c>
      <c r="I233" s="211"/>
      <c r="J233" s="206"/>
      <c r="K233" s="206"/>
      <c r="L233" s="212"/>
      <c r="M233" s="213"/>
      <c r="N233" s="214"/>
      <c r="O233" s="214"/>
      <c r="P233" s="214"/>
      <c r="Q233" s="214"/>
      <c r="R233" s="214"/>
      <c r="S233" s="214"/>
      <c r="T233" s="215"/>
      <c r="AT233" s="216" t="s">
        <v>183</v>
      </c>
      <c r="AU233" s="216" t="s">
        <v>82</v>
      </c>
      <c r="AV233" s="11" t="s">
        <v>80</v>
      </c>
      <c r="AW233" s="11" t="s">
        <v>35</v>
      </c>
      <c r="AX233" s="11" t="s">
        <v>72</v>
      </c>
      <c r="AY233" s="216" t="s">
        <v>173</v>
      </c>
    </row>
    <row r="234" spans="2:51" s="12" customFormat="1" ht="13.5">
      <c r="B234" s="217"/>
      <c r="C234" s="218"/>
      <c r="D234" s="207" t="s">
        <v>183</v>
      </c>
      <c r="E234" s="219" t="s">
        <v>21</v>
      </c>
      <c r="F234" s="220" t="s">
        <v>80</v>
      </c>
      <c r="G234" s="218"/>
      <c r="H234" s="221">
        <v>1</v>
      </c>
      <c r="I234" s="222"/>
      <c r="J234" s="218"/>
      <c r="K234" s="218"/>
      <c r="L234" s="223"/>
      <c r="M234" s="224"/>
      <c r="N234" s="225"/>
      <c r="O234" s="225"/>
      <c r="P234" s="225"/>
      <c r="Q234" s="225"/>
      <c r="R234" s="225"/>
      <c r="S234" s="225"/>
      <c r="T234" s="226"/>
      <c r="AT234" s="227" t="s">
        <v>183</v>
      </c>
      <c r="AU234" s="227" t="s">
        <v>82</v>
      </c>
      <c r="AV234" s="12" t="s">
        <v>82</v>
      </c>
      <c r="AW234" s="12" t="s">
        <v>35</v>
      </c>
      <c r="AX234" s="12" t="s">
        <v>72</v>
      </c>
      <c r="AY234" s="227" t="s">
        <v>173</v>
      </c>
    </row>
    <row r="235" spans="2:51" s="14" customFormat="1" ht="13.5">
      <c r="B235" s="243"/>
      <c r="C235" s="244"/>
      <c r="D235" s="207" t="s">
        <v>183</v>
      </c>
      <c r="E235" s="245" t="s">
        <v>21</v>
      </c>
      <c r="F235" s="246" t="s">
        <v>204</v>
      </c>
      <c r="G235" s="244"/>
      <c r="H235" s="247">
        <v>1</v>
      </c>
      <c r="I235" s="248"/>
      <c r="J235" s="244"/>
      <c r="K235" s="244"/>
      <c r="L235" s="249"/>
      <c r="M235" s="259"/>
      <c r="N235" s="260"/>
      <c r="O235" s="260"/>
      <c r="P235" s="260"/>
      <c r="Q235" s="260"/>
      <c r="R235" s="260"/>
      <c r="S235" s="260"/>
      <c r="T235" s="261"/>
      <c r="AT235" s="253" t="s">
        <v>183</v>
      </c>
      <c r="AU235" s="253" t="s">
        <v>82</v>
      </c>
      <c r="AV235" s="14" t="s">
        <v>181</v>
      </c>
      <c r="AW235" s="14" t="s">
        <v>35</v>
      </c>
      <c r="AX235" s="14" t="s">
        <v>80</v>
      </c>
      <c r="AY235" s="253" t="s">
        <v>173</v>
      </c>
    </row>
    <row r="236" spans="2:12" s="1" customFormat="1" ht="6.95" customHeight="1">
      <c r="B236" s="56"/>
      <c r="C236" s="57"/>
      <c r="D236" s="57"/>
      <c r="E236" s="57"/>
      <c r="F236" s="57"/>
      <c r="G236" s="57"/>
      <c r="H236" s="57"/>
      <c r="I236" s="139"/>
      <c r="J236" s="57"/>
      <c r="K236" s="57"/>
      <c r="L236" s="61"/>
    </row>
  </sheetData>
  <sheetProtection algorithmName="SHA-512" hashValue="0dQE3tpIyhh6atp6RFnmMukVhF6e5fW4P2TT5aT+N3pnfaLRihFWqOycq4TNvmBpSnu5dwPAM5g7SxzX+OcL2A==" saltValue="A7SO/Wq+bMU8p/+rikdGyg==" spinCount="100000" sheet="1" objects="1" scenarios="1" formatCells="0" formatColumns="0" formatRows="0" sort="0" autoFilter="0"/>
  <autoFilter ref="C82:K235"/>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97</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1070</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ROUND(SUM(BE89:BE1406),2)</f>
        <v>0</v>
      </c>
      <c r="G30" s="42"/>
      <c r="H30" s="42"/>
      <c r="I30" s="131">
        <v>0.21</v>
      </c>
      <c r="J30" s="130">
        <f>ROUND(ROUND((SUM(BE89:BE1406)),2)*I30,2)</f>
        <v>0</v>
      </c>
      <c r="K30" s="45"/>
    </row>
    <row r="31" spans="2:11" s="1" customFormat="1" ht="14.45" customHeight="1">
      <c r="B31" s="41"/>
      <c r="C31" s="42"/>
      <c r="D31" s="42"/>
      <c r="E31" s="49" t="s">
        <v>44</v>
      </c>
      <c r="F31" s="130">
        <f>ROUND(SUM(BF89:BF1406),2)</f>
        <v>0</v>
      </c>
      <c r="G31" s="42"/>
      <c r="H31" s="42"/>
      <c r="I31" s="131">
        <v>0.15</v>
      </c>
      <c r="J31" s="130">
        <f>ROUND(ROUND((SUM(BF89:BF1406)),2)*I31,2)</f>
        <v>0</v>
      </c>
      <c r="K31" s="45"/>
    </row>
    <row r="32" spans="2:11" s="1" customFormat="1" ht="14.45" customHeight="1" hidden="1">
      <c r="B32" s="41"/>
      <c r="C32" s="42"/>
      <c r="D32" s="42"/>
      <c r="E32" s="49" t="s">
        <v>45</v>
      </c>
      <c r="F32" s="130">
        <f>ROUND(SUM(BG89:BG1406),2)</f>
        <v>0</v>
      </c>
      <c r="G32" s="42"/>
      <c r="H32" s="42"/>
      <c r="I32" s="131">
        <v>0.21</v>
      </c>
      <c r="J32" s="130">
        <v>0</v>
      </c>
      <c r="K32" s="45"/>
    </row>
    <row r="33" spans="2:11" s="1" customFormat="1" ht="14.45" customHeight="1" hidden="1">
      <c r="B33" s="41"/>
      <c r="C33" s="42"/>
      <c r="D33" s="42"/>
      <c r="E33" s="49" t="s">
        <v>46</v>
      </c>
      <c r="F33" s="130">
        <f>ROUND(SUM(BH89:BH1406),2)</f>
        <v>0</v>
      </c>
      <c r="G33" s="42"/>
      <c r="H33" s="42"/>
      <c r="I33" s="131">
        <v>0.15</v>
      </c>
      <c r="J33" s="130">
        <v>0</v>
      </c>
      <c r="K33" s="45"/>
    </row>
    <row r="34" spans="2:11" s="1" customFormat="1" ht="14.45" customHeight="1" hidden="1">
      <c r="B34" s="41"/>
      <c r="C34" s="42"/>
      <c r="D34" s="42"/>
      <c r="E34" s="49" t="s">
        <v>47</v>
      </c>
      <c r="F34" s="130">
        <f>ROUND(SUM(BI89:BI1406),2)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2017-087-06 - Omítky, malby, obklady</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J89</f>
        <v>0</v>
      </c>
      <c r="K56" s="45"/>
      <c r="AU56" s="24" t="s">
        <v>144</v>
      </c>
    </row>
    <row r="57" spans="2:11" s="7" customFormat="1" ht="24.95" customHeight="1">
      <c r="B57" s="149"/>
      <c r="C57" s="150"/>
      <c r="D57" s="151" t="s">
        <v>145</v>
      </c>
      <c r="E57" s="152"/>
      <c r="F57" s="152"/>
      <c r="G57" s="152"/>
      <c r="H57" s="152"/>
      <c r="I57" s="153"/>
      <c r="J57" s="154">
        <f>J90</f>
        <v>0</v>
      </c>
      <c r="K57" s="155"/>
    </row>
    <row r="58" spans="2:11" s="8" customFormat="1" ht="19.9" customHeight="1">
      <c r="B58" s="156"/>
      <c r="C58" s="157"/>
      <c r="D58" s="158" t="s">
        <v>762</v>
      </c>
      <c r="E58" s="159"/>
      <c r="F58" s="159"/>
      <c r="G58" s="159"/>
      <c r="H58" s="159"/>
      <c r="I58" s="160"/>
      <c r="J58" s="161">
        <f>J91</f>
        <v>0</v>
      </c>
      <c r="K58" s="162"/>
    </row>
    <row r="59" spans="2:11" s="8" customFormat="1" ht="19.9" customHeight="1">
      <c r="B59" s="156"/>
      <c r="C59" s="157"/>
      <c r="D59" s="158" t="s">
        <v>1071</v>
      </c>
      <c r="E59" s="159"/>
      <c r="F59" s="159"/>
      <c r="G59" s="159"/>
      <c r="H59" s="159"/>
      <c r="I59" s="160"/>
      <c r="J59" s="161">
        <f>J197</f>
        <v>0</v>
      </c>
      <c r="K59" s="162"/>
    </row>
    <row r="60" spans="2:11" s="8" customFormat="1" ht="19.9" customHeight="1">
      <c r="B60" s="156"/>
      <c r="C60" s="157"/>
      <c r="D60" s="158" t="s">
        <v>1072</v>
      </c>
      <c r="E60" s="159"/>
      <c r="F60" s="159"/>
      <c r="G60" s="159"/>
      <c r="H60" s="159"/>
      <c r="I60" s="160"/>
      <c r="J60" s="161">
        <f>J249</f>
        <v>0</v>
      </c>
      <c r="K60" s="162"/>
    </row>
    <row r="61" spans="2:11" s="8" customFormat="1" ht="19.9" customHeight="1">
      <c r="B61" s="156"/>
      <c r="C61" s="157"/>
      <c r="D61" s="158" t="s">
        <v>1073</v>
      </c>
      <c r="E61" s="159"/>
      <c r="F61" s="159"/>
      <c r="G61" s="159"/>
      <c r="H61" s="159"/>
      <c r="I61" s="160"/>
      <c r="J61" s="161">
        <f>J274</f>
        <v>0</v>
      </c>
      <c r="K61" s="162"/>
    </row>
    <row r="62" spans="2:11" s="8" customFormat="1" ht="19.9" customHeight="1">
      <c r="B62" s="156"/>
      <c r="C62" s="157"/>
      <c r="D62" s="158" t="s">
        <v>689</v>
      </c>
      <c r="E62" s="159"/>
      <c r="F62" s="159"/>
      <c r="G62" s="159"/>
      <c r="H62" s="159"/>
      <c r="I62" s="160"/>
      <c r="J62" s="161">
        <f>J325</f>
        <v>0</v>
      </c>
      <c r="K62" s="162"/>
    </row>
    <row r="63" spans="2:11" s="7" customFormat="1" ht="24.95" customHeight="1">
      <c r="B63" s="149"/>
      <c r="C63" s="150"/>
      <c r="D63" s="151" t="s">
        <v>150</v>
      </c>
      <c r="E63" s="152"/>
      <c r="F63" s="152"/>
      <c r="G63" s="152"/>
      <c r="H63" s="152"/>
      <c r="I63" s="153"/>
      <c r="J63" s="154">
        <f>J327</f>
        <v>0</v>
      </c>
      <c r="K63" s="155"/>
    </row>
    <row r="64" spans="2:11" s="8" customFormat="1" ht="19.9" customHeight="1">
      <c r="B64" s="156"/>
      <c r="C64" s="157"/>
      <c r="D64" s="158" t="s">
        <v>763</v>
      </c>
      <c r="E64" s="159"/>
      <c r="F64" s="159"/>
      <c r="G64" s="159"/>
      <c r="H64" s="159"/>
      <c r="I64" s="160"/>
      <c r="J64" s="161">
        <f>J328</f>
        <v>0</v>
      </c>
      <c r="K64" s="162"/>
    </row>
    <row r="65" spans="2:11" s="8" customFormat="1" ht="19.9" customHeight="1">
      <c r="B65" s="156"/>
      <c r="C65" s="157"/>
      <c r="D65" s="158" t="s">
        <v>1074</v>
      </c>
      <c r="E65" s="159"/>
      <c r="F65" s="159"/>
      <c r="G65" s="159"/>
      <c r="H65" s="159"/>
      <c r="I65" s="160"/>
      <c r="J65" s="161">
        <f>J361</f>
        <v>0</v>
      </c>
      <c r="K65" s="162"/>
    </row>
    <row r="66" spans="2:11" s="8" customFormat="1" ht="19.9" customHeight="1">
      <c r="B66" s="156"/>
      <c r="C66" s="157"/>
      <c r="D66" s="158" t="s">
        <v>154</v>
      </c>
      <c r="E66" s="159"/>
      <c r="F66" s="159"/>
      <c r="G66" s="159"/>
      <c r="H66" s="159"/>
      <c r="I66" s="160"/>
      <c r="J66" s="161">
        <f>J377</f>
        <v>0</v>
      </c>
      <c r="K66" s="162"/>
    </row>
    <row r="67" spans="2:11" s="8" customFormat="1" ht="19.9" customHeight="1">
      <c r="B67" s="156"/>
      <c r="C67" s="157"/>
      <c r="D67" s="158" t="s">
        <v>1075</v>
      </c>
      <c r="E67" s="159"/>
      <c r="F67" s="159"/>
      <c r="G67" s="159"/>
      <c r="H67" s="159"/>
      <c r="I67" s="160"/>
      <c r="J67" s="161">
        <f>J388</f>
        <v>0</v>
      </c>
      <c r="K67" s="162"/>
    </row>
    <row r="68" spans="2:11" s="8" customFormat="1" ht="19.9" customHeight="1">
      <c r="B68" s="156"/>
      <c r="C68" s="157"/>
      <c r="D68" s="158" t="s">
        <v>1076</v>
      </c>
      <c r="E68" s="159"/>
      <c r="F68" s="159"/>
      <c r="G68" s="159"/>
      <c r="H68" s="159"/>
      <c r="I68" s="160"/>
      <c r="J68" s="161">
        <f>J572</f>
        <v>0</v>
      </c>
      <c r="K68" s="162"/>
    </row>
    <row r="69" spans="2:11" s="8" customFormat="1" ht="19.9" customHeight="1">
      <c r="B69" s="156"/>
      <c r="C69" s="157"/>
      <c r="D69" s="158" t="s">
        <v>1077</v>
      </c>
      <c r="E69" s="159"/>
      <c r="F69" s="159"/>
      <c r="G69" s="159"/>
      <c r="H69" s="159"/>
      <c r="I69" s="160"/>
      <c r="J69" s="161">
        <f>J585</f>
        <v>0</v>
      </c>
      <c r="K69" s="162"/>
    </row>
    <row r="70" spans="2:11" s="1" customFormat="1" ht="21.75" customHeight="1">
      <c r="B70" s="41"/>
      <c r="C70" s="42"/>
      <c r="D70" s="42"/>
      <c r="E70" s="42"/>
      <c r="F70" s="42"/>
      <c r="G70" s="42"/>
      <c r="H70" s="42"/>
      <c r="I70" s="118"/>
      <c r="J70" s="42"/>
      <c r="K70" s="45"/>
    </row>
    <row r="71" spans="2:11" s="1" customFormat="1" ht="6.95" customHeight="1">
      <c r="B71" s="56"/>
      <c r="C71" s="57"/>
      <c r="D71" s="57"/>
      <c r="E71" s="57"/>
      <c r="F71" s="57"/>
      <c r="G71" s="57"/>
      <c r="H71" s="57"/>
      <c r="I71" s="139"/>
      <c r="J71" s="57"/>
      <c r="K71" s="58"/>
    </row>
    <row r="75" spans="2:12" s="1" customFormat="1" ht="6.95" customHeight="1">
      <c r="B75" s="59"/>
      <c r="C75" s="60"/>
      <c r="D75" s="60"/>
      <c r="E75" s="60"/>
      <c r="F75" s="60"/>
      <c r="G75" s="60"/>
      <c r="H75" s="60"/>
      <c r="I75" s="142"/>
      <c r="J75" s="60"/>
      <c r="K75" s="60"/>
      <c r="L75" s="61"/>
    </row>
    <row r="76" spans="2:12" s="1" customFormat="1" ht="36.95" customHeight="1">
      <c r="B76" s="41"/>
      <c r="C76" s="62" t="s">
        <v>157</v>
      </c>
      <c r="D76" s="63"/>
      <c r="E76" s="63"/>
      <c r="F76" s="63"/>
      <c r="G76" s="63"/>
      <c r="H76" s="63"/>
      <c r="I76" s="163"/>
      <c r="J76" s="63"/>
      <c r="K76" s="63"/>
      <c r="L76" s="61"/>
    </row>
    <row r="77" spans="2:12" s="1" customFormat="1" ht="6.95" customHeight="1">
      <c r="B77" s="41"/>
      <c r="C77" s="63"/>
      <c r="D77" s="63"/>
      <c r="E77" s="63"/>
      <c r="F77" s="63"/>
      <c r="G77" s="63"/>
      <c r="H77" s="63"/>
      <c r="I77" s="163"/>
      <c r="J77" s="63"/>
      <c r="K77" s="63"/>
      <c r="L77" s="61"/>
    </row>
    <row r="78" spans="2:12" s="1" customFormat="1" ht="14.45" customHeight="1">
      <c r="B78" s="41"/>
      <c r="C78" s="65" t="s">
        <v>18</v>
      </c>
      <c r="D78" s="63"/>
      <c r="E78" s="63"/>
      <c r="F78" s="63"/>
      <c r="G78" s="63"/>
      <c r="H78" s="63"/>
      <c r="I78" s="163"/>
      <c r="J78" s="63"/>
      <c r="K78" s="63"/>
      <c r="L78" s="61"/>
    </row>
    <row r="79" spans="2:12" s="1" customFormat="1" ht="22.5" customHeight="1">
      <c r="B79" s="41"/>
      <c r="C79" s="63"/>
      <c r="D79" s="63"/>
      <c r="E79" s="399" t="str">
        <f>E7</f>
        <v>Suterén I. stavba</v>
      </c>
      <c r="F79" s="400"/>
      <c r="G79" s="400"/>
      <c r="H79" s="400"/>
      <c r="I79" s="163"/>
      <c r="J79" s="63"/>
      <c r="K79" s="63"/>
      <c r="L79" s="61"/>
    </row>
    <row r="80" spans="2:12" s="1" customFormat="1" ht="14.45" customHeight="1">
      <c r="B80" s="41"/>
      <c r="C80" s="65" t="s">
        <v>137</v>
      </c>
      <c r="D80" s="63"/>
      <c r="E80" s="63"/>
      <c r="F80" s="63"/>
      <c r="G80" s="63"/>
      <c r="H80" s="63"/>
      <c r="I80" s="163"/>
      <c r="J80" s="63"/>
      <c r="K80" s="63"/>
      <c r="L80" s="61"/>
    </row>
    <row r="81" spans="2:12" s="1" customFormat="1" ht="23.25" customHeight="1">
      <c r="B81" s="41"/>
      <c r="C81" s="63"/>
      <c r="D81" s="63"/>
      <c r="E81" s="379" t="str">
        <f>E9</f>
        <v>2017-087-06 - Omítky, malby, obklady</v>
      </c>
      <c r="F81" s="401"/>
      <c r="G81" s="401"/>
      <c r="H81" s="401"/>
      <c r="I81" s="163"/>
      <c r="J81" s="63"/>
      <c r="K81" s="63"/>
      <c r="L81" s="61"/>
    </row>
    <row r="82" spans="2:12" s="1" customFormat="1" ht="6.95" customHeight="1">
      <c r="B82" s="41"/>
      <c r="C82" s="63"/>
      <c r="D82" s="63"/>
      <c r="E82" s="63"/>
      <c r="F82" s="63"/>
      <c r="G82" s="63"/>
      <c r="H82" s="63"/>
      <c r="I82" s="163"/>
      <c r="J82" s="63"/>
      <c r="K82" s="63"/>
      <c r="L82" s="61"/>
    </row>
    <row r="83" spans="2:12" s="1" customFormat="1" ht="18" customHeight="1">
      <c r="B83" s="41"/>
      <c r="C83" s="65" t="s">
        <v>23</v>
      </c>
      <c r="D83" s="63"/>
      <c r="E83" s="63"/>
      <c r="F83" s="164" t="str">
        <f>F12</f>
        <v>Kamýcká 1176, Praha 6</v>
      </c>
      <c r="G83" s="63"/>
      <c r="H83" s="63"/>
      <c r="I83" s="165" t="s">
        <v>25</v>
      </c>
      <c r="J83" s="73" t="str">
        <f>IF(J12="","",J12)</f>
        <v>28. 4. 2017</v>
      </c>
      <c r="K83" s="63"/>
      <c r="L83" s="61"/>
    </row>
    <row r="84" spans="2:12" s="1" customFormat="1" ht="6.95" customHeight="1">
      <c r="B84" s="41"/>
      <c r="C84" s="63"/>
      <c r="D84" s="63"/>
      <c r="E84" s="63"/>
      <c r="F84" s="63"/>
      <c r="G84" s="63"/>
      <c r="H84" s="63"/>
      <c r="I84" s="163"/>
      <c r="J84" s="63"/>
      <c r="K84" s="63"/>
      <c r="L84" s="61"/>
    </row>
    <row r="85" spans="2:12" s="1" customFormat="1" ht="15">
      <c r="B85" s="41"/>
      <c r="C85" s="65" t="s">
        <v>27</v>
      </c>
      <c r="D85" s="63"/>
      <c r="E85" s="63"/>
      <c r="F85" s="164" t="str">
        <f>E15</f>
        <v>ČZU v Praze Kamýcká 129, Praha 6</v>
      </c>
      <c r="G85" s="63"/>
      <c r="H85" s="63"/>
      <c r="I85" s="165" t="s">
        <v>33</v>
      </c>
      <c r="J85" s="164" t="str">
        <f>E21</f>
        <v>Ing. Vladimír Čapka Gestnerova 5/658, Praha 7</v>
      </c>
      <c r="K85" s="63"/>
      <c r="L85" s="61"/>
    </row>
    <row r="86" spans="2:12" s="1" customFormat="1" ht="14.45" customHeight="1">
      <c r="B86" s="41"/>
      <c r="C86" s="65" t="s">
        <v>31</v>
      </c>
      <c r="D86" s="63"/>
      <c r="E86" s="63"/>
      <c r="F86" s="164" t="str">
        <f>IF(E18="","",E18)</f>
        <v/>
      </c>
      <c r="G86" s="63"/>
      <c r="H86" s="63"/>
      <c r="I86" s="163"/>
      <c r="J86" s="63"/>
      <c r="K86" s="63"/>
      <c r="L86" s="61"/>
    </row>
    <row r="87" spans="2:12" s="1" customFormat="1" ht="10.35" customHeight="1">
      <c r="B87" s="41"/>
      <c r="C87" s="63"/>
      <c r="D87" s="63"/>
      <c r="E87" s="63"/>
      <c r="F87" s="63"/>
      <c r="G87" s="63"/>
      <c r="H87" s="63"/>
      <c r="I87" s="163"/>
      <c r="J87" s="63"/>
      <c r="K87" s="63"/>
      <c r="L87" s="61"/>
    </row>
    <row r="88" spans="2:20" s="9" customFormat="1" ht="29.25" customHeight="1">
      <c r="B88" s="166"/>
      <c r="C88" s="167" t="s">
        <v>158</v>
      </c>
      <c r="D88" s="168" t="s">
        <v>57</v>
      </c>
      <c r="E88" s="168" t="s">
        <v>53</v>
      </c>
      <c r="F88" s="168" t="s">
        <v>159</v>
      </c>
      <c r="G88" s="168" t="s">
        <v>160</v>
      </c>
      <c r="H88" s="168" t="s">
        <v>161</v>
      </c>
      <c r="I88" s="169" t="s">
        <v>162</v>
      </c>
      <c r="J88" s="168" t="s">
        <v>142</v>
      </c>
      <c r="K88" s="170" t="s">
        <v>163</v>
      </c>
      <c r="L88" s="171"/>
      <c r="M88" s="81" t="s">
        <v>164</v>
      </c>
      <c r="N88" s="82" t="s">
        <v>42</v>
      </c>
      <c r="O88" s="82" t="s">
        <v>165</v>
      </c>
      <c r="P88" s="82" t="s">
        <v>166</v>
      </c>
      <c r="Q88" s="82" t="s">
        <v>167</v>
      </c>
      <c r="R88" s="82" t="s">
        <v>168</v>
      </c>
      <c r="S88" s="82" t="s">
        <v>169</v>
      </c>
      <c r="T88" s="83" t="s">
        <v>170</v>
      </c>
    </row>
    <row r="89" spans="2:63" s="1" customFormat="1" ht="29.25" customHeight="1">
      <c r="B89" s="41"/>
      <c r="C89" s="87" t="s">
        <v>143</v>
      </c>
      <c r="D89" s="63"/>
      <c r="E89" s="63"/>
      <c r="F89" s="63"/>
      <c r="G89" s="63"/>
      <c r="H89" s="63"/>
      <c r="I89" s="163"/>
      <c r="J89" s="172">
        <f>BK89</f>
        <v>0</v>
      </c>
      <c r="K89" s="63"/>
      <c r="L89" s="61"/>
      <c r="M89" s="84"/>
      <c r="N89" s="85"/>
      <c r="O89" s="85"/>
      <c r="P89" s="173">
        <f>P90+P327</f>
        <v>0</v>
      </c>
      <c r="Q89" s="85"/>
      <c r="R89" s="173">
        <f>R90+R327</f>
        <v>5.7074951283</v>
      </c>
      <c r="S89" s="85"/>
      <c r="T89" s="174">
        <f>T90+T327</f>
        <v>0.21450884</v>
      </c>
      <c r="AT89" s="24" t="s">
        <v>71</v>
      </c>
      <c r="AU89" s="24" t="s">
        <v>144</v>
      </c>
      <c r="BK89" s="175">
        <f>BK90+BK327</f>
        <v>0</v>
      </c>
    </row>
    <row r="90" spans="2:63" s="10" customFormat="1" ht="37.35" customHeight="1">
      <c r="B90" s="176"/>
      <c r="C90" s="177"/>
      <c r="D90" s="178" t="s">
        <v>71</v>
      </c>
      <c r="E90" s="179" t="s">
        <v>171</v>
      </c>
      <c r="F90" s="179" t="s">
        <v>172</v>
      </c>
      <c r="G90" s="177"/>
      <c r="H90" s="177"/>
      <c r="I90" s="180"/>
      <c r="J90" s="181">
        <f>BK90</f>
        <v>0</v>
      </c>
      <c r="K90" s="177"/>
      <c r="L90" s="182"/>
      <c r="M90" s="183"/>
      <c r="N90" s="184"/>
      <c r="O90" s="184"/>
      <c r="P90" s="185">
        <f>P91+P197+P249+P274+P325</f>
        <v>0</v>
      </c>
      <c r="Q90" s="184"/>
      <c r="R90" s="185">
        <f>R91+R197+R249+R274+R325</f>
        <v>2.8112901000000003</v>
      </c>
      <c r="S90" s="184"/>
      <c r="T90" s="186">
        <f>T91+T197+T249+T274+T325</f>
        <v>0</v>
      </c>
      <c r="AR90" s="187" t="s">
        <v>80</v>
      </c>
      <c r="AT90" s="188" t="s">
        <v>71</v>
      </c>
      <c r="AU90" s="188" t="s">
        <v>72</v>
      </c>
      <c r="AY90" s="187" t="s">
        <v>173</v>
      </c>
      <c r="BK90" s="189">
        <f>BK91+BK197+BK249+BK274+BK325</f>
        <v>0</v>
      </c>
    </row>
    <row r="91" spans="2:63" s="10" customFormat="1" ht="19.9" customHeight="1">
      <c r="B91" s="176"/>
      <c r="C91" s="177"/>
      <c r="D91" s="190" t="s">
        <v>71</v>
      </c>
      <c r="E91" s="191" t="s">
        <v>237</v>
      </c>
      <c r="F91" s="191" t="s">
        <v>765</v>
      </c>
      <c r="G91" s="177"/>
      <c r="H91" s="177"/>
      <c r="I91" s="180"/>
      <c r="J91" s="192">
        <f>BK91</f>
        <v>0</v>
      </c>
      <c r="K91" s="177"/>
      <c r="L91" s="182"/>
      <c r="M91" s="183"/>
      <c r="N91" s="184"/>
      <c r="O91" s="184"/>
      <c r="P91" s="185">
        <f>SUM(P92:P196)</f>
        <v>0</v>
      </c>
      <c r="Q91" s="184"/>
      <c r="R91" s="185">
        <f>SUM(R92:R196)</f>
        <v>2.5799148300000003</v>
      </c>
      <c r="S91" s="184"/>
      <c r="T91" s="186">
        <f>SUM(T92:T196)</f>
        <v>0</v>
      </c>
      <c r="AR91" s="187" t="s">
        <v>80</v>
      </c>
      <c r="AT91" s="188" t="s">
        <v>71</v>
      </c>
      <c r="AU91" s="188" t="s">
        <v>80</v>
      </c>
      <c r="AY91" s="187" t="s">
        <v>173</v>
      </c>
      <c r="BK91" s="189">
        <f>SUM(BK92:BK196)</f>
        <v>0</v>
      </c>
    </row>
    <row r="92" spans="2:65" s="1" customFormat="1" ht="31.5" customHeight="1">
      <c r="B92" s="41"/>
      <c r="C92" s="193" t="s">
        <v>80</v>
      </c>
      <c r="D92" s="193" t="s">
        <v>176</v>
      </c>
      <c r="E92" s="194" t="s">
        <v>1078</v>
      </c>
      <c r="F92" s="195" t="s">
        <v>1079</v>
      </c>
      <c r="G92" s="196" t="s">
        <v>179</v>
      </c>
      <c r="H92" s="197">
        <v>53.55</v>
      </c>
      <c r="I92" s="198"/>
      <c r="J92" s="199">
        <f>ROUND(I92*H92,2)</f>
        <v>0</v>
      </c>
      <c r="K92" s="195" t="s">
        <v>180</v>
      </c>
      <c r="L92" s="61"/>
      <c r="M92" s="200" t="s">
        <v>21</v>
      </c>
      <c r="N92" s="201" t="s">
        <v>43</v>
      </c>
      <c r="O92" s="42"/>
      <c r="P92" s="202">
        <f>O92*H92</f>
        <v>0</v>
      </c>
      <c r="Q92" s="202">
        <v>0.017</v>
      </c>
      <c r="R92" s="202">
        <f>Q92*H92</f>
        <v>0.91035</v>
      </c>
      <c r="S92" s="202">
        <v>0</v>
      </c>
      <c r="T92" s="203">
        <f>S92*H92</f>
        <v>0</v>
      </c>
      <c r="AR92" s="24" t="s">
        <v>181</v>
      </c>
      <c r="AT92" s="24" t="s">
        <v>176</v>
      </c>
      <c r="AU92" s="24" t="s">
        <v>82</v>
      </c>
      <c r="AY92" s="24" t="s">
        <v>173</v>
      </c>
      <c r="BE92" s="204">
        <f>IF(N92="základní",J92,0)</f>
        <v>0</v>
      </c>
      <c r="BF92" s="204">
        <f>IF(N92="snížená",J92,0)</f>
        <v>0</v>
      </c>
      <c r="BG92" s="204">
        <f>IF(N92="zákl. přenesená",J92,0)</f>
        <v>0</v>
      </c>
      <c r="BH92" s="204">
        <f>IF(N92="sníž. přenesená",J92,0)</f>
        <v>0</v>
      </c>
      <c r="BI92" s="204">
        <f>IF(N92="nulová",J92,0)</f>
        <v>0</v>
      </c>
      <c r="BJ92" s="24" t="s">
        <v>80</v>
      </c>
      <c r="BK92" s="204">
        <f>ROUND(I92*H92,2)</f>
        <v>0</v>
      </c>
      <c r="BL92" s="24" t="s">
        <v>181</v>
      </c>
      <c r="BM92" s="24" t="s">
        <v>1080</v>
      </c>
    </row>
    <row r="93" spans="2:51" s="12" customFormat="1" ht="13.5">
      <c r="B93" s="217"/>
      <c r="C93" s="218"/>
      <c r="D93" s="207" t="s">
        <v>183</v>
      </c>
      <c r="E93" s="219" t="s">
        <v>21</v>
      </c>
      <c r="F93" s="220" t="s">
        <v>21</v>
      </c>
      <c r="G93" s="218"/>
      <c r="H93" s="221">
        <v>0</v>
      </c>
      <c r="I93" s="222"/>
      <c r="J93" s="218"/>
      <c r="K93" s="218"/>
      <c r="L93" s="223"/>
      <c r="M93" s="224"/>
      <c r="N93" s="225"/>
      <c r="O93" s="225"/>
      <c r="P93" s="225"/>
      <c r="Q93" s="225"/>
      <c r="R93" s="225"/>
      <c r="S93" s="225"/>
      <c r="T93" s="226"/>
      <c r="AT93" s="227" t="s">
        <v>183</v>
      </c>
      <c r="AU93" s="227" t="s">
        <v>82</v>
      </c>
      <c r="AV93" s="12" t="s">
        <v>82</v>
      </c>
      <c r="AW93" s="12" t="s">
        <v>35</v>
      </c>
      <c r="AX93" s="12" t="s">
        <v>72</v>
      </c>
      <c r="AY93" s="227" t="s">
        <v>173</v>
      </c>
    </row>
    <row r="94" spans="2:51" s="11" customFormat="1" ht="13.5">
      <c r="B94" s="205"/>
      <c r="C94" s="206"/>
      <c r="D94" s="207" t="s">
        <v>183</v>
      </c>
      <c r="E94" s="208" t="s">
        <v>21</v>
      </c>
      <c r="F94" s="209" t="s">
        <v>1081</v>
      </c>
      <c r="G94" s="206"/>
      <c r="H94" s="210" t="s">
        <v>21</v>
      </c>
      <c r="I94" s="211"/>
      <c r="J94" s="206"/>
      <c r="K94" s="206"/>
      <c r="L94" s="212"/>
      <c r="M94" s="213"/>
      <c r="N94" s="214"/>
      <c r="O94" s="214"/>
      <c r="P94" s="214"/>
      <c r="Q94" s="214"/>
      <c r="R94" s="214"/>
      <c r="S94" s="214"/>
      <c r="T94" s="215"/>
      <c r="AT94" s="216" t="s">
        <v>183</v>
      </c>
      <c r="AU94" s="216" t="s">
        <v>82</v>
      </c>
      <c r="AV94" s="11" t="s">
        <v>80</v>
      </c>
      <c r="AW94" s="11" t="s">
        <v>35</v>
      </c>
      <c r="AX94" s="11" t="s">
        <v>72</v>
      </c>
      <c r="AY94" s="216" t="s">
        <v>173</v>
      </c>
    </row>
    <row r="95" spans="2:51" s="11" customFormat="1" ht="13.5">
      <c r="B95" s="205"/>
      <c r="C95" s="206"/>
      <c r="D95" s="207" t="s">
        <v>183</v>
      </c>
      <c r="E95" s="208" t="s">
        <v>21</v>
      </c>
      <c r="F95" s="209" t="s">
        <v>1082</v>
      </c>
      <c r="G95" s="206"/>
      <c r="H95" s="210" t="s">
        <v>21</v>
      </c>
      <c r="I95" s="211"/>
      <c r="J95" s="206"/>
      <c r="K95" s="206"/>
      <c r="L95" s="212"/>
      <c r="M95" s="213"/>
      <c r="N95" s="214"/>
      <c r="O95" s="214"/>
      <c r="P95" s="214"/>
      <c r="Q95" s="214"/>
      <c r="R95" s="214"/>
      <c r="S95" s="214"/>
      <c r="T95" s="215"/>
      <c r="AT95" s="216" t="s">
        <v>183</v>
      </c>
      <c r="AU95" s="216" t="s">
        <v>82</v>
      </c>
      <c r="AV95" s="11" t="s">
        <v>80</v>
      </c>
      <c r="AW95" s="11" t="s">
        <v>35</v>
      </c>
      <c r="AX95" s="11" t="s">
        <v>72</v>
      </c>
      <c r="AY95" s="216" t="s">
        <v>173</v>
      </c>
    </row>
    <row r="96" spans="2:51" s="11" customFormat="1" ht="13.5">
      <c r="B96" s="205"/>
      <c r="C96" s="206"/>
      <c r="D96" s="207" t="s">
        <v>183</v>
      </c>
      <c r="E96" s="208" t="s">
        <v>21</v>
      </c>
      <c r="F96" s="209" t="s">
        <v>1081</v>
      </c>
      <c r="G96" s="206"/>
      <c r="H96" s="210" t="s">
        <v>21</v>
      </c>
      <c r="I96" s="211"/>
      <c r="J96" s="206"/>
      <c r="K96" s="206"/>
      <c r="L96" s="212"/>
      <c r="M96" s="213"/>
      <c r="N96" s="214"/>
      <c r="O96" s="214"/>
      <c r="P96" s="214"/>
      <c r="Q96" s="214"/>
      <c r="R96" s="214"/>
      <c r="S96" s="214"/>
      <c r="T96" s="215"/>
      <c r="AT96" s="216" t="s">
        <v>183</v>
      </c>
      <c r="AU96" s="216" t="s">
        <v>82</v>
      </c>
      <c r="AV96" s="11" t="s">
        <v>80</v>
      </c>
      <c r="AW96" s="11" t="s">
        <v>35</v>
      </c>
      <c r="AX96" s="11" t="s">
        <v>72</v>
      </c>
      <c r="AY96" s="216" t="s">
        <v>173</v>
      </c>
    </row>
    <row r="97" spans="2:51" s="12" customFormat="1" ht="13.5">
      <c r="B97" s="217"/>
      <c r="C97" s="218"/>
      <c r="D97" s="207" t="s">
        <v>183</v>
      </c>
      <c r="E97" s="219" t="s">
        <v>21</v>
      </c>
      <c r="F97" s="220" t="s">
        <v>854</v>
      </c>
      <c r="G97" s="218"/>
      <c r="H97" s="221">
        <v>9.44</v>
      </c>
      <c r="I97" s="222"/>
      <c r="J97" s="218"/>
      <c r="K97" s="218"/>
      <c r="L97" s="223"/>
      <c r="M97" s="224"/>
      <c r="N97" s="225"/>
      <c r="O97" s="225"/>
      <c r="P97" s="225"/>
      <c r="Q97" s="225"/>
      <c r="R97" s="225"/>
      <c r="S97" s="225"/>
      <c r="T97" s="226"/>
      <c r="AT97" s="227" t="s">
        <v>183</v>
      </c>
      <c r="AU97" s="227" t="s">
        <v>82</v>
      </c>
      <c r="AV97" s="12" t="s">
        <v>82</v>
      </c>
      <c r="AW97" s="12" t="s">
        <v>35</v>
      </c>
      <c r="AX97" s="12" t="s">
        <v>72</v>
      </c>
      <c r="AY97" s="227" t="s">
        <v>173</v>
      </c>
    </row>
    <row r="98" spans="2:51" s="12" customFormat="1" ht="13.5">
      <c r="B98" s="217"/>
      <c r="C98" s="218"/>
      <c r="D98" s="207" t="s">
        <v>183</v>
      </c>
      <c r="E98" s="219" t="s">
        <v>21</v>
      </c>
      <c r="F98" s="220" t="s">
        <v>21</v>
      </c>
      <c r="G98" s="218"/>
      <c r="H98" s="221">
        <v>0</v>
      </c>
      <c r="I98" s="222"/>
      <c r="J98" s="218"/>
      <c r="K98" s="218"/>
      <c r="L98" s="223"/>
      <c r="M98" s="224"/>
      <c r="N98" s="225"/>
      <c r="O98" s="225"/>
      <c r="P98" s="225"/>
      <c r="Q98" s="225"/>
      <c r="R98" s="225"/>
      <c r="S98" s="225"/>
      <c r="T98" s="226"/>
      <c r="AT98" s="227" t="s">
        <v>183</v>
      </c>
      <c r="AU98" s="227" t="s">
        <v>82</v>
      </c>
      <c r="AV98" s="12" t="s">
        <v>82</v>
      </c>
      <c r="AW98" s="12" t="s">
        <v>35</v>
      </c>
      <c r="AX98" s="12" t="s">
        <v>72</v>
      </c>
      <c r="AY98" s="227" t="s">
        <v>173</v>
      </c>
    </row>
    <row r="99" spans="2:51" s="11" customFormat="1" ht="13.5">
      <c r="B99" s="205"/>
      <c r="C99" s="206"/>
      <c r="D99" s="207" t="s">
        <v>183</v>
      </c>
      <c r="E99" s="208" t="s">
        <v>21</v>
      </c>
      <c r="F99" s="209" t="s">
        <v>418</v>
      </c>
      <c r="G99" s="206"/>
      <c r="H99" s="210" t="s">
        <v>21</v>
      </c>
      <c r="I99" s="211"/>
      <c r="J99" s="206"/>
      <c r="K99" s="206"/>
      <c r="L99" s="212"/>
      <c r="M99" s="213"/>
      <c r="N99" s="214"/>
      <c r="O99" s="214"/>
      <c r="P99" s="214"/>
      <c r="Q99" s="214"/>
      <c r="R99" s="214"/>
      <c r="S99" s="214"/>
      <c r="T99" s="215"/>
      <c r="AT99" s="216" t="s">
        <v>183</v>
      </c>
      <c r="AU99" s="216" t="s">
        <v>82</v>
      </c>
      <c r="AV99" s="11" t="s">
        <v>80</v>
      </c>
      <c r="AW99" s="11" t="s">
        <v>35</v>
      </c>
      <c r="AX99" s="11" t="s">
        <v>72</v>
      </c>
      <c r="AY99" s="216" t="s">
        <v>173</v>
      </c>
    </row>
    <row r="100" spans="2:51" s="11" customFormat="1" ht="13.5">
      <c r="B100" s="205"/>
      <c r="C100" s="206"/>
      <c r="D100" s="207" t="s">
        <v>183</v>
      </c>
      <c r="E100" s="208" t="s">
        <v>21</v>
      </c>
      <c r="F100" s="209" t="s">
        <v>1081</v>
      </c>
      <c r="G100" s="206"/>
      <c r="H100" s="210" t="s">
        <v>21</v>
      </c>
      <c r="I100" s="211"/>
      <c r="J100" s="206"/>
      <c r="K100" s="206"/>
      <c r="L100" s="212"/>
      <c r="M100" s="213"/>
      <c r="N100" s="214"/>
      <c r="O100" s="214"/>
      <c r="P100" s="214"/>
      <c r="Q100" s="214"/>
      <c r="R100" s="214"/>
      <c r="S100" s="214"/>
      <c r="T100" s="215"/>
      <c r="AT100" s="216" t="s">
        <v>183</v>
      </c>
      <c r="AU100" s="216" t="s">
        <v>82</v>
      </c>
      <c r="AV100" s="11" t="s">
        <v>80</v>
      </c>
      <c r="AW100" s="11" t="s">
        <v>35</v>
      </c>
      <c r="AX100" s="11" t="s">
        <v>72</v>
      </c>
      <c r="AY100" s="216" t="s">
        <v>173</v>
      </c>
    </row>
    <row r="101" spans="2:51" s="12" customFormat="1" ht="13.5">
      <c r="B101" s="217"/>
      <c r="C101" s="218"/>
      <c r="D101" s="207" t="s">
        <v>183</v>
      </c>
      <c r="E101" s="219" t="s">
        <v>21</v>
      </c>
      <c r="F101" s="220" t="s">
        <v>844</v>
      </c>
      <c r="G101" s="218"/>
      <c r="H101" s="221">
        <v>9.51</v>
      </c>
      <c r="I101" s="222"/>
      <c r="J101" s="218"/>
      <c r="K101" s="218"/>
      <c r="L101" s="223"/>
      <c r="M101" s="224"/>
      <c r="N101" s="225"/>
      <c r="O101" s="225"/>
      <c r="P101" s="225"/>
      <c r="Q101" s="225"/>
      <c r="R101" s="225"/>
      <c r="S101" s="225"/>
      <c r="T101" s="226"/>
      <c r="AT101" s="227" t="s">
        <v>183</v>
      </c>
      <c r="AU101" s="227" t="s">
        <v>82</v>
      </c>
      <c r="AV101" s="12" t="s">
        <v>82</v>
      </c>
      <c r="AW101" s="12" t="s">
        <v>35</v>
      </c>
      <c r="AX101" s="12" t="s">
        <v>72</v>
      </c>
      <c r="AY101" s="227" t="s">
        <v>173</v>
      </c>
    </row>
    <row r="102" spans="2:51" s="11" customFormat="1" ht="13.5">
      <c r="B102" s="205"/>
      <c r="C102" s="206"/>
      <c r="D102" s="207" t="s">
        <v>183</v>
      </c>
      <c r="E102" s="208" t="s">
        <v>21</v>
      </c>
      <c r="F102" s="209" t="s">
        <v>301</v>
      </c>
      <c r="G102" s="206"/>
      <c r="H102" s="210" t="s">
        <v>21</v>
      </c>
      <c r="I102" s="211"/>
      <c r="J102" s="206"/>
      <c r="K102" s="206"/>
      <c r="L102" s="212"/>
      <c r="M102" s="213"/>
      <c r="N102" s="214"/>
      <c r="O102" s="214"/>
      <c r="P102" s="214"/>
      <c r="Q102" s="214"/>
      <c r="R102" s="214"/>
      <c r="S102" s="214"/>
      <c r="T102" s="215"/>
      <c r="AT102" s="216" t="s">
        <v>183</v>
      </c>
      <c r="AU102" s="216" t="s">
        <v>82</v>
      </c>
      <c r="AV102" s="11" t="s">
        <v>80</v>
      </c>
      <c r="AW102" s="11" t="s">
        <v>35</v>
      </c>
      <c r="AX102" s="11" t="s">
        <v>72</v>
      </c>
      <c r="AY102" s="216" t="s">
        <v>173</v>
      </c>
    </row>
    <row r="103" spans="2:51" s="11" customFormat="1" ht="13.5">
      <c r="B103" s="205"/>
      <c r="C103" s="206"/>
      <c r="D103" s="207" t="s">
        <v>183</v>
      </c>
      <c r="E103" s="208" t="s">
        <v>21</v>
      </c>
      <c r="F103" s="209" t="s">
        <v>1081</v>
      </c>
      <c r="G103" s="206"/>
      <c r="H103" s="210" t="s">
        <v>21</v>
      </c>
      <c r="I103" s="211"/>
      <c r="J103" s="206"/>
      <c r="K103" s="206"/>
      <c r="L103" s="212"/>
      <c r="M103" s="213"/>
      <c r="N103" s="214"/>
      <c r="O103" s="214"/>
      <c r="P103" s="214"/>
      <c r="Q103" s="214"/>
      <c r="R103" s="214"/>
      <c r="S103" s="214"/>
      <c r="T103" s="215"/>
      <c r="AT103" s="216" t="s">
        <v>183</v>
      </c>
      <c r="AU103" s="216" t="s">
        <v>82</v>
      </c>
      <c r="AV103" s="11" t="s">
        <v>80</v>
      </c>
      <c r="AW103" s="11" t="s">
        <v>35</v>
      </c>
      <c r="AX103" s="11" t="s">
        <v>72</v>
      </c>
      <c r="AY103" s="216" t="s">
        <v>173</v>
      </c>
    </row>
    <row r="104" spans="2:51" s="12" customFormat="1" ht="13.5">
      <c r="B104" s="217"/>
      <c r="C104" s="218"/>
      <c r="D104" s="207" t="s">
        <v>183</v>
      </c>
      <c r="E104" s="219" t="s">
        <v>21</v>
      </c>
      <c r="F104" s="220" t="s">
        <v>800</v>
      </c>
      <c r="G104" s="218"/>
      <c r="H104" s="221">
        <v>6.32</v>
      </c>
      <c r="I104" s="222"/>
      <c r="J104" s="218"/>
      <c r="K104" s="218"/>
      <c r="L104" s="223"/>
      <c r="M104" s="224"/>
      <c r="N104" s="225"/>
      <c r="O104" s="225"/>
      <c r="P104" s="225"/>
      <c r="Q104" s="225"/>
      <c r="R104" s="225"/>
      <c r="S104" s="225"/>
      <c r="T104" s="226"/>
      <c r="AT104" s="227" t="s">
        <v>183</v>
      </c>
      <c r="AU104" s="227" t="s">
        <v>82</v>
      </c>
      <c r="AV104" s="12" t="s">
        <v>82</v>
      </c>
      <c r="AW104" s="12" t="s">
        <v>35</v>
      </c>
      <c r="AX104" s="12" t="s">
        <v>72</v>
      </c>
      <c r="AY104" s="227" t="s">
        <v>173</v>
      </c>
    </row>
    <row r="105" spans="2:51" s="11" customFormat="1" ht="13.5">
      <c r="B105" s="205"/>
      <c r="C105" s="206"/>
      <c r="D105" s="207" t="s">
        <v>183</v>
      </c>
      <c r="E105" s="208" t="s">
        <v>21</v>
      </c>
      <c r="F105" s="209" t="s">
        <v>773</v>
      </c>
      <c r="G105" s="206"/>
      <c r="H105" s="210" t="s">
        <v>21</v>
      </c>
      <c r="I105" s="211"/>
      <c r="J105" s="206"/>
      <c r="K105" s="206"/>
      <c r="L105" s="212"/>
      <c r="M105" s="213"/>
      <c r="N105" s="214"/>
      <c r="O105" s="214"/>
      <c r="P105" s="214"/>
      <c r="Q105" s="214"/>
      <c r="R105" s="214"/>
      <c r="S105" s="214"/>
      <c r="T105" s="215"/>
      <c r="AT105" s="216" t="s">
        <v>183</v>
      </c>
      <c r="AU105" s="216" t="s">
        <v>82</v>
      </c>
      <c r="AV105" s="11" t="s">
        <v>80</v>
      </c>
      <c r="AW105" s="11" t="s">
        <v>35</v>
      </c>
      <c r="AX105" s="11" t="s">
        <v>72</v>
      </c>
      <c r="AY105" s="216" t="s">
        <v>173</v>
      </c>
    </row>
    <row r="106" spans="2:51" s="11" customFormat="1" ht="13.5">
      <c r="B106" s="205"/>
      <c r="C106" s="206"/>
      <c r="D106" s="207" t="s">
        <v>183</v>
      </c>
      <c r="E106" s="208" t="s">
        <v>21</v>
      </c>
      <c r="F106" s="209" t="s">
        <v>1081</v>
      </c>
      <c r="G106" s="206"/>
      <c r="H106" s="210" t="s">
        <v>21</v>
      </c>
      <c r="I106" s="211"/>
      <c r="J106" s="206"/>
      <c r="K106" s="206"/>
      <c r="L106" s="212"/>
      <c r="M106" s="213"/>
      <c r="N106" s="214"/>
      <c r="O106" s="214"/>
      <c r="P106" s="214"/>
      <c r="Q106" s="214"/>
      <c r="R106" s="214"/>
      <c r="S106" s="214"/>
      <c r="T106" s="215"/>
      <c r="AT106" s="216" t="s">
        <v>183</v>
      </c>
      <c r="AU106" s="216" t="s">
        <v>82</v>
      </c>
      <c r="AV106" s="11" t="s">
        <v>80</v>
      </c>
      <c r="AW106" s="11" t="s">
        <v>35</v>
      </c>
      <c r="AX106" s="11" t="s">
        <v>72</v>
      </c>
      <c r="AY106" s="216" t="s">
        <v>173</v>
      </c>
    </row>
    <row r="107" spans="2:51" s="12" customFormat="1" ht="13.5">
      <c r="B107" s="217"/>
      <c r="C107" s="218"/>
      <c r="D107" s="207" t="s">
        <v>183</v>
      </c>
      <c r="E107" s="219" t="s">
        <v>21</v>
      </c>
      <c r="F107" s="220" t="s">
        <v>801</v>
      </c>
      <c r="G107" s="218"/>
      <c r="H107" s="221">
        <v>5.09</v>
      </c>
      <c r="I107" s="222"/>
      <c r="J107" s="218"/>
      <c r="K107" s="218"/>
      <c r="L107" s="223"/>
      <c r="M107" s="224"/>
      <c r="N107" s="225"/>
      <c r="O107" s="225"/>
      <c r="P107" s="225"/>
      <c r="Q107" s="225"/>
      <c r="R107" s="225"/>
      <c r="S107" s="225"/>
      <c r="T107" s="226"/>
      <c r="AT107" s="227" t="s">
        <v>183</v>
      </c>
      <c r="AU107" s="227" t="s">
        <v>82</v>
      </c>
      <c r="AV107" s="12" t="s">
        <v>82</v>
      </c>
      <c r="AW107" s="12" t="s">
        <v>35</v>
      </c>
      <c r="AX107" s="12" t="s">
        <v>72</v>
      </c>
      <c r="AY107" s="227" t="s">
        <v>173</v>
      </c>
    </row>
    <row r="108" spans="2:51" s="11" customFormat="1" ht="13.5">
      <c r="B108" s="205"/>
      <c r="C108" s="206"/>
      <c r="D108" s="207" t="s">
        <v>183</v>
      </c>
      <c r="E108" s="208" t="s">
        <v>21</v>
      </c>
      <c r="F108" s="209" t="s">
        <v>212</v>
      </c>
      <c r="G108" s="206"/>
      <c r="H108" s="210" t="s">
        <v>21</v>
      </c>
      <c r="I108" s="211"/>
      <c r="J108" s="206"/>
      <c r="K108" s="206"/>
      <c r="L108" s="212"/>
      <c r="M108" s="213"/>
      <c r="N108" s="214"/>
      <c r="O108" s="214"/>
      <c r="P108" s="214"/>
      <c r="Q108" s="214"/>
      <c r="R108" s="214"/>
      <c r="S108" s="214"/>
      <c r="T108" s="215"/>
      <c r="AT108" s="216" t="s">
        <v>183</v>
      </c>
      <c r="AU108" s="216" t="s">
        <v>82</v>
      </c>
      <c r="AV108" s="11" t="s">
        <v>80</v>
      </c>
      <c r="AW108" s="11" t="s">
        <v>35</v>
      </c>
      <c r="AX108" s="11" t="s">
        <v>72</v>
      </c>
      <c r="AY108" s="216" t="s">
        <v>173</v>
      </c>
    </row>
    <row r="109" spans="2:51" s="11" customFormat="1" ht="13.5">
      <c r="B109" s="205"/>
      <c r="C109" s="206"/>
      <c r="D109" s="207" t="s">
        <v>183</v>
      </c>
      <c r="E109" s="208" t="s">
        <v>21</v>
      </c>
      <c r="F109" s="209" t="s">
        <v>1081</v>
      </c>
      <c r="G109" s="206"/>
      <c r="H109" s="210" t="s">
        <v>21</v>
      </c>
      <c r="I109" s="211"/>
      <c r="J109" s="206"/>
      <c r="K109" s="206"/>
      <c r="L109" s="212"/>
      <c r="M109" s="213"/>
      <c r="N109" s="214"/>
      <c r="O109" s="214"/>
      <c r="P109" s="214"/>
      <c r="Q109" s="214"/>
      <c r="R109" s="214"/>
      <c r="S109" s="214"/>
      <c r="T109" s="215"/>
      <c r="AT109" s="216" t="s">
        <v>183</v>
      </c>
      <c r="AU109" s="216" t="s">
        <v>82</v>
      </c>
      <c r="AV109" s="11" t="s">
        <v>80</v>
      </c>
      <c r="AW109" s="11" t="s">
        <v>35</v>
      </c>
      <c r="AX109" s="11" t="s">
        <v>72</v>
      </c>
      <c r="AY109" s="216" t="s">
        <v>173</v>
      </c>
    </row>
    <row r="110" spans="2:51" s="12" customFormat="1" ht="13.5">
      <c r="B110" s="217"/>
      <c r="C110" s="218"/>
      <c r="D110" s="207" t="s">
        <v>183</v>
      </c>
      <c r="E110" s="219" t="s">
        <v>21</v>
      </c>
      <c r="F110" s="220" t="s">
        <v>802</v>
      </c>
      <c r="G110" s="218"/>
      <c r="H110" s="221">
        <v>10.21</v>
      </c>
      <c r="I110" s="222"/>
      <c r="J110" s="218"/>
      <c r="K110" s="218"/>
      <c r="L110" s="223"/>
      <c r="M110" s="224"/>
      <c r="N110" s="225"/>
      <c r="O110" s="225"/>
      <c r="P110" s="225"/>
      <c r="Q110" s="225"/>
      <c r="R110" s="225"/>
      <c r="S110" s="225"/>
      <c r="T110" s="226"/>
      <c r="AT110" s="227" t="s">
        <v>183</v>
      </c>
      <c r="AU110" s="227" t="s">
        <v>82</v>
      </c>
      <c r="AV110" s="12" t="s">
        <v>82</v>
      </c>
      <c r="AW110" s="12" t="s">
        <v>35</v>
      </c>
      <c r="AX110" s="12" t="s">
        <v>72</v>
      </c>
      <c r="AY110" s="227" t="s">
        <v>173</v>
      </c>
    </row>
    <row r="111" spans="2:51" s="11" customFormat="1" ht="13.5">
      <c r="B111" s="205"/>
      <c r="C111" s="206"/>
      <c r="D111" s="207" t="s">
        <v>183</v>
      </c>
      <c r="E111" s="208" t="s">
        <v>21</v>
      </c>
      <c r="F111" s="209" t="s">
        <v>229</v>
      </c>
      <c r="G111" s="206"/>
      <c r="H111" s="210" t="s">
        <v>21</v>
      </c>
      <c r="I111" s="211"/>
      <c r="J111" s="206"/>
      <c r="K111" s="206"/>
      <c r="L111" s="212"/>
      <c r="M111" s="213"/>
      <c r="N111" s="214"/>
      <c r="O111" s="214"/>
      <c r="P111" s="214"/>
      <c r="Q111" s="214"/>
      <c r="R111" s="214"/>
      <c r="S111" s="214"/>
      <c r="T111" s="215"/>
      <c r="AT111" s="216" t="s">
        <v>183</v>
      </c>
      <c r="AU111" s="216" t="s">
        <v>82</v>
      </c>
      <c r="AV111" s="11" t="s">
        <v>80</v>
      </c>
      <c r="AW111" s="11" t="s">
        <v>35</v>
      </c>
      <c r="AX111" s="11" t="s">
        <v>72</v>
      </c>
      <c r="AY111" s="216" t="s">
        <v>173</v>
      </c>
    </row>
    <row r="112" spans="2:51" s="11" customFormat="1" ht="13.5">
      <c r="B112" s="205"/>
      <c r="C112" s="206"/>
      <c r="D112" s="207" t="s">
        <v>183</v>
      </c>
      <c r="E112" s="208" t="s">
        <v>21</v>
      </c>
      <c r="F112" s="209" t="s">
        <v>1081</v>
      </c>
      <c r="G112" s="206"/>
      <c r="H112" s="210" t="s">
        <v>21</v>
      </c>
      <c r="I112" s="211"/>
      <c r="J112" s="206"/>
      <c r="K112" s="206"/>
      <c r="L112" s="212"/>
      <c r="M112" s="213"/>
      <c r="N112" s="214"/>
      <c r="O112" s="214"/>
      <c r="P112" s="214"/>
      <c r="Q112" s="214"/>
      <c r="R112" s="214"/>
      <c r="S112" s="214"/>
      <c r="T112" s="215"/>
      <c r="AT112" s="216" t="s">
        <v>183</v>
      </c>
      <c r="AU112" s="216" t="s">
        <v>82</v>
      </c>
      <c r="AV112" s="11" t="s">
        <v>80</v>
      </c>
      <c r="AW112" s="11" t="s">
        <v>35</v>
      </c>
      <c r="AX112" s="11" t="s">
        <v>72</v>
      </c>
      <c r="AY112" s="216" t="s">
        <v>173</v>
      </c>
    </row>
    <row r="113" spans="2:51" s="12" customFormat="1" ht="13.5">
      <c r="B113" s="217"/>
      <c r="C113" s="218"/>
      <c r="D113" s="207" t="s">
        <v>183</v>
      </c>
      <c r="E113" s="219" t="s">
        <v>21</v>
      </c>
      <c r="F113" s="220" t="s">
        <v>850</v>
      </c>
      <c r="G113" s="218"/>
      <c r="H113" s="221">
        <v>12.98</v>
      </c>
      <c r="I113" s="222"/>
      <c r="J113" s="218"/>
      <c r="K113" s="218"/>
      <c r="L113" s="223"/>
      <c r="M113" s="224"/>
      <c r="N113" s="225"/>
      <c r="O113" s="225"/>
      <c r="P113" s="225"/>
      <c r="Q113" s="225"/>
      <c r="R113" s="225"/>
      <c r="S113" s="225"/>
      <c r="T113" s="226"/>
      <c r="AT113" s="227" t="s">
        <v>183</v>
      </c>
      <c r="AU113" s="227" t="s">
        <v>82</v>
      </c>
      <c r="AV113" s="12" t="s">
        <v>82</v>
      </c>
      <c r="AW113" s="12" t="s">
        <v>35</v>
      </c>
      <c r="AX113" s="12" t="s">
        <v>72</v>
      </c>
      <c r="AY113" s="227" t="s">
        <v>173</v>
      </c>
    </row>
    <row r="114" spans="2:51" s="14" customFormat="1" ht="13.5">
      <c r="B114" s="243"/>
      <c r="C114" s="244"/>
      <c r="D114" s="239" t="s">
        <v>183</v>
      </c>
      <c r="E114" s="254" t="s">
        <v>21</v>
      </c>
      <c r="F114" s="255" t="s">
        <v>204</v>
      </c>
      <c r="G114" s="244"/>
      <c r="H114" s="256">
        <v>53.55</v>
      </c>
      <c r="I114" s="248"/>
      <c r="J114" s="244"/>
      <c r="K114" s="244"/>
      <c r="L114" s="249"/>
      <c r="M114" s="250"/>
      <c r="N114" s="251"/>
      <c r="O114" s="251"/>
      <c r="P114" s="251"/>
      <c r="Q114" s="251"/>
      <c r="R114" s="251"/>
      <c r="S114" s="251"/>
      <c r="T114" s="252"/>
      <c r="AT114" s="253" t="s">
        <v>183</v>
      </c>
      <c r="AU114" s="253" t="s">
        <v>82</v>
      </c>
      <c r="AV114" s="14" t="s">
        <v>181</v>
      </c>
      <c r="AW114" s="14" t="s">
        <v>35</v>
      </c>
      <c r="AX114" s="14" t="s">
        <v>80</v>
      </c>
      <c r="AY114" s="253" t="s">
        <v>173</v>
      </c>
    </row>
    <row r="115" spans="2:65" s="1" customFormat="1" ht="31.5" customHeight="1">
      <c r="B115" s="41"/>
      <c r="C115" s="193" t="s">
        <v>82</v>
      </c>
      <c r="D115" s="193" t="s">
        <v>176</v>
      </c>
      <c r="E115" s="194" t="s">
        <v>1083</v>
      </c>
      <c r="F115" s="195" t="s">
        <v>1084</v>
      </c>
      <c r="G115" s="196" t="s">
        <v>179</v>
      </c>
      <c r="H115" s="197">
        <v>317.547</v>
      </c>
      <c r="I115" s="198"/>
      <c r="J115" s="199">
        <f>ROUND(I115*H115,2)</f>
        <v>0</v>
      </c>
      <c r="K115" s="195" t="s">
        <v>180</v>
      </c>
      <c r="L115" s="61"/>
      <c r="M115" s="200" t="s">
        <v>21</v>
      </c>
      <c r="N115" s="201" t="s">
        <v>43</v>
      </c>
      <c r="O115" s="42"/>
      <c r="P115" s="202">
        <f>O115*H115</f>
        <v>0</v>
      </c>
      <c r="Q115" s="202">
        <v>0.00489</v>
      </c>
      <c r="R115" s="202">
        <f>Q115*H115</f>
        <v>1.5528048300000001</v>
      </c>
      <c r="S115" s="202">
        <v>0</v>
      </c>
      <c r="T115" s="203">
        <f>S115*H115</f>
        <v>0</v>
      </c>
      <c r="AR115" s="24" t="s">
        <v>181</v>
      </c>
      <c r="AT115" s="24" t="s">
        <v>176</v>
      </c>
      <c r="AU115" s="24" t="s">
        <v>82</v>
      </c>
      <c r="AY115" s="24" t="s">
        <v>173</v>
      </c>
      <c r="BE115" s="204">
        <f>IF(N115="základní",J115,0)</f>
        <v>0</v>
      </c>
      <c r="BF115" s="204">
        <f>IF(N115="snížená",J115,0)</f>
        <v>0</v>
      </c>
      <c r="BG115" s="204">
        <f>IF(N115="zákl. přenesená",J115,0)</f>
        <v>0</v>
      </c>
      <c r="BH115" s="204">
        <f>IF(N115="sníž. přenesená",J115,0)</f>
        <v>0</v>
      </c>
      <c r="BI115" s="204">
        <f>IF(N115="nulová",J115,0)</f>
        <v>0</v>
      </c>
      <c r="BJ115" s="24" t="s">
        <v>80</v>
      </c>
      <c r="BK115" s="204">
        <f>ROUND(I115*H115,2)</f>
        <v>0</v>
      </c>
      <c r="BL115" s="24" t="s">
        <v>181</v>
      </c>
      <c r="BM115" s="24" t="s">
        <v>1085</v>
      </c>
    </row>
    <row r="116" spans="2:51" s="12" customFormat="1" ht="13.5">
      <c r="B116" s="217"/>
      <c r="C116" s="218"/>
      <c r="D116" s="207" t="s">
        <v>183</v>
      </c>
      <c r="E116" s="219" t="s">
        <v>21</v>
      </c>
      <c r="F116" s="220" t="s">
        <v>21</v>
      </c>
      <c r="G116" s="218"/>
      <c r="H116" s="221">
        <v>0</v>
      </c>
      <c r="I116" s="222"/>
      <c r="J116" s="218"/>
      <c r="K116" s="218"/>
      <c r="L116" s="223"/>
      <c r="M116" s="224"/>
      <c r="N116" s="225"/>
      <c r="O116" s="225"/>
      <c r="P116" s="225"/>
      <c r="Q116" s="225"/>
      <c r="R116" s="225"/>
      <c r="S116" s="225"/>
      <c r="T116" s="226"/>
      <c r="AT116" s="227" t="s">
        <v>183</v>
      </c>
      <c r="AU116" s="227" t="s">
        <v>82</v>
      </c>
      <c r="AV116" s="12" t="s">
        <v>82</v>
      </c>
      <c r="AW116" s="12" t="s">
        <v>35</v>
      </c>
      <c r="AX116" s="12" t="s">
        <v>72</v>
      </c>
      <c r="AY116" s="227" t="s">
        <v>173</v>
      </c>
    </row>
    <row r="117" spans="2:51" s="12" customFormat="1" ht="13.5">
      <c r="B117" s="217"/>
      <c r="C117" s="218"/>
      <c r="D117" s="207" t="s">
        <v>183</v>
      </c>
      <c r="E117" s="219" t="s">
        <v>21</v>
      </c>
      <c r="F117" s="220" t="s">
        <v>21</v>
      </c>
      <c r="G117" s="218"/>
      <c r="H117" s="221">
        <v>0</v>
      </c>
      <c r="I117" s="222"/>
      <c r="J117" s="218"/>
      <c r="K117" s="218"/>
      <c r="L117" s="223"/>
      <c r="M117" s="224"/>
      <c r="N117" s="225"/>
      <c r="O117" s="225"/>
      <c r="P117" s="225"/>
      <c r="Q117" s="225"/>
      <c r="R117" s="225"/>
      <c r="S117" s="225"/>
      <c r="T117" s="226"/>
      <c r="AT117" s="227" t="s">
        <v>183</v>
      </c>
      <c r="AU117" s="227" t="s">
        <v>82</v>
      </c>
      <c r="AV117" s="12" t="s">
        <v>82</v>
      </c>
      <c r="AW117" s="12" t="s">
        <v>35</v>
      </c>
      <c r="AX117" s="12" t="s">
        <v>72</v>
      </c>
      <c r="AY117" s="227" t="s">
        <v>173</v>
      </c>
    </row>
    <row r="118" spans="2:51" s="11" customFormat="1" ht="13.5">
      <c r="B118" s="205"/>
      <c r="C118" s="206"/>
      <c r="D118" s="207" t="s">
        <v>183</v>
      </c>
      <c r="E118" s="208" t="s">
        <v>21</v>
      </c>
      <c r="F118" s="209" t="s">
        <v>1086</v>
      </c>
      <c r="G118" s="206"/>
      <c r="H118" s="210" t="s">
        <v>21</v>
      </c>
      <c r="I118" s="211"/>
      <c r="J118" s="206"/>
      <c r="K118" s="206"/>
      <c r="L118" s="212"/>
      <c r="M118" s="213"/>
      <c r="N118" s="214"/>
      <c r="O118" s="214"/>
      <c r="P118" s="214"/>
      <c r="Q118" s="214"/>
      <c r="R118" s="214"/>
      <c r="S118" s="214"/>
      <c r="T118" s="215"/>
      <c r="AT118" s="216" t="s">
        <v>183</v>
      </c>
      <c r="AU118" s="216" t="s">
        <v>82</v>
      </c>
      <c r="AV118" s="11" t="s">
        <v>80</v>
      </c>
      <c r="AW118" s="11" t="s">
        <v>35</v>
      </c>
      <c r="AX118" s="11" t="s">
        <v>72</v>
      </c>
      <c r="AY118" s="216" t="s">
        <v>173</v>
      </c>
    </row>
    <row r="119" spans="2:51" s="12" customFormat="1" ht="13.5">
      <c r="B119" s="217"/>
      <c r="C119" s="218"/>
      <c r="D119" s="207" t="s">
        <v>183</v>
      </c>
      <c r="E119" s="219" t="s">
        <v>21</v>
      </c>
      <c r="F119" s="220" t="s">
        <v>21</v>
      </c>
      <c r="G119" s="218"/>
      <c r="H119" s="221">
        <v>0</v>
      </c>
      <c r="I119" s="222"/>
      <c r="J119" s="218"/>
      <c r="K119" s="218"/>
      <c r="L119" s="223"/>
      <c r="M119" s="224"/>
      <c r="N119" s="225"/>
      <c r="O119" s="225"/>
      <c r="P119" s="225"/>
      <c r="Q119" s="225"/>
      <c r="R119" s="225"/>
      <c r="S119" s="225"/>
      <c r="T119" s="226"/>
      <c r="AT119" s="227" t="s">
        <v>183</v>
      </c>
      <c r="AU119" s="227" t="s">
        <v>82</v>
      </c>
      <c r="AV119" s="12" t="s">
        <v>82</v>
      </c>
      <c r="AW119" s="12" t="s">
        <v>35</v>
      </c>
      <c r="AX119" s="12" t="s">
        <v>72</v>
      </c>
      <c r="AY119" s="227" t="s">
        <v>173</v>
      </c>
    </row>
    <row r="120" spans="2:51" s="11" customFormat="1" ht="13.5">
      <c r="B120" s="205"/>
      <c r="C120" s="206"/>
      <c r="D120" s="207" t="s">
        <v>183</v>
      </c>
      <c r="E120" s="208" t="s">
        <v>21</v>
      </c>
      <c r="F120" s="209" t="s">
        <v>723</v>
      </c>
      <c r="G120" s="206"/>
      <c r="H120" s="210" t="s">
        <v>21</v>
      </c>
      <c r="I120" s="211"/>
      <c r="J120" s="206"/>
      <c r="K120" s="206"/>
      <c r="L120" s="212"/>
      <c r="M120" s="213"/>
      <c r="N120" s="214"/>
      <c r="O120" s="214"/>
      <c r="P120" s="214"/>
      <c r="Q120" s="214"/>
      <c r="R120" s="214"/>
      <c r="S120" s="214"/>
      <c r="T120" s="215"/>
      <c r="AT120" s="216" t="s">
        <v>183</v>
      </c>
      <c r="AU120" s="216" t="s">
        <v>82</v>
      </c>
      <c r="AV120" s="11" t="s">
        <v>80</v>
      </c>
      <c r="AW120" s="11" t="s">
        <v>35</v>
      </c>
      <c r="AX120" s="11" t="s">
        <v>72</v>
      </c>
      <c r="AY120" s="216" t="s">
        <v>173</v>
      </c>
    </row>
    <row r="121" spans="2:51" s="11" customFormat="1" ht="13.5">
      <c r="B121" s="205"/>
      <c r="C121" s="206"/>
      <c r="D121" s="207" t="s">
        <v>183</v>
      </c>
      <c r="E121" s="208" t="s">
        <v>21</v>
      </c>
      <c r="F121" s="209" t="s">
        <v>702</v>
      </c>
      <c r="G121" s="206"/>
      <c r="H121" s="210" t="s">
        <v>21</v>
      </c>
      <c r="I121" s="211"/>
      <c r="J121" s="206"/>
      <c r="K121" s="206"/>
      <c r="L121" s="212"/>
      <c r="M121" s="213"/>
      <c r="N121" s="214"/>
      <c r="O121" s="214"/>
      <c r="P121" s="214"/>
      <c r="Q121" s="214"/>
      <c r="R121" s="214"/>
      <c r="S121" s="214"/>
      <c r="T121" s="215"/>
      <c r="AT121" s="216" t="s">
        <v>183</v>
      </c>
      <c r="AU121" s="216" t="s">
        <v>82</v>
      </c>
      <c r="AV121" s="11" t="s">
        <v>80</v>
      </c>
      <c r="AW121" s="11" t="s">
        <v>35</v>
      </c>
      <c r="AX121" s="11" t="s">
        <v>72</v>
      </c>
      <c r="AY121" s="216" t="s">
        <v>173</v>
      </c>
    </row>
    <row r="122" spans="2:51" s="11" customFormat="1" ht="13.5">
      <c r="B122" s="205"/>
      <c r="C122" s="206"/>
      <c r="D122" s="207" t="s">
        <v>183</v>
      </c>
      <c r="E122" s="208" t="s">
        <v>21</v>
      </c>
      <c r="F122" s="209" t="s">
        <v>1086</v>
      </c>
      <c r="G122" s="206"/>
      <c r="H122" s="210" t="s">
        <v>21</v>
      </c>
      <c r="I122" s="211"/>
      <c r="J122" s="206"/>
      <c r="K122" s="206"/>
      <c r="L122" s="212"/>
      <c r="M122" s="213"/>
      <c r="N122" s="214"/>
      <c r="O122" s="214"/>
      <c r="P122" s="214"/>
      <c r="Q122" s="214"/>
      <c r="R122" s="214"/>
      <c r="S122" s="214"/>
      <c r="T122" s="215"/>
      <c r="AT122" s="216" t="s">
        <v>183</v>
      </c>
      <c r="AU122" s="216" t="s">
        <v>82</v>
      </c>
      <c r="AV122" s="11" t="s">
        <v>80</v>
      </c>
      <c r="AW122" s="11" t="s">
        <v>35</v>
      </c>
      <c r="AX122" s="11" t="s">
        <v>72</v>
      </c>
      <c r="AY122" s="216" t="s">
        <v>173</v>
      </c>
    </row>
    <row r="123" spans="2:51" s="12" customFormat="1" ht="13.5">
      <c r="B123" s="217"/>
      <c r="C123" s="218"/>
      <c r="D123" s="207" t="s">
        <v>183</v>
      </c>
      <c r="E123" s="219" t="s">
        <v>21</v>
      </c>
      <c r="F123" s="220" t="s">
        <v>724</v>
      </c>
      <c r="G123" s="218"/>
      <c r="H123" s="221">
        <v>5.828</v>
      </c>
      <c r="I123" s="222"/>
      <c r="J123" s="218"/>
      <c r="K123" s="218"/>
      <c r="L123" s="223"/>
      <c r="M123" s="224"/>
      <c r="N123" s="225"/>
      <c r="O123" s="225"/>
      <c r="P123" s="225"/>
      <c r="Q123" s="225"/>
      <c r="R123" s="225"/>
      <c r="S123" s="225"/>
      <c r="T123" s="226"/>
      <c r="AT123" s="227" t="s">
        <v>183</v>
      </c>
      <c r="AU123" s="227" t="s">
        <v>82</v>
      </c>
      <c r="AV123" s="12" t="s">
        <v>82</v>
      </c>
      <c r="AW123" s="12" t="s">
        <v>35</v>
      </c>
      <c r="AX123" s="12" t="s">
        <v>72</v>
      </c>
      <c r="AY123" s="227" t="s">
        <v>173</v>
      </c>
    </row>
    <row r="124" spans="2:51" s="11" customFormat="1" ht="13.5">
      <c r="B124" s="205"/>
      <c r="C124" s="206"/>
      <c r="D124" s="207" t="s">
        <v>183</v>
      </c>
      <c r="E124" s="208" t="s">
        <v>21</v>
      </c>
      <c r="F124" s="209" t="s">
        <v>723</v>
      </c>
      <c r="G124" s="206"/>
      <c r="H124" s="210" t="s">
        <v>21</v>
      </c>
      <c r="I124" s="211"/>
      <c r="J124" s="206"/>
      <c r="K124" s="206"/>
      <c r="L124" s="212"/>
      <c r="M124" s="213"/>
      <c r="N124" s="214"/>
      <c r="O124" s="214"/>
      <c r="P124" s="214"/>
      <c r="Q124" s="214"/>
      <c r="R124" s="214"/>
      <c r="S124" s="214"/>
      <c r="T124" s="215"/>
      <c r="AT124" s="216" t="s">
        <v>183</v>
      </c>
      <c r="AU124" s="216" t="s">
        <v>82</v>
      </c>
      <c r="AV124" s="11" t="s">
        <v>80</v>
      </c>
      <c r="AW124" s="11" t="s">
        <v>35</v>
      </c>
      <c r="AX124" s="11" t="s">
        <v>72</v>
      </c>
      <c r="AY124" s="216" t="s">
        <v>173</v>
      </c>
    </row>
    <row r="125" spans="2:51" s="11" customFormat="1" ht="13.5">
      <c r="B125" s="205"/>
      <c r="C125" s="206"/>
      <c r="D125" s="207" t="s">
        <v>183</v>
      </c>
      <c r="E125" s="208" t="s">
        <v>21</v>
      </c>
      <c r="F125" s="209" t="s">
        <v>725</v>
      </c>
      <c r="G125" s="206"/>
      <c r="H125" s="210" t="s">
        <v>21</v>
      </c>
      <c r="I125" s="211"/>
      <c r="J125" s="206"/>
      <c r="K125" s="206"/>
      <c r="L125" s="212"/>
      <c r="M125" s="213"/>
      <c r="N125" s="214"/>
      <c r="O125" s="214"/>
      <c r="P125" s="214"/>
      <c r="Q125" s="214"/>
      <c r="R125" s="214"/>
      <c r="S125" s="214"/>
      <c r="T125" s="215"/>
      <c r="AT125" s="216" t="s">
        <v>183</v>
      </c>
      <c r="AU125" s="216" t="s">
        <v>82</v>
      </c>
      <c r="AV125" s="11" t="s">
        <v>80</v>
      </c>
      <c r="AW125" s="11" t="s">
        <v>35</v>
      </c>
      <c r="AX125" s="11" t="s">
        <v>72</v>
      </c>
      <c r="AY125" s="216" t="s">
        <v>173</v>
      </c>
    </row>
    <row r="126" spans="2:51" s="11" customFormat="1" ht="13.5">
      <c r="B126" s="205"/>
      <c r="C126" s="206"/>
      <c r="D126" s="207" t="s">
        <v>183</v>
      </c>
      <c r="E126" s="208" t="s">
        <v>21</v>
      </c>
      <c r="F126" s="209" t="s">
        <v>1086</v>
      </c>
      <c r="G126" s="206"/>
      <c r="H126" s="210" t="s">
        <v>21</v>
      </c>
      <c r="I126" s="211"/>
      <c r="J126" s="206"/>
      <c r="K126" s="206"/>
      <c r="L126" s="212"/>
      <c r="M126" s="213"/>
      <c r="N126" s="214"/>
      <c r="O126" s="214"/>
      <c r="P126" s="214"/>
      <c r="Q126" s="214"/>
      <c r="R126" s="214"/>
      <c r="S126" s="214"/>
      <c r="T126" s="215"/>
      <c r="AT126" s="216" t="s">
        <v>183</v>
      </c>
      <c r="AU126" s="216" t="s">
        <v>82</v>
      </c>
      <c r="AV126" s="11" t="s">
        <v>80</v>
      </c>
      <c r="AW126" s="11" t="s">
        <v>35</v>
      </c>
      <c r="AX126" s="11" t="s">
        <v>72</v>
      </c>
      <c r="AY126" s="216" t="s">
        <v>173</v>
      </c>
    </row>
    <row r="127" spans="2:51" s="12" customFormat="1" ht="13.5">
      <c r="B127" s="217"/>
      <c r="C127" s="218"/>
      <c r="D127" s="207" t="s">
        <v>183</v>
      </c>
      <c r="E127" s="219" t="s">
        <v>21</v>
      </c>
      <c r="F127" s="220" t="s">
        <v>1087</v>
      </c>
      <c r="G127" s="218"/>
      <c r="H127" s="221">
        <v>15.545</v>
      </c>
      <c r="I127" s="222"/>
      <c r="J127" s="218"/>
      <c r="K127" s="218"/>
      <c r="L127" s="223"/>
      <c r="M127" s="224"/>
      <c r="N127" s="225"/>
      <c r="O127" s="225"/>
      <c r="P127" s="225"/>
      <c r="Q127" s="225"/>
      <c r="R127" s="225"/>
      <c r="S127" s="225"/>
      <c r="T127" s="226"/>
      <c r="AT127" s="227" t="s">
        <v>183</v>
      </c>
      <c r="AU127" s="227" t="s">
        <v>82</v>
      </c>
      <c r="AV127" s="12" t="s">
        <v>82</v>
      </c>
      <c r="AW127" s="12" t="s">
        <v>35</v>
      </c>
      <c r="AX127" s="12" t="s">
        <v>72</v>
      </c>
      <c r="AY127" s="227" t="s">
        <v>173</v>
      </c>
    </row>
    <row r="128" spans="2:51" s="11" customFormat="1" ht="13.5">
      <c r="B128" s="205"/>
      <c r="C128" s="206"/>
      <c r="D128" s="207" t="s">
        <v>183</v>
      </c>
      <c r="E128" s="208" t="s">
        <v>21</v>
      </c>
      <c r="F128" s="209" t="s">
        <v>723</v>
      </c>
      <c r="G128" s="206"/>
      <c r="H128" s="210" t="s">
        <v>21</v>
      </c>
      <c r="I128" s="211"/>
      <c r="J128" s="206"/>
      <c r="K128" s="206"/>
      <c r="L128" s="212"/>
      <c r="M128" s="213"/>
      <c r="N128" s="214"/>
      <c r="O128" s="214"/>
      <c r="P128" s="214"/>
      <c r="Q128" s="214"/>
      <c r="R128" s="214"/>
      <c r="S128" s="214"/>
      <c r="T128" s="215"/>
      <c r="AT128" s="216" t="s">
        <v>183</v>
      </c>
      <c r="AU128" s="216" t="s">
        <v>82</v>
      </c>
      <c r="AV128" s="11" t="s">
        <v>80</v>
      </c>
      <c r="AW128" s="11" t="s">
        <v>35</v>
      </c>
      <c r="AX128" s="11" t="s">
        <v>72</v>
      </c>
      <c r="AY128" s="216" t="s">
        <v>173</v>
      </c>
    </row>
    <row r="129" spans="2:51" s="11" customFormat="1" ht="13.5">
      <c r="B129" s="205"/>
      <c r="C129" s="206"/>
      <c r="D129" s="207" t="s">
        <v>183</v>
      </c>
      <c r="E129" s="208" t="s">
        <v>21</v>
      </c>
      <c r="F129" s="209" t="s">
        <v>706</v>
      </c>
      <c r="G129" s="206"/>
      <c r="H129" s="210" t="s">
        <v>21</v>
      </c>
      <c r="I129" s="211"/>
      <c r="J129" s="206"/>
      <c r="K129" s="206"/>
      <c r="L129" s="212"/>
      <c r="M129" s="213"/>
      <c r="N129" s="214"/>
      <c r="O129" s="214"/>
      <c r="P129" s="214"/>
      <c r="Q129" s="214"/>
      <c r="R129" s="214"/>
      <c r="S129" s="214"/>
      <c r="T129" s="215"/>
      <c r="AT129" s="216" t="s">
        <v>183</v>
      </c>
      <c r="AU129" s="216" t="s">
        <v>82</v>
      </c>
      <c r="AV129" s="11" t="s">
        <v>80</v>
      </c>
      <c r="AW129" s="11" t="s">
        <v>35</v>
      </c>
      <c r="AX129" s="11" t="s">
        <v>72</v>
      </c>
      <c r="AY129" s="216" t="s">
        <v>173</v>
      </c>
    </row>
    <row r="130" spans="2:51" s="11" customFormat="1" ht="13.5">
      <c r="B130" s="205"/>
      <c r="C130" s="206"/>
      <c r="D130" s="207" t="s">
        <v>183</v>
      </c>
      <c r="E130" s="208" t="s">
        <v>21</v>
      </c>
      <c r="F130" s="209" t="s">
        <v>1086</v>
      </c>
      <c r="G130" s="206"/>
      <c r="H130" s="210" t="s">
        <v>21</v>
      </c>
      <c r="I130" s="211"/>
      <c r="J130" s="206"/>
      <c r="K130" s="206"/>
      <c r="L130" s="212"/>
      <c r="M130" s="213"/>
      <c r="N130" s="214"/>
      <c r="O130" s="214"/>
      <c r="P130" s="214"/>
      <c r="Q130" s="214"/>
      <c r="R130" s="214"/>
      <c r="S130" s="214"/>
      <c r="T130" s="215"/>
      <c r="AT130" s="216" t="s">
        <v>183</v>
      </c>
      <c r="AU130" s="216" t="s">
        <v>82</v>
      </c>
      <c r="AV130" s="11" t="s">
        <v>80</v>
      </c>
      <c r="AW130" s="11" t="s">
        <v>35</v>
      </c>
      <c r="AX130" s="11" t="s">
        <v>72</v>
      </c>
      <c r="AY130" s="216" t="s">
        <v>173</v>
      </c>
    </row>
    <row r="131" spans="2:51" s="12" customFormat="1" ht="13.5">
      <c r="B131" s="217"/>
      <c r="C131" s="218"/>
      <c r="D131" s="207" t="s">
        <v>183</v>
      </c>
      <c r="E131" s="219" t="s">
        <v>21</v>
      </c>
      <c r="F131" s="220" t="s">
        <v>1088</v>
      </c>
      <c r="G131" s="218"/>
      <c r="H131" s="221">
        <v>12.918</v>
      </c>
      <c r="I131" s="222"/>
      <c r="J131" s="218"/>
      <c r="K131" s="218"/>
      <c r="L131" s="223"/>
      <c r="M131" s="224"/>
      <c r="N131" s="225"/>
      <c r="O131" s="225"/>
      <c r="P131" s="225"/>
      <c r="Q131" s="225"/>
      <c r="R131" s="225"/>
      <c r="S131" s="225"/>
      <c r="T131" s="226"/>
      <c r="AT131" s="227" t="s">
        <v>183</v>
      </c>
      <c r="AU131" s="227" t="s">
        <v>82</v>
      </c>
      <c r="AV131" s="12" t="s">
        <v>82</v>
      </c>
      <c r="AW131" s="12" t="s">
        <v>35</v>
      </c>
      <c r="AX131" s="12" t="s">
        <v>72</v>
      </c>
      <c r="AY131" s="227" t="s">
        <v>173</v>
      </c>
    </row>
    <row r="132" spans="2:51" s="11" customFormat="1" ht="13.5">
      <c r="B132" s="205"/>
      <c r="C132" s="206"/>
      <c r="D132" s="207" t="s">
        <v>183</v>
      </c>
      <c r="E132" s="208" t="s">
        <v>21</v>
      </c>
      <c r="F132" s="209" t="s">
        <v>723</v>
      </c>
      <c r="G132" s="206"/>
      <c r="H132" s="210" t="s">
        <v>21</v>
      </c>
      <c r="I132" s="211"/>
      <c r="J132" s="206"/>
      <c r="K132" s="206"/>
      <c r="L132" s="212"/>
      <c r="M132" s="213"/>
      <c r="N132" s="214"/>
      <c r="O132" s="214"/>
      <c r="P132" s="214"/>
      <c r="Q132" s="214"/>
      <c r="R132" s="214"/>
      <c r="S132" s="214"/>
      <c r="T132" s="215"/>
      <c r="AT132" s="216" t="s">
        <v>183</v>
      </c>
      <c r="AU132" s="216" t="s">
        <v>82</v>
      </c>
      <c r="AV132" s="11" t="s">
        <v>80</v>
      </c>
      <c r="AW132" s="11" t="s">
        <v>35</v>
      </c>
      <c r="AX132" s="11" t="s">
        <v>72</v>
      </c>
      <c r="AY132" s="216" t="s">
        <v>173</v>
      </c>
    </row>
    <row r="133" spans="2:51" s="11" customFormat="1" ht="13.5">
      <c r="B133" s="205"/>
      <c r="C133" s="206"/>
      <c r="D133" s="207" t="s">
        <v>183</v>
      </c>
      <c r="E133" s="208" t="s">
        <v>21</v>
      </c>
      <c r="F133" s="209" t="s">
        <v>727</v>
      </c>
      <c r="G133" s="206"/>
      <c r="H133" s="210" t="s">
        <v>21</v>
      </c>
      <c r="I133" s="211"/>
      <c r="J133" s="206"/>
      <c r="K133" s="206"/>
      <c r="L133" s="212"/>
      <c r="M133" s="213"/>
      <c r="N133" s="214"/>
      <c r="O133" s="214"/>
      <c r="P133" s="214"/>
      <c r="Q133" s="214"/>
      <c r="R133" s="214"/>
      <c r="S133" s="214"/>
      <c r="T133" s="215"/>
      <c r="AT133" s="216" t="s">
        <v>183</v>
      </c>
      <c r="AU133" s="216" t="s">
        <v>82</v>
      </c>
      <c r="AV133" s="11" t="s">
        <v>80</v>
      </c>
      <c r="AW133" s="11" t="s">
        <v>35</v>
      </c>
      <c r="AX133" s="11" t="s">
        <v>72</v>
      </c>
      <c r="AY133" s="216" t="s">
        <v>173</v>
      </c>
    </row>
    <row r="134" spans="2:51" s="11" customFormat="1" ht="13.5">
      <c r="B134" s="205"/>
      <c r="C134" s="206"/>
      <c r="D134" s="207" t="s">
        <v>183</v>
      </c>
      <c r="E134" s="208" t="s">
        <v>21</v>
      </c>
      <c r="F134" s="209" t="s">
        <v>1086</v>
      </c>
      <c r="G134" s="206"/>
      <c r="H134" s="210" t="s">
        <v>21</v>
      </c>
      <c r="I134" s="211"/>
      <c r="J134" s="206"/>
      <c r="K134" s="206"/>
      <c r="L134" s="212"/>
      <c r="M134" s="213"/>
      <c r="N134" s="214"/>
      <c r="O134" s="214"/>
      <c r="P134" s="214"/>
      <c r="Q134" s="214"/>
      <c r="R134" s="214"/>
      <c r="S134" s="214"/>
      <c r="T134" s="215"/>
      <c r="AT134" s="216" t="s">
        <v>183</v>
      </c>
      <c r="AU134" s="216" t="s">
        <v>82</v>
      </c>
      <c r="AV134" s="11" t="s">
        <v>80</v>
      </c>
      <c r="AW134" s="11" t="s">
        <v>35</v>
      </c>
      <c r="AX134" s="11" t="s">
        <v>72</v>
      </c>
      <c r="AY134" s="216" t="s">
        <v>173</v>
      </c>
    </row>
    <row r="135" spans="2:51" s="12" customFormat="1" ht="13.5">
      <c r="B135" s="217"/>
      <c r="C135" s="218"/>
      <c r="D135" s="207" t="s">
        <v>183</v>
      </c>
      <c r="E135" s="219" t="s">
        <v>21</v>
      </c>
      <c r="F135" s="220" t="s">
        <v>1089</v>
      </c>
      <c r="G135" s="218"/>
      <c r="H135" s="221">
        <v>34.01</v>
      </c>
      <c r="I135" s="222"/>
      <c r="J135" s="218"/>
      <c r="K135" s="218"/>
      <c r="L135" s="223"/>
      <c r="M135" s="224"/>
      <c r="N135" s="225"/>
      <c r="O135" s="225"/>
      <c r="P135" s="225"/>
      <c r="Q135" s="225"/>
      <c r="R135" s="225"/>
      <c r="S135" s="225"/>
      <c r="T135" s="226"/>
      <c r="AT135" s="227" t="s">
        <v>183</v>
      </c>
      <c r="AU135" s="227" t="s">
        <v>82</v>
      </c>
      <c r="AV135" s="12" t="s">
        <v>82</v>
      </c>
      <c r="AW135" s="12" t="s">
        <v>35</v>
      </c>
      <c r="AX135" s="12" t="s">
        <v>72</v>
      </c>
      <c r="AY135" s="227" t="s">
        <v>173</v>
      </c>
    </row>
    <row r="136" spans="2:51" s="11" customFormat="1" ht="13.5">
      <c r="B136" s="205"/>
      <c r="C136" s="206"/>
      <c r="D136" s="207" t="s">
        <v>183</v>
      </c>
      <c r="E136" s="208" t="s">
        <v>21</v>
      </c>
      <c r="F136" s="209" t="s">
        <v>723</v>
      </c>
      <c r="G136" s="206"/>
      <c r="H136" s="210" t="s">
        <v>21</v>
      </c>
      <c r="I136" s="211"/>
      <c r="J136" s="206"/>
      <c r="K136" s="206"/>
      <c r="L136" s="212"/>
      <c r="M136" s="213"/>
      <c r="N136" s="214"/>
      <c r="O136" s="214"/>
      <c r="P136" s="214"/>
      <c r="Q136" s="214"/>
      <c r="R136" s="214"/>
      <c r="S136" s="214"/>
      <c r="T136" s="215"/>
      <c r="AT136" s="216" t="s">
        <v>183</v>
      </c>
      <c r="AU136" s="216" t="s">
        <v>82</v>
      </c>
      <c r="AV136" s="11" t="s">
        <v>80</v>
      </c>
      <c r="AW136" s="11" t="s">
        <v>35</v>
      </c>
      <c r="AX136" s="11" t="s">
        <v>72</v>
      </c>
      <c r="AY136" s="216" t="s">
        <v>173</v>
      </c>
    </row>
    <row r="137" spans="2:51" s="11" customFormat="1" ht="13.5">
      <c r="B137" s="205"/>
      <c r="C137" s="206"/>
      <c r="D137" s="207" t="s">
        <v>183</v>
      </c>
      <c r="E137" s="208" t="s">
        <v>21</v>
      </c>
      <c r="F137" s="209" t="s">
        <v>694</v>
      </c>
      <c r="G137" s="206"/>
      <c r="H137" s="210" t="s">
        <v>21</v>
      </c>
      <c r="I137" s="211"/>
      <c r="J137" s="206"/>
      <c r="K137" s="206"/>
      <c r="L137" s="212"/>
      <c r="M137" s="213"/>
      <c r="N137" s="214"/>
      <c r="O137" s="214"/>
      <c r="P137" s="214"/>
      <c r="Q137" s="214"/>
      <c r="R137" s="214"/>
      <c r="S137" s="214"/>
      <c r="T137" s="215"/>
      <c r="AT137" s="216" t="s">
        <v>183</v>
      </c>
      <c r="AU137" s="216" t="s">
        <v>82</v>
      </c>
      <c r="AV137" s="11" t="s">
        <v>80</v>
      </c>
      <c r="AW137" s="11" t="s">
        <v>35</v>
      </c>
      <c r="AX137" s="11" t="s">
        <v>72</v>
      </c>
      <c r="AY137" s="216" t="s">
        <v>173</v>
      </c>
    </row>
    <row r="138" spans="2:51" s="11" customFormat="1" ht="13.5">
      <c r="B138" s="205"/>
      <c r="C138" s="206"/>
      <c r="D138" s="207" t="s">
        <v>183</v>
      </c>
      <c r="E138" s="208" t="s">
        <v>21</v>
      </c>
      <c r="F138" s="209" t="s">
        <v>1086</v>
      </c>
      <c r="G138" s="206"/>
      <c r="H138" s="210" t="s">
        <v>21</v>
      </c>
      <c r="I138" s="211"/>
      <c r="J138" s="206"/>
      <c r="K138" s="206"/>
      <c r="L138" s="212"/>
      <c r="M138" s="213"/>
      <c r="N138" s="214"/>
      <c r="O138" s="214"/>
      <c r="P138" s="214"/>
      <c r="Q138" s="214"/>
      <c r="R138" s="214"/>
      <c r="S138" s="214"/>
      <c r="T138" s="215"/>
      <c r="AT138" s="216" t="s">
        <v>183</v>
      </c>
      <c r="AU138" s="216" t="s">
        <v>82</v>
      </c>
      <c r="AV138" s="11" t="s">
        <v>80</v>
      </c>
      <c r="AW138" s="11" t="s">
        <v>35</v>
      </c>
      <c r="AX138" s="11" t="s">
        <v>72</v>
      </c>
      <c r="AY138" s="216" t="s">
        <v>173</v>
      </c>
    </row>
    <row r="139" spans="2:51" s="12" customFormat="1" ht="13.5">
      <c r="B139" s="217"/>
      <c r="C139" s="218"/>
      <c r="D139" s="207" t="s">
        <v>183</v>
      </c>
      <c r="E139" s="219" t="s">
        <v>21</v>
      </c>
      <c r="F139" s="220" t="s">
        <v>1090</v>
      </c>
      <c r="G139" s="218"/>
      <c r="H139" s="221">
        <v>13.115</v>
      </c>
      <c r="I139" s="222"/>
      <c r="J139" s="218"/>
      <c r="K139" s="218"/>
      <c r="L139" s="223"/>
      <c r="M139" s="224"/>
      <c r="N139" s="225"/>
      <c r="O139" s="225"/>
      <c r="P139" s="225"/>
      <c r="Q139" s="225"/>
      <c r="R139" s="225"/>
      <c r="S139" s="225"/>
      <c r="T139" s="226"/>
      <c r="AT139" s="227" t="s">
        <v>183</v>
      </c>
      <c r="AU139" s="227" t="s">
        <v>82</v>
      </c>
      <c r="AV139" s="12" t="s">
        <v>82</v>
      </c>
      <c r="AW139" s="12" t="s">
        <v>35</v>
      </c>
      <c r="AX139" s="12" t="s">
        <v>72</v>
      </c>
      <c r="AY139" s="227" t="s">
        <v>173</v>
      </c>
    </row>
    <row r="140" spans="2:51" s="11" customFormat="1" ht="13.5">
      <c r="B140" s="205"/>
      <c r="C140" s="206"/>
      <c r="D140" s="207" t="s">
        <v>183</v>
      </c>
      <c r="E140" s="208" t="s">
        <v>21</v>
      </c>
      <c r="F140" s="209" t="s">
        <v>723</v>
      </c>
      <c r="G140" s="206"/>
      <c r="H140" s="210" t="s">
        <v>21</v>
      </c>
      <c r="I140" s="211"/>
      <c r="J140" s="206"/>
      <c r="K140" s="206"/>
      <c r="L140" s="212"/>
      <c r="M140" s="213"/>
      <c r="N140" s="214"/>
      <c r="O140" s="214"/>
      <c r="P140" s="214"/>
      <c r="Q140" s="214"/>
      <c r="R140" s="214"/>
      <c r="S140" s="214"/>
      <c r="T140" s="215"/>
      <c r="AT140" s="216" t="s">
        <v>183</v>
      </c>
      <c r="AU140" s="216" t="s">
        <v>82</v>
      </c>
      <c r="AV140" s="11" t="s">
        <v>80</v>
      </c>
      <c r="AW140" s="11" t="s">
        <v>35</v>
      </c>
      <c r="AX140" s="11" t="s">
        <v>72</v>
      </c>
      <c r="AY140" s="216" t="s">
        <v>173</v>
      </c>
    </row>
    <row r="141" spans="2:51" s="11" customFormat="1" ht="13.5">
      <c r="B141" s="205"/>
      <c r="C141" s="206"/>
      <c r="D141" s="207" t="s">
        <v>183</v>
      </c>
      <c r="E141" s="208" t="s">
        <v>21</v>
      </c>
      <c r="F141" s="209" t="s">
        <v>709</v>
      </c>
      <c r="G141" s="206"/>
      <c r="H141" s="210" t="s">
        <v>21</v>
      </c>
      <c r="I141" s="211"/>
      <c r="J141" s="206"/>
      <c r="K141" s="206"/>
      <c r="L141" s="212"/>
      <c r="M141" s="213"/>
      <c r="N141" s="214"/>
      <c r="O141" s="214"/>
      <c r="P141" s="214"/>
      <c r="Q141" s="214"/>
      <c r="R141" s="214"/>
      <c r="S141" s="214"/>
      <c r="T141" s="215"/>
      <c r="AT141" s="216" t="s">
        <v>183</v>
      </c>
      <c r="AU141" s="216" t="s">
        <v>82</v>
      </c>
      <c r="AV141" s="11" t="s">
        <v>80</v>
      </c>
      <c r="AW141" s="11" t="s">
        <v>35</v>
      </c>
      <c r="AX141" s="11" t="s">
        <v>72</v>
      </c>
      <c r="AY141" s="216" t="s">
        <v>173</v>
      </c>
    </row>
    <row r="142" spans="2:51" s="11" customFormat="1" ht="13.5">
      <c r="B142" s="205"/>
      <c r="C142" s="206"/>
      <c r="D142" s="207" t="s">
        <v>183</v>
      </c>
      <c r="E142" s="208" t="s">
        <v>21</v>
      </c>
      <c r="F142" s="209" t="s">
        <v>1086</v>
      </c>
      <c r="G142" s="206"/>
      <c r="H142" s="210" t="s">
        <v>21</v>
      </c>
      <c r="I142" s="211"/>
      <c r="J142" s="206"/>
      <c r="K142" s="206"/>
      <c r="L142" s="212"/>
      <c r="M142" s="213"/>
      <c r="N142" s="214"/>
      <c r="O142" s="214"/>
      <c r="P142" s="214"/>
      <c r="Q142" s="214"/>
      <c r="R142" s="214"/>
      <c r="S142" s="214"/>
      <c r="T142" s="215"/>
      <c r="AT142" s="216" t="s">
        <v>183</v>
      </c>
      <c r="AU142" s="216" t="s">
        <v>82</v>
      </c>
      <c r="AV142" s="11" t="s">
        <v>80</v>
      </c>
      <c r="AW142" s="11" t="s">
        <v>35</v>
      </c>
      <c r="AX142" s="11" t="s">
        <v>72</v>
      </c>
      <c r="AY142" s="216" t="s">
        <v>173</v>
      </c>
    </row>
    <row r="143" spans="2:51" s="12" customFormat="1" ht="13.5">
      <c r="B143" s="217"/>
      <c r="C143" s="218"/>
      <c r="D143" s="207" t="s">
        <v>183</v>
      </c>
      <c r="E143" s="219" t="s">
        <v>21</v>
      </c>
      <c r="F143" s="220" t="s">
        <v>1091</v>
      </c>
      <c r="G143" s="218"/>
      <c r="H143" s="221">
        <v>16.048</v>
      </c>
      <c r="I143" s="222"/>
      <c r="J143" s="218"/>
      <c r="K143" s="218"/>
      <c r="L143" s="223"/>
      <c r="M143" s="224"/>
      <c r="N143" s="225"/>
      <c r="O143" s="225"/>
      <c r="P143" s="225"/>
      <c r="Q143" s="225"/>
      <c r="R143" s="225"/>
      <c r="S143" s="225"/>
      <c r="T143" s="226"/>
      <c r="AT143" s="227" t="s">
        <v>183</v>
      </c>
      <c r="AU143" s="227" t="s">
        <v>82</v>
      </c>
      <c r="AV143" s="12" t="s">
        <v>82</v>
      </c>
      <c r="AW143" s="12" t="s">
        <v>35</v>
      </c>
      <c r="AX143" s="12" t="s">
        <v>72</v>
      </c>
      <c r="AY143" s="227" t="s">
        <v>173</v>
      </c>
    </row>
    <row r="144" spans="2:51" s="11" customFormat="1" ht="13.5">
      <c r="B144" s="205"/>
      <c r="C144" s="206"/>
      <c r="D144" s="207" t="s">
        <v>183</v>
      </c>
      <c r="E144" s="208" t="s">
        <v>21</v>
      </c>
      <c r="F144" s="209" t="s">
        <v>723</v>
      </c>
      <c r="G144" s="206"/>
      <c r="H144" s="210" t="s">
        <v>21</v>
      </c>
      <c r="I144" s="211"/>
      <c r="J144" s="206"/>
      <c r="K144" s="206"/>
      <c r="L144" s="212"/>
      <c r="M144" s="213"/>
      <c r="N144" s="214"/>
      <c r="O144" s="214"/>
      <c r="P144" s="214"/>
      <c r="Q144" s="214"/>
      <c r="R144" s="214"/>
      <c r="S144" s="214"/>
      <c r="T144" s="215"/>
      <c r="AT144" s="216" t="s">
        <v>183</v>
      </c>
      <c r="AU144" s="216" t="s">
        <v>82</v>
      </c>
      <c r="AV144" s="11" t="s">
        <v>80</v>
      </c>
      <c r="AW144" s="11" t="s">
        <v>35</v>
      </c>
      <c r="AX144" s="11" t="s">
        <v>72</v>
      </c>
      <c r="AY144" s="216" t="s">
        <v>173</v>
      </c>
    </row>
    <row r="145" spans="2:51" s="11" customFormat="1" ht="13.5">
      <c r="B145" s="205"/>
      <c r="C145" s="206"/>
      <c r="D145" s="207" t="s">
        <v>183</v>
      </c>
      <c r="E145" s="208" t="s">
        <v>21</v>
      </c>
      <c r="F145" s="209" t="s">
        <v>312</v>
      </c>
      <c r="G145" s="206"/>
      <c r="H145" s="210" t="s">
        <v>21</v>
      </c>
      <c r="I145" s="211"/>
      <c r="J145" s="206"/>
      <c r="K145" s="206"/>
      <c r="L145" s="212"/>
      <c r="M145" s="213"/>
      <c r="N145" s="214"/>
      <c r="O145" s="214"/>
      <c r="P145" s="214"/>
      <c r="Q145" s="214"/>
      <c r="R145" s="214"/>
      <c r="S145" s="214"/>
      <c r="T145" s="215"/>
      <c r="AT145" s="216" t="s">
        <v>183</v>
      </c>
      <c r="AU145" s="216" t="s">
        <v>82</v>
      </c>
      <c r="AV145" s="11" t="s">
        <v>80</v>
      </c>
      <c r="AW145" s="11" t="s">
        <v>35</v>
      </c>
      <c r="AX145" s="11" t="s">
        <v>72</v>
      </c>
      <c r="AY145" s="216" t="s">
        <v>173</v>
      </c>
    </row>
    <row r="146" spans="2:51" s="11" customFormat="1" ht="13.5">
      <c r="B146" s="205"/>
      <c r="C146" s="206"/>
      <c r="D146" s="207" t="s">
        <v>183</v>
      </c>
      <c r="E146" s="208" t="s">
        <v>21</v>
      </c>
      <c r="F146" s="209" t="s">
        <v>1086</v>
      </c>
      <c r="G146" s="206"/>
      <c r="H146" s="210" t="s">
        <v>21</v>
      </c>
      <c r="I146" s="211"/>
      <c r="J146" s="206"/>
      <c r="K146" s="206"/>
      <c r="L146" s="212"/>
      <c r="M146" s="213"/>
      <c r="N146" s="214"/>
      <c r="O146" s="214"/>
      <c r="P146" s="214"/>
      <c r="Q146" s="214"/>
      <c r="R146" s="214"/>
      <c r="S146" s="214"/>
      <c r="T146" s="215"/>
      <c r="AT146" s="216" t="s">
        <v>183</v>
      </c>
      <c r="AU146" s="216" t="s">
        <v>82</v>
      </c>
      <c r="AV146" s="11" t="s">
        <v>80</v>
      </c>
      <c r="AW146" s="11" t="s">
        <v>35</v>
      </c>
      <c r="AX146" s="11" t="s">
        <v>72</v>
      </c>
      <c r="AY146" s="216" t="s">
        <v>173</v>
      </c>
    </row>
    <row r="147" spans="2:51" s="12" customFormat="1" ht="13.5">
      <c r="B147" s="217"/>
      <c r="C147" s="218"/>
      <c r="D147" s="207" t="s">
        <v>183</v>
      </c>
      <c r="E147" s="219" t="s">
        <v>21</v>
      </c>
      <c r="F147" s="220" t="s">
        <v>730</v>
      </c>
      <c r="G147" s="218"/>
      <c r="H147" s="221">
        <v>3.647</v>
      </c>
      <c r="I147" s="222"/>
      <c r="J147" s="218"/>
      <c r="K147" s="218"/>
      <c r="L147" s="223"/>
      <c r="M147" s="224"/>
      <c r="N147" s="225"/>
      <c r="O147" s="225"/>
      <c r="P147" s="225"/>
      <c r="Q147" s="225"/>
      <c r="R147" s="225"/>
      <c r="S147" s="225"/>
      <c r="T147" s="226"/>
      <c r="AT147" s="227" t="s">
        <v>183</v>
      </c>
      <c r="AU147" s="227" t="s">
        <v>82</v>
      </c>
      <c r="AV147" s="12" t="s">
        <v>82</v>
      </c>
      <c r="AW147" s="12" t="s">
        <v>35</v>
      </c>
      <c r="AX147" s="12" t="s">
        <v>72</v>
      </c>
      <c r="AY147" s="227" t="s">
        <v>173</v>
      </c>
    </row>
    <row r="148" spans="2:51" s="11" customFormat="1" ht="13.5">
      <c r="B148" s="205"/>
      <c r="C148" s="206"/>
      <c r="D148" s="207" t="s">
        <v>183</v>
      </c>
      <c r="E148" s="208" t="s">
        <v>21</v>
      </c>
      <c r="F148" s="209" t="s">
        <v>723</v>
      </c>
      <c r="G148" s="206"/>
      <c r="H148" s="210" t="s">
        <v>21</v>
      </c>
      <c r="I148" s="211"/>
      <c r="J148" s="206"/>
      <c r="K148" s="206"/>
      <c r="L148" s="212"/>
      <c r="M148" s="213"/>
      <c r="N148" s="214"/>
      <c r="O148" s="214"/>
      <c r="P148" s="214"/>
      <c r="Q148" s="214"/>
      <c r="R148" s="214"/>
      <c r="S148" s="214"/>
      <c r="T148" s="215"/>
      <c r="AT148" s="216" t="s">
        <v>183</v>
      </c>
      <c r="AU148" s="216" t="s">
        <v>82</v>
      </c>
      <c r="AV148" s="11" t="s">
        <v>80</v>
      </c>
      <c r="AW148" s="11" t="s">
        <v>35</v>
      </c>
      <c r="AX148" s="11" t="s">
        <v>72</v>
      </c>
      <c r="AY148" s="216" t="s">
        <v>173</v>
      </c>
    </row>
    <row r="149" spans="2:51" s="11" customFormat="1" ht="13.5">
      <c r="B149" s="205"/>
      <c r="C149" s="206"/>
      <c r="D149" s="207" t="s">
        <v>183</v>
      </c>
      <c r="E149" s="208" t="s">
        <v>21</v>
      </c>
      <c r="F149" s="209" t="s">
        <v>309</v>
      </c>
      <c r="G149" s="206"/>
      <c r="H149" s="210" t="s">
        <v>21</v>
      </c>
      <c r="I149" s="211"/>
      <c r="J149" s="206"/>
      <c r="K149" s="206"/>
      <c r="L149" s="212"/>
      <c r="M149" s="213"/>
      <c r="N149" s="214"/>
      <c r="O149" s="214"/>
      <c r="P149" s="214"/>
      <c r="Q149" s="214"/>
      <c r="R149" s="214"/>
      <c r="S149" s="214"/>
      <c r="T149" s="215"/>
      <c r="AT149" s="216" t="s">
        <v>183</v>
      </c>
      <c r="AU149" s="216" t="s">
        <v>82</v>
      </c>
      <c r="AV149" s="11" t="s">
        <v>80</v>
      </c>
      <c r="AW149" s="11" t="s">
        <v>35</v>
      </c>
      <c r="AX149" s="11" t="s">
        <v>72</v>
      </c>
      <c r="AY149" s="216" t="s">
        <v>173</v>
      </c>
    </row>
    <row r="150" spans="2:51" s="11" customFormat="1" ht="13.5">
      <c r="B150" s="205"/>
      <c r="C150" s="206"/>
      <c r="D150" s="207" t="s">
        <v>183</v>
      </c>
      <c r="E150" s="208" t="s">
        <v>21</v>
      </c>
      <c r="F150" s="209" t="s">
        <v>1086</v>
      </c>
      <c r="G150" s="206"/>
      <c r="H150" s="210" t="s">
        <v>21</v>
      </c>
      <c r="I150" s="211"/>
      <c r="J150" s="206"/>
      <c r="K150" s="206"/>
      <c r="L150" s="212"/>
      <c r="M150" s="213"/>
      <c r="N150" s="214"/>
      <c r="O150" s="214"/>
      <c r="P150" s="214"/>
      <c r="Q150" s="214"/>
      <c r="R150" s="214"/>
      <c r="S150" s="214"/>
      <c r="T150" s="215"/>
      <c r="AT150" s="216" t="s">
        <v>183</v>
      </c>
      <c r="AU150" s="216" t="s">
        <v>82</v>
      </c>
      <c r="AV150" s="11" t="s">
        <v>80</v>
      </c>
      <c r="AW150" s="11" t="s">
        <v>35</v>
      </c>
      <c r="AX150" s="11" t="s">
        <v>72</v>
      </c>
      <c r="AY150" s="216" t="s">
        <v>173</v>
      </c>
    </row>
    <row r="151" spans="2:51" s="12" customFormat="1" ht="13.5">
      <c r="B151" s="217"/>
      <c r="C151" s="218"/>
      <c r="D151" s="207" t="s">
        <v>183</v>
      </c>
      <c r="E151" s="219" t="s">
        <v>21</v>
      </c>
      <c r="F151" s="220" t="s">
        <v>1092</v>
      </c>
      <c r="G151" s="218"/>
      <c r="H151" s="221">
        <v>12.56</v>
      </c>
      <c r="I151" s="222"/>
      <c r="J151" s="218"/>
      <c r="K151" s="218"/>
      <c r="L151" s="223"/>
      <c r="M151" s="224"/>
      <c r="N151" s="225"/>
      <c r="O151" s="225"/>
      <c r="P151" s="225"/>
      <c r="Q151" s="225"/>
      <c r="R151" s="225"/>
      <c r="S151" s="225"/>
      <c r="T151" s="226"/>
      <c r="AT151" s="227" t="s">
        <v>183</v>
      </c>
      <c r="AU151" s="227" t="s">
        <v>82</v>
      </c>
      <c r="AV151" s="12" t="s">
        <v>82</v>
      </c>
      <c r="AW151" s="12" t="s">
        <v>35</v>
      </c>
      <c r="AX151" s="12" t="s">
        <v>72</v>
      </c>
      <c r="AY151" s="227" t="s">
        <v>173</v>
      </c>
    </row>
    <row r="152" spans="2:51" s="11" customFormat="1" ht="13.5">
      <c r="B152" s="205"/>
      <c r="C152" s="206"/>
      <c r="D152" s="207" t="s">
        <v>183</v>
      </c>
      <c r="E152" s="208" t="s">
        <v>21</v>
      </c>
      <c r="F152" s="209" t="s">
        <v>723</v>
      </c>
      <c r="G152" s="206"/>
      <c r="H152" s="210" t="s">
        <v>21</v>
      </c>
      <c r="I152" s="211"/>
      <c r="J152" s="206"/>
      <c r="K152" s="206"/>
      <c r="L152" s="212"/>
      <c r="M152" s="213"/>
      <c r="N152" s="214"/>
      <c r="O152" s="214"/>
      <c r="P152" s="214"/>
      <c r="Q152" s="214"/>
      <c r="R152" s="214"/>
      <c r="S152" s="214"/>
      <c r="T152" s="215"/>
      <c r="AT152" s="216" t="s">
        <v>183</v>
      </c>
      <c r="AU152" s="216" t="s">
        <v>82</v>
      </c>
      <c r="AV152" s="11" t="s">
        <v>80</v>
      </c>
      <c r="AW152" s="11" t="s">
        <v>35</v>
      </c>
      <c r="AX152" s="11" t="s">
        <v>72</v>
      </c>
      <c r="AY152" s="216" t="s">
        <v>173</v>
      </c>
    </row>
    <row r="153" spans="2:51" s="11" customFormat="1" ht="13.5">
      <c r="B153" s="205"/>
      <c r="C153" s="206"/>
      <c r="D153" s="207" t="s">
        <v>183</v>
      </c>
      <c r="E153" s="208" t="s">
        <v>21</v>
      </c>
      <c r="F153" s="209" t="s">
        <v>226</v>
      </c>
      <c r="G153" s="206"/>
      <c r="H153" s="210" t="s">
        <v>21</v>
      </c>
      <c r="I153" s="211"/>
      <c r="J153" s="206"/>
      <c r="K153" s="206"/>
      <c r="L153" s="212"/>
      <c r="M153" s="213"/>
      <c r="N153" s="214"/>
      <c r="O153" s="214"/>
      <c r="P153" s="214"/>
      <c r="Q153" s="214"/>
      <c r="R153" s="214"/>
      <c r="S153" s="214"/>
      <c r="T153" s="215"/>
      <c r="AT153" s="216" t="s">
        <v>183</v>
      </c>
      <c r="AU153" s="216" t="s">
        <v>82</v>
      </c>
      <c r="AV153" s="11" t="s">
        <v>80</v>
      </c>
      <c r="AW153" s="11" t="s">
        <v>35</v>
      </c>
      <c r="AX153" s="11" t="s">
        <v>72</v>
      </c>
      <c r="AY153" s="216" t="s">
        <v>173</v>
      </c>
    </row>
    <row r="154" spans="2:51" s="11" customFormat="1" ht="13.5">
      <c r="B154" s="205"/>
      <c r="C154" s="206"/>
      <c r="D154" s="207" t="s">
        <v>183</v>
      </c>
      <c r="E154" s="208" t="s">
        <v>21</v>
      </c>
      <c r="F154" s="209" t="s">
        <v>1086</v>
      </c>
      <c r="G154" s="206"/>
      <c r="H154" s="210" t="s">
        <v>21</v>
      </c>
      <c r="I154" s="211"/>
      <c r="J154" s="206"/>
      <c r="K154" s="206"/>
      <c r="L154" s="212"/>
      <c r="M154" s="213"/>
      <c r="N154" s="214"/>
      <c r="O154" s="214"/>
      <c r="P154" s="214"/>
      <c r="Q154" s="214"/>
      <c r="R154" s="214"/>
      <c r="S154" s="214"/>
      <c r="T154" s="215"/>
      <c r="AT154" s="216" t="s">
        <v>183</v>
      </c>
      <c r="AU154" s="216" t="s">
        <v>82</v>
      </c>
      <c r="AV154" s="11" t="s">
        <v>80</v>
      </c>
      <c r="AW154" s="11" t="s">
        <v>35</v>
      </c>
      <c r="AX154" s="11" t="s">
        <v>72</v>
      </c>
      <c r="AY154" s="216" t="s">
        <v>173</v>
      </c>
    </row>
    <row r="155" spans="2:51" s="12" customFormat="1" ht="13.5">
      <c r="B155" s="217"/>
      <c r="C155" s="218"/>
      <c r="D155" s="207" t="s">
        <v>183</v>
      </c>
      <c r="E155" s="219" t="s">
        <v>21</v>
      </c>
      <c r="F155" s="220" t="s">
        <v>733</v>
      </c>
      <c r="G155" s="218"/>
      <c r="H155" s="221">
        <v>13.188</v>
      </c>
      <c r="I155" s="222"/>
      <c r="J155" s="218"/>
      <c r="K155" s="218"/>
      <c r="L155" s="223"/>
      <c r="M155" s="224"/>
      <c r="N155" s="225"/>
      <c r="O155" s="225"/>
      <c r="P155" s="225"/>
      <c r="Q155" s="225"/>
      <c r="R155" s="225"/>
      <c r="S155" s="225"/>
      <c r="T155" s="226"/>
      <c r="AT155" s="227" t="s">
        <v>183</v>
      </c>
      <c r="AU155" s="227" t="s">
        <v>82</v>
      </c>
      <c r="AV155" s="12" t="s">
        <v>82</v>
      </c>
      <c r="AW155" s="12" t="s">
        <v>35</v>
      </c>
      <c r="AX155" s="12" t="s">
        <v>72</v>
      </c>
      <c r="AY155" s="227" t="s">
        <v>173</v>
      </c>
    </row>
    <row r="156" spans="2:51" s="11" customFormat="1" ht="13.5">
      <c r="B156" s="205"/>
      <c r="C156" s="206"/>
      <c r="D156" s="207" t="s">
        <v>183</v>
      </c>
      <c r="E156" s="208" t="s">
        <v>21</v>
      </c>
      <c r="F156" s="209" t="s">
        <v>723</v>
      </c>
      <c r="G156" s="206"/>
      <c r="H156" s="210" t="s">
        <v>21</v>
      </c>
      <c r="I156" s="211"/>
      <c r="J156" s="206"/>
      <c r="K156" s="206"/>
      <c r="L156" s="212"/>
      <c r="M156" s="213"/>
      <c r="N156" s="214"/>
      <c r="O156" s="214"/>
      <c r="P156" s="214"/>
      <c r="Q156" s="214"/>
      <c r="R156" s="214"/>
      <c r="S156" s="214"/>
      <c r="T156" s="215"/>
      <c r="AT156" s="216" t="s">
        <v>183</v>
      </c>
      <c r="AU156" s="216" t="s">
        <v>82</v>
      </c>
      <c r="AV156" s="11" t="s">
        <v>80</v>
      </c>
      <c r="AW156" s="11" t="s">
        <v>35</v>
      </c>
      <c r="AX156" s="11" t="s">
        <v>72</v>
      </c>
      <c r="AY156" s="216" t="s">
        <v>173</v>
      </c>
    </row>
    <row r="157" spans="2:51" s="11" customFormat="1" ht="13.5">
      <c r="B157" s="205"/>
      <c r="C157" s="206"/>
      <c r="D157" s="207" t="s">
        <v>183</v>
      </c>
      <c r="E157" s="208" t="s">
        <v>21</v>
      </c>
      <c r="F157" s="209" t="s">
        <v>352</v>
      </c>
      <c r="G157" s="206"/>
      <c r="H157" s="210" t="s">
        <v>21</v>
      </c>
      <c r="I157" s="211"/>
      <c r="J157" s="206"/>
      <c r="K157" s="206"/>
      <c r="L157" s="212"/>
      <c r="M157" s="213"/>
      <c r="N157" s="214"/>
      <c r="O157" s="214"/>
      <c r="P157" s="214"/>
      <c r="Q157" s="214"/>
      <c r="R157" s="214"/>
      <c r="S157" s="214"/>
      <c r="T157" s="215"/>
      <c r="AT157" s="216" t="s">
        <v>183</v>
      </c>
      <c r="AU157" s="216" t="s">
        <v>82</v>
      </c>
      <c r="AV157" s="11" t="s">
        <v>80</v>
      </c>
      <c r="AW157" s="11" t="s">
        <v>35</v>
      </c>
      <c r="AX157" s="11" t="s">
        <v>72</v>
      </c>
      <c r="AY157" s="216" t="s">
        <v>173</v>
      </c>
    </row>
    <row r="158" spans="2:51" s="11" customFormat="1" ht="13.5">
      <c r="B158" s="205"/>
      <c r="C158" s="206"/>
      <c r="D158" s="207" t="s">
        <v>183</v>
      </c>
      <c r="E158" s="208" t="s">
        <v>21</v>
      </c>
      <c r="F158" s="209" t="s">
        <v>1086</v>
      </c>
      <c r="G158" s="206"/>
      <c r="H158" s="210" t="s">
        <v>21</v>
      </c>
      <c r="I158" s="211"/>
      <c r="J158" s="206"/>
      <c r="K158" s="206"/>
      <c r="L158" s="212"/>
      <c r="M158" s="213"/>
      <c r="N158" s="214"/>
      <c r="O158" s="214"/>
      <c r="P158" s="214"/>
      <c r="Q158" s="214"/>
      <c r="R158" s="214"/>
      <c r="S158" s="214"/>
      <c r="T158" s="215"/>
      <c r="AT158" s="216" t="s">
        <v>183</v>
      </c>
      <c r="AU158" s="216" t="s">
        <v>82</v>
      </c>
      <c r="AV158" s="11" t="s">
        <v>80</v>
      </c>
      <c r="AW158" s="11" t="s">
        <v>35</v>
      </c>
      <c r="AX158" s="11" t="s">
        <v>72</v>
      </c>
      <c r="AY158" s="216" t="s">
        <v>173</v>
      </c>
    </row>
    <row r="159" spans="2:51" s="12" customFormat="1" ht="13.5">
      <c r="B159" s="217"/>
      <c r="C159" s="218"/>
      <c r="D159" s="207" t="s">
        <v>183</v>
      </c>
      <c r="E159" s="219" t="s">
        <v>21</v>
      </c>
      <c r="F159" s="220" t="s">
        <v>1093</v>
      </c>
      <c r="G159" s="218"/>
      <c r="H159" s="221">
        <v>190.688</v>
      </c>
      <c r="I159" s="222"/>
      <c r="J159" s="218"/>
      <c r="K159" s="218"/>
      <c r="L159" s="223"/>
      <c r="M159" s="224"/>
      <c r="N159" s="225"/>
      <c r="O159" s="225"/>
      <c r="P159" s="225"/>
      <c r="Q159" s="225"/>
      <c r="R159" s="225"/>
      <c r="S159" s="225"/>
      <c r="T159" s="226"/>
      <c r="AT159" s="227" t="s">
        <v>183</v>
      </c>
      <c r="AU159" s="227" t="s">
        <v>82</v>
      </c>
      <c r="AV159" s="12" t="s">
        <v>82</v>
      </c>
      <c r="AW159" s="12" t="s">
        <v>35</v>
      </c>
      <c r="AX159" s="12" t="s">
        <v>72</v>
      </c>
      <c r="AY159" s="227" t="s">
        <v>173</v>
      </c>
    </row>
    <row r="160" spans="2:51" s="14" customFormat="1" ht="13.5">
      <c r="B160" s="243"/>
      <c r="C160" s="244"/>
      <c r="D160" s="239" t="s">
        <v>183</v>
      </c>
      <c r="E160" s="254" t="s">
        <v>21</v>
      </c>
      <c r="F160" s="255" t="s">
        <v>204</v>
      </c>
      <c r="G160" s="244"/>
      <c r="H160" s="256">
        <v>317.547</v>
      </c>
      <c r="I160" s="248"/>
      <c r="J160" s="244"/>
      <c r="K160" s="244"/>
      <c r="L160" s="249"/>
      <c r="M160" s="250"/>
      <c r="N160" s="251"/>
      <c r="O160" s="251"/>
      <c r="P160" s="251"/>
      <c r="Q160" s="251"/>
      <c r="R160" s="251"/>
      <c r="S160" s="251"/>
      <c r="T160" s="252"/>
      <c r="AT160" s="253" t="s">
        <v>183</v>
      </c>
      <c r="AU160" s="253" t="s">
        <v>82</v>
      </c>
      <c r="AV160" s="14" t="s">
        <v>181</v>
      </c>
      <c r="AW160" s="14" t="s">
        <v>35</v>
      </c>
      <c r="AX160" s="14" t="s">
        <v>80</v>
      </c>
      <c r="AY160" s="253" t="s">
        <v>173</v>
      </c>
    </row>
    <row r="161" spans="2:65" s="1" customFormat="1" ht="22.5" customHeight="1">
      <c r="B161" s="41"/>
      <c r="C161" s="193" t="s">
        <v>189</v>
      </c>
      <c r="D161" s="193" t="s">
        <v>176</v>
      </c>
      <c r="E161" s="194" t="s">
        <v>1094</v>
      </c>
      <c r="F161" s="195" t="s">
        <v>1095</v>
      </c>
      <c r="G161" s="196" t="s">
        <v>611</v>
      </c>
      <c r="H161" s="197">
        <v>77.84</v>
      </c>
      <c r="I161" s="198"/>
      <c r="J161" s="199">
        <f>ROUND(I161*H161,2)</f>
        <v>0</v>
      </c>
      <c r="K161" s="195" t="s">
        <v>180</v>
      </c>
      <c r="L161" s="61"/>
      <c r="M161" s="200" t="s">
        <v>21</v>
      </c>
      <c r="N161" s="201" t="s">
        <v>43</v>
      </c>
      <c r="O161" s="42"/>
      <c r="P161" s="202">
        <f>O161*H161</f>
        <v>0</v>
      </c>
      <c r="Q161" s="202">
        <v>0.0015</v>
      </c>
      <c r="R161" s="202">
        <f>Q161*H161</f>
        <v>0.11676</v>
      </c>
      <c r="S161" s="202">
        <v>0</v>
      </c>
      <c r="T161" s="203">
        <f>S161*H161</f>
        <v>0</v>
      </c>
      <c r="AR161" s="24" t="s">
        <v>181</v>
      </c>
      <c r="AT161" s="24" t="s">
        <v>176</v>
      </c>
      <c r="AU161" s="24" t="s">
        <v>82</v>
      </c>
      <c r="AY161" s="24" t="s">
        <v>173</v>
      </c>
      <c r="BE161" s="204">
        <f>IF(N161="základní",J161,0)</f>
        <v>0</v>
      </c>
      <c r="BF161" s="204">
        <f>IF(N161="snížená",J161,0)</f>
        <v>0</v>
      </c>
      <c r="BG161" s="204">
        <f>IF(N161="zákl. přenesená",J161,0)</f>
        <v>0</v>
      </c>
      <c r="BH161" s="204">
        <f>IF(N161="sníž. přenesená",J161,0)</f>
        <v>0</v>
      </c>
      <c r="BI161" s="204">
        <f>IF(N161="nulová",J161,0)</f>
        <v>0</v>
      </c>
      <c r="BJ161" s="24" t="s">
        <v>80</v>
      </c>
      <c r="BK161" s="204">
        <f>ROUND(I161*H161,2)</f>
        <v>0</v>
      </c>
      <c r="BL161" s="24" t="s">
        <v>181</v>
      </c>
      <c r="BM161" s="24" t="s">
        <v>1096</v>
      </c>
    </row>
    <row r="162" spans="2:51" s="12" customFormat="1" ht="13.5">
      <c r="B162" s="217"/>
      <c r="C162" s="218"/>
      <c r="D162" s="207" t="s">
        <v>183</v>
      </c>
      <c r="E162" s="219" t="s">
        <v>21</v>
      </c>
      <c r="F162" s="220" t="s">
        <v>21</v>
      </c>
      <c r="G162" s="218"/>
      <c r="H162" s="221">
        <v>0</v>
      </c>
      <c r="I162" s="222"/>
      <c r="J162" s="218"/>
      <c r="K162" s="218"/>
      <c r="L162" s="223"/>
      <c r="M162" s="224"/>
      <c r="N162" s="225"/>
      <c r="O162" s="225"/>
      <c r="P162" s="225"/>
      <c r="Q162" s="225"/>
      <c r="R162" s="225"/>
      <c r="S162" s="225"/>
      <c r="T162" s="226"/>
      <c r="AT162" s="227" t="s">
        <v>183</v>
      </c>
      <c r="AU162" s="227" t="s">
        <v>82</v>
      </c>
      <c r="AV162" s="12" t="s">
        <v>82</v>
      </c>
      <c r="AW162" s="12" t="s">
        <v>35</v>
      </c>
      <c r="AX162" s="12" t="s">
        <v>72</v>
      </c>
      <c r="AY162" s="227" t="s">
        <v>173</v>
      </c>
    </row>
    <row r="163" spans="2:51" s="11" customFormat="1" ht="13.5">
      <c r="B163" s="205"/>
      <c r="C163" s="206"/>
      <c r="D163" s="207" t="s">
        <v>183</v>
      </c>
      <c r="E163" s="208" t="s">
        <v>21</v>
      </c>
      <c r="F163" s="209" t="s">
        <v>1097</v>
      </c>
      <c r="G163" s="206"/>
      <c r="H163" s="210" t="s">
        <v>21</v>
      </c>
      <c r="I163" s="211"/>
      <c r="J163" s="206"/>
      <c r="K163" s="206"/>
      <c r="L163" s="212"/>
      <c r="M163" s="213"/>
      <c r="N163" s="214"/>
      <c r="O163" s="214"/>
      <c r="P163" s="214"/>
      <c r="Q163" s="214"/>
      <c r="R163" s="214"/>
      <c r="S163" s="214"/>
      <c r="T163" s="215"/>
      <c r="AT163" s="216" t="s">
        <v>183</v>
      </c>
      <c r="AU163" s="216" t="s">
        <v>82</v>
      </c>
      <c r="AV163" s="11" t="s">
        <v>80</v>
      </c>
      <c r="AW163" s="11" t="s">
        <v>35</v>
      </c>
      <c r="AX163" s="11" t="s">
        <v>72</v>
      </c>
      <c r="AY163" s="216" t="s">
        <v>173</v>
      </c>
    </row>
    <row r="164" spans="2:51" s="11" customFormat="1" ht="13.5">
      <c r="B164" s="205"/>
      <c r="C164" s="206"/>
      <c r="D164" s="207" t="s">
        <v>183</v>
      </c>
      <c r="E164" s="208" t="s">
        <v>21</v>
      </c>
      <c r="F164" s="209" t="s">
        <v>1098</v>
      </c>
      <c r="G164" s="206"/>
      <c r="H164" s="210" t="s">
        <v>21</v>
      </c>
      <c r="I164" s="211"/>
      <c r="J164" s="206"/>
      <c r="K164" s="206"/>
      <c r="L164" s="212"/>
      <c r="M164" s="213"/>
      <c r="N164" s="214"/>
      <c r="O164" s="214"/>
      <c r="P164" s="214"/>
      <c r="Q164" s="214"/>
      <c r="R164" s="214"/>
      <c r="S164" s="214"/>
      <c r="T164" s="215"/>
      <c r="AT164" s="216" t="s">
        <v>183</v>
      </c>
      <c r="AU164" s="216" t="s">
        <v>82</v>
      </c>
      <c r="AV164" s="11" t="s">
        <v>80</v>
      </c>
      <c r="AW164" s="11" t="s">
        <v>35</v>
      </c>
      <c r="AX164" s="11" t="s">
        <v>72</v>
      </c>
      <c r="AY164" s="216" t="s">
        <v>173</v>
      </c>
    </row>
    <row r="165" spans="2:51" s="12" customFormat="1" ht="13.5">
      <c r="B165" s="217"/>
      <c r="C165" s="218"/>
      <c r="D165" s="207" t="s">
        <v>183</v>
      </c>
      <c r="E165" s="219" t="s">
        <v>21</v>
      </c>
      <c r="F165" s="220" t="s">
        <v>1099</v>
      </c>
      <c r="G165" s="218"/>
      <c r="H165" s="221">
        <v>5.39</v>
      </c>
      <c r="I165" s="222"/>
      <c r="J165" s="218"/>
      <c r="K165" s="218"/>
      <c r="L165" s="223"/>
      <c r="M165" s="224"/>
      <c r="N165" s="225"/>
      <c r="O165" s="225"/>
      <c r="P165" s="225"/>
      <c r="Q165" s="225"/>
      <c r="R165" s="225"/>
      <c r="S165" s="225"/>
      <c r="T165" s="226"/>
      <c r="AT165" s="227" t="s">
        <v>183</v>
      </c>
      <c r="AU165" s="227" t="s">
        <v>82</v>
      </c>
      <c r="AV165" s="12" t="s">
        <v>82</v>
      </c>
      <c r="AW165" s="12" t="s">
        <v>35</v>
      </c>
      <c r="AX165" s="12" t="s">
        <v>72</v>
      </c>
      <c r="AY165" s="227" t="s">
        <v>173</v>
      </c>
    </row>
    <row r="166" spans="2:51" s="11" customFormat="1" ht="13.5">
      <c r="B166" s="205"/>
      <c r="C166" s="206"/>
      <c r="D166" s="207" t="s">
        <v>183</v>
      </c>
      <c r="E166" s="208" t="s">
        <v>21</v>
      </c>
      <c r="F166" s="209" t="s">
        <v>1100</v>
      </c>
      <c r="G166" s="206"/>
      <c r="H166" s="210" t="s">
        <v>21</v>
      </c>
      <c r="I166" s="211"/>
      <c r="J166" s="206"/>
      <c r="K166" s="206"/>
      <c r="L166" s="212"/>
      <c r="M166" s="213"/>
      <c r="N166" s="214"/>
      <c r="O166" s="214"/>
      <c r="P166" s="214"/>
      <c r="Q166" s="214"/>
      <c r="R166" s="214"/>
      <c r="S166" s="214"/>
      <c r="T166" s="215"/>
      <c r="AT166" s="216" t="s">
        <v>183</v>
      </c>
      <c r="AU166" s="216" t="s">
        <v>82</v>
      </c>
      <c r="AV166" s="11" t="s">
        <v>80</v>
      </c>
      <c r="AW166" s="11" t="s">
        <v>35</v>
      </c>
      <c r="AX166" s="11" t="s">
        <v>72</v>
      </c>
      <c r="AY166" s="216" t="s">
        <v>173</v>
      </c>
    </row>
    <row r="167" spans="2:51" s="12" customFormat="1" ht="13.5">
      <c r="B167" s="217"/>
      <c r="C167" s="218"/>
      <c r="D167" s="207" t="s">
        <v>183</v>
      </c>
      <c r="E167" s="219" t="s">
        <v>21</v>
      </c>
      <c r="F167" s="220" t="s">
        <v>1099</v>
      </c>
      <c r="G167" s="218"/>
      <c r="H167" s="221">
        <v>5.39</v>
      </c>
      <c r="I167" s="222"/>
      <c r="J167" s="218"/>
      <c r="K167" s="218"/>
      <c r="L167" s="223"/>
      <c r="M167" s="224"/>
      <c r="N167" s="225"/>
      <c r="O167" s="225"/>
      <c r="P167" s="225"/>
      <c r="Q167" s="225"/>
      <c r="R167" s="225"/>
      <c r="S167" s="225"/>
      <c r="T167" s="226"/>
      <c r="AT167" s="227" t="s">
        <v>183</v>
      </c>
      <c r="AU167" s="227" t="s">
        <v>82</v>
      </c>
      <c r="AV167" s="12" t="s">
        <v>82</v>
      </c>
      <c r="AW167" s="12" t="s">
        <v>35</v>
      </c>
      <c r="AX167" s="12" t="s">
        <v>72</v>
      </c>
      <c r="AY167" s="227" t="s">
        <v>173</v>
      </c>
    </row>
    <row r="168" spans="2:51" s="11" customFormat="1" ht="13.5">
      <c r="B168" s="205"/>
      <c r="C168" s="206"/>
      <c r="D168" s="207" t="s">
        <v>183</v>
      </c>
      <c r="E168" s="208" t="s">
        <v>21</v>
      </c>
      <c r="F168" s="209" t="s">
        <v>1101</v>
      </c>
      <c r="G168" s="206"/>
      <c r="H168" s="210" t="s">
        <v>21</v>
      </c>
      <c r="I168" s="211"/>
      <c r="J168" s="206"/>
      <c r="K168" s="206"/>
      <c r="L168" s="212"/>
      <c r="M168" s="213"/>
      <c r="N168" s="214"/>
      <c r="O168" s="214"/>
      <c r="P168" s="214"/>
      <c r="Q168" s="214"/>
      <c r="R168" s="214"/>
      <c r="S168" s="214"/>
      <c r="T168" s="215"/>
      <c r="AT168" s="216" t="s">
        <v>183</v>
      </c>
      <c r="AU168" s="216" t="s">
        <v>82</v>
      </c>
      <c r="AV168" s="11" t="s">
        <v>80</v>
      </c>
      <c r="AW168" s="11" t="s">
        <v>35</v>
      </c>
      <c r="AX168" s="11" t="s">
        <v>72</v>
      </c>
      <c r="AY168" s="216" t="s">
        <v>173</v>
      </c>
    </row>
    <row r="169" spans="2:51" s="12" customFormat="1" ht="13.5">
      <c r="B169" s="217"/>
      <c r="C169" s="218"/>
      <c r="D169" s="207" t="s">
        <v>183</v>
      </c>
      <c r="E169" s="219" t="s">
        <v>21</v>
      </c>
      <c r="F169" s="220" t="s">
        <v>1102</v>
      </c>
      <c r="G169" s="218"/>
      <c r="H169" s="221">
        <v>4.54</v>
      </c>
      <c r="I169" s="222"/>
      <c r="J169" s="218"/>
      <c r="K169" s="218"/>
      <c r="L169" s="223"/>
      <c r="M169" s="224"/>
      <c r="N169" s="225"/>
      <c r="O169" s="225"/>
      <c r="P169" s="225"/>
      <c r="Q169" s="225"/>
      <c r="R169" s="225"/>
      <c r="S169" s="225"/>
      <c r="T169" s="226"/>
      <c r="AT169" s="227" t="s">
        <v>183</v>
      </c>
      <c r="AU169" s="227" t="s">
        <v>82</v>
      </c>
      <c r="AV169" s="12" t="s">
        <v>82</v>
      </c>
      <c r="AW169" s="12" t="s">
        <v>35</v>
      </c>
      <c r="AX169" s="12" t="s">
        <v>72</v>
      </c>
      <c r="AY169" s="227" t="s">
        <v>173</v>
      </c>
    </row>
    <row r="170" spans="2:51" s="11" customFormat="1" ht="13.5">
      <c r="B170" s="205"/>
      <c r="C170" s="206"/>
      <c r="D170" s="207" t="s">
        <v>183</v>
      </c>
      <c r="E170" s="208" t="s">
        <v>21</v>
      </c>
      <c r="F170" s="209" t="s">
        <v>1103</v>
      </c>
      <c r="G170" s="206"/>
      <c r="H170" s="210" t="s">
        <v>21</v>
      </c>
      <c r="I170" s="211"/>
      <c r="J170" s="206"/>
      <c r="K170" s="206"/>
      <c r="L170" s="212"/>
      <c r="M170" s="213"/>
      <c r="N170" s="214"/>
      <c r="O170" s="214"/>
      <c r="P170" s="214"/>
      <c r="Q170" s="214"/>
      <c r="R170" s="214"/>
      <c r="S170" s="214"/>
      <c r="T170" s="215"/>
      <c r="AT170" s="216" t="s">
        <v>183</v>
      </c>
      <c r="AU170" s="216" t="s">
        <v>82</v>
      </c>
      <c r="AV170" s="11" t="s">
        <v>80</v>
      </c>
      <c r="AW170" s="11" t="s">
        <v>35</v>
      </c>
      <c r="AX170" s="11" t="s">
        <v>72</v>
      </c>
      <c r="AY170" s="216" t="s">
        <v>173</v>
      </c>
    </row>
    <row r="171" spans="2:51" s="12" customFormat="1" ht="13.5">
      <c r="B171" s="217"/>
      <c r="C171" s="218"/>
      <c r="D171" s="207" t="s">
        <v>183</v>
      </c>
      <c r="E171" s="219" t="s">
        <v>21</v>
      </c>
      <c r="F171" s="220" t="s">
        <v>1102</v>
      </c>
      <c r="G171" s="218"/>
      <c r="H171" s="221">
        <v>4.54</v>
      </c>
      <c r="I171" s="222"/>
      <c r="J171" s="218"/>
      <c r="K171" s="218"/>
      <c r="L171" s="223"/>
      <c r="M171" s="224"/>
      <c r="N171" s="225"/>
      <c r="O171" s="225"/>
      <c r="P171" s="225"/>
      <c r="Q171" s="225"/>
      <c r="R171" s="225"/>
      <c r="S171" s="225"/>
      <c r="T171" s="226"/>
      <c r="AT171" s="227" t="s">
        <v>183</v>
      </c>
      <c r="AU171" s="227" t="s">
        <v>82</v>
      </c>
      <c r="AV171" s="12" t="s">
        <v>82</v>
      </c>
      <c r="AW171" s="12" t="s">
        <v>35</v>
      </c>
      <c r="AX171" s="12" t="s">
        <v>72</v>
      </c>
      <c r="AY171" s="227" t="s">
        <v>173</v>
      </c>
    </row>
    <row r="172" spans="2:51" s="11" customFormat="1" ht="13.5">
      <c r="B172" s="205"/>
      <c r="C172" s="206"/>
      <c r="D172" s="207" t="s">
        <v>183</v>
      </c>
      <c r="E172" s="208" t="s">
        <v>21</v>
      </c>
      <c r="F172" s="209" t="s">
        <v>1104</v>
      </c>
      <c r="G172" s="206"/>
      <c r="H172" s="210" t="s">
        <v>21</v>
      </c>
      <c r="I172" s="211"/>
      <c r="J172" s="206"/>
      <c r="K172" s="206"/>
      <c r="L172" s="212"/>
      <c r="M172" s="213"/>
      <c r="N172" s="214"/>
      <c r="O172" s="214"/>
      <c r="P172" s="214"/>
      <c r="Q172" s="214"/>
      <c r="R172" s="214"/>
      <c r="S172" s="214"/>
      <c r="T172" s="215"/>
      <c r="AT172" s="216" t="s">
        <v>183</v>
      </c>
      <c r="AU172" s="216" t="s">
        <v>82</v>
      </c>
      <c r="AV172" s="11" t="s">
        <v>80</v>
      </c>
      <c r="AW172" s="11" t="s">
        <v>35</v>
      </c>
      <c r="AX172" s="11" t="s">
        <v>72</v>
      </c>
      <c r="AY172" s="216" t="s">
        <v>173</v>
      </c>
    </row>
    <row r="173" spans="2:51" s="12" customFormat="1" ht="13.5">
      <c r="B173" s="217"/>
      <c r="C173" s="218"/>
      <c r="D173" s="207" t="s">
        <v>183</v>
      </c>
      <c r="E173" s="219" t="s">
        <v>21</v>
      </c>
      <c r="F173" s="220" t="s">
        <v>1105</v>
      </c>
      <c r="G173" s="218"/>
      <c r="H173" s="221">
        <v>4.84</v>
      </c>
      <c r="I173" s="222"/>
      <c r="J173" s="218"/>
      <c r="K173" s="218"/>
      <c r="L173" s="223"/>
      <c r="M173" s="224"/>
      <c r="N173" s="225"/>
      <c r="O173" s="225"/>
      <c r="P173" s="225"/>
      <c r="Q173" s="225"/>
      <c r="R173" s="225"/>
      <c r="S173" s="225"/>
      <c r="T173" s="226"/>
      <c r="AT173" s="227" t="s">
        <v>183</v>
      </c>
      <c r="AU173" s="227" t="s">
        <v>82</v>
      </c>
      <c r="AV173" s="12" t="s">
        <v>82</v>
      </c>
      <c r="AW173" s="12" t="s">
        <v>35</v>
      </c>
      <c r="AX173" s="12" t="s">
        <v>72</v>
      </c>
      <c r="AY173" s="227" t="s">
        <v>173</v>
      </c>
    </row>
    <row r="174" spans="2:51" s="11" customFormat="1" ht="13.5">
      <c r="B174" s="205"/>
      <c r="C174" s="206"/>
      <c r="D174" s="207" t="s">
        <v>183</v>
      </c>
      <c r="E174" s="208" t="s">
        <v>21</v>
      </c>
      <c r="F174" s="209" t="s">
        <v>1106</v>
      </c>
      <c r="G174" s="206"/>
      <c r="H174" s="210" t="s">
        <v>21</v>
      </c>
      <c r="I174" s="211"/>
      <c r="J174" s="206"/>
      <c r="K174" s="206"/>
      <c r="L174" s="212"/>
      <c r="M174" s="213"/>
      <c r="N174" s="214"/>
      <c r="O174" s="214"/>
      <c r="P174" s="214"/>
      <c r="Q174" s="214"/>
      <c r="R174" s="214"/>
      <c r="S174" s="214"/>
      <c r="T174" s="215"/>
      <c r="AT174" s="216" t="s">
        <v>183</v>
      </c>
      <c r="AU174" s="216" t="s">
        <v>82</v>
      </c>
      <c r="AV174" s="11" t="s">
        <v>80</v>
      </c>
      <c r="AW174" s="11" t="s">
        <v>35</v>
      </c>
      <c r="AX174" s="11" t="s">
        <v>72</v>
      </c>
      <c r="AY174" s="216" t="s">
        <v>173</v>
      </c>
    </row>
    <row r="175" spans="2:51" s="12" customFormat="1" ht="13.5">
      <c r="B175" s="217"/>
      <c r="C175" s="218"/>
      <c r="D175" s="207" t="s">
        <v>183</v>
      </c>
      <c r="E175" s="219" t="s">
        <v>21</v>
      </c>
      <c r="F175" s="220" t="s">
        <v>1105</v>
      </c>
      <c r="G175" s="218"/>
      <c r="H175" s="221">
        <v>4.84</v>
      </c>
      <c r="I175" s="222"/>
      <c r="J175" s="218"/>
      <c r="K175" s="218"/>
      <c r="L175" s="223"/>
      <c r="M175" s="224"/>
      <c r="N175" s="225"/>
      <c r="O175" s="225"/>
      <c r="P175" s="225"/>
      <c r="Q175" s="225"/>
      <c r="R175" s="225"/>
      <c r="S175" s="225"/>
      <c r="T175" s="226"/>
      <c r="AT175" s="227" t="s">
        <v>183</v>
      </c>
      <c r="AU175" s="227" t="s">
        <v>82</v>
      </c>
      <c r="AV175" s="12" t="s">
        <v>82</v>
      </c>
      <c r="AW175" s="12" t="s">
        <v>35</v>
      </c>
      <c r="AX175" s="12" t="s">
        <v>72</v>
      </c>
      <c r="AY175" s="227" t="s">
        <v>173</v>
      </c>
    </row>
    <row r="176" spans="2:51" s="11" customFormat="1" ht="13.5">
      <c r="B176" s="205"/>
      <c r="C176" s="206"/>
      <c r="D176" s="207" t="s">
        <v>183</v>
      </c>
      <c r="E176" s="208" t="s">
        <v>21</v>
      </c>
      <c r="F176" s="209" t="s">
        <v>1107</v>
      </c>
      <c r="G176" s="206"/>
      <c r="H176" s="210" t="s">
        <v>21</v>
      </c>
      <c r="I176" s="211"/>
      <c r="J176" s="206"/>
      <c r="K176" s="206"/>
      <c r="L176" s="212"/>
      <c r="M176" s="213"/>
      <c r="N176" s="214"/>
      <c r="O176" s="214"/>
      <c r="P176" s="214"/>
      <c r="Q176" s="214"/>
      <c r="R176" s="214"/>
      <c r="S176" s="214"/>
      <c r="T176" s="215"/>
      <c r="AT176" s="216" t="s">
        <v>183</v>
      </c>
      <c r="AU176" s="216" t="s">
        <v>82</v>
      </c>
      <c r="AV176" s="11" t="s">
        <v>80</v>
      </c>
      <c r="AW176" s="11" t="s">
        <v>35</v>
      </c>
      <c r="AX176" s="11" t="s">
        <v>72</v>
      </c>
      <c r="AY176" s="216" t="s">
        <v>173</v>
      </c>
    </row>
    <row r="177" spans="2:51" s="12" customFormat="1" ht="13.5">
      <c r="B177" s="217"/>
      <c r="C177" s="218"/>
      <c r="D177" s="207" t="s">
        <v>183</v>
      </c>
      <c r="E177" s="219" t="s">
        <v>21</v>
      </c>
      <c r="F177" s="220" t="s">
        <v>1105</v>
      </c>
      <c r="G177" s="218"/>
      <c r="H177" s="221">
        <v>4.84</v>
      </c>
      <c r="I177" s="222"/>
      <c r="J177" s="218"/>
      <c r="K177" s="218"/>
      <c r="L177" s="223"/>
      <c r="M177" s="224"/>
      <c r="N177" s="225"/>
      <c r="O177" s="225"/>
      <c r="P177" s="225"/>
      <c r="Q177" s="225"/>
      <c r="R177" s="225"/>
      <c r="S177" s="225"/>
      <c r="T177" s="226"/>
      <c r="AT177" s="227" t="s">
        <v>183</v>
      </c>
      <c r="AU177" s="227" t="s">
        <v>82</v>
      </c>
      <c r="AV177" s="12" t="s">
        <v>82</v>
      </c>
      <c r="AW177" s="12" t="s">
        <v>35</v>
      </c>
      <c r="AX177" s="12" t="s">
        <v>72</v>
      </c>
      <c r="AY177" s="227" t="s">
        <v>173</v>
      </c>
    </row>
    <row r="178" spans="2:51" s="11" customFormat="1" ht="13.5">
      <c r="B178" s="205"/>
      <c r="C178" s="206"/>
      <c r="D178" s="207" t="s">
        <v>183</v>
      </c>
      <c r="E178" s="208" t="s">
        <v>21</v>
      </c>
      <c r="F178" s="209" t="s">
        <v>1108</v>
      </c>
      <c r="G178" s="206"/>
      <c r="H178" s="210" t="s">
        <v>21</v>
      </c>
      <c r="I178" s="211"/>
      <c r="J178" s="206"/>
      <c r="K178" s="206"/>
      <c r="L178" s="212"/>
      <c r="M178" s="213"/>
      <c r="N178" s="214"/>
      <c r="O178" s="214"/>
      <c r="P178" s="214"/>
      <c r="Q178" s="214"/>
      <c r="R178" s="214"/>
      <c r="S178" s="214"/>
      <c r="T178" s="215"/>
      <c r="AT178" s="216" t="s">
        <v>183</v>
      </c>
      <c r="AU178" s="216" t="s">
        <v>82</v>
      </c>
      <c r="AV178" s="11" t="s">
        <v>80</v>
      </c>
      <c r="AW178" s="11" t="s">
        <v>35</v>
      </c>
      <c r="AX178" s="11" t="s">
        <v>72</v>
      </c>
      <c r="AY178" s="216" t="s">
        <v>173</v>
      </c>
    </row>
    <row r="179" spans="2:51" s="12" customFormat="1" ht="13.5">
      <c r="B179" s="217"/>
      <c r="C179" s="218"/>
      <c r="D179" s="207" t="s">
        <v>183</v>
      </c>
      <c r="E179" s="219" t="s">
        <v>21</v>
      </c>
      <c r="F179" s="220" t="s">
        <v>1105</v>
      </c>
      <c r="G179" s="218"/>
      <c r="H179" s="221">
        <v>4.84</v>
      </c>
      <c r="I179" s="222"/>
      <c r="J179" s="218"/>
      <c r="K179" s="218"/>
      <c r="L179" s="223"/>
      <c r="M179" s="224"/>
      <c r="N179" s="225"/>
      <c r="O179" s="225"/>
      <c r="P179" s="225"/>
      <c r="Q179" s="225"/>
      <c r="R179" s="225"/>
      <c r="S179" s="225"/>
      <c r="T179" s="226"/>
      <c r="AT179" s="227" t="s">
        <v>183</v>
      </c>
      <c r="AU179" s="227" t="s">
        <v>82</v>
      </c>
      <c r="AV179" s="12" t="s">
        <v>82</v>
      </c>
      <c r="AW179" s="12" t="s">
        <v>35</v>
      </c>
      <c r="AX179" s="12" t="s">
        <v>72</v>
      </c>
      <c r="AY179" s="227" t="s">
        <v>173</v>
      </c>
    </row>
    <row r="180" spans="2:51" s="11" customFormat="1" ht="13.5">
      <c r="B180" s="205"/>
      <c r="C180" s="206"/>
      <c r="D180" s="207" t="s">
        <v>183</v>
      </c>
      <c r="E180" s="208" t="s">
        <v>21</v>
      </c>
      <c r="F180" s="209" t="s">
        <v>1109</v>
      </c>
      <c r="G180" s="206"/>
      <c r="H180" s="210" t="s">
        <v>21</v>
      </c>
      <c r="I180" s="211"/>
      <c r="J180" s="206"/>
      <c r="K180" s="206"/>
      <c r="L180" s="212"/>
      <c r="M180" s="213"/>
      <c r="N180" s="214"/>
      <c r="O180" s="214"/>
      <c r="P180" s="214"/>
      <c r="Q180" s="214"/>
      <c r="R180" s="214"/>
      <c r="S180" s="214"/>
      <c r="T180" s="215"/>
      <c r="AT180" s="216" t="s">
        <v>183</v>
      </c>
      <c r="AU180" s="216" t="s">
        <v>82</v>
      </c>
      <c r="AV180" s="11" t="s">
        <v>80</v>
      </c>
      <c r="AW180" s="11" t="s">
        <v>35</v>
      </c>
      <c r="AX180" s="11" t="s">
        <v>72</v>
      </c>
      <c r="AY180" s="216" t="s">
        <v>173</v>
      </c>
    </row>
    <row r="181" spans="2:51" s="12" customFormat="1" ht="13.5">
      <c r="B181" s="217"/>
      <c r="C181" s="218"/>
      <c r="D181" s="207" t="s">
        <v>183</v>
      </c>
      <c r="E181" s="219" t="s">
        <v>21</v>
      </c>
      <c r="F181" s="220" t="s">
        <v>1105</v>
      </c>
      <c r="G181" s="218"/>
      <c r="H181" s="221">
        <v>4.84</v>
      </c>
      <c r="I181" s="222"/>
      <c r="J181" s="218"/>
      <c r="K181" s="218"/>
      <c r="L181" s="223"/>
      <c r="M181" s="224"/>
      <c r="N181" s="225"/>
      <c r="O181" s="225"/>
      <c r="P181" s="225"/>
      <c r="Q181" s="225"/>
      <c r="R181" s="225"/>
      <c r="S181" s="225"/>
      <c r="T181" s="226"/>
      <c r="AT181" s="227" t="s">
        <v>183</v>
      </c>
      <c r="AU181" s="227" t="s">
        <v>82</v>
      </c>
      <c r="AV181" s="12" t="s">
        <v>82</v>
      </c>
      <c r="AW181" s="12" t="s">
        <v>35</v>
      </c>
      <c r="AX181" s="12" t="s">
        <v>72</v>
      </c>
      <c r="AY181" s="227" t="s">
        <v>173</v>
      </c>
    </row>
    <row r="182" spans="2:51" s="11" customFormat="1" ht="13.5">
      <c r="B182" s="205"/>
      <c r="C182" s="206"/>
      <c r="D182" s="207" t="s">
        <v>183</v>
      </c>
      <c r="E182" s="208" t="s">
        <v>21</v>
      </c>
      <c r="F182" s="209" t="s">
        <v>1110</v>
      </c>
      <c r="G182" s="206"/>
      <c r="H182" s="210" t="s">
        <v>21</v>
      </c>
      <c r="I182" s="211"/>
      <c r="J182" s="206"/>
      <c r="K182" s="206"/>
      <c r="L182" s="212"/>
      <c r="M182" s="213"/>
      <c r="N182" s="214"/>
      <c r="O182" s="214"/>
      <c r="P182" s="214"/>
      <c r="Q182" s="214"/>
      <c r="R182" s="214"/>
      <c r="S182" s="214"/>
      <c r="T182" s="215"/>
      <c r="AT182" s="216" t="s">
        <v>183</v>
      </c>
      <c r="AU182" s="216" t="s">
        <v>82</v>
      </c>
      <c r="AV182" s="11" t="s">
        <v>80</v>
      </c>
      <c r="AW182" s="11" t="s">
        <v>35</v>
      </c>
      <c r="AX182" s="11" t="s">
        <v>72</v>
      </c>
      <c r="AY182" s="216" t="s">
        <v>173</v>
      </c>
    </row>
    <row r="183" spans="2:51" s="12" customFormat="1" ht="13.5">
      <c r="B183" s="217"/>
      <c r="C183" s="218"/>
      <c r="D183" s="207" t="s">
        <v>183</v>
      </c>
      <c r="E183" s="219" t="s">
        <v>21</v>
      </c>
      <c r="F183" s="220" t="s">
        <v>1105</v>
      </c>
      <c r="G183" s="218"/>
      <c r="H183" s="221">
        <v>4.84</v>
      </c>
      <c r="I183" s="222"/>
      <c r="J183" s="218"/>
      <c r="K183" s="218"/>
      <c r="L183" s="223"/>
      <c r="M183" s="224"/>
      <c r="N183" s="225"/>
      <c r="O183" s="225"/>
      <c r="P183" s="225"/>
      <c r="Q183" s="225"/>
      <c r="R183" s="225"/>
      <c r="S183" s="225"/>
      <c r="T183" s="226"/>
      <c r="AT183" s="227" t="s">
        <v>183</v>
      </c>
      <c r="AU183" s="227" t="s">
        <v>82</v>
      </c>
      <c r="AV183" s="12" t="s">
        <v>82</v>
      </c>
      <c r="AW183" s="12" t="s">
        <v>35</v>
      </c>
      <c r="AX183" s="12" t="s">
        <v>72</v>
      </c>
      <c r="AY183" s="227" t="s">
        <v>173</v>
      </c>
    </row>
    <row r="184" spans="2:51" s="11" customFormat="1" ht="13.5">
      <c r="B184" s="205"/>
      <c r="C184" s="206"/>
      <c r="D184" s="207" t="s">
        <v>183</v>
      </c>
      <c r="E184" s="208" t="s">
        <v>21</v>
      </c>
      <c r="F184" s="209" t="s">
        <v>1111</v>
      </c>
      <c r="G184" s="206"/>
      <c r="H184" s="210" t="s">
        <v>21</v>
      </c>
      <c r="I184" s="211"/>
      <c r="J184" s="206"/>
      <c r="K184" s="206"/>
      <c r="L184" s="212"/>
      <c r="M184" s="213"/>
      <c r="N184" s="214"/>
      <c r="O184" s="214"/>
      <c r="P184" s="214"/>
      <c r="Q184" s="214"/>
      <c r="R184" s="214"/>
      <c r="S184" s="214"/>
      <c r="T184" s="215"/>
      <c r="AT184" s="216" t="s">
        <v>183</v>
      </c>
      <c r="AU184" s="216" t="s">
        <v>82</v>
      </c>
      <c r="AV184" s="11" t="s">
        <v>80</v>
      </c>
      <c r="AW184" s="11" t="s">
        <v>35</v>
      </c>
      <c r="AX184" s="11" t="s">
        <v>72</v>
      </c>
      <c r="AY184" s="216" t="s">
        <v>173</v>
      </c>
    </row>
    <row r="185" spans="2:51" s="12" customFormat="1" ht="13.5">
      <c r="B185" s="217"/>
      <c r="C185" s="218"/>
      <c r="D185" s="207" t="s">
        <v>183</v>
      </c>
      <c r="E185" s="219" t="s">
        <v>21</v>
      </c>
      <c r="F185" s="220" t="s">
        <v>1105</v>
      </c>
      <c r="G185" s="218"/>
      <c r="H185" s="221">
        <v>4.84</v>
      </c>
      <c r="I185" s="222"/>
      <c r="J185" s="218"/>
      <c r="K185" s="218"/>
      <c r="L185" s="223"/>
      <c r="M185" s="224"/>
      <c r="N185" s="225"/>
      <c r="O185" s="225"/>
      <c r="P185" s="225"/>
      <c r="Q185" s="225"/>
      <c r="R185" s="225"/>
      <c r="S185" s="225"/>
      <c r="T185" s="226"/>
      <c r="AT185" s="227" t="s">
        <v>183</v>
      </c>
      <c r="AU185" s="227" t="s">
        <v>82</v>
      </c>
      <c r="AV185" s="12" t="s">
        <v>82</v>
      </c>
      <c r="AW185" s="12" t="s">
        <v>35</v>
      </c>
      <c r="AX185" s="12" t="s">
        <v>72</v>
      </c>
      <c r="AY185" s="227" t="s">
        <v>173</v>
      </c>
    </row>
    <row r="186" spans="2:51" s="11" customFormat="1" ht="13.5">
      <c r="B186" s="205"/>
      <c r="C186" s="206"/>
      <c r="D186" s="207" t="s">
        <v>183</v>
      </c>
      <c r="E186" s="208" t="s">
        <v>21</v>
      </c>
      <c r="F186" s="209" t="s">
        <v>1112</v>
      </c>
      <c r="G186" s="206"/>
      <c r="H186" s="210" t="s">
        <v>21</v>
      </c>
      <c r="I186" s="211"/>
      <c r="J186" s="206"/>
      <c r="K186" s="206"/>
      <c r="L186" s="212"/>
      <c r="M186" s="213"/>
      <c r="N186" s="214"/>
      <c r="O186" s="214"/>
      <c r="P186" s="214"/>
      <c r="Q186" s="214"/>
      <c r="R186" s="214"/>
      <c r="S186" s="214"/>
      <c r="T186" s="215"/>
      <c r="AT186" s="216" t="s">
        <v>183</v>
      </c>
      <c r="AU186" s="216" t="s">
        <v>82</v>
      </c>
      <c r="AV186" s="11" t="s">
        <v>80</v>
      </c>
      <c r="AW186" s="11" t="s">
        <v>35</v>
      </c>
      <c r="AX186" s="11" t="s">
        <v>72</v>
      </c>
      <c r="AY186" s="216" t="s">
        <v>173</v>
      </c>
    </row>
    <row r="187" spans="2:51" s="12" customFormat="1" ht="13.5">
      <c r="B187" s="217"/>
      <c r="C187" s="218"/>
      <c r="D187" s="207" t="s">
        <v>183</v>
      </c>
      <c r="E187" s="219" t="s">
        <v>21</v>
      </c>
      <c r="F187" s="220" t="s">
        <v>1105</v>
      </c>
      <c r="G187" s="218"/>
      <c r="H187" s="221">
        <v>4.84</v>
      </c>
      <c r="I187" s="222"/>
      <c r="J187" s="218"/>
      <c r="K187" s="218"/>
      <c r="L187" s="223"/>
      <c r="M187" s="224"/>
      <c r="N187" s="225"/>
      <c r="O187" s="225"/>
      <c r="P187" s="225"/>
      <c r="Q187" s="225"/>
      <c r="R187" s="225"/>
      <c r="S187" s="225"/>
      <c r="T187" s="226"/>
      <c r="AT187" s="227" t="s">
        <v>183</v>
      </c>
      <c r="AU187" s="227" t="s">
        <v>82</v>
      </c>
      <c r="AV187" s="12" t="s">
        <v>82</v>
      </c>
      <c r="AW187" s="12" t="s">
        <v>35</v>
      </c>
      <c r="AX187" s="12" t="s">
        <v>72</v>
      </c>
      <c r="AY187" s="227" t="s">
        <v>173</v>
      </c>
    </row>
    <row r="188" spans="2:51" s="11" customFormat="1" ht="13.5">
      <c r="B188" s="205"/>
      <c r="C188" s="206"/>
      <c r="D188" s="207" t="s">
        <v>183</v>
      </c>
      <c r="E188" s="208" t="s">
        <v>21</v>
      </c>
      <c r="F188" s="209" t="s">
        <v>1113</v>
      </c>
      <c r="G188" s="206"/>
      <c r="H188" s="210" t="s">
        <v>21</v>
      </c>
      <c r="I188" s="211"/>
      <c r="J188" s="206"/>
      <c r="K188" s="206"/>
      <c r="L188" s="212"/>
      <c r="M188" s="213"/>
      <c r="N188" s="214"/>
      <c r="O188" s="214"/>
      <c r="P188" s="214"/>
      <c r="Q188" s="214"/>
      <c r="R188" s="214"/>
      <c r="S188" s="214"/>
      <c r="T188" s="215"/>
      <c r="AT188" s="216" t="s">
        <v>183</v>
      </c>
      <c r="AU188" s="216" t="s">
        <v>82</v>
      </c>
      <c r="AV188" s="11" t="s">
        <v>80</v>
      </c>
      <c r="AW188" s="11" t="s">
        <v>35</v>
      </c>
      <c r="AX188" s="11" t="s">
        <v>72</v>
      </c>
      <c r="AY188" s="216" t="s">
        <v>173</v>
      </c>
    </row>
    <row r="189" spans="2:51" s="12" customFormat="1" ht="13.5">
      <c r="B189" s="217"/>
      <c r="C189" s="218"/>
      <c r="D189" s="207" t="s">
        <v>183</v>
      </c>
      <c r="E189" s="219" t="s">
        <v>21</v>
      </c>
      <c r="F189" s="220" t="s">
        <v>1105</v>
      </c>
      <c r="G189" s="218"/>
      <c r="H189" s="221">
        <v>4.84</v>
      </c>
      <c r="I189" s="222"/>
      <c r="J189" s="218"/>
      <c r="K189" s="218"/>
      <c r="L189" s="223"/>
      <c r="M189" s="224"/>
      <c r="N189" s="225"/>
      <c r="O189" s="225"/>
      <c r="P189" s="225"/>
      <c r="Q189" s="225"/>
      <c r="R189" s="225"/>
      <c r="S189" s="225"/>
      <c r="T189" s="226"/>
      <c r="AT189" s="227" t="s">
        <v>183</v>
      </c>
      <c r="AU189" s="227" t="s">
        <v>82</v>
      </c>
      <c r="AV189" s="12" t="s">
        <v>82</v>
      </c>
      <c r="AW189" s="12" t="s">
        <v>35</v>
      </c>
      <c r="AX189" s="12" t="s">
        <v>72</v>
      </c>
      <c r="AY189" s="227" t="s">
        <v>173</v>
      </c>
    </row>
    <row r="190" spans="2:51" s="11" customFormat="1" ht="13.5">
      <c r="B190" s="205"/>
      <c r="C190" s="206"/>
      <c r="D190" s="207" t="s">
        <v>183</v>
      </c>
      <c r="E190" s="208" t="s">
        <v>21</v>
      </c>
      <c r="F190" s="209" t="s">
        <v>1114</v>
      </c>
      <c r="G190" s="206"/>
      <c r="H190" s="210" t="s">
        <v>21</v>
      </c>
      <c r="I190" s="211"/>
      <c r="J190" s="206"/>
      <c r="K190" s="206"/>
      <c r="L190" s="212"/>
      <c r="M190" s="213"/>
      <c r="N190" s="214"/>
      <c r="O190" s="214"/>
      <c r="P190" s="214"/>
      <c r="Q190" s="214"/>
      <c r="R190" s="214"/>
      <c r="S190" s="214"/>
      <c r="T190" s="215"/>
      <c r="AT190" s="216" t="s">
        <v>183</v>
      </c>
      <c r="AU190" s="216" t="s">
        <v>82</v>
      </c>
      <c r="AV190" s="11" t="s">
        <v>80</v>
      </c>
      <c r="AW190" s="11" t="s">
        <v>35</v>
      </c>
      <c r="AX190" s="11" t="s">
        <v>72</v>
      </c>
      <c r="AY190" s="216" t="s">
        <v>173</v>
      </c>
    </row>
    <row r="191" spans="2:51" s="12" customFormat="1" ht="13.5">
      <c r="B191" s="217"/>
      <c r="C191" s="218"/>
      <c r="D191" s="207" t="s">
        <v>183</v>
      </c>
      <c r="E191" s="219" t="s">
        <v>21</v>
      </c>
      <c r="F191" s="220" t="s">
        <v>1105</v>
      </c>
      <c r="G191" s="218"/>
      <c r="H191" s="221">
        <v>4.84</v>
      </c>
      <c r="I191" s="222"/>
      <c r="J191" s="218"/>
      <c r="K191" s="218"/>
      <c r="L191" s="223"/>
      <c r="M191" s="224"/>
      <c r="N191" s="225"/>
      <c r="O191" s="225"/>
      <c r="P191" s="225"/>
      <c r="Q191" s="225"/>
      <c r="R191" s="225"/>
      <c r="S191" s="225"/>
      <c r="T191" s="226"/>
      <c r="AT191" s="227" t="s">
        <v>183</v>
      </c>
      <c r="AU191" s="227" t="s">
        <v>82</v>
      </c>
      <c r="AV191" s="12" t="s">
        <v>82</v>
      </c>
      <c r="AW191" s="12" t="s">
        <v>35</v>
      </c>
      <c r="AX191" s="12" t="s">
        <v>72</v>
      </c>
      <c r="AY191" s="227" t="s">
        <v>173</v>
      </c>
    </row>
    <row r="192" spans="2:51" s="11" customFormat="1" ht="13.5">
      <c r="B192" s="205"/>
      <c r="C192" s="206"/>
      <c r="D192" s="207" t="s">
        <v>183</v>
      </c>
      <c r="E192" s="208" t="s">
        <v>21</v>
      </c>
      <c r="F192" s="209" t="s">
        <v>1115</v>
      </c>
      <c r="G192" s="206"/>
      <c r="H192" s="210" t="s">
        <v>21</v>
      </c>
      <c r="I192" s="211"/>
      <c r="J192" s="206"/>
      <c r="K192" s="206"/>
      <c r="L192" s="212"/>
      <c r="M192" s="213"/>
      <c r="N192" s="214"/>
      <c r="O192" s="214"/>
      <c r="P192" s="214"/>
      <c r="Q192" s="214"/>
      <c r="R192" s="214"/>
      <c r="S192" s="214"/>
      <c r="T192" s="215"/>
      <c r="AT192" s="216" t="s">
        <v>183</v>
      </c>
      <c r="AU192" s="216" t="s">
        <v>82</v>
      </c>
      <c r="AV192" s="11" t="s">
        <v>80</v>
      </c>
      <c r="AW192" s="11" t="s">
        <v>35</v>
      </c>
      <c r="AX192" s="11" t="s">
        <v>72</v>
      </c>
      <c r="AY192" s="216" t="s">
        <v>173</v>
      </c>
    </row>
    <row r="193" spans="2:51" s="12" customFormat="1" ht="13.5">
      <c r="B193" s="217"/>
      <c r="C193" s="218"/>
      <c r="D193" s="207" t="s">
        <v>183</v>
      </c>
      <c r="E193" s="219" t="s">
        <v>21</v>
      </c>
      <c r="F193" s="220" t="s">
        <v>1105</v>
      </c>
      <c r="G193" s="218"/>
      <c r="H193" s="221">
        <v>4.84</v>
      </c>
      <c r="I193" s="222"/>
      <c r="J193" s="218"/>
      <c r="K193" s="218"/>
      <c r="L193" s="223"/>
      <c r="M193" s="224"/>
      <c r="N193" s="225"/>
      <c r="O193" s="225"/>
      <c r="P193" s="225"/>
      <c r="Q193" s="225"/>
      <c r="R193" s="225"/>
      <c r="S193" s="225"/>
      <c r="T193" s="226"/>
      <c r="AT193" s="227" t="s">
        <v>183</v>
      </c>
      <c r="AU193" s="227" t="s">
        <v>82</v>
      </c>
      <c r="AV193" s="12" t="s">
        <v>82</v>
      </c>
      <c r="AW193" s="12" t="s">
        <v>35</v>
      </c>
      <c r="AX193" s="12" t="s">
        <v>72</v>
      </c>
      <c r="AY193" s="227" t="s">
        <v>173</v>
      </c>
    </row>
    <row r="194" spans="2:51" s="11" customFormat="1" ht="13.5">
      <c r="B194" s="205"/>
      <c r="C194" s="206"/>
      <c r="D194" s="207" t="s">
        <v>183</v>
      </c>
      <c r="E194" s="208" t="s">
        <v>21</v>
      </c>
      <c r="F194" s="209" t="s">
        <v>1116</v>
      </c>
      <c r="G194" s="206"/>
      <c r="H194" s="210" t="s">
        <v>21</v>
      </c>
      <c r="I194" s="211"/>
      <c r="J194" s="206"/>
      <c r="K194" s="206"/>
      <c r="L194" s="212"/>
      <c r="M194" s="213"/>
      <c r="N194" s="214"/>
      <c r="O194" s="214"/>
      <c r="P194" s="214"/>
      <c r="Q194" s="214"/>
      <c r="R194" s="214"/>
      <c r="S194" s="214"/>
      <c r="T194" s="215"/>
      <c r="AT194" s="216" t="s">
        <v>183</v>
      </c>
      <c r="AU194" s="216" t="s">
        <v>82</v>
      </c>
      <c r="AV194" s="11" t="s">
        <v>80</v>
      </c>
      <c r="AW194" s="11" t="s">
        <v>35</v>
      </c>
      <c r="AX194" s="11" t="s">
        <v>72</v>
      </c>
      <c r="AY194" s="216" t="s">
        <v>173</v>
      </c>
    </row>
    <row r="195" spans="2:51" s="12" customFormat="1" ht="13.5">
      <c r="B195" s="217"/>
      <c r="C195" s="218"/>
      <c r="D195" s="207" t="s">
        <v>183</v>
      </c>
      <c r="E195" s="219" t="s">
        <v>21</v>
      </c>
      <c r="F195" s="220" t="s">
        <v>1117</v>
      </c>
      <c r="G195" s="218"/>
      <c r="H195" s="221">
        <v>4.74</v>
      </c>
      <c r="I195" s="222"/>
      <c r="J195" s="218"/>
      <c r="K195" s="218"/>
      <c r="L195" s="223"/>
      <c r="M195" s="224"/>
      <c r="N195" s="225"/>
      <c r="O195" s="225"/>
      <c r="P195" s="225"/>
      <c r="Q195" s="225"/>
      <c r="R195" s="225"/>
      <c r="S195" s="225"/>
      <c r="T195" s="226"/>
      <c r="AT195" s="227" t="s">
        <v>183</v>
      </c>
      <c r="AU195" s="227" t="s">
        <v>82</v>
      </c>
      <c r="AV195" s="12" t="s">
        <v>82</v>
      </c>
      <c r="AW195" s="12" t="s">
        <v>35</v>
      </c>
      <c r="AX195" s="12" t="s">
        <v>72</v>
      </c>
      <c r="AY195" s="227" t="s">
        <v>173</v>
      </c>
    </row>
    <row r="196" spans="2:51" s="14" customFormat="1" ht="13.5">
      <c r="B196" s="243"/>
      <c r="C196" s="244"/>
      <c r="D196" s="207" t="s">
        <v>183</v>
      </c>
      <c r="E196" s="245" t="s">
        <v>21</v>
      </c>
      <c r="F196" s="246" t="s">
        <v>204</v>
      </c>
      <c r="G196" s="244"/>
      <c r="H196" s="247">
        <v>77.84</v>
      </c>
      <c r="I196" s="248"/>
      <c r="J196" s="244"/>
      <c r="K196" s="244"/>
      <c r="L196" s="249"/>
      <c r="M196" s="250"/>
      <c r="N196" s="251"/>
      <c r="O196" s="251"/>
      <c r="P196" s="251"/>
      <c r="Q196" s="251"/>
      <c r="R196" s="251"/>
      <c r="S196" s="251"/>
      <c r="T196" s="252"/>
      <c r="AT196" s="253" t="s">
        <v>183</v>
      </c>
      <c r="AU196" s="253" t="s">
        <v>82</v>
      </c>
      <c r="AV196" s="14" t="s">
        <v>181</v>
      </c>
      <c r="AW196" s="14" t="s">
        <v>35</v>
      </c>
      <c r="AX196" s="14" t="s">
        <v>80</v>
      </c>
      <c r="AY196" s="253" t="s">
        <v>173</v>
      </c>
    </row>
    <row r="197" spans="2:63" s="10" customFormat="1" ht="29.85" customHeight="1">
      <c r="B197" s="176"/>
      <c r="C197" s="177"/>
      <c r="D197" s="190" t="s">
        <v>71</v>
      </c>
      <c r="E197" s="191" t="s">
        <v>1118</v>
      </c>
      <c r="F197" s="191" t="s">
        <v>1119</v>
      </c>
      <c r="G197" s="177"/>
      <c r="H197" s="177"/>
      <c r="I197" s="180"/>
      <c r="J197" s="192">
        <f>BK197</f>
        <v>0</v>
      </c>
      <c r="K197" s="177"/>
      <c r="L197" s="182"/>
      <c r="M197" s="183"/>
      <c r="N197" s="184"/>
      <c r="O197" s="184"/>
      <c r="P197" s="185">
        <f>SUM(P198:P248)</f>
        <v>0</v>
      </c>
      <c r="Q197" s="184"/>
      <c r="R197" s="185">
        <f>SUM(R198:R248)</f>
        <v>0.03547599</v>
      </c>
      <c r="S197" s="184"/>
      <c r="T197" s="186">
        <f>SUM(T198:T248)</f>
        <v>0</v>
      </c>
      <c r="AR197" s="187" t="s">
        <v>80</v>
      </c>
      <c r="AT197" s="188" t="s">
        <v>71</v>
      </c>
      <c r="AU197" s="188" t="s">
        <v>80</v>
      </c>
      <c r="AY197" s="187" t="s">
        <v>173</v>
      </c>
      <c r="BK197" s="189">
        <f>SUM(BK198:BK248)</f>
        <v>0</v>
      </c>
    </row>
    <row r="198" spans="2:65" s="1" customFormat="1" ht="31.5" customHeight="1">
      <c r="B198" s="41"/>
      <c r="C198" s="193" t="s">
        <v>181</v>
      </c>
      <c r="D198" s="193" t="s">
        <v>176</v>
      </c>
      <c r="E198" s="194" t="s">
        <v>1120</v>
      </c>
      <c r="F198" s="195" t="s">
        <v>1121</v>
      </c>
      <c r="G198" s="196" t="s">
        <v>179</v>
      </c>
      <c r="H198" s="197">
        <v>293.19</v>
      </c>
      <c r="I198" s="198"/>
      <c r="J198" s="199">
        <f>ROUND(I198*H198,2)</f>
        <v>0</v>
      </c>
      <c r="K198" s="195" t="s">
        <v>180</v>
      </c>
      <c r="L198" s="61"/>
      <c r="M198" s="200" t="s">
        <v>21</v>
      </c>
      <c r="N198" s="201" t="s">
        <v>43</v>
      </c>
      <c r="O198" s="42"/>
      <c r="P198" s="202">
        <f>O198*H198</f>
        <v>0</v>
      </c>
      <c r="Q198" s="202">
        <v>0.000121</v>
      </c>
      <c r="R198" s="202">
        <f>Q198*H198</f>
        <v>0.03547599</v>
      </c>
      <c r="S198" s="202">
        <v>0</v>
      </c>
      <c r="T198" s="203">
        <f>S198*H198</f>
        <v>0</v>
      </c>
      <c r="AR198" s="24" t="s">
        <v>181</v>
      </c>
      <c r="AT198" s="24" t="s">
        <v>176</v>
      </c>
      <c r="AU198" s="24" t="s">
        <v>82</v>
      </c>
      <c r="AY198" s="24" t="s">
        <v>173</v>
      </c>
      <c r="BE198" s="204">
        <f>IF(N198="základní",J198,0)</f>
        <v>0</v>
      </c>
      <c r="BF198" s="204">
        <f>IF(N198="snížená",J198,0)</f>
        <v>0</v>
      </c>
      <c r="BG198" s="204">
        <f>IF(N198="zákl. přenesená",J198,0)</f>
        <v>0</v>
      </c>
      <c r="BH198" s="204">
        <f>IF(N198="sníž. přenesená",J198,0)</f>
        <v>0</v>
      </c>
      <c r="BI198" s="204">
        <f>IF(N198="nulová",J198,0)</f>
        <v>0</v>
      </c>
      <c r="BJ198" s="24" t="s">
        <v>80</v>
      </c>
      <c r="BK198" s="204">
        <f>ROUND(I198*H198,2)</f>
        <v>0</v>
      </c>
      <c r="BL198" s="24" t="s">
        <v>181</v>
      </c>
      <c r="BM198" s="24" t="s">
        <v>1122</v>
      </c>
    </row>
    <row r="199" spans="2:51" s="11" customFormat="1" ht="13.5">
      <c r="B199" s="205"/>
      <c r="C199" s="206"/>
      <c r="D199" s="207" t="s">
        <v>183</v>
      </c>
      <c r="E199" s="208" t="s">
        <v>21</v>
      </c>
      <c r="F199" s="209" t="s">
        <v>1123</v>
      </c>
      <c r="G199" s="206"/>
      <c r="H199" s="210" t="s">
        <v>21</v>
      </c>
      <c r="I199" s="211"/>
      <c r="J199" s="206"/>
      <c r="K199" s="206"/>
      <c r="L199" s="212"/>
      <c r="M199" s="213"/>
      <c r="N199" s="214"/>
      <c r="O199" s="214"/>
      <c r="P199" s="214"/>
      <c r="Q199" s="214"/>
      <c r="R199" s="214"/>
      <c r="S199" s="214"/>
      <c r="T199" s="215"/>
      <c r="AT199" s="216" t="s">
        <v>183</v>
      </c>
      <c r="AU199" s="216" t="s">
        <v>82</v>
      </c>
      <c r="AV199" s="11" t="s">
        <v>80</v>
      </c>
      <c r="AW199" s="11" t="s">
        <v>35</v>
      </c>
      <c r="AX199" s="11" t="s">
        <v>72</v>
      </c>
      <c r="AY199" s="216" t="s">
        <v>173</v>
      </c>
    </row>
    <row r="200" spans="2:51" s="12" customFormat="1" ht="13.5">
      <c r="B200" s="217"/>
      <c r="C200" s="218"/>
      <c r="D200" s="207" t="s">
        <v>183</v>
      </c>
      <c r="E200" s="219" t="s">
        <v>21</v>
      </c>
      <c r="F200" s="220" t="s">
        <v>21</v>
      </c>
      <c r="G200" s="218"/>
      <c r="H200" s="221">
        <v>0</v>
      </c>
      <c r="I200" s="222"/>
      <c r="J200" s="218"/>
      <c r="K200" s="218"/>
      <c r="L200" s="223"/>
      <c r="M200" s="224"/>
      <c r="N200" s="225"/>
      <c r="O200" s="225"/>
      <c r="P200" s="225"/>
      <c r="Q200" s="225"/>
      <c r="R200" s="225"/>
      <c r="S200" s="225"/>
      <c r="T200" s="226"/>
      <c r="AT200" s="227" t="s">
        <v>183</v>
      </c>
      <c r="AU200" s="227" t="s">
        <v>82</v>
      </c>
      <c r="AV200" s="12" t="s">
        <v>82</v>
      </c>
      <c r="AW200" s="12" t="s">
        <v>35</v>
      </c>
      <c r="AX200" s="12" t="s">
        <v>72</v>
      </c>
      <c r="AY200" s="227" t="s">
        <v>173</v>
      </c>
    </row>
    <row r="201" spans="2:51" s="11" customFormat="1" ht="13.5">
      <c r="B201" s="205"/>
      <c r="C201" s="206"/>
      <c r="D201" s="207" t="s">
        <v>183</v>
      </c>
      <c r="E201" s="208" t="s">
        <v>21</v>
      </c>
      <c r="F201" s="209" t="s">
        <v>1124</v>
      </c>
      <c r="G201" s="206"/>
      <c r="H201" s="210" t="s">
        <v>21</v>
      </c>
      <c r="I201" s="211"/>
      <c r="J201" s="206"/>
      <c r="K201" s="206"/>
      <c r="L201" s="212"/>
      <c r="M201" s="213"/>
      <c r="N201" s="214"/>
      <c r="O201" s="214"/>
      <c r="P201" s="214"/>
      <c r="Q201" s="214"/>
      <c r="R201" s="214"/>
      <c r="S201" s="214"/>
      <c r="T201" s="215"/>
      <c r="AT201" s="216" t="s">
        <v>183</v>
      </c>
      <c r="AU201" s="216" t="s">
        <v>82</v>
      </c>
      <c r="AV201" s="11" t="s">
        <v>80</v>
      </c>
      <c r="AW201" s="11" t="s">
        <v>35</v>
      </c>
      <c r="AX201" s="11" t="s">
        <v>72</v>
      </c>
      <c r="AY201" s="216" t="s">
        <v>173</v>
      </c>
    </row>
    <row r="202" spans="2:51" s="12" customFormat="1" ht="13.5">
      <c r="B202" s="217"/>
      <c r="C202" s="218"/>
      <c r="D202" s="207" t="s">
        <v>183</v>
      </c>
      <c r="E202" s="219" t="s">
        <v>21</v>
      </c>
      <c r="F202" s="220" t="s">
        <v>21</v>
      </c>
      <c r="G202" s="218"/>
      <c r="H202" s="221">
        <v>0</v>
      </c>
      <c r="I202" s="222"/>
      <c r="J202" s="218"/>
      <c r="K202" s="218"/>
      <c r="L202" s="223"/>
      <c r="M202" s="224"/>
      <c r="N202" s="225"/>
      <c r="O202" s="225"/>
      <c r="P202" s="225"/>
      <c r="Q202" s="225"/>
      <c r="R202" s="225"/>
      <c r="S202" s="225"/>
      <c r="T202" s="226"/>
      <c r="AT202" s="227" t="s">
        <v>183</v>
      </c>
      <c r="AU202" s="227" t="s">
        <v>82</v>
      </c>
      <c r="AV202" s="12" t="s">
        <v>82</v>
      </c>
      <c r="AW202" s="12" t="s">
        <v>35</v>
      </c>
      <c r="AX202" s="12" t="s">
        <v>72</v>
      </c>
      <c r="AY202" s="227" t="s">
        <v>173</v>
      </c>
    </row>
    <row r="203" spans="2:51" s="11" customFormat="1" ht="13.5">
      <c r="B203" s="205"/>
      <c r="C203" s="206"/>
      <c r="D203" s="207" t="s">
        <v>183</v>
      </c>
      <c r="E203" s="208" t="s">
        <v>21</v>
      </c>
      <c r="F203" s="209" t="s">
        <v>845</v>
      </c>
      <c r="G203" s="206"/>
      <c r="H203" s="210" t="s">
        <v>21</v>
      </c>
      <c r="I203" s="211"/>
      <c r="J203" s="206"/>
      <c r="K203" s="206"/>
      <c r="L203" s="212"/>
      <c r="M203" s="213"/>
      <c r="N203" s="214"/>
      <c r="O203" s="214"/>
      <c r="P203" s="214"/>
      <c r="Q203" s="214"/>
      <c r="R203" s="214"/>
      <c r="S203" s="214"/>
      <c r="T203" s="215"/>
      <c r="AT203" s="216" t="s">
        <v>183</v>
      </c>
      <c r="AU203" s="216" t="s">
        <v>82</v>
      </c>
      <c r="AV203" s="11" t="s">
        <v>80</v>
      </c>
      <c r="AW203" s="11" t="s">
        <v>35</v>
      </c>
      <c r="AX203" s="11" t="s">
        <v>72</v>
      </c>
      <c r="AY203" s="216" t="s">
        <v>173</v>
      </c>
    </row>
    <row r="204" spans="2:51" s="11" customFormat="1" ht="13.5">
      <c r="B204" s="205"/>
      <c r="C204" s="206"/>
      <c r="D204" s="207" t="s">
        <v>183</v>
      </c>
      <c r="E204" s="208" t="s">
        <v>21</v>
      </c>
      <c r="F204" s="209" t="s">
        <v>1124</v>
      </c>
      <c r="G204" s="206"/>
      <c r="H204" s="210" t="s">
        <v>21</v>
      </c>
      <c r="I204" s="211"/>
      <c r="J204" s="206"/>
      <c r="K204" s="206"/>
      <c r="L204" s="212"/>
      <c r="M204" s="213"/>
      <c r="N204" s="214"/>
      <c r="O204" s="214"/>
      <c r="P204" s="214"/>
      <c r="Q204" s="214"/>
      <c r="R204" s="214"/>
      <c r="S204" s="214"/>
      <c r="T204" s="215"/>
      <c r="AT204" s="216" t="s">
        <v>183</v>
      </c>
      <c r="AU204" s="216" t="s">
        <v>82</v>
      </c>
      <c r="AV204" s="11" t="s">
        <v>80</v>
      </c>
      <c r="AW204" s="11" t="s">
        <v>35</v>
      </c>
      <c r="AX204" s="11" t="s">
        <v>72</v>
      </c>
      <c r="AY204" s="216" t="s">
        <v>173</v>
      </c>
    </row>
    <row r="205" spans="2:51" s="12" customFormat="1" ht="13.5">
      <c r="B205" s="217"/>
      <c r="C205" s="218"/>
      <c r="D205" s="207" t="s">
        <v>183</v>
      </c>
      <c r="E205" s="219" t="s">
        <v>21</v>
      </c>
      <c r="F205" s="220" t="s">
        <v>605</v>
      </c>
      <c r="G205" s="218"/>
      <c r="H205" s="221">
        <v>50.19</v>
      </c>
      <c r="I205" s="222"/>
      <c r="J205" s="218"/>
      <c r="K205" s="218"/>
      <c r="L205" s="223"/>
      <c r="M205" s="224"/>
      <c r="N205" s="225"/>
      <c r="O205" s="225"/>
      <c r="P205" s="225"/>
      <c r="Q205" s="225"/>
      <c r="R205" s="225"/>
      <c r="S205" s="225"/>
      <c r="T205" s="226"/>
      <c r="AT205" s="227" t="s">
        <v>183</v>
      </c>
      <c r="AU205" s="227" t="s">
        <v>82</v>
      </c>
      <c r="AV205" s="12" t="s">
        <v>82</v>
      </c>
      <c r="AW205" s="12" t="s">
        <v>35</v>
      </c>
      <c r="AX205" s="12" t="s">
        <v>72</v>
      </c>
      <c r="AY205" s="227" t="s">
        <v>173</v>
      </c>
    </row>
    <row r="206" spans="2:51" s="11" customFormat="1" ht="13.5">
      <c r="B206" s="205"/>
      <c r="C206" s="206"/>
      <c r="D206" s="207" t="s">
        <v>183</v>
      </c>
      <c r="E206" s="208" t="s">
        <v>21</v>
      </c>
      <c r="F206" s="209" t="s">
        <v>846</v>
      </c>
      <c r="G206" s="206"/>
      <c r="H206" s="210" t="s">
        <v>21</v>
      </c>
      <c r="I206" s="211"/>
      <c r="J206" s="206"/>
      <c r="K206" s="206"/>
      <c r="L206" s="212"/>
      <c r="M206" s="213"/>
      <c r="N206" s="214"/>
      <c r="O206" s="214"/>
      <c r="P206" s="214"/>
      <c r="Q206" s="214"/>
      <c r="R206" s="214"/>
      <c r="S206" s="214"/>
      <c r="T206" s="215"/>
      <c r="AT206" s="216" t="s">
        <v>183</v>
      </c>
      <c r="AU206" s="216" t="s">
        <v>82</v>
      </c>
      <c r="AV206" s="11" t="s">
        <v>80</v>
      </c>
      <c r="AW206" s="11" t="s">
        <v>35</v>
      </c>
      <c r="AX206" s="11" t="s">
        <v>72</v>
      </c>
      <c r="AY206" s="216" t="s">
        <v>173</v>
      </c>
    </row>
    <row r="207" spans="2:51" s="11" customFormat="1" ht="13.5">
      <c r="B207" s="205"/>
      <c r="C207" s="206"/>
      <c r="D207" s="207" t="s">
        <v>183</v>
      </c>
      <c r="E207" s="208" t="s">
        <v>21</v>
      </c>
      <c r="F207" s="209" t="s">
        <v>1124</v>
      </c>
      <c r="G207" s="206"/>
      <c r="H207" s="210" t="s">
        <v>21</v>
      </c>
      <c r="I207" s="211"/>
      <c r="J207" s="206"/>
      <c r="K207" s="206"/>
      <c r="L207" s="212"/>
      <c r="M207" s="213"/>
      <c r="N207" s="214"/>
      <c r="O207" s="214"/>
      <c r="P207" s="214"/>
      <c r="Q207" s="214"/>
      <c r="R207" s="214"/>
      <c r="S207" s="214"/>
      <c r="T207" s="215"/>
      <c r="AT207" s="216" t="s">
        <v>183</v>
      </c>
      <c r="AU207" s="216" t="s">
        <v>82</v>
      </c>
      <c r="AV207" s="11" t="s">
        <v>80</v>
      </c>
      <c r="AW207" s="11" t="s">
        <v>35</v>
      </c>
      <c r="AX207" s="11" t="s">
        <v>72</v>
      </c>
      <c r="AY207" s="216" t="s">
        <v>173</v>
      </c>
    </row>
    <row r="208" spans="2:51" s="12" customFormat="1" ht="13.5">
      <c r="B208" s="217"/>
      <c r="C208" s="218"/>
      <c r="D208" s="207" t="s">
        <v>183</v>
      </c>
      <c r="E208" s="219" t="s">
        <v>21</v>
      </c>
      <c r="F208" s="220" t="s">
        <v>847</v>
      </c>
      <c r="G208" s="218"/>
      <c r="H208" s="221">
        <v>38.05</v>
      </c>
      <c r="I208" s="222"/>
      <c r="J208" s="218"/>
      <c r="K208" s="218"/>
      <c r="L208" s="223"/>
      <c r="M208" s="224"/>
      <c r="N208" s="225"/>
      <c r="O208" s="225"/>
      <c r="P208" s="225"/>
      <c r="Q208" s="225"/>
      <c r="R208" s="225"/>
      <c r="S208" s="225"/>
      <c r="T208" s="226"/>
      <c r="AT208" s="227" t="s">
        <v>183</v>
      </c>
      <c r="AU208" s="227" t="s">
        <v>82</v>
      </c>
      <c r="AV208" s="12" t="s">
        <v>82</v>
      </c>
      <c r="AW208" s="12" t="s">
        <v>35</v>
      </c>
      <c r="AX208" s="12" t="s">
        <v>72</v>
      </c>
      <c r="AY208" s="227" t="s">
        <v>173</v>
      </c>
    </row>
    <row r="209" spans="2:51" s="11" customFormat="1" ht="13.5">
      <c r="B209" s="205"/>
      <c r="C209" s="206"/>
      <c r="D209" s="207" t="s">
        <v>183</v>
      </c>
      <c r="E209" s="208" t="s">
        <v>21</v>
      </c>
      <c r="F209" s="209" t="s">
        <v>663</v>
      </c>
      <c r="G209" s="206"/>
      <c r="H209" s="210" t="s">
        <v>21</v>
      </c>
      <c r="I209" s="211"/>
      <c r="J209" s="206"/>
      <c r="K209" s="206"/>
      <c r="L209" s="212"/>
      <c r="M209" s="213"/>
      <c r="N209" s="214"/>
      <c r="O209" s="214"/>
      <c r="P209" s="214"/>
      <c r="Q209" s="214"/>
      <c r="R209" s="214"/>
      <c r="S209" s="214"/>
      <c r="T209" s="215"/>
      <c r="AT209" s="216" t="s">
        <v>183</v>
      </c>
      <c r="AU209" s="216" t="s">
        <v>82</v>
      </c>
      <c r="AV209" s="11" t="s">
        <v>80</v>
      </c>
      <c r="AW209" s="11" t="s">
        <v>35</v>
      </c>
      <c r="AX209" s="11" t="s">
        <v>72</v>
      </c>
      <c r="AY209" s="216" t="s">
        <v>173</v>
      </c>
    </row>
    <row r="210" spans="2:51" s="11" customFormat="1" ht="13.5">
      <c r="B210" s="205"/>
      <c r="C210" s="206"/>
      <c r="D210" s="207" t="s">
        <v>183</v>
      </c>
      <c r="E210" s="208" t="s">
        <v>21</v>
      </c>
      <c r="F210" s="209" t="s">
        <v>1124</v>
      </c>
      <c r="G210" s="206"/>
      <c r="H210" s="210" t="s">
        <v>21</v>
      </c>
      <c r="I210" s="211"/>
      <c r="J210" s="206"/>
      <c r="K210" s="206"/>
      <c r="L210" s="212"/>
      <c r="M210" s="213"/>
      <c r="N210" s="214"/>
      <c r="O210" s="214"/>
      <c r="P210" s="214"/>
      <c r="Q210" s="214"/>
      <c r="R210" s="214"/>
      <c r="S210" s="214"/>
      <c r="T210" s="215"/>
      <c r="AT210" s="216" t="s">
        <v>183</v>
      </c>
      <c r="AU210" s="216" t="s">
        <v>82</v>
      </c>
      <c r="AV210" s="11" t="s">
        <v>80</v>
      </c>
      <c r="AW210" s="11" t="s">
        <v>35</v>
      </c>
      <c r="AX210" s="11" t="s">
        <v>72</v>
      </c>
      <c r="AY210" s="216" t="s">
        <v>173</v>
      </c>
    </row>
    <row r="211" spans="2:51" s="12" customFormat="1" ht="13.5">
      <c r="B211" s="217"/>
      <c r="C211" s="218"/>
      <c r="D211" s="207" t="s">
        <v>183</v>
      </c>
      <c r="E211" s="219" t="s">
        <v>21</v>
      </c>
      <c r="F211" s="220" t="s">
        <v>799</v>
      </c>
      <c r="G211" s="218"/>
      <c r="H211" s="221">
        <v>12.35</v>
      </c>
      <c r="I211" s="222"/>
      <c r="J211" s="218"/>
      <c r="K211" s="218"/>
      <c r="L211" s="223"/>
      <c r="M211" s="224"/>
      <c r="N211" s="225"/>
      <c r="O211" s="225"/>
      <c r="P211" s="225"/>
      <c r="Q211" s="225"/>
      <c r="R211" s="225"/>
      <c r="S211" s="225"/>
      <c r="T211" s="226"/>
      <c r="AT211" s="227" t="s">
        <v>183</v>
      </c>
      <c r="AU211" s="227" t="s">
        <v>82</v>
      </c>
      <c r="AV211" s="12" t="s">
        <v>82</v>
      </c>
      <c r="AW211" s="12" t="s">
        <v>35</v>
      </c>
      <c r="AX211" s="12" t="s">
        <v>72</v>
      </c>
      <c r="AY211" s="227" t="s">
        <v>173</v>
      </c>
    </row>
    <row r="212" spans="2:51" s="11" customFormat="1" ht="13.5">
      <c r="B212" s="205"/>
      <c r="C212" s="206"/>
      <c r="D212" s="207" t="s">
        <v>183</v>
      </c>
      <c r="E212" s="208" t="s">
        <v>21</v>
      </c>
      <c r="F212" s="209" t="s">
        <v>324</v>
      </c>
      <c r="G212" s="206"/>
      <c r="H212" s="210" t="s">
        <v>21</v>
      </c>
      <c r="I212" s="211"/>
      <c r="J212" s="206"/>
      <c r="K212" s="206"/>
      <c r="L212" s="212"/>
      <c r="M212" s="213"/>
      <c r="N212" s="214"/>
      <c r="O212" s="214"/>
      <c r="P212" s="214"/>
      <c r="Q212" s="214"/>
      <c r="R212" s="214"/>
      <c r="S212" s="214"/>
      <c r="T212" s="215"/>
      <c r="AT212" s="216" t="s">
        <v>183</v>
      </c>
      <c r="AU212" s="216" t="s">
        <v>82</v>
      </c>
      <c r="AV212" s="11" t="s">
        <v>80</v>
      </c>
      <c r="AW212" s="11" t="s">
        <v>35</v>
      </c>
      <c r="AX212" s="11" t="s">
        <v>72</v>
      </c>
      <c r="AY212" s="216" t="s">
        <v>173</v>
      </c>
    </row>
    <row r="213" spans="2:51" s="11" customFormat="1" ht="13.5">
      <c r="B213" s="205"/>
      <c r="C213" s="206"/>
      <c r="D213" s="207" t="s">
        <v>183</v>
      </c>
      <c r="E213" s="208" t="s">
        <v>21</v>
      </c>
      <c r="F213" s="209" t="s">
        <v>1124</v>
      </c>
      <c r="G213" s="206"/>
      <c r="H213" s="210" t="s">
        <v>21</v>
      </c>
      <c r="I213" s="211"/>
      <c r="J213" s="206"/>
      <c r="K213" s="206"/>
      <c r="L213" s="212"/>
      <c r="M213" s="213"/>
      <c r="N213" s="214"/>
      <c r="O213" s="214"/>
      <c r="P213" s="214"/>
      <c r="Q213" s="214"/>
      <c r="R213" s="214"/>
      <c r="S213" s="214"/>
      <c r="T213" s="215"/>
      <c r="AT213" s="216" t="s">
        <v>183</v>
      </c>
      <c r="AU213" s="216" t="s">
        <v>82</v>
      </c>
      <c r="AV213" s="11" t="s">
        <v>80</v>
      </c>
      <c r="AW213" s="11" t="s">
        <v>35</v>
      </c>
      <c r="AX213" s="11" t="s">
        <v>72</v>
      </c>
      <c r="AY213" s="216" t="s">
        <v>173</v>
      </c>
    </row>
    <row r="214" spans="2:51" s="12" customFormat="1" ht="13.5">
      <c r="B214" s="217"/>
      <c r="C214" s="218"/>
      <c r="D214" s="207" t="s">
        <v>183</v>
      </c>
      <c r="E214" s="219" t="s">
        <v>21</v>
      </c>
      <c r="F214" s="220" t="s">
        <v>851</v>
      </c>
      <c r="G214" s="218"/>
      <c r="H214" s="221">
        <v>32.29</v>
      </c>
      <c r="I214" s="222"/>
      <c r="J214" s="218"/>
      <c r="K214" s="218"/>
      <c r="L214" s="223"/>
      <c r="M214" s="224"/>
      <c r="N214" s="225"/>
      <c r="O214" s="225"/>
      <c r="P214" s="225"/>
      <c r="Q214" s="225"/>
      <c r="R214" s="225"/>
      <c r="S214" s="225"/>
      <c r="T214" s="226"/>
      <c r="AT214" s="227" t="s">
        <v>183</v>
      </c>
      <c r="AU214" s="227" t="s">
        <v>82</v>
      </c>
      <c r="AV214" s="12" t="s">
        <v>82</v>
      </c>
      <c r="AW214" s="12" t="s">
        <v>35</v>
      </c>
      <c r="AX214" s="12" t="s">
        <v>72</v>
      </c>
      <c r="AY214" s="227" t="s">
        <v>173</v>
      </c>
    </row>
    <row r="215" spans="2:51" s="11" customFormat="1" ht="13.5">
      <c r="B215" s="205"/>
      <c r="C215" s="206"/>
      <c r="D215" s="207" t="s">
        <v>183</v>
      </c>
      <c r="E215" s="208" t="s">
        <v>21</v>
      </c>
      <c r="F215" s="209" t="s">
        <v>852</v>
      </c>
      <c r="G215" s="206"/>
      <c r="H215" s="210" t="s">
        <v>21</v>
      </c>
      <c r="I215" s="211"/>
      <c r="J215" s="206"/>
      <c r="K215" s="206"/>
      <c r="L215" s="212"/>
      <c r="M215" s="213"/>
      <c r="N215" s="214"/>
      <c r="O215" s="214"/>
      <c r="P215" s="214"/>
      <c r="Q215" s="214"/>
      <c r="R215" s="214"/>
      <c r="S215" s="214"/>
      <c r="T215" s="215"/>
      <c r="AT215" s="216" t="s">
        <v>183</v>
      </c>
      <c r="AU215" s="216" t="s">
        <v>82</v>
      </c>
      <c r="AV215" s="11" t="s">
        <v>80</v>
      </c>
      <c r="AW215" s="11" t="s">
        <v>35</v>
      </c>
      <c r="AX215" s="11" t="s">
        <v>72</v>
      </c>
      <c r="AY215" s="216" t="s">
        <v>173</v>
      </c>
    </row>
    <row r="216" spans="2:51" s="11" customFormat="1" ht="13.5">
      <c r="B216" s="205"/>
      <c r="C216" s="206"/>
      <c r="D216" s="207" t="s">
        <v>183</v>
      </c>
      <c r="E216" s="208" t="s">
        <v>21</v>
      </c>
      <c r="F216" s="209" t="s">
        <v>1124</v>
      </c>
      <c r="G216" s="206"/>
      <c r="H216" s="210" t="s">
        <v>21</v>
      </c>
      <c r="I216" s="211"/>
      <c r="J216" s="206"/>
      <c r="K216" s="206"/>
      <c r="L216" s="212"/>
      <c r="M216" s="213"/>
      <c r="N216" s="214"/>
      <c r="O216" s="214"/>
      <c r="P216" s="214"/>
      <c r="Q216" s="214"/>
      <c r="R216" s="214"/>
      <c r="S216" s="214"/>
      <c r="T216" s="215"/>
      <c r="AT216" s="216" t="s">
        <v>183</v>
      </c>
      <c r="AU216" s="216" t="s">
        <v>82</v>
      </c>
      <c r="AV216" s="11" t="s">
        <v>80</v>
      </c>
      <c r="AW216" s="11" t="s">
        <v>35</v>
      </c>
      <c r="AX216" s="11" t="s">
        <v>72</v>
      </c>
      <c r="AY216" s="216" t="s">
        <v>173</v>
      </c>
    </row>
    <row r="217" spans="2:51" s="12" customFormat="1" ht="13.5">
      <c r="B217" s="217"/>
      <c r="C217" s="218"/>
      <c r="D217" s="207" t="s">
        <v>183</v>
      </c>
      <c r="E217" s="219" t="s">
        <v>21</v>
      </c>
      <c r="F217" s="220" t="s">
        <v>853</v>
      </c>
      <c r="G217" s="218"/>
      <c r="H217" s="221">
        <v>6.5</v>
      </c>
      <c r="I217" s="222"/>
      <c r="J217" s="218"/>
      <c r="K217" s="218"/>
      <c r="L217" s="223"/>
      <c r="M217" s="224"/>
      <c r="N217" s="225"/>
      <c r="O217" s="225"/>
      <c r="P217" s="225"/>
      <c r="Q217" s="225"/>
      <c r="R217" s="225"/>
      <c r="S217" s="225"/>
      <c r="T217" s="226"/>
      <c r="AT217" s="227" t="s">
        <v>183</v>
      </c>
      <c r="AU217" s="227" t="s">
        <v>82</v>
      </c>
      <c r="AV217" s="12" t="s">
        <v>82</v>
      </c>
      <c r="AW217" s="12" t="s">
        <v>35</v>
      </c>
      <c r="AX217" s="12" t="s">
        <v>72</v>
      </c>
      <c r="AY217" s="227" t="s">
        <v>173</v>
      </c>
    </row>
    <row r="218" spans="2:51" s="11" customFormat="1" ht="13.5">
      <c r="B218" s="205"/>
      <c r="C218" s="206"/>
      <c r="D218" s="207" t="s">
        <v>183</v>
      </c>
      <c r="E218" s="208" t="s">
        <v>21</v>
      </c>
      <c r="F218" s="209" t="s">
        <v>727</v>
      </c>
      <c r="G218" s="206"/>
      <c r="H218" s="210" t="s">
        <v>21</v>
      </c>
      <c r="I218" s="211"/>
      <c r="J218" s="206"/>
      <c r="K218" s="206"/>
      <c r="L218" s="212"/>
      <c r="M218" s="213"/>
      <c r="N218" s="214"/>
      <c r="O218" s="214"/>
      <c r="P218" s="214"/>
      <c r="Q218" s="214"/>
      <c r="R218" s="214"/>
      <c r="S218" s="214"/>
      <c r="T218" s="215"/>
      <c r="AT218" s="216" t="s">
        <v>183</v>
      </c>
      <c r="AU218" s="216" t="s">
        <v>82</v>
      </c>
      <c r="AV218" s="11" t="s">
        <v>80</v>
      </c>
      <c r="AW218" s="11" t="s">
        <v>35</v>
      </c>
      <c r="AX218" s="11" t="s">
        <v>72</v>
      </c>
      <c r="AY218" s="216" t="s">
        <v>173</v>
      </c>
    </row>
    <row r="219" spans="2:51" s="11" customFormat="1" ht="13.5">
      <c r="B219" s="205"/>
      <c r="C219" s="206"/>
      <c r="D219" s="207" t="s">
        <v>183</v>
      </c>
      <c r="E219" s="208" t="s">
        <v>21</v>
      </c>
      <c r="F219" s="209" t="s">
        <v>1124</v>
      </c>
      <c r="G219" s="206"/>
      <c r="H219" s="210" t="s">
        <v>21</v>
      </c>
      <c r="I219" s="211"/>
      <c r="J219" s="206"/>
      <c r="K219" s="206"/>
      <c r="L219" s="212"/>
      <c r="M219" s="213"/>
      <c r="N219" s="214"/>
      <c r="O219" s="214"/>
      <c r="P219" s="214"/>
      <c r="Q219" s="214"/>
      <c r="R219" s="214"/>
      <c r="S219" s="214"/>
      <c r="T219" s="215"/>
      <c r="AT219" s="216" t="s">
        <v>183</v>
      </c>
      <c r="AU219" s="216" t="s">
        <v>82</v>
      </c>
      <c r="AV219" s="11" t="s">
        <v>80</v>
      </c>
      <c r="AW219" s="11" t="s">
        <v>35</v>
      </c>
      <c r="AX219" s="11" t="s">
        <v>72</v>
      </c>
      <c r="AY219" s="216" t="s">
        <v>173</v>
      </c>
    </row>
    <row r="220" spans="2:51" s="12" customFormat="1" ht="13.5">
      <c r="B220" s="217"/>
      <c r="C220" s="218"/>
      <c r="D220" s="207" t="s">
        <v>183</v>
      </c>
      <c r="E220" s="219" t="s">
        <v>21</v>
      </c>
      <c r="F220" s="220" t="s">
        <v>806</v>
      </c>
      <c r="G220" s="218"/>
      <c r="H220" s="221">
        <v>19.37</v>
      </c>
      <c r="I220" s="222"/>
      <c r="J220" s="218"/>
      <c r="K220" s="218"/>
      <c r="L220" s="223"/>
      <c r="M220" s="224"/>
      <c r="N220" s="225"/>
      <c r="O220" s="225"/>
      <c r="P220" s="225"/>
      <c r="Q220" s="225"/>
      <c r="R220" s="225"/>
      <c r="S220" s="225"/>
      <c r="T220" s="226"/>
      <c r="AT220" s="227" t="s">
        <v>183</v>
      </c>
      <c r="AU220" s="227" t="s">
        <v>82</v>
      </c>
      <c r="AV220" s="12" t="s">
        <v>82</v>
      </c>
      <c r="AW220" s="12" t="s">
        <v>35</v>
      </c>
      <c r="AX220" s="12" t="s">
        <v>72</v>
      </c>
      <c r="AY220" s="227" t="s">
        <v>173</v>
      </c>
    </row>
    <row r="221" spans="2:51" s="11" customFormat="1" ht="13.5">
      <c r="B221" s="205"/>
      <c r="C221" s="206"/>
      <c r="D221" s="207" t="s">
        <v>183</v>
      </c>
      <c r="E221" s="208" t="s">
        <v>21</v>
      </c>
      <c r="F221" s="209" t="s">
        <v>352</v>
      </c>
      <c r="G221" s="206"/>
      <c r="H221" s="210" t="s">
        <v>21</v>
      </c>
      <c r="I221" s="211"/>
      <c r="J221" s="206"/>
      <c r="K221" s="206"/>
      <c r="L221" s="212"/>
      <c r="M221" s="213"/>
      <c r="N221" s="214"/>
      <c r="O221" s="214"/>
      <c r="P221" s="214"/>
      <c r="Q221" s="214"/>
      <c r="R221" s="214"/>
      <c r="S221" s="214"/>
      <c r="T221" s="215"/>
      <c r="AT221" s="216" t="s">
        <v>183</v>
      </c>
      <c r="AU221" s="216" t="s">
        <v>82</v>
      </c>
      <c r="AV221" s="11" t="s">
        <v>80</v>
      </c>
      <c r="AW221" s="11" t="s">
        <v>35</v>
      </c>
      <c r="AX221" s="11" t="s">
        <v>72</v>
      </c>
      <c r="AY221" s="216" t="s">
        <v>173</v>
      </c>
    </row>
    <row r="222" spans="2:51" s="11" customFormat="1" ht="13.5">
      <c r="B222" s="205"/>
      <c r="C222" s="206"/>
      <c r="D222" s="207" t="s">
        <v>183</v>
      </c>
      <c r="E222" s="208" t="s">
        <v>21</v>
      </c>
      <c r="F222" s="209" t="s">
        <v>1124</v>
      </c>
      <c r="G222" s="206"/>
      <c r="H222" s="210" t="s">
        <v>21</v>
      </c>
      <c r="I222" s="211"/>
      <c r="J222" s="206"/>
      <c r="K222" s="206"/>
      <c r="L222" s="212"/>
      <c r="M222" s="213"/>
      <c r="N222" s="214"/>
      <c r="O222" s="214"/>
      <c r="P222" s="214"/>
      <c r="Q222" s="214"/>
      <c r="R222" s="214"/>
      <c r="S222" s="214"/>
      <c r="T222" s="215"/>
      <c r="AT222" s="216" t="s">
        <v>183</v>
      </c>
      <c r="AU222" s="216" t="s">
        <v>82</v>
      </c>
      <c r="AV222" s="11" t="s">
        <v>80</v>
      </c>
      <c r="AW222" s="11" t="s">
        <v>35</v>
      </c>
      <c r="AX222" s="11" t="s">
        <v>72</v>
      </c>
      <c r="AY222" s="216" t="s">
        <v>173</v>
      </c>
    </row>
    <row r="223" spans="2:51" s="12" customFormat="1" ht="13.5">
      <c r="B223" s="217"/>
      <c r="C223" s="218"/>
      <c r="D223" s="207" t="s">
        <v>183</v>
      </c>
      <c r="E223" s="219" t="s">
        <v>21</v>
      </c>
      <c r="F223" s="220" t="s">
        <v>185</v>
      </c>
      <c r="G223" s="218"/>
      <c r="H223" s="221">
        <v>75.87</v>
      </c>
      <c r="I223" s="222"/>
      <c r="J223" s="218"/>
      <c r="K223" s="218"/>
      <c r="L223" s="223"/>
      <c r="M223" s="224"/>
      <c r="N223" s="225"/>
      <c r="O223" s="225"/>
      <c r="P223" s="225"/>
      <c r="Q223" s="225"/>
      <c r="R223" s="225"/>
      <c r="S223" s="225"/>
      <c r="T223" s="226"/>
      <c r="AT223" s="227" t="s">
        <v>183</v>
      </c>
      <c r="AU223" s="227" t="s">
        <v>82</v>
      </c>
      <c r="AV223" s="12" t="s">
        <v>82</v>
      </c>
      <c r="AW223" s="12" t="s">
        <v>35</v>
      </c>
      <c r="AX223" s="12" t="s">
        <v>72</v>
      </c>
      <c r="AY223" s="227" t="s">
        <v>173</v>
      </c>
    </row>
    <row r="224" spans="2:51" s="11" customFormat="1" ht="13.5">
      <c r="B224" s="205"/>
      <c r="C224" s="206"/>
      <c r="D224" s="207" t="s">
        <v>183</v>
      </c>
      <c r="E224" s="208" t="s">
        <v>21</v>
      </c>
      <c r="F224" s="209" t="s">
        <v>1082</v>
      </c>
      <c r="G224" s="206"/>
      <c r="H224" s="210" t="s">
        <v>21</v>
      </c>
      <c r="I224" s="211"/>
      <c r="J224" s="206"/>
      <c r="K224" s="206"/>
      <c r="L224" s="212"/>
      <c r="M224" s="213"/>
      <c r="N224" s="214"/>
      <c r="O224" s="214"/>
      <c r="P224" s="214"/>
      <c r="Q224" s="214"/>
      <c r="R224" s="214"/>
      <c r="S224" s="214"/>
      <c r="T224" s="215"/>
      <c r="AT224" s="216" t="s">
        <v>183</v>
      </c>
      <c r="AU224" s="216" t="s">
        <v>82</v>
      </c>
      <c r="AV224" s="11" t="s">
        <v>80</v>
      </c>
      <c r="AW224" s="11" t="s">
        <v>35</v>
      </c>
      <c r="AX224" s="11" t="s">
        <v>72</v>
      </c>
      <c r="AY224" s="216" t="s">
        <v>173</v>
      </c>
    </row>
    <row r="225" spans="2:51" s="11" customFormat="1" ht="13.5">
      <c r="B225" s="205"/>
      <c r="C225" s="206"/>
      <c r="D225" s="207" t="s">
        <v>183</v>
      </c>
      <c r="E225" s="208" t="s">
        <v>21</v>
      </c>
      <c r="F225" s="209" t="s">
        <v>1124</v>
      </c>
      <c r="G225" s="206"/>
      <c r="H225" s="210" t="s">
        <v>21</v>
      </c>
      <c r="I225" s="211"/>
      <c r="J225" s="206"/>
      <c r="K225" s="206"/>
      <c r="L225" s="212"/>
      <c r="M225" s="213"/>
      <c r="N225" s="214"/>
      <c r="O225" s="214"/>
      <c r="P225" s="214"/>
      <c r="Q225" s="214"/>
      <c r="R225" s="214"/>
      <c r="S225" s="214"/>
      <c r="T225" s="215"/>
      <c r="AT225" s="216" t="s">
        <v>183</v>
      </c>
      <c r="AU225" s="216" t="s">
        <v>82</v>
      </c>
      <c r="AV225" s="11" t="s">
        <v>80</v>
      </c>
      <c r="AW225" s="11" t="s">
        <v>35</v>
      </c>
      <c r="AX225" s="11" t="s">
        <v>72</v>
      </c>
      <c r="AY225" s="216" t="s">
        <v>173</v>
      </c>
    </row>
    <row r="226" spans="2:51" s="12" customFormat="1" ht="13.5">
      <c r="B226" s="217"/>
      <c r="C226" s="218"/>
      <c r="D226" s="207" t="s">
        <v>183</v>
      </c>
      <c r="E226" s="219" t="s">
        <v>21</v>
      </c>
      <c r="F226" s="220" t="s">
        <v>854</v>
      </c>
      <c r="G226" s="218"/>
      <c r="H226" s="221">
        <v>9.44</v>
      </c>
      <c r="I226" s="222"/>
      <c r="J226" s="218"/>
      <c r="K226" s="218"/>
      <c r="L226" s="223"/>
      <c r="M226" s="224"/>
      <c r="N226" s="225"/>
      <c r="O226" s="225"/>
      <c r="P226" s="225"/>
      <c r="Q226" s="225"/>
      <c r="R226" s="225"/>
      <c r="S226" s="225"/>
      <c r="T226" s="226"/>
      <c r="AT226" s="227" t="s">
        <v>183</v>
      </c>
      <c r="AU226" s="227" t="s">
        <v>82</v>
      </c>
      <c r="AV226" s="12" t="s">
        <v>82</v>
      </c>
      <c r="AW226" s="12" t="s">
        <v>35</v>
      </c>
      <c r="AX226" s="12" t="s">
        <v>72</v>
      </c>
      <c r="AY226" s="227" t="s">
        <v>173</v>
      </c>
    </row>
    <row r="227" spans="2:51" s="11" customFormat="1" ht="13.5">
      <c r="B227" s="205"/>
      <c r="C227" s="206"/>
      <c r="D227" s="207" t="s">
        <v>183</v>
      </c>
      <c r="E227" s="208" t="s">
        <v>21</v>
      </c>
      <c r="F227" s="209" t="s">
        <v>725</v>
      </c>
      <c r="G227" s="206"/>
      <c r="H227" s="210" t="s">
        <v>21</v>
      </c>
      <c r="I227" s="211"/>
      <c r="J227" s="206"/>
      <c r="K227" s="206"/>
      <c r="L227" s="212"/>
      <c r="M227" s="213"/>
      <c r="N227" s="214"/>
      <c r="O227" s="214"/>
      <c r="P227" s="214"/>
      <c r="Q227" s="214"/>
      <c r="R227" s="214"/>
      <c r="S227" s="214"/>
      <c r="T227" s="215"/>
      <c r="AT227" s="216" t="s">
        <v>183</v>
      </c>
      <c r="AU227" s="216" t="s">
        <v>82</v>
      </c>
      <c r="AV227" s="11" t="s">
        <v>80</v>
      </c>
      <c r="AW227" s="11" t="s">
        <v>35</v>
      </c>
      <c r="AX227" s="11" t="s">
        <v>72</v>
      </c>
      <c r="AY227" s="216" t="s">
        <v>173</v>
      </c>
    </row>
    <row r="228" spans="2:51" s="11" customFormat="1" ht="13.5">
      <c r="B228" s="205"/>
      <c r="C228" s="206"/>
      <c r="D228" s="207" t="s">
        <v>183</v>
      </c>
      <c r="E228" s="208" t="s">
        <v>21</v>
      </c>
      <c r="F228" s="209" t="s">
        <v>1124</v>
      </c>
      <c r="G228" s="206"/>
      <c r="H228" s="210" t="s">
        <v>21</v>
      </c>
      <c r="I228" s="211"/>
      <c r="J228" s="206"/>
      <c r="K228" s="206"/>
      <c r="L228" s="212"/>
      <c r="M228" s="213"/>
      <c r="N228" s="214"/>
      <c r="O228" s="214"/>
      <c r="P228" s="214"/>
      <c r="Q228" s="214"/>
      <c r="R228" s="214"/>
      <c r="S228" s="214"/>
      <c r="T228" s="215"/>
      <c r="AT228" s="216" t="s">
        <v>183</v>
      </c>
      <c r="AU228" s="216" t="s">
        <v>82</v>
      </c>
      <c r="AV228" s="11" t="s">
        <v>80</v>
      </c>
      <c r="AW228" s="11" t="s">
        <v>35</v>
      </c>
      <c r="AX228" s="11" t="s">
        <v>72</v>
      </c>
      <c r="AY228" s="216" t="s">
        <v>173</v>
      </c>
    </row>
    <row r="229" spans="2:51" s="12" customFormat="1" ht="13.5">
      <c r="B229" s="217"/>
      <c r="C229" s="218"/>
      <c r="D229" s="207" t="s">
        <v>183</v>
      </c>
      <c r="E229" s="219" t="s">
        <v>21</v>
      </c>
      <c r="F229" s="220" t="s">
        <v>804</v>
      </c>
      <c r="G229" s="218"/>
      <c r="H229" s="221">
        <v>2.74</v>
      </c>
      <c r="I229" s="222"/>
      <c r="J229" s="218"/>
      <c r="K229" s="218"/>
      <c r="L229" s="223"/>
      <c r="M229" s="224"/>
      <c r="N229" s="225"/>
      <c r="O229" s="225"/>
      <c r="P229" s="225"/>
      <c r="Q229" s="225"/>
      <c r="R229" s="225"/>
      <c r="S229" s="225"/>
      <c r="T229" s="226"/>
      <c r="AT229" s="227" t="s">
        <v>183</v>
      </c>
      <c r="AU229" s="227" t="s">
        <v>82</v>
      </c>
      <c r="AV229" s="12" t="s">
        <v>82</v>
      </c>
      <c r="AW229" s="12" t="s">
        <v>35</v>
      </c>
      <c r="AX229" s="12" t="s">
        <v>72</v>
      </c>
      <c r="AY229" s="227" t="s">
        <v>173</v>
      </c>
    </row>
    <row r="230" spans="2:51" s="11" customFormat="1" ht="13.5">
      <c r="B230" s="205"/>
      <c r="C230" s="206"/>
      <c r="D230" s="207" t="s">
        <v>183</v>
      </c>
      <c r="E230" s="208" t="s">
        <v>21</v>
      </c>
      <c r="F230" s="209" t="s">
        <v>702</v>
      </c>
      <c r="G230" s="206"/>
      <c r="H230" s="210" t="s">
        <v>21</v>
      </c>
      <c r="I230" s="211"/>
      <c r="J230" s="206"/>
      <c r="K230" s="206"/>
      <c r="L230" s="212"/>
      <c r="M230" s="213"/>
      <c r="N230" s="214"/>
      <c r="O230" s="214"/>
      <c r="P230" s="214"/>
      <c r="Q230" s="214"/>
      <c r="R230" s="214"/>
      <c r="S230" s="214"/>
      <c r="T230" s="215"/>
      <c r="AT230" s="216" t="s">
        <v>183</v>
      </c>
      <c r="AU230" s="216" t="s">
        <v>82</v>
      </c>
      <c r="AV230" s="11" t="s">
        <v>80</v>
      </c>
      <c r="AW230" s="11" t="s">
        <v>35</v>
      </c>
      <c r="AX230" s="11" t="s">
        <v>72</v>
      </c>
      <c r="AY230" s="216" t="s">
        <v>173</v>
      </c>
    </row>
    <row r="231" spans="2:51" s="11" customFormat="1" ht="13.5">
      <c r="B231" s="205"/>
      <c r="C231" s="206"/>
      <c r="D231" s="207" t="s">
        <v>183</v>
      </c>
      <c r="E231" s="208" t="s">
        <v>21</v>
      </c>
      <c r="F231" s="209" t="s">
        <v>1124</v>
      </c>
      <c r="G231" s="206"/>
      <c r="H231" s="210" t="s">
        <v>21</v>
      </c>
      <c r="I231" s="211"/>
      <c r="J231" s="206"/>
      <c r="K231" s="206"/>
      <c r="L231" s="212"/>
      <c r="M231" s="213"/>
      <c r="N231" s="214"/>
      <c r="O231" s="214"/>
      <c r="P231" s="214"/>
      <c r="Q231" s="214"/>
      <c r="R231" s="214"/>
      <c r="S231" s="214"/>
      <c r="T231" s="215"/>
      <c r="AT231" s="216" t="s">
        <v>183</v>
      </c>
      <c r="AU231" s="216" t="s">
        <v>82</v>
      </c>
      <c r="AV231" s="11" t="s">
        <v>80</v>
      </c>
      <c r="AW231" s="11" t="s">
        <v>35</v>
      </c>
      <c r="AX231" s="11" t="s">
        <v>72</v>
      </c>
      <c r="AY231" s="216" t="s">
        <v>173</v>
      </c>
    </row>
    <row r="232" spans="2:51" s="12" customFormat="1" ht="13.5">
      <c r="B232" s="217"/>
      <c r="C232" s="218"/>
      <c r="D232" s="207" t="s">
        <v>183</v>
      </c>
      <c r="E232" s="219" t="s">
        <v>21</v>
      </c>
      <c r="F232" s="220" t="s">
        <v>803</v>
      </c>
      <c r="G232" s="218"/>
      <c r="H232" s="221">
        <v>2.28</v>
      </c>
      <c r="I232" s="222"/>
      <c r="J232" s="218"/>
      <c r="K232" s="218"/>
      <c r="L232" s="223"/>
      <c r="M232" s="224"/>
      <c r="N232" s="225"/>
      <c r="O232" s="225"/>
      <c r="P232" s="225"/>
      <c r="Q232" s="225"/>
      <c r="R232" s="225"/>
      <c r="S232" s="225"/>
      <c r="T232" s="226"/>
      <c r="AT232" s="227" t="s">
        <v>183</v>
      </c>
      <c r="AU232" s="227" t="s">
        <v>82</v>
      </c>
      <c r="AV232" s="12" t="s">
        <v>82</v>
      </c>
      <c r="AW232" s="12" t="s">
        <v>35</v>
      </c>
      <c r="AX232" s="12" t="s">
        <v>72</v>
      </c>
      <c r="AY232" s="227" t="s">
        <v>173</v>
      </c>
    </row>
    <row r="233" spans="2:51" s="11" customFormat="1" ht="13.5">
      <c r="B233" s="205"/>
      <c r="C233" s="206"/>
      <c r="D233" s="207" t="s">
        <v>183</v>
      </c>
      <c r="E233" s="208" t="s">
        <v>21</v>
      </c>
      <c r="F233" s="209" t="s">
        <v>418</v>
      </c>
      <c r="G233" s="206"/>
      <c r="H233" s="210" t="s">
        <v>21</v>
      </c>
      <c r="I233" s="211"/>
      <c r="J233" s="206"/>
      <c r="K233" s="206"/>
      <c r="L233" s="212"/>
      <c r="M233" s="213"/>
      <c r="N233" s="214"/>
      <c r="O233" s="214"/>
      <c r="P233" s="214"/>
      <c r="Q233" s="214"/>
      <c r="R233" s="214"/>
      <c r="S233" s="214"/>
      <c r="T233" s="215"/>
      <c r="AT233" s="216" t="s">
        <v>183</v>
      </c>
      <c r="AU233" s="216" t="s">
        <v>82</v>
      </c>
      <c r="AV233" s="11" t="s">
        <v>80</v>
      </c>
      <c r="AW233" s="11" t="s">
        <v>35</v>
      </c>
      <c r="AX233" s="11" t="s">
        <v>72</v>
      </c>
      <c r="AY233" s="216" t="s">
        <v>173</v>
      </c>
    </row>
    <row r="234" spans="2:51" s="11" customFormat="1" ht="13.5">
      <c r="B234" s="205"/>
      <c r="C234" s="206"/>
      <c r="D234" s="207" t="s">
        <v>183</v>
      </c>
      <c r="E234" s="208" t="s">
        <v>21</v>
      </c>
      <c r="F234" s="209" t="s">
        <v>1124</v>
      </c>
      <c r="G234" s="206"/>
      <c r="H234" s="210" t="s">
        <v>21</v>
      </c>
      <c r="I234" s="211"/>
      <c r="J234" s="206"/>
      <c r="K234" s="206"/>
      <c r="L234" s="212"/>
      <c r="M234" s="213"/>
      <c r="N234" s="214"/>
      <c r="O234" s="214"/>
      <c r="P234" s="214"/>
      <c r="Q234" s="214"/>
      <c r="R234" s="214"/>
      <c r="S234" s="214"/>
      <c r="T234" s="215"/>
      <c r="AT234" s="216" t="s">
        <v>183</v>
      </c>
      <c r="AU234" s="216" t="s">
        <v>82</v>
      </c>
      <c r="AV234" s="11" t="s">
        <v>80</v>
      </c>
      <c r="AW234" s="11" t="s">
        <v>35</v>
      </c>
      <c r="AX234" s="11" t="s">
        <v>72</v>
      </c>
      <c r="AY234" s="216" t="s">
        <v>173</v>
      </c>
    </row>
    <row r="235" spans="2:51" s="12" customFormat="1" ht="13.5">
      <c r="B235" s="217"/>
      <c r="C235" s="218"/>
      <c r="D235" s="207" t="s">
        <v>183</v>
      </c>
      <c r="E235" s="219" t="s">
        <v>21</v>
      </c>
      <c r="F235" s="220" t="s">
        <v>844</v>
      </c>
      <c r="G235" s="218"/>
      <c r="H235" s="221">
        <v>9.51</v>
      </c>
      <c r="I235" s="222"/>
      <c r="J235" s="218"/>
      <c r="K235" s="218"/>
      <c r="L235" s="223"/>
      <c r="M235" s="224"/>
      <c r="N235" s="225"/>
      <c r="O235" s="225"/>
      <c r="P235" s="225"/>
      <c r="Q235" s="225"/>
      <c r="R235" s="225"/>
      <c r="S235" s="225"/>
      <c r="T235" s="226"/>
      <c r="AT235" s="227" t="s">
        <v>183</v>
      </c>
      <c r="AU235" s="227" t="s">
        <v>82</v>
      </c>
      <c r="AV235" s="12" t="s">
        <v>82</v>
      </c>
      <c r="AW235" s="12" t="s">
        <v>35</v>
      </c>
      <c r="AX235" s="12" t="s">
        <v>72</v>
      </c>
      <c r="AY235" s="227" t="s">
        <v>173</v>
      </c>
    </row>
    <row r="236" spans="2:51" s="11" customFormat="1" ht="13.5">
      <c r="B236" s="205"/>
      <c r="C236" s="206"/>
      <c r="D236" s="207" t="s">
        <v>183</v>
      </c>
      <c r="E236" s="208" t="s">
        <v>21</v>
      </c>
      <c r="F236" s="209" t="s">
        <v>301</v>
      </c>
      <c r="G236" s="206"/>
      <c r="H236" s="210" t="s">
        <v>21</v>
      </c>
      <c r="I236" s="211"/>
      <c r="J236" s="206"/>
      <c r="K236" s="206"/>
      <c r="L236" s="212"/>
      <c r="M236" s="213"/>
      <c r="N236" s="214"/>
      <c r="O236" s="214"/>
      <c r="P236" s="214"/>
      <c r="Q236" s="214"/>
      <c r="R236" s="214"/>
      <c r="S236" s="214"/>
      <c r="T236" s="215"/>
      <c r="AT236" s="216" t="s">
        <v>183</v>
      </c>
      <c r="AU236" s="216" t="s">
        <v>82</v>
      </c>
      <c r="AV236" s="11" t="s">
        <v>80</v>
      </c>
      <c r="AW236" s="11" t="s">
        <v>35</v>
      </c>
      <c r="AX236" s="11" t="s">
        <v>72</v>
      </c>
      <c r="AY236" s="216" t="s">
        <v>173</v>
      </c>
    </row>
    <row r="237" spans="2:51" s="11" customFormat="1" ht="13.5">
      <c r="B237" s="205"/>
      <c r="C237" s="206"/>
      <c r="D237" s="207" t="s">
        <v>183</v>
      </c>
      <c r="E237" s="208" t="s">
        <v>21</v>
      </c>
      <c r="F237" s="209" t="s">
        <v>1124</v>
      </c>
      <c r="G237" s="206"/>
      <c r="H237" s="210" t="s">
        <v>21</v>
      </c>
      <c r="I237" s="211"/>
      <c r="J237" s="206"/>
      <c r="K237" s="206"/>
      <c r="L237" s="212"/>
      <c r="M237" s="213"/>
      <c r="N237" s="214"/>
      <c r="O237" s="214"/>
      <c r="P237" s="214"/>
      <c r="Q237" s="214"/>
      <c r="R237" s="214"/>
      <c r="S237" s="214"/>
      <c r="T237" s="215"/>
      <c r="AT237" s="216" t="s">
        <v>183</v>
      </c>
      <c r="AU237" s="216" t="s">
        <v>82</v>
      </c>
      <c r="AV237" s="11" t="s">
        <v>80</v>
      </c>
      <c r="AW237" s="11" t="s">
        <v>35</v>
      </c>
      <c r="AX237" s="11" t="s">
        <v>72</v>
      </c>
      <c r="AY237" s="216" t="s">
        <v>173</v>
      </c>
    </row>
    <row r="238" spans="2:51" s="12" customFormat="1" ht="13.5">
      <c r="B238" s="217"/>
      <c r="C238" s="218"/>
      <c r="D238" s="207" t="s">
        <v>183</v>
      </c>
      <c r="E238" s="219" t="s">
        <v>21</v>
      </c>
      <c r="F238" s="220" t="s">
        <v>800</v>
      </c>
      <c r="G238" s="218"/>
      <c r="H238" s="221">
        <v>6.32</v>
      </c>
      <c r="I238" s="222"/>
      <c r="J238" s="218"/>
      <c r="K238" s="218"/>
      <c r="L238" s="223"/>
      <c r="M238" s="224"/>
      <c r="N238" s="225"/>
      <c r="O238" s="225"/>
      <c r="P238" s="225"/>
      <c r="Q238" s="225"/>
      <c r="R238" s="225"/>
      <c r="S238" s="225"/>
      <c r="T238" s="226"/>
      <c r="AT238" s="227" t="s">
        <v>183</v>
      </c>
      <c r="AU238" s="227" t="s">
        <v>82</v>
      </c>
      <c r="AV238" s="12" t="s">
        <v>82</v>
      </c>
      <c r="AW238" s="12" t="s">
        <v>35</v>
      </c>
      <c r="AX238" s="12" t="s">
        <v>72</v>
      </c>
      <c r="AY238" s="227" t="s">
        <v>173</v>
      </c>
    </row>
    <row r="239" spans="2:51" s="11" customFormat="1" ht="13.5">
      <c r="B239" s="205"/>
      <c r="C239" s="206"/>
      <c r="D239" s="207" t="s">
        <v>183</v>
      </c>
      <c r="E239" s="208" t="s">
        <v>21</v>
      </c>
      <c r="F239" s="209" t="s">
        <v>773</v>
      </c>
      <c r="G239" s="206"/>
      <c r="H239" s="210" t="s">
        <v>21</v>
      </c>
      <c r="I239" s="211"/>
      <c r="J239" s="206"/>
      <c r="K239" s="206"/>
      <c r="L239" s="212"/>
      <c r="M239" s="213"/>
      <c r="N239" s="214"/>
      <c r="O239" s="214"/>
      <c r="P239" s="214"/>
      <c r="Q239" s="214"/>
      <c r="R239" s="214"/>
      <c r="S239" s="214"/>
      <c r="T239" s="215"/>
      <c r="AT239" s="216" t="s">
        <v>183</v>
      </c>
      <c r="AU239" s="216" t="s">
        <v>82</v>
      </c>
      <c r="AV239" s="11" t="s">
        <v>80</v>
      </c>
      <c r="AW239" s="11" t="s">
        <v>35</v>
      </c>
      <c r="AX239" s="11" t="s">
        <v>72</v>
      </c>
      <c r="AY239" s="216" t="s">
        <v>173</v>
      </c>
    </row>
    <row r="240" spans="2:51" s="11" customFormat="1" ht="13.5">
      <c r="B240" s="205"/>
      <c r="C240" s="206"/>
      <c r="D240" s="207" t="s">
        <v>183</v>
      </c>
      <c r="E240" s="208" t="s">
        <v>21</v>
      </c>
      <c r="F240" s="209" t="s">
        <v>1124</v>
      </c>
      <c r="G240" s="206"/>
      <c r="H240" s="210" t="s">
        <v>21</v>
      </c>
      <c r="I240" s="211"/>
      <c r="J240" s="206"/>
      <c r="K240" s="206"/>
      <c r="L240" s="212"/>
      <c r="M240" s="213"/>
      <c r="N240" s="214"/>
      <c r="O240" s="214"/>
      <c r="P240" s="214"/>
      <c r="Q240" s="214"/>
      <c r="R240" s="214"/>
      <c r="S240" s="214"/>
      <c r="T240" s="215"/>
      <c r="AT240" s="216" t="s">
        <v>183</v>
      </c>
      <c r="AU240" s="216" t="s">
        <v>82</v>
      </c>
      <c r="AV240" s="11" t="s">
        <v>80</v>
      </c>
      <c r="AW240" s="11" t="s">
        <v>35</v>
      </c>
      <c r="AX240" s="11" t="s">
        <v>72</v>
      </c>
      <c r="AY240" s="216" t="s">
        <v>173</v>
      </c>
    </row>
    <row r="241" spans="2:51" s="12" customFormat="1" ht="13.5">
      <c r="B241" s="217"/>
      <c r="C241" s="218"/>
      <c r="D241" s="207" t="s">
        <v>183</v>
      </c>
      <c r="E241" s="219" t="s">
        <v>21</v>
      </c>
      <c r="F241" s="220" t="s">
        <v>801</v>
      </c>
      <c r="G241" s="218"/>
      <c r="H241" s="221">
        <v>5.09</v>
      </c>
      <c r="I241" s="222"/>
      <c r="J241" s="218"/>
      <c r="K241" s="218"/>
      <c r="L241" s="223"/>
      <c r="M241" s="224"/>
      <c r="N241" s="225"/>
      <c r="O241" s="225"/>
      <c r="P241" s="225"/>
      <c r="Q241" s="225"/>
      <c r="R241" s="225"/>
      <c r="S241" s="225"/>
      <c r="T241" s="226"/>
      <c r="AT241" s="227" t="s">
        <v>183</v>
      </c>
      <c r="AU241" s="227" t="s">
        <v>82</v>
      </c>
      <c r="AV241" s="12" t="s">
        <v>82</v>
      </c>
      <c r="AW241" s="12" t="s">
        <v>35</v>
      </c>
      <c r="AX241" s="12" t="s">
        <v>72</v>
      </c>
      <c r="AY241" s="227" t="s">
        <v>173</v>
      </c>
    </row>
    <row r="242" spans="2:51" s="11" customFormat="1" ht="13.5">
      <c r="B242" s="205"/>
      <c r="C242" s="206"/>
      <c r="D242" s="207" t="s">
        <v>183</v>
      </c>
      <c r="E242" s="208" t="s">
        <v>21</v>
      </c>
      <c r="F242" s="209" t="s">
        <v>212</v>
      </c>
      <c r="G242" s="206"/>
      <c r="H242" s="210" t="s">
        <v>21</v>
      </c>
      <c r="I242" s="211"/>
      <c r="J242" s="206"/>
      <c r="K242" s="206"/>
      <c r="L242" s="212"/>
      <c r="M242" s="213"/>
      <c r="N242" s="214"/>
      <c r="O242" s="214"/>
      <c r="P242" s="214"/>
      <c r="Q242" s="214"/>
      <c r="R242" s="214"/>
      <c r="S242" s="214"/>
      <c r="T242" s="215"/>
      <c r="AT242" s="216" t="s">
        <v>183</v>
      </c>
      <c r="AU242" s="216" t="s">
        <v>82</v>
      </c>
      <c r="AV242" s="11" t="s">
        <v>80</v>
      </c>
      <c r="AW242" s="11" t="s">
        <v>35</v>
      </c>
      <c r="AX242" s="11" t="s">
        <v>72</v>
      </c>
      <c r="AY242" s="216" t="s">
        <v>173</v>
      </c>
    </row>
    <row r="243" spans="2:51" s="11" customFormat="1" ht="13.5">
      <c r="B243" s="205"/>
      <c r="C243" s="206"/>
      <c r="D243" s="207" t="s">
        <v>183</v>
      </c>
      <c r="E243" s="208" t="s">
        <v>21</v>
      </c>
      <c r="F243" s="209" t="s">
        <v>1124</v>
      </c>
      <c r="G243" s="206"/>
      <c r="H243" s="210" t="s">
        <v>21</v>
      </c>
      <c r="I243" s="211"/>
      <c r="J243" s="206"/>
      <c r="K243" s="206"/>
      <c r="L243" s="212"/>
      <c r="M243" s="213"/>
      <c r="N243" s="214"/>
      <c r="O243" s="214"/>
      <c r="P243" s="214"/>
      <c r="Q243" s="214"/>
      <c r="R243" s="214"/>
      <c r="S243" s="214"/>
      <c r="T243" s="215"/>
      <c r="AT243" s="216" t="s">
        <v>183</v>
      </c>
      <c r="AU243" s="216" t="s">
        <v>82</v>
      </c>
      <c r="AV243" s="11" t="s">
        <v>80</v>
      </c>
      <c r="AW243" s="11" t="s">
        <v>35</v>
      </c>
      <c r="AX243" s="11" t="s">
        <v>72</v>
      </c>
      <c r="AY243" s="216" t="s">
        <v>173</v>
      </c>
    </row>
    <row r="244" spans="2:51" s="12" customFormat="1" ht="13.5">
      <c r="B244" s="217"/>
      <c r="C244" s="218"/>
      <c r="D244" s="207" t="s">
        <v>183</v>
      </c>
      <c r="E244" s="219" t="s">
        <v>21</v>
      </c>
      <c r="F244" s="220" t="s">
        <v>802</v>
      </c>
      <c r="G244" s="218"/>
      <c r="H244" s="221">
        <v>10.21</v>
      </c>
      <c r="I244" s="222"/>
      <c r="J244" s="218"/>
      <c r="K244" s="218"/>
      <c r="L244" s="223"/>
      <c r="M244" s="224"/>
      <c r="N244" s="225"/>
      <c r="O244" s="225"/>
      <c r="P244" s="225"/>
      <c r="Q244" s="225"/>
      <c r="R244" s="225"/>
      <c r="S244" s="225"/>
      <c r="T244" s="226"/>
      <c r="AT244" s="227" t="s">
        <v>183</v>
      </c>
      <c r="AU244" s="227" t="s">
        <v>82</v>
      </c>
      <c r="AV244" s="12" t="s">
        <v>82</v>
      </c>
      <c r="AW244" s="12" t="s">
        <v>35</v>
      </c>
      <c r="AX244" s="12" t="s">
        <v>72</v>
      </c>
      <c r="AY244" s="227" t="s">
        <v>173</v>
      </c>
    </row>
    <row r="245" spans="2:51" s="11" customFormat="1" ht="13.5">
      <c r="B245" s="205"/>
      <c r="C245" s="206"/>
      <c r="D245" s="207" t="s">
        <v>183</v>
      </c>
      <c r="E245" s="208" t="s">
        <v>21</v>
      </c>
      <c r="F245" s="209" t="s">
        <v>229</v>
      </c>
      <c r="G245" s="206"/>
      <c r="H245" s="210" t="s">
        <v>21</v>
      </c>
      <c r="I245" s="211"/>
      <c r="J245" s="206"/>
      <c r="K245" s="206"/>
      <c r="L245" s="212"/>
      <c r="M245" s="213"/>
      <c r="N245" s="214"/>
      <c r="O245" s="214"/>
      <c r="P245" s="214"/>
      <c r="Q245" s="214"/>
      <c r="R245" s="214"/>
      <c r="S245" s="214"/>
      <c r="T245" s="215"/>
      <c r="AT245" s="216" t="s">
        <v>183</v>
      </c>
      <c r="AU245" s="216" t="s">
        <v>82</v>
      </c>
      <c r="AV245" s="11" t="s">
        <v>80</v>
      </c>
      <c r="AW245" s="11" t="s">
        <v>35</v>
      </c>
      <c r="AX245" s="11" t="s">
        <v>72</v>
      </c>
      <c r="AY245" s="216" t="s">
        <v>173</v>
      </c>
    </row>
    <row r="246" spans="2:51" s="11" customFormat="1" ht="13.5">
      <c r="B246" s="205"/>
      <c r="C246" s="206"/>
      <c r="D246" s="207" t="s">
        <v>183</v>
      </c>
      <c r="E246" s="208" t="s">
        <v>21</v>
      </c>
      <c r="F246" s="209" t="s">
        <v>1124</v>
      </c>
      <c r="G246" s="206"/>
      <c r="H246" s="210" t="s">
        <v>21</v>
      </c>
      <c r="I246" s="211"/>
      <c r="J246" s="206"/>
      <c r="K246" s="206"/>
      <c r="L246" s="212"/>
      <c r="M246" s="213"/>
      <c r="N246" s="214"/>
      <c r="O246" s="214"/>
      <c r="P246" s="214"/>
      <c r="Q246" s="214"/>
      <c r="R246" s="214"/>
      <c r="S246" s="214"/>
      <c r="T246" s="215"/>
      <c r="AT246" s="216" t="s">
        <v>183</v>
      </c>
      <c r="AU246" s="216" t="s">
        <v>82</v>
      </c>
      <c r="AV246" s="11" t="s">
        <v>80</v>
      </c>
      <c r="AW246" s="11" t="s">
        <v>35</v>
      </c>
      <c r="AX246" s="11" t="s">
        <v>72</v>
      </c>
      <c r="AY246" s="216" t="s">
        <v>173</v>
      </c>
    </row>
    <row r="247" spans="2:51" s="12" customFormat="1" ht="13.5">
      <c r="B247" s="217"/>
      <c r="C247" s="218"/>
      <c r="D247" s="207" t="s">
        <v>183</v>
      </c>
      <c r="E247" s="219" t="s">
        <v>21</v>
      </c>
      <c r="F247" s="220" t="s">
        <v>850</v>
      </c>
      <c r="G247" s="218"/>
      <c r="H247" s="221">
        <v>12.98</v>
      </c>
      <c r="I247" s="222"/>
      <c r="J247" s="218"/>
      <c r="K247" s="218"/>
      <c r="L247" s="223"/>
      <c r="M247" s="224"/>
      <c r="N247" s="225"/>
      <c r="O247" s="225"/>
      <c r="P247" s="225"/>
      <c r="Q247" s="225"/>
      <c r="R247" s="225"/>
      <c r="S247" s="225"/>
      <c r="T247" s="226"/>
      <c r="AT247" s="227" t="s">
        <v>183</v>
      </c>
      <c r="AU247" s="227" t="s">
        <v>82</v>
      </c>
      <c r="AV247" s="12" t="s">
        <v>82</v>
      </c>
      <c r="AW247" s="12" t="s">
        <v>35</v>
      </c>
      <c r="AX247" s="12" t="s">
        <v>72</v>
      </c>
      <c r="AY247" s="227" t="s">
        <v>173</v>
      </c>
    </row>
    <row r="248" spans="2:51" s="14" customFormat="1" ht="13.5">
      <c r="B248" s="243"/>
      <c r="C248" s="244"/>
      <c r="D248" s="207" t="s">
        <v>183</v>
      </c>
      <c r="E248" s="245" t="s">
        <v>21</v>
      </c>
      <c r="F248" s="246" t="s">
        <v>204</v>
      </c>
      <c r="G248" s="244"/>
      <c r="H248" s="247">
        <v>293.19</v>
      </c>
      <c r="I248" s="248"/>
      <c r="J248" s="244"/>
      <c r="K248" s="244"/>
      <c r="L248" s="249"/>
      <c r="M248" s="250"/>
      <c r="N248" s="251"/>
      <c r="O248" s="251"/>
      <c r="P248" s="251"/>
      <c r="Q248" s="251"/>
      <c r="R248" s="251"/>
      <c r="S248" s="251"/>
      <c r="T248" s="252"/>
      <c r="AT248" s="253" t="s">
        <v>183</v>
      </c>
      <c r="AU248" s="253" t="s">
        <v>82</v>
      </c>
      <c r="AV248" s="14" t="s">
        <v>181</v>
      </c>
      <c r="AW248" s="14" t="s">
        <v>35</v>
      </c>
      <c r="AX248" s="14" t="s">
        <v>80</v>
      </c>
      <c r="AY248" s="253" t="s">
        <v>173</v>
      </c>
    </row>
    <row r="249" spans="2:63" s="10" customFormat="1" ht="29.85" customHeight="1">
      <c r="B249" s="176"/>
      <c r="C249" s="177"/>
      <c r="D249" s="190" t="s">
        <v>71</v>
      </c>
      <c r="E249" s="191" t="s">
        <v>1125</v>
      </c>
      <c r="F249" s="191" t="s">
        <v>1126</v>
      </c>
      <c r="G249" s="177"/>
      <c r="H249" s="177"/>
      <c r="I249" s="180"/>
      <c r="J249" s="192">
        <f>BK249</f>
        <v>0</v>
      </c>
      <c r="K249" s="177"/>
      <c r="L249" s="182"/>
      <c r="M249" s="183"/>
      <c r="N249" s="184"/>
      <c r="O249" s="184"/>
      <c r="P249" s="185">
        <f>SUM(P250:P273)</f>
        <v>0</v>
      </c>
      <c r="Q249" s="184"/>
      <c r="R249" s="185">
        <f>SUM(R250:R273)</f>
        <v>0.15778458</v>
      </c>
      <c r="S249" s="184"/>
      <c r="T249" s="186">
        <f>SUM(T250:T273)</f>
        <v>0</v>
      </c>
      <c r="AR249" s="187" t="s">
        <v>80</v>
      </c>
      <c r="AT249" s="188" t="s">
        <v>71</v>
      </c>
      <c r="AU249" s="188" t="s">
        <v>80</v>
      </c>
      <c r="AY249" s="187" t="s">
        <v>173</v>
      </c>
      <c r="BK249" s="189">
        <f>SUM(BK250:BK273)</f>
        <v>0</v>
      </c>
    </row>
    <row r="250" spans="2:65" s="1" customFormat="1" ht="31.5" customHeight="1">
      <c r="B250" s="41"/>
      <c r="C250" s="193" t="s">
        <v>207</v>
      </c>
      <c r="D250" s="193" t="s">
        <v>176</v>
      </c>
      <c r="E250" s="194" t="s">
        <v>1127</v>
      </c>
      <c r="F250" s="195" t="s">
        <v>1128</v>
      </c>
      <c r="G250" s="196" t="s">
        <v>179</v>
      </c>
      <c r="H250" s="197">
        <v>2.962</v>
      </c>
      <c r="I250" s="198"/>
      <c r="J250" s="199">
        <f>ROUND(I250*H250,2)</f>
        <v>0</v>
      </c>
      <c r="K250" s="195" t="s">
        <v>180</v>
      </c>
      <c r="L250" s="61"/>
      <c r="M250" s="200" t="s">
        <v>21</v>
      </c>
      <c r="N250" s="201" t="s">
        <v>43</v>
      </c>
      <c r="O250" s="42"/>
      <c r="P250" s="202">
        <f>O250*H250</f>
        <v>0</v>
      </c>
      <c r="Q250" s="202">
        <v>0.00489</v>
      </c>
      <c r="R250" s="202">
        <f>Q250*H250</f>
        <v>0.014484180000000001</v>
      </c>
      <c r="S250" s="202">
        <v>0</v>
      </c>
      <c r="T250" s="203">
        <f>S250*H250</f>
        <v>0</v>
      </c>
      <c r="AR250" s="24" t="s">
        <v>181</v>
      </c>
      <c r="AT250" s="24" t="s">
        <v>176</v>
      </c>
      <c r="AU250" s="24" t="s">
        <v>82</v>
      </c>
      <c r="AY250" s="24" t="s">
        <v>173</v>
      </c>
      <c r="BE250" s="204">
        <f>IF(N250="základní",J250,0)</f>
        <v>0</v>
      </c>
      <c r="BF250" s="204">
        <f>IF(N250="snížená",J250,0)</f>
        <v>0</v>
      </c>
      <c r="BG250" s="204">
        <f>IF(N250="zákl. přenesená",J250,0)</f>
        <v>0</v>
      </c>
      <c r="BH250" s="204">
        <f>IF(N250="sníž. přenesená",J250,0)</f>
        <v>0</v>
      </c>
      <c r="BI250" s="204">
        <f>IF(N250="nulová",J250,0)</f>
        <v>0</v>
      </c>
      <c r="BJ250" s="24" t="s">
        <v>80</v>
      </c>
      <c r="BK250" s="204">
        <f>ROUND(I250*H250,2)</f>
        <v>0</v>
      </c>
      <c r="BL250" s="24" t="s">
        <v>181</v>
      </c>
      <c r="BM250" s="24" t="s">
        <v>1129</v>
      </c>
    </row>
    <row r="251" spans="2:51" s="11" customFormat="1" ht="13.5">
      <c r="B251" s="205"/>
      <c r="C251" s="206"/>
      <c r="D251" s="207" t="s">
        <v>183</v>
      </c>
      <c r="E251" s="208" t="s">
        <v>21</v>
      </c>
      <c r="F251" s="209" t="s">
        <v>1130</v>
      </c>
      <c r="G251" s="206"/>
      <c r="H251" s="210" t="s">
        <v>21</v>
      </c>
      <c r="I251" s="211"/>
      <c r="J251" s="206"/>
      <c r="K251" s="206"/>
      <c r="L251" s="212"/>
      <c r="M251" s="213"/>
      <c r="N251" s="214"/>
      <c r="O251" s="214"/>
      <c r="P251" s="214"/>
      <c r="Q251" s="214"/>
      <c r="R251" s="214"/>
      <c r="S251" s="214"/>
      <c r="T251" s="215"/>
      <c r="AT251" s="216" t="s">
        <v>183</v>
      </c>
      <c r="AU251" s="216" t="s">
        <v>82</v>
      </c>
      <c r="AV251" s="11" t="s">
        <v>80</v>
      </c>
      <c r="AW251" s="11" t="s">
        <v>35</v>
      </c>
      <c r="AX251" s="11" t="s">
        <v>72</v>
      </c>
      <c r="AY251" s="216" t="s">
        <v>173</v>
      </c>
    </row>
    <row r="252" spans="2:51" s="11" customFormat="1" ht="13.5">
      <c r="B252" s="205"/>
      <c r="C252" s="206"/>
      <c r="D252" s="207" t="s">
        <v>183</v>
      </c>
      <c r="E252" s="208" t="s">
        <v>21</v>
      </c>
      <c r="F252" s="209" t="s">
        <v>229</v>
      </c>
      <c r="G252" s="206"/>
      <c r="H252" s="210" t="s">
        <v>21</v>
      </c>
      <c r="I252" s="211"/>
      <c r="J252" s="206"/>
      <c r="K252" s="206"/>
      <c r="L252" s="212"/>
      <c r="M252" s="213"/>
      <c r="N252" s="214"/>
      <c r="O252" s="214"/>
      <c r="P252" s="214"/>
      <c r="Q252" s="214"/>
      <c r="R252" s="214"/>
      <c r="S252" s="214"/>
      <c r="T252" s="215"/>
      <c r="AT252" s="216" t="s">
        <v>183</v>
      </c>
      <c r="AU252" s="216" t="s">
        <v>82</v>
      </c>
      <c r="AV252" s="11" t="s">
        <v>80</v>
      </c>
      <c r="AW252" s="11" t="s">
        <v>35</v>
      </c>
      <c r="AX252" s="11" t="s">
        <v>72</v>
      </c>
      <c r="AY252" s="216" t="s">
        <v>173</v>
      </c>
    </row>
    <row r="253" spans="2:51" s="11" customFormat="1" ht="13.5">
      <c r="B253" s="205"/>
      <c r="C253" s="206"/>
      <c r="D253" s="207" t="s">
        <v>183</v>
      </c>
      <c r="E253" s="208" t="s">
        <v>21</v>
      </c>
      <c r="F253" s="209" t="s">
        <v>1131</v>
      </c>
      <c r="G253" s="206"/>
      <c r="H253" s="210" t="s">
        <v>21</v>
      </c>
      <c r="I253" s="211"/>
      <c r="J253" s="206"/>
      <c r="K253" s="206"/>
      <c r="L253" s="212"/>
      <c r="M253" s="213"/>
      <c r="N253" s="214"/>
      <c r="O253" s="214"/>
      <c r="P253" s="214"/>
      <c r="Q253" s="214"/>
      <c r="R253" s="214"/>
      <c r="S253" s="214"/>
      <c r="T253" s="215"/>
      <c r="AT253" s="216" t="s">
        <v>183</v>
      </c>
      <c r="AU253" s="216" t="s">
        <v>82</v>
      </c>
      <c r="AV253" s="11" t="s">
        <v>80</v>
      </c>
      <c r="AW253" s="11" t="s">
        <v>35</v>
      </c>
      <c r="AX253" s="11" t="s">
        <v>72</v>
      </c>
      <c r="AY253" s="216" t="s">
        <v>173</v>
      </c>
    </row>
    <row r="254" spans="2:51" s="11" customFormat="1" ht="13.5">
      <c r="B254" s="205"/>
      <c r="C254" s="206"/>
      <c r="D254" s="207" t="s">
        <v>183</v>
      </c>
      <c r="E254" s="208" t="s">
        <v>21</v>
      </c>
      <c r="F254" s="209" t="s">
        <v>1132</v>
      </c>
      <c r="G254" s="206"/>
      <c r="H254" s="210" t="s">
        <v>21</v>
      </c>
      <c r="I254" s="211"/>
      <c r="J254" s="206"/>
      <c r="K254" s="206"/>
      <c r="L254" s="212"/>
      <c r="M254" s="213"/>
      <c r="N254" s="214"/>
      <c r="O254" s="214"/>
      <c r="P254" s="214"/>
      <c r="Q254" s="214"/>
      <c r="R254" s="214"/>
      <c r="S254" s="214"/>
      <c r="T254" s="215"/>
      <c r="AT254" s="216" t="s">
        <v>183</v>
      </c>
      <c r="AU254" s="216" t="s">
        <v>82</v>
      </c>
      <c r="AV254" s="11" t="s">
        <v>80</v>
      </c>
      <c r="AW254" s="11" t="s">
        <v>35</v>
      </c>
      <c r="AX254" s="11" t="s">
        <v>72</v>
      </c>
      <c r="AY254" s="216" t="s">
        <v>173</v>
      </c>
    </row>
    <row r="255" spans="2:51" s="12" customFormat="1" ht="13.5">
      <c r="B255" s="217"/>
      <c r="C255" s="218"/>
      <c r="D255" s="207" t="s">
        <v>183</v>
      </c>
      <c r="E255" s="219" t="s">
        <v>21</v>
      </c>
      <c r="F255" s="220" t="s">
        <v>1133</v>
      </c>
      <c r="G255" s="218"/>
      <c r="H255" s="221">
        <v>1.481</v>
      </c>
      <c r="I255" s="222"/>
      <c r="J255" s="218"/>
      <c r="K255" s="218"/>
      <c r="L255" s="223"/>
      <c r="M255" s="224"/>
      <c r="N255" s="225"/>
      <c r="O255" s="225"/>
      <c r="P255" s="225"/>
      <c r="Q255" s="225"/>
      <c r="R255" s="225"/>
      <c r="S255" s="225"/>
      <c r="T255" s="226"/>
      <c r="AT255" s="227" t="s">
        <v>183</v>
      </c>
      <c r="AU255" s="227" t="s">
        <v>82</v>
      </c>
      <c r="AV255" s="12" t="s">
        <v>82</v>
      </c>
      <c r="AW255" s="12" t="s">
        <v>35</v>
      </c>
      <c r="AX255" s="12" t="s">
        <v>72</v>
      </c>
      <c r="AY255" s="227" t="s">
        <v>173</v>
      </c>
    </row>
    <row r="256" spans="2:51" s="11" customFormat="1" ht="13.5">
      <c r="B256" s="205"/>
      <c r="C256" s="206"/>
      <c r="D256" s="207" t="s">
        <v>183</v>
      </c>
      <c r="E256" s="208" t="s">
        <v>21</v>
      </c>
      <c r="F256" s="209" t="s">
        <v>229</v>
      </c>
      <c r="G256" s="206"/>
      <c r="H256" s="210" t="s">
        <v>21</v>
      </c>
      <c r="I256" s="211"/>
      <c r="J256" s="206"/>
      <c r="K256" s="206"/>
      <c r="L256" s="212"/>
      <c r="M256" s="213"/>
      <c r="N256" s="214"/>
      <c r="O256" s="214"/>
      <c r="P256" s="214"/>
      <c r="Q256" s="214"/>
      <c r="R256" s="214"/>
      <c r="S256" s="214"/>
      <c r="T256" s="215"/>
      <c r="AT256" s="216" t="s">
        <v>183</v>
      </c>
      <c r="AU256" s="216" t="s">
        <v>82</v>
      </c>
      <c r="AV256" s="11" t="s">
        <v>80</v>
      </c>
      <c r="AW256" s="11" t="s">
        <v>35</v>
      </c>
      <c r="AX256" s="11" t="s">
        <v>72</v>
      </c>
      <c r="AY256" s="216" t="s">
        <v>173</v>
      </c>
    </row>
    <row r="257" spans="2:51" s="11" customFormat="1" ht="13.5">
      <c r="B257" s="205"/>
      <c r="C257" s="206"/>
      <c r="D257" s="207" t="s">
        <v>183</v>
      </c>
      <c r="E257" s="208" t="s">
        <v>21</v>
      </c>
      <c r="F257" s="209" t="s">
        <v>1131</v>
      </c>
      <c r="G257" s="206"/>
      <c r="H257" s="210" t="s">
        <v>21</v>
      </c>
      <c r="I257" s="211"/>
      <c r="J257" s="206"/>
      <c r="K257" s="206"/>
      <c r="L257" s="212"/>
      <c r="M257" s="213"/>
      <c r="N257" s="214"/>
      <c r="O257" s="214"/>
      <c r="P257" s="214"/>
      <c r="Q257" s="214"/>
      <c r="R257" s="214"/>
      <c r="S257" s="214"/>
      <c r="T257" s="215"/>
      <c r="AT257" s="216" t="s">
        <v>183</v>
      </c>
      <c r="AU257" s="216" t="s">
        <v>82</v>
      </c>
      <c r="AV257" s="11" t="s">
        <v>80</v>
      </c>
      <c r="AW257" s="11" t="s">
        <v>35</v>
      </c>
      <c r="AX257" s="11" t="s">
        <v>72</v>
      </c>
      <c r="AY257" s="216" t="s">
        <v>173</v>
      </c>
    </row>
    <row r="258" spans="2:51" s="11" customFormat="1" ht="13.5">
      <c r="B258" s="205"/>
      <c r="C258" s="206"/>
      <c r="D258" s="207" t="s">
        <v>183</v>
      </c>
      <c r="E258" s="208" t="s">
        <v>21</v>
      </c>
      <c r="F258" s="209" t="s">
        <v>1132</v>
      </c>
      <c r="G258" s="206"/>
      <c r="H258" s="210" t="s">
        <v>21</v>
      </c>
      <c r="I258" s="211"/>
      <c r="J258" s="206"/>
      <c r="K258" s="206"/>
      <c r="L258" s="212"/>
      <c r="M258" s="213"/>
      <c r="N258" s="214"/>
      <c r="O258" s="214"/>
      <c r="P258" s="214"/>
      <c r="Q258" s="214"/>
      <c r="R258" s="214"/>
      <c r="S258" s="214"/>
      <c r="T258" s="215"/>
      <c r="AT258" s="216" t="s">
        <v>183</v>
      </c>
      <c r="AU258" s="216" t="s">
        <v>82</v>
      </c>
      <c r="AV258" s="11" t="s">
        <v>80</v>
      </c>
      <c r="AW258" s="11" t="s">
        <v>35</v>
      </c>
      <c r="AX258" s="11" t="s">
        <v>72</v>
      </c>
      <c r="AY258" s="216" t="s">
        <v>173</v>
      </c>
    </row>
    <row r="259" spans="2:51" s="12" customFormat="1" ht="13.5">
      <c r="B259" s="217"/>
      <c r="C259" s="218"/>
      <c r="D259" s="207" t="s">
        <v>183</v>
      </c>
      <c r="E259" s="219" t="s">
        <v>21</v>
      </c>
      <c r="F259" s="220" t="s">
        <v>1133</v>
      </c>
      <c r="G259" s="218"/>
      <c r="H259" s="221">
        <v>1.481</v>
      </c>
      <c r="I259" s="222"/>
      <c r="J259" s="218"/>
      <c r="K259" s="218"/>
      <c r="L259" s="223"/>
      <c r="M259" s="224"/>
      <c r="N259" s="225"/>
      <c r="O259" s="225"/>
      <c r="P259" s="225"/>
      <c r="Q259" s="225"/>
      <c r="R259" s="225"/>
      <c r="S259" s="225"/>
      <c r="T259" s="226"/>
      <c r="AT259" s="227" t="s">
        <v>183</v>
      </c>
      <c r="AU259" s="227" t="s">
        <v>82</v>
      </c>
      <c r="AV259" s="12" t="s">
        <v>82</v>
      </c>
      <c r="AW259" s="12" t="s">
        <v>35</v>
      </c>
      <c r="AX259" s="12" t="s">
        <v>72</v>
      </c>
      <c r="AY259" s="227" t="s">
        <v>173</v>
      </c>
    </row>
    <row r="260" spans="2:51" s="14" customFormat="1" ht="13.5">
      <c r="B260" s="243"/>
      <c r="C260" s="244"/>
      <c r="D260" s="239" t="s">
        <v>183</v>
      </c>
      <c r="E260" s="254" t="s">
        <v>21</v>
      </c>
      <c r="F260" s="255" t="s">
        <v>204</v>
      </c>
      <c r="G260" s="244"/>
      <c r="H260" s="256">
        <v>2.962</v>
      </c>
      <c r="I260" s="248"/>
      <c r="J260" s="244"/>
      <c r="K260" s="244"/>
      <c r="L260" s="249"/>
      <c r="M260" s="250"/>
      <c r="N260" s="251"/>
      <c r="O260" s="251"/>
      <c r="P260" s="251"/>
      <c r="Q260" s="251"/>
      <c r="R260" s="251"/>
      <c r="S260" s="251"/>
      <c r="T260" s="252"/>
      <c r="AT260" s="253" t="s">
        <v>183</v>
      </c>
      <c r="AU260" s="253" t="s">
        <v>82</v>
      </c>
      <c r="AV260" s="14" t="s">
        <v>181</v>
      </c>
      <c r="AW260" s="14" t="s">
        <v>35</v>
      </c>
      <c r="AX260" s="14" t="s">
        <v>80</v>
      </c>
      <c r="AY260" s="253" t="s">
        <v>173</v>
      </c>
    </row>
    <row r="261" spans="2:65" s="1" customFormat="1" ht="22.5" customHeight="1">
      <c r="B261" s="41"/>
      <c r="C261" s="193" t="s">
        <v>237</v>
      </c>
      <c r="D261" s="193" t="s">
        <v>176</v>
      </c>
      <c r="E261" s="194" t="s">
        <v>1134</v>
      </c>
      <c r="F261" s="195" t="s">
        <v>1135</v>
      </c>
      <c r="G261" s="196" t="s">
        <v>179</v>
      </c>
      <c r="H261" s="197">
        <v>1.481</v>
      </c>
      <c r="I261" s="198"/>
      <c r="J261" s="199">
        <f>ROUND(I261*H261,2)</f>
        <v>0</v>
      </c>
      <c r="K261" s="195" t="s">
        <v>180</v>
      </c>
      <c r="L261" s="61"/>
      <c r="M261" s="200" t="s">
        <v>21</v>
      </c>
      <c r="N261" s="201" t="s">
        <v>43</v>
      </c>
      <c r="O261" s="42"/>
      <c r="P261" s="202">
        <f>O261*H261</f>
        <v>0</v>
      </c>
      <c r="Q261" s="202">
        <v>0.00273</v>
      </c>
      <c r="R261" s="202">
        <f>Q261*H261</f>
        <v>0.00404313</v>
      </c>
      <c r="S261" s="202">
        <v>0</v>
      </c>
      <c r="T261" s="203">
        <f>S261*H261</f>
        <v>0</v>
      </c>
      <c r="AR261" s="24" t="s">
        <v>181</v>
      </c>
      <c r="AT261" s="24" t="s">
        <v>176</v>
      </c>
      <c r="AU261" s="24" t="s">
        <v>82</v>
      </c>
      <c r="AY261" s="24" t="s">
        <v>173</v>
      </c>
      <c r="BE261" s="204">
        <f>IF(N261="základní",J261,0)</f>
        <v>0</v>
      </c>
      <c r="BF261" s="204">
        <f>IF(N261="snížená",J261,0)</f>
        <v>0</v>
      </c>
      <c r="BG261" s="204">
        <f>IF(N261="zákl. přenesená",J261,0)</f>
        <v>0</v>
      </c>
      <c r="BH261" s="204">
        <f>IF(N261="sníž. přenesená",J261,0)</f>
        <v>0</v>
      </c>
      <c r="BI261" s="204">
        <f>IF(N261="nulová",J261,0)</f>
        <v>0</v>
      </c>
      <c r="BJ261" s="24" t="s">
        <v>80</v>
      </c>
      <c r="BK261" s="204">
        <f>ROUND(I261*H261,2)</f>
        <v>0</v>
      </c>
      <c r="BL261" s="24" t="s">
        <v>181</v>
      </c>
      <c r="BM261" s="24" t="s">
        <v>1136</v>
      </c>
    </row>
    <row r="262" spans="2:51" s="12" customFormat="1" ht="13.5">
      <c r="B262" s="217"/>
      <c r="C262" s="218"/>
      <c r="D262" s="207" t="s">
        <v>183</v>
      </c>
      <c r="E262" s="219" t="s">
        <v>21</v>
      </c>
      <c r="F262" s="220" t="s">
        <v>21</v>
      </c>
      <c r="G262" s="218"/>
      <c r="H262" s="221">
        <v>0</v>
      </c>
      <c r="I262" s="222"/>
      <c r="J262" s="218"/>
      <c r="K262" s="218"/>
      <c r="L262" s="223"/>
      <c r="M262" s="224"/>
      <c r="N262" s="225"/>
      <c r="O262" s="225"/>
      <c r="P262" s="225"/>
      <c r="Q262" s="225"/>
      <c r="R262" s="225"/>
      <c r="S262" s="225"/>
      <c r="T262" s="226"/>
      <c r="AT262" s="227" t="s">
        <v>183</v>
      </c>
      <c r="AU262" s="227" t="s">
        <v>82</v>
      </c>
      <c r="AV262" s="12" t="s">
        <v>82</v>
      </c>
      <c r="AW262" s="12" t="s">
        <v>35</v>
      </c>
      <c r="AX262" s="12" t="s">
        <v>72</v>
      </c>
      <c r="AY262" s="227" t="s">
        <v>173</v>
      </c>
    </row>
    <row r="263" spans="2:51" s="11" customFormat="1" ht="13.5">
      <c r="B263" s="205"/>
      <c r="C263" s="206"/>
      <c r="D263" s="207" t="s">
        <v>183</v>
      </c>
      <c r="E263" s="208" t="s">
        <v>21</v>
      </c>
      <c r="F263" s="209" t="s">
        <v>229</v>
      </c>
      <c r="G263" s="206"/>
      <c r="H263" s="210" t="s">
        <v>21</v>
      </c>
      <c r="I263" s="211"/>
      <c r="J263" s="206"/>
      <c r="K263" s="206"/>
      <c r="L263" s="212"/>
      <c r="M263" s="213"/>
      <c r="N263" s="214"/>
      <c r="O263" s="214"/>
      <c r="P263" s="214"/>
      <c r="Q263" s="214"/>
      <c r="R263" s="214"/>
      <c r="S263" s="214"/>
      <c r="T263" s="215"/>
      <c r="AT263" s="216" t="s">
        <v>183</v>
      </c>
      <c r="AU263" s="216" t="s">
        <v>82</v>
      </c>
      <c r="AV263" s="11" t="s">
        <v>80</v>
      </c>
      <c r="AW263" s="11" t="s">
        <v>35</v>
      </c>
      <c r="AX263" s="11" t="s">
        <v>72</v>
      </c>
      <c r="AY263" s="216" t="s">
        <v>173</v>
      </c>
    </row>
    <row r="264" spans="2:51" s="11" customFormat="1" ht="13.5">
      <c r="B264" s="205"/>
      <c r="C264" s="206"/>
      <c r="D264" s="207" t="s">
        <v>183</v>
      </c>
      <c r="E264" s="208" t="s">
        <v>21</v>
      </c>
      <c r="F264" s="209" t="s">
        <v>1137</v>
      </c>
      <c r="G264" s="206"/>
      <c r="H264" s="210" t="s">
        <v>21</v>
      </c>
      <c r="I264" s="211"/>
      <c r="J264" s="206"/>
      <c r="K264" s="206"/>
      <c r="L264" s="212"/>
      <c r="M264" s="213"/>
      <c r="N264" s="214"/>
      <c r="O264" s="214"/>
      <c r="P264" s="214"/>
      <c r="Q264" s="214"/>
      <c r="R264" s="214"/>
      <c r="S264" s="214"/>
      <c r="T264" s="215"/>
      <c r="AT264" s="216" t="s">
        <v>183</v>
      </c>
      <c r="AU264" s="216" t="s">
        <v>82</v>
      </c>
      <c r="AV264" s="11" t="s">
        <v>80</v>
      </c>
      <c r="AW264" s="11" t="s">
        <v>35</v>
      </c>
      <c r="AX264" s="11" t="s">
        <v>72</v>
      </c>
      <c r="AY264" s="216" t="s">
        <v>173</v>
      </c>
    </row>
    <row r="265" spans="2:51" s="11" customFormat="1" ht="13.5">
      <c r="B265" s="205"/>
      <c r="C265" s="206"/>
      <c r="D265" s="207" t="s">
        <v>183</v>
      </c>
      <c r="E265" s="208" t="s">
        <v>21</v>
      </c>
      <c r="F265" s="209" t="s">
        <v>1138</v>
      </c>
      <c r="G265" s="206"/>
      <c r="H265" s="210" t="s">
        <v>21</v>
      </c>
      <c r="I265" s="211"/>
      <c r="J265" s="206"/>
      <c r="K265" s="206"/>
      <c r="L265" s="212"/>
      <c r="M265" s="213"/>
      <c r="N265" s="214"/>
      <c r="O265" s="214"/>
      <c r="P265" s="214"/>
      <c r="Q265" s="214"/>
      <c r="R265" s="214"/>
      <c r="S265" s="214"/>
      <c r="T265" s="215"/>
      <c r="AT265" s="216" t="s">
        <v>183</v>
      </c>
      <c r="AU265" s="216" t="s">
        <v>82</v>
      </c>
      <c r="AV265" s="11" t="s">
        <v>80</v>
      </c>
      <c r="AW265" s="11" t="s">
        <v>35</v>
      </c>
      <c r="AX265" s="11" t="s">
        <v>72</v>
      </c>
      <c r="AY265" s="216" t="s">
        <v>173</v>
      </c>
    </row>
    <row r="266" spans="2:51" s="12" customFormat="1" ht="13.5">
      <c r="B266" s="217"/>
      <c r="C266" s="218"/>
      <c r="D266" s="207" t="s">
        <v>183</v>
      </c>
      <c r="E266" s="219" t="s">
        <v>21</v>
      </c>
      <c r="F266" s="220" t="s">
        <v>1133</v>
      </c>
      <c r="G266" s="218"/>
      <c r="H266" s="221">
        <v>1.481</v>
      </c>
      <c r="I266" s="222"/>
      <c r="J266" s="218"/>
      <c r="K266" s="218"/>
      <c r="L266" s="223"/>
      <c r="M266" s="224"/>
      <c r="N266" s="225"/>
      <c r="O266" s="225"/>
      <c r="P266" s="225"/>
      <c r="Q266" s="225"/>
      <c r="R266" s="225"/>
      <c r="S266" s="225"/>
      <c r="T266" s="226"/>
      <c r="AT266" s="227" t="s">
        <v>183</v>
      </c>
      <c r="AU266" s="227" t="s">
        <v>82</v>
      </c>
      <c r="AV266" s="12" t="s">
        <v>82</v>
      </c>
      <c r="AW266" s="12" t="s">
        <v>35</v>
      </c>
      <c r="AX266" s="12" t="s">
        <v>72</v>
      </c>
      <c r="AY266" s="227" t="s">
        <v>173</v>
      </c>
    </row>
    <row r="267" spans="2:51" s="14" customFormat="1" ht="13.5">
      <c r="B267" s="243"/>
      <c r="C267" s="244"/>
      <c r="D267" s="239" t="s">
        <v>183</v>
      </c>
      <c r="E267" s="254" t="s">
        <v>21</v>
      </c>
      <c r="F267" s="255" t="s">
        <v>204</v>
      </c>
      <c r="G267" s="244"/>
      <c r="H267" s="256">
        <v>1.481</v>
      </c>
      <c r="I267" s="248"/>
      <c r="J267" s="244"/>
      <c r="K267" s="244"/>
      <c r="L267" s="249"/>
      <c r="M267" s="250"/>
      <c r="N267" s="251"/>
      <c r="O267" s="251"/>
      <c r="P267" s="251"/>
      <c r="Q267" s="251"/>
      <c r="R267" s="251"/>
      <c r="S267" s="251"/>
      <c r="T267" s="252"/>
      <c r="AT267" s="253" t="s">
        <v>183</v>
      </c>
      <c r="AU267" s="253" t="s">
        <v>82</v>
      </c>
      <c r="AV267" s="14" t="s">
        <v>181</v>
      </c>
      <c r="AW267" s="14" t="s">
        <v>35</v>
      </c>
      <c r="AX267" s="14" t="s">
        <v>80</v>
      </c>
      <c r="AY267" s="253" t="s">
        <v>173</v>
      </c>
    </row>
    <row r="268" spans="2:65" s="1" customFormat="1" ht="31.5" customHeight="1">
      <c r="B268" s="41"/>
      <c r="C268" s="193" t="s">
        <v>304</v>
      </c>
      <c r="D268" s="193" t="s">
        <v>176</v>
      </c>
      <c r="E268" s="194" t="s">
        <v>1139</v>
      </c>
      <c r="F268" s="195" t="s">
        <v>1140</v>
      </c>
      <c r="G268" s="196" t="s">
        <v>611</v>
      </c>
      <c r="H268" s="197">
        <v>6.745</v>
      </c>
      <c r="I268" s="198"/>
      <c r="J268" s="199">
        <f>ROUND(I268*H268,2)</f>
        <v>0</v>
      </c>
      <c r="K268" s="195" t="s">
        <v>180</v>
      </c>
      <c r="L268" s="61"/>
      <c r="M268" s="200" t="s">
        <v>21</v>
      </c>
      <c r="N268" s="201" t="s">
        <v>43</v>
      </c>
      <c r="O268" s="42"/>
      <c r="P268" s="202">
        <f>O268*H268</f>
        <v>0</v>
      </c>
      <c r="Q268" s="202">
        <v>0.020646</v>
      </c>
      <c r="R268" s="202">
        <f>Q268*H268</f>
        <v>0.13925727000000002</v>
      </c>
      <c r="S268" s="202">
        <v>0</v>
      </c>
      <c r="T268" s="203">
        <f>S268*H268</f>
        <v>0</v>
      </c>
      <c r="AR268" s="24" t="s">
        <v>181</v>
      </c>
      <c r="AT268" s="24" t="s">
        <v>176</v>
      </c>
      <c r="AU268" s="24" t="s">
        <v>82</v>
      </c>
      <c r="AY268" s="24" t="s">
        <v>173</v>
      </c>
      <c r="BE268" s="204">
        <f>IF(N268="základní",J268,0)</f>
        <v>0</v>
      </c>
      <c r="BF268" s="204">
        <f>IF(N268="snížená",J268,0)</f>
        <v>0</v>
      </c>
      <c r="BG268" s="204">
        <f>IF(N268="zákl. přenesená",J268,0)</f>
        <v>0</v>
      </c>
      <c r="BH268" s="204">
        <f>IF(N268="sníž. přenesená",J268,0)</f>
        <v>0</v>
      </c>
      <c r="BI268" s="204">
        <f>IF(N268="nulová",J268,0)</f>
        <v>0</v>
      </c>
      <c r="BJ268" s="24" t="s">
        <v>80</v>
      </c>
      <c r="BK268" s="204">
        <f>ROUND(I268*H268,2)</f>
        <v>0</v>
      </c>
      <c r="BL268" s="24" t="s">
        <v>181</v>
      </c>
      <c r="BM268" s="24" t="s">
        <v>1141</v>
      </c>
    </row>
    <row r="269" spans="2:51" s="11" customFormat="1" ht="13.5">
      <c r="B269" s="205"/>
      <c r="C269" s="206"/>
      <c r="D269" s="207" t="s">
        <v>183</v>
      </c>
      <c r="E269" s="208" t="s">
        <v>21</v>
      </c>
      <c r="F269" s="209" t="s">
        <v>229</v>
      </c>
      <c r="G269" s="206"/>
      <c r="H269" s="210" t="s">
        <v>21</v>
      </c>
      <c r="I269" s="211"/>
      <c r="J269" s="206"/>
      <c r="K269" s="206"/>
      <c r="L269" s="212"/>
      <c r="M269" s="213"/>
      <c r="N269" s="214"/>
      <c r="O269" s="214"/>
      <c r="P269" s="214"/>
      <c r="Q269" s="214"/>
      <c r="R269" s="214"/>
      <c r="S269" s="214"/>
      <c r="T269" s="215"/>
      <c r="AT269" s="216" t="s">
        <v>183</v>
      </c>
      <c r="AU269" s="216" t="s">
        <v>82</v>
      </c>
      <c r="AV269" s="11" t="s">
        <v>80</v>
      </c>
      <c r="AW269" s="11" t="s">
        <v>35</v>
      </c>
      <c r="AX269" s="11" t="s">
        <v>72</v>
      </c>
      <c r="AY269" s="216" t="s">
        <v>173</v>
      </c>
    </row>
    <row r="270" spans="2:51" s="11" customFormat="1" ht="13.5">
      <c r="B270" s="205"/>
      <c r="C270" s="206"/>
      <c r="D270" s="207" t="s">
        <v>183</v>
      </c>
      <c r="E270" s="208" t="s">
        <v>21</v>
      </c>
      <c r="F270" s="209" t="s">
        <v>1142</v>
      </c>
      <c r="G270" s="206"/>
      <c r="H270" s="210" t="s">
        <v>21</v>
      </c>
      <c r="I270" s="211"/>
      <c r="J270" s="206"/>
      <c r="K270" s="206"/>
      <c r="L270" s="212"/>
      <c r="M270" s="213"/>
      <c r="N270" s="214"/>
      <c r="O270" s="214"/>
      <c r="P270" s="214"/>
      <c r="Q270" s="214"/>
      <c r="R270" s="214"/>
      <c r="S270" s="214"/>
      <c r="T270" s="215"/>
      <c r="AT270" s="216" t="s">
        <v>183</v>
      </c>
      <c r="AU270" s="216" t="s">
        <v>82</v>
      </c>
      <c r="AV270" s="11" t="s">
        <v>80</v>
      </c>
      <c r="AW270" s="11" t="s">
        <v>35</v>
      </c>
      <c r="AX270" s="11" t="s">
        <v>72</v>
      </c>
      <c r="AY270" s="216" t="s">
        <v>173</v>
      </c>
    </row>
    <row r="271" spans="2:51" s="11" customFormat="1" ht="13.5">
      <c r="B271" s="205"/>
      <c r="C271" s="206"/>
      <c r="D271" s="207" t="s">
        <v>183</v>
      </c>
      <c r="E271" s="208" t="s">
        <v>21</v>
      </c>
      <c r="F271" s="209" t="s">
        <v>1143</v>
      </c>
      <c r="G271" s="206"/>
      <c r="H271" s="210" t="s">
        <v>21</v>
      </c>
      <c r="I271" s="211"/>
      <c r="J271" s="206"/>
      <c r="K271" s="206"/>
      <c r="L271" s="212"/>
      <c r="M271" s="213"/>
      <c r="N271" s="214"/>
      <c r="O271" s="214"/>
      <c r="P271" s="214"/>
      <c r="Q271" s="214"/>
      <c r="R271" s="214"/>
      <c r="S271" s="214"/>
      <c r="T271" s="215"/>
      <c r="AT271" s="216" t="s">
        <v>183</v>
      </c>
      <c r="AU271" s="216" t="s">
        <v>82</v>
      </c>
      <c r="AV271" s="11" t="s">
        <v>80</v>
      </c>
      <c r="AW271" s="11" t="s">
        <v>35</v>
      </c>
      <c r="AX271" s="11" t="s">
        <v>72</v>
      </c>
      <c r="AY271" s="216" t="s">
        <v>173</v>
      </c>
    </row>
    <row r="272" spans="2:51" s="12" customFormat="1" ht="13.5">
      <c r="B272" s="217"/>
      <c r="C272" s="218"/>
      <c r="D272" s="207" t="s">
        <v>183</v>
      </c>
      <c r="E272" s="219" t="s">
        <v>21</v>
      </c>
      <c r="F272" s="220" t="s">
        <v>1144</v>
      </c>
      <c r="G272" s="218"/>
      <c r="H272" s="221">
        <v>6.745</v>
      </c>
      <c r="I272" s="222"/>
      <c r="J272" s="218"/>
      <c r="K272" s="218"/>
      <c r="L272" s="223"/>
      <c r="M272" s="224"/>
      <c r="N272" s="225"/>
      <c r="O272" s="225"/>
      <c r="P272" s="225"/>
      <c r="Q272" s="225"/>
      <c r="R272" s="225"/>
      <c r="S272" s="225"/>
      <c r="T272" s="226"/>
      <c r="AT272" s="227" t="s">
        <v>183</v>
      </c>
      <c r="AU272" s="227" t="s">
        <v>82</v>
      </c>
      <c r="AV272" s="12" t="s">
        <v>82</v>
      </c>
      <c r="AW272" s="12" t="s">
        <v>35</v>
      </c>
      <c r="AX272" s="12" t="s">
        <v>72</v>
      </c>
      <c r="AY272" s="227" t="s">
        <v>173</v>
      </c>
    </row>
    <row r="273" spans="2:51" s="14" customFormat="1" ht="13.5">
      <c r="B273" s="243"/>
      <c r="C273" s="244"/>
      <c r="D273" s="207" t="s">
        <v>183</v>
      </c>
      <c r="E273" s="245" t="s">
        <v>21</v>
      </c>
      <c r="F273" s="246" t="s">
        <v>204</v>
      </c>
      <c r="G273" s="244"/>
      <c r="H273" s="247">
        <v>6.745</v>
      </c>
      <c r="I273" s="248"/>
      <c r="J273" s="244"/>
      <c r="K273" s="244"/>
      <c r="L273" s="249"/>
      <c r="M273" s="250"/>
      <c r="N273" s="251"/>
      <c r="O273" s="251"/>
      <c r="P273" s="251"/>
      <c r="Q273" s="251"/>
      <c r="R273" s="251"/>
      <c r="S273" s="251"/>
      <c r="T273" s="252"/>
      <c r="AT273" s="253" t="s">
        <v>183</v>
      </c>
      <c r="AU273" s="253" t="s">
        <v>82</v>
      </c>
      <c r="AV273" s="14" t="s">
        <v>181</v>
      </c>
      <c r="AW273" s="14" t="s">
        <v>35</v>
      </c>
      <c r="AX273" s="14" t="s">
        <v>80</v>
      </c>
      <c r="AY273" s="253" t="s">
        <v>173</v>
      </c>
    </row>
    <row r="274" spans="2:63" s="10" customFormat="1" ht="29.85" customHeight="1">
      <c r="B274" s="176"/>
      <c r="C274" s="177"/>
      <c r="D274" s="190" t="s">
        <v>71</v>
      </c>
      <c r="E274" s="191" t="s">
        <v>1145</v>
      </c>
      <c r="F274" s="191" t="s">
        <v>1146</v>
      </c>
      <c r="G274" s="177"/>
      <c r="H274" s="177"/>
      <c r="I274" s="180"/>
      <c r="J274" s="192">
        <f>BK274</f>
        <v>0</v>
      </c>
      <c r="K274" s="177"/>
      <c r="L274" s="182"/>
      <c r="M274" s="183"/>
      <c r="N274" s="184"/>
      <c r="O274" s="184"/>
      <c r="P274" s="185">
        <f>SUM(P275:P324)</f>
        <v>0</v>
      </c>
      <c r="Q274" s="184"/>
      <c r="R274" s="185">
        <f>SUM(R275:R324)</f>
        <v>0.038114699999999994</v>
      </c>
      <c r="S274" s="184"/>
      <c r="T274" s="186">
        <f>SUM(T275:T324)</f>
        <v>0</v>
      </c>
      <c r="AR274" s="187" t="s">
        <v>80</v>
      </c>
      <c r="AT274" s="188" t="s">
        <v>71</v>
      </c>
      <c r="AU274" s="188" t="s">
        <v>80</v>
      </c>
      <c r="AY274" s="187" t="s">
        <v>173</v>
      </c>
      <c r="BK274" s="189">
        <f>SUM(BK275:BK324)</f>
        <v>0</v>
      </c>
    </row>
    <row r="275" spans="2:65" s="1" customFormat="1" ht="31.5" customHeight="1">
      <c r="B275" s="41"/>
      <c r="C275" s="193" t="s">
        <v>317</v>
      </c>
      <c r="D275" s="193" t="s">
        <v>176</v>
      </c>
      <c r="E275" s="194" t="s">
        <v>1147</v>
      </c>
      <c r="F275" s="195" t="s">
        <v>1148</v>
      </c>
      <c r="G275" s="196" t="s">
        <v>179</v>
      </c>
      <c r="H275" s="197">
        <v>293.19</v>
      </c>
      <c r="I275" s="198"/>
      <c r="J275" s="199">
        <f>ROUND(I275*H275,2)</f>
        <v>0</v>
      </c>
      <c r="K275" s="195" t="s">
        <v>180</v>
      </c>
      <c r="L275" s="61"/>
      <c r="M275" s="200" t="s">
        <v>21</v>
      </c>
      <c r="N275" s="201" t="s">
        <v>43</v>
      </c>
      <c r="O275" s="42"/>
      <c r="P275" s="202">
        <f>O275*H275</f>
        <v>0</v>
      </c>
      <c r="Q275" s="202">
        <v>0.00013</v>
      </c>
      <c r="R275" s="202">
        <f>Q275*H275</f>
        <v>0.038114699999999994</v>
      </c>
      <c r="S275" s="202">
        <v>0</v>
      </c>
      <c r="T275" s="203">
        <f>S275*H275</f>
        <v>0</v>
      </c>
      <c r="AR275" s="24" t="s">
        <v>181</v>
      </c>
      <c r="AT275" s="24" t="s">
        <v>176</v>
      </c>
      <c r="AU275" s="24" t="s">
        <v>82</v>
      </c>
      <c r="AY275" s="24" t="s">
        <v>173</v>
      </c>
      <c r="BE275" s="204">
        <f>IF(N275="základní",J275,0)</f>
        <v>0</v>
      </c>
      <c r="BF275" s="204">
        <f>IF(N275="snížená",J275,0)</f>
        <v>0</v>
      </c>
      <c r="BG275" s="204">
        <f>IF(N275="zákl. přenesená",J275,0)</f>
        <v>0</v>
      </c>
      <c r="BH275" s="204">
        <f>IF(N275="sníž. přenesená",J275,0)</f>
        <v>0</v>
      </c>
      <c r="BI275" s="204">
        <f>IF(N275="nulová",J275,0)</f>
        <v>0</v>
      </c>
      <c r="BJ275" s="24" t="s">
        <v>80</v>
      </c>
      <c r="BK275" s="204">
        <f>ROUND(I275*H275,2)</f>
        <v>0</v>
      </c>
      <c r="BL275" s="24" t="s">
        <v>181</v>
      </c>
      <c r="BM275" s="24" t="s">
        <v>1149</v>
      </c>
    </row>
    <row r="276" spans="2:51" s="12" customFormat="1" ht="13.5">
      <c r="B276" s="217"/>
      <c r="C276" s="218"/>
      <c r="D276" s="207" t="s">
        <v>183</v>
      </c>
      <c r="E276" s="219" t="s">
        <v>21</v>
      </c>
      <c r="F276" s="220" t="s">
        <v>21</v>
      </c>
      <c r="G276" s="218"/>
      <c r="H276" s="221">
        <v>0</v>
      </c>
      <c r="I276" s="222"/>
      <c r="J276" s="218"/>
      <c r="K276" s="218"/>
      <c r="L276" s="223"/>
      <c r="M276" s="224"/>
      <c r="N276" s="225"/>
      <c r="O276" s="225"/>
      <c r="P276" s="225"/>
      <c r="Q276" s="225"/>
      <c r="R276" s="225"/>
      <c r="S276" s="225"/>
      <c r="T276" s="226"/>
      <c r="AT276" s="227" t="s">
        <v>183</v>
      </c>
      <c r="AU276" s="227" t="s">
        <v>82</v>
      </c>
      <c r="AV276" s="12" t="s">
        <v>82</v>
      </c>
      <c r="AW276" s="12" t="s">
        <v>35</v>
      </c>
      <c r="AX276" s="12" t="s">
        <v>72</v>
      </c>
      <c r="AY276" s="227" t="s">
        <v>173</v>
      </c>
    </row>
    <row r="277" spans="2:51" s="11" customFormat="1" ht="13.5">
      <c r="B277" s="205"/>
      <c r="C277" s="206"/>
      <c r="D277" s="207" t="s">
        <v>183</v>
      </c>
      <c r="E277" s="208" t="s">
        <v>21</v>
      </c>
      <c r="F277" s="209" t="s">
        <v>1150</v>
      </c>
      <c r="G277" s="206"/>
      <c r="H277" s="210" t="s">
        <v>21</v>
      </c>
      <c r="I277" s="211"/>
      <c r="J277" s="206"/>
      <c r="K277" s="206"/>
      <c r="L277" s="212"/>
      <c r="M277" s="213"/>
      <c r="N277" s="214"/>
      <c r="O277" s="214"/>
      <c r="P277" s="214"/>
      <c r="Q277" s="214"/>
      <c r="R277" s="214"/>
      <c r="S277" s="214"/>
      <c r="T277" s="215"/>
      <c r="AT277" s="216" t="s">
        <v>183</v>
      </c>
      <c r="AU277" s="216" t="s">
        <v>82</v>
      </c>
      <c r="AV277" s="11" t="s">
        <v>80</v>
      </c>
      <c r="AW277" s="11" t="s">
        <v>35</v>
      </c>
      <c r="AX277" s="11" t="s">
        <v>72</v>
      </c>
      <c r="AY277" s="216" t="s">
        <v>173</v>
      </c>
    </row>
    <row r="278" spans="2:51" s="12" customFormat="1" ht="13.5">
      <c r="B278" s="217"/>
      <c r="C278" s="218"/>
      <c r="D278" s="207" t="s">
        <v>183</v>
      </c>
      <c r="E278" s="219" t="s">
        <v>21</v>
      </c>
      <c r="F278" s="220" t="s">
        <v>21</v>
      </c>
      <c r="G278" s="218"/>
      <c r="H278" s="221">
        <v>0</v>
      </c>
      <c r="I278" s="222"/>
      <c r="J278" s="218"/>
      <c r="K278" s="218"/>
      <c r="L278" s="223"/>
      <c r="M278" s="224"/>
      <c r="N278" s="225"/>
      <c r="O278" s="225"/>
      <c r="P278" s="225"/>
      <c r="Q278" s="225"/>
      <c r="R278" s="225"/>
      <c r="S278" s="225"/>
      <c r="T278" s="226"/>
      <c r="AT278" s="227" t="s">
        <v>183</v>
      </c>
      <c r="AU278" s="227" t="s">
        <v>82</v>
      </c>
      <c r="AV278" s="12" t="s">
        <v>82</v>
      </c>
      <c r="AW278" s="12" t="s">
        <v>35</v>
      </c>
      <c r="AX278" s="12" t="s">
        <v>72</v>
      </c>
      <c r="AY278" s="227" t="s">
        <v>173</v>
      </c>
    </row>
    <row r="279" spans="2:51" s="11" customFormat="1" ht="13.5">
      <c r="B279" s="205"/>
      <c r="C279" s="206"/>
      <c r="D279" s="207" t="s">
        <v>183</v>
      </c>
      <c r="E279" s="208" t="s">
        <v>21</v>
      </c>
      <c r="F279" s="209" t="s">
        <v>845</v>
      </c>
      <c r="G279" s="206"/>
      <c r="H279" s="210" t="s">
        <v>21</v>
      </c>
      <c r="I279" s="211"/>
      <c r="J279" s="206"/>
      <c r="K279" s="206"/>
      <c r="L279" s="212"/>
      <c r="M279" s="213"/>
      <c r="N279" s="214"/>
      <c r="O279" s="214"/>
      <c r="P279" s="214"/>
      <c r="Q279" s="214"/>
      <c r="R279" s="214"/>
      <c r="S279" s="214"/>
      <c r="T279" s="215"/>
      <c r="AT279" s="216" t="s">
        <v>183</v>
      </c>
      <c r="AU279" s="216" t="s">
        <v>82</v>
      </c>
      <c r="AV279" s="11" t="s">
        <v>80</v>
      </c>
      <c r="AW279" s="11" t="s">
        <v>35</v>
      </c>
      <c r="AX279" s="11" t="s">
        <v>72</v>
      </c>
      <c r="AY279" s="216" t="s">
        <v>173</v>
      </c>
    </row>
    <row r="280" spans="2:51" s="11" customFormat="1" ht="13.5">
      <c r="B280" s="205"/>
      <c r="C280" s="206"/>
      <c r="D280" s="207" t="s">
        <v>183</v>
      </c>
      <c r="E280" s="208" t="s">
        <v>21</v>
      </c>
      <c r="F280" s="209" t="s">
        <v>1150</v>
      </c>
      <c r="G280" s="206"/>
      <c r="H280" s="210" t="s">
        <v>21</v>
      </c>
      <c r="I280" s="211"/>
      <c r="J280" s="206"/>
      <c r="K280" s="206"/>
      <c r="L280" s="212"/>
      <c r="M280" s="213"/>
      <c r="N280" s="214"/>
      <c r="O280" s="214"/>
      <c r="P280" s="214"/>
      <c r="Q280" s="214"/>
      <c r="R280" s="214"/>
      <c r="S280" s="214"/>
      <c r="T280" s="215"/>
      <c r="AT280" s="216" t="s">
        <v>183</v>
      </c>
      <c r="AU280" s="216" t="s">
        <v>82</v>
      </c>
      <c r="AV280" s="11" t="s">
        <v>80</v>
      </c>
      <c r="AW280" s="11" t="s">
        <v>35</v>
      </c>
      <c r="AX280" s="11" t="s">
        <v>72</v>
      </c>
      <c r="AY280" s="216" t="s">
        <v>173</v>
      </c>
    </row>
    <row r="281" spans="2:51" s="12" customFormat="1" ht="13.5">
      <c r="B281" s="217"/>
      <c r="C281" s="218"/>
      <c r="D281" s="207" t="s">
        <v>183</v>
      </c>
      <c r="E281" s="219" t="s">
        <v>21</v>
      </c>
      <c r="F281" s="220" t="s">
        <v>605</v>
      </c>
      <c r="G281" s="218"/>
      <c r="H281" s="221">
        <v>50.19</v>
      </c>
      <c r="I281" s="222"/>
      <c r="J281" s="218"/>
      <c r="K281" s="218"/>
      <c r="L281" s="223"/>
      <c r="M281" s="224"/>
      <c r="N281" s="225"/>
      <c r="O281" s="225"/>
      <c r="P281" s="225"/>
      <c r="Q281" s="225"/>
      <c r="R281" s="225"/>
      <c r="S281" s="225"/>
      <c r="T281" s="226"/>
      <c r="AT281" s="227" t="s">
        <v>183</v>
      </c>
      <c r="AU281" s="227" t="s">
        <v>82</v>
      </c>
      <c r="AV281" s="12" t="s">
        <v>82</v>
      </c>
      <c r="AW281" s="12" t="s">
        <v>35</v>
      </c>
      <c r="AX281" s="12" t="s">
        <v>72</v>
      </c>
      <c r="AY281" s="227" t="s">
        <v>173</v>
      </c>
    </row>
    <row r="282" spans="2:51" s="11" customFormat="1" ht="13.5">
      <c r="B282" s="205"/>
      <c r="C282" s="206"/>
      <c r="D282" s="207" t="s">
        <v>183</v>
      </c>
      <c r="E282" s="208" t="s">
        <v>21</v>
      </c>
      <c r="F282" s="209" t="s">
        <v>846</v>
      </c>
      <c r="G282" s="206"/>
      <c r="H282" s="210" t="s">
        <v>21</v>
      </c>
      <c r="I282" s="211"/>
      <c r="J282" s="206"/>
      <c r="K282" s="206"/>
      <c r="L282" s="212"/>
      <c r="M282" s="213"/>
      <c r="N282" s="214"/>
      <c r="O282" s="214"/>
      <c r="P282" s="214"/>
      <c r="Q282" s="214"/>
      <c r="R282" s="214"/>
      <c r="S282" s="214"/>
      <c r="T282" s="215"/>
      <c r="AT282" s="216" t="s">
        <v>183</v>
      </c>
      <c r="AU282" s="216" t="s">
        <v>82</v>
      </c>
      <c r="AV282" s="11" t="s">
        <v>80</v>
      </c>
      <c r="AW282" s="11" t="s">
        <v>35</v>
      </c>
      <c r="AX282" s="11" t="s">
        <v>72</v>
      </c>
      <c r="AY282" s="216" t="s">
        <v>173</v>
      </c>
    </row>
    <row r="283" spans="2:51" s="11" customFormat="1" ht="13.5">
      <c r="B283" s="205"/>
      <c r="C283" s="206"/>
      <c r="D283" s="207" t="s">
        <v>183</v>
      </c>
      <c r="E283" s="208" t="s">
        <v>21</v>
      </c>
      <c r="F283" s="209" t="s">
        <v>1150</v>
      </c>
      <c r="G283" s="206"/>
      <c r="H283" s="210" t="s">
        <v>21</v>
      </c>
      <c r="I283" s="211"/>
      <c r="J283" s="206"/>
      <c r="K283" s="206"/>
      <c r="L283" s="212"/>
      <c r="M283" s="213"/>
      <c r="N283" s="214"/>
      <c r="O283" s="214"/>
      <c r="P283" s="214"/>
      <c r="Q283" s="214"/>
      <c r="R283" s="214"/>
      <c r="S283" s="214"/>
      <c r="T283" s="215"/>
      <c r="AT283" s="216" t="s">
        <v>183</v>
      </c>
      <c r="AU283" s="216" t="s">
        <v>82</v>
      </c>
      <c r="AV283" s="11" t="s">
        <v>80</v>
      </c>
      <c r="AW283" s="11" t="s">
        <v>35</v>
      </c>
      <c r="AX283" s="11" t="s">
        <v>72</v>
      </c>
      <c r="AY283" s="216" t="s">
        <v>173</v>
      </c>
    </row>
    <row r="284" spans="2:51" s="12" customFormat="1" ht="13.5">
      <c r="B284" s="217"/>
      <c r="C284" s="218"/>
      <c r="D284" s="207" t="s">
        <v>183</v>
      </c>
      <c r="E284" s="219" t="s">
        <v>21</v>
      </c>
      <c r="F284" s="220" t="s">
        <v>847</v>
      </c>
      <c r="G284" s="218"/>
      <c r="H284" s="221">
        <v>38.05</v>
      </c>
      <c r="I284" s="222"/>
      <c r="J284" s="218"/>
      <c r="K284" s="218"/>
      <c r="L284" s="223"/>
      <c r="M284" s="224"/>
      <c r="N284" s="225"/>
      <c r="O284" s="225"/>
      <c r="P284" s="225"/>
      <c r="Q284" s="225"/>
      <c r="R284" s="225"/>
      <c r="S284" s="225"/>
      <c r="T284" s="226"/>
      <c r="AT284" s="227" t="s">
        <v>183</v>
      </c>
      <c r="AU284" s="227" t="s">
        <v>82</v>
      </c>
      <c r="AV284" s="12" t="s">
        <v>82</v>
      </c>
      <c r="AW284" s="12" t="s">
        <v>35</v>
      </c>
      <c r="AX284" s="12" t="s">
        <v>72</v>
      </c>
      <c r="AY284" s="227" t="s">
        <v>173</v>
      </c>
    </row>
    <row r="285" spans="2:51" s="11" customFormat="1" ht="13.5">
      <c r="B285" s="205"/>
      <c r="C285" s="206"/>
      <c r="D285" s="207" t="s">
        <v>183</v>
      </c>
      <c r="E285" s="208" t="s">
        <v>21</v>
      </c>
      <c r="F285" s="209" t="s">
        <v>663</v>
      </c>
      <c r="G285" s="206"/>
      <c r="H285" s="210" t="s">
        <v>21</v>
      </c>
      <c r="I285" s="211"/>
      <c r="J285" s="206"/>
      <c r="K285" s="206"/>
      <c r="L285" s="212"/>
      <c r="M285" s="213"/>
      <c r="N285" s="214"/>
      <c r="O285" s="214"/>
      <c r="P285" s="214"/>
      <c r="Q285" s="214"/>
      <c r="R285" s="214"/>
      <c r="S285" s="214"/>
      <c r="T285" s="215"/>
      <c r="AT285" s="216" t="s">
        <v>183</v>
      </c>
      <c r="AU285" s="216" t="s">
        <v>82</v>
      </c>
      <c r="AV285" s="11" t="s">
        <v>80</v>
      </c>
      <c r="AW285" s="11" t="s">
        <v>35</v>
      </c>
      <c r="AX285" s="11" t="s">
        <v>72</v>
      </c>
      <c r="AY285" s="216" t="s">
        <v>173</v>
      </c>
    </row>
    <row r="286" spans="2:51" s="11" customFormat="1" ht="13.5">
      <c r="B286" s="205"/>
      <c r="C286" s="206"/>
      <c r="D286" s="207" t="s">
        <v>183</v>
      </c>
      <c r="E286" s="208" t="s">
        <v>21</v>
      </c>
      <c r="F286" s="209" t="s">
        <v>1150</v>
      </c>
      <c r="G286" s="206"/>
      <c r="H286" s="210" t="s">
        <v>21</v>
      </c>
      <c r="I286" s="211"/>
      <c r="J286" s="206"/>
      <c r="K286" s="206"/>
      <c r="L286" s="212"/>
      <c r="M286" s="213"/>
      <c r="N286" s="214"/>
      <c r="O286" s="214"/>
      <c r="P286" s="214"/>
      <c r="Q286" s="214"/>
      <c r="R286" s="214"/>
      <c r="S286" s="214"/>
      <c r="T286" s="215"/>
      <c r="AT286" s="216" t="s">
        <v>183</v>
      </c>
      <c r="AU286" s="216" t="s">
        <v>82</v>
      </c>
      <c r="AV286" s="11" t="s">
        <v>80</v>
      </c>
      <c r="AW286" s="11" t="s">
        <v>35</v>
      </c>
      <c r="AX286" s="11" t="s">
        <v>72</v>
      </c>
      <c r="AY286" s="216" t="s">
        <v>173</v>
      </c>
    </row>
    <row r="287" spans="2:51" s="12" customFormat="1" ht="13.5">
      <c r="B287" s="217"/>
      <c r="C287" s="218"/>
      <c r="D287" s="207" t="s">
        <v>183</v>
      </c>
      <c r="E287" s="219" t="s">
        <v>21</v>
      </c>
      <c r="F287" s="220" t="s">
        <v>799</v>
      </c>
      <c r="G287" s="218"/>
      <c r="H287" s="221">
        <v>12.35</v>
      </c>
      <c r="I287" s="222"/>
      <c r="J287" s="218"/>
      <c r="K287" s="218"/>
      <c r="L287" s="223"/>
      <c r="M287" s="224"/>
      <c r="N287" s="225"/>
      <c r="O287" s="225"/>
      <c r="P287" s="225"/>
      <c r="Q287" s="225"/>
      <c r="R287" s="225"/>
      <c r="S287" s="225"/>
      <c r="T287" s="226"/>
      <c r="AT287" s="227" t="s">
        <v>183</v>
      </c>
      <c r="AU287" s="227" t="s">
        <v>82</v>
      </c>
      <c r="AV287" s="12" t="s">
        <v>82</v>
      </c>
      <c r="AW287" s="12" t="s">
        <v>35</v>
      </c>
      <c r="AX287" s="12" t="s">
        <v>72</v>
      </c>
      <c r="AY287" s="227" t="s">
        <v>173</v>
      </c>
    </row>
    <row r="288" spans="2:51" s="11" customFormat="1" ht="13.5">
      <c r="B288" s="205"/>
      <c r="C288" s="206"/>
      <c r="D288" s="207" t="s">
        <v>183</v>
      </c>
      <c r="E288" s="208" t="s">
        <v>21</v>
      </c>
      <c r="F288" s="209" t="s">
        <v>324</v>
      </c>
      <c r="G288" s="206"/>
      <c r="H288" s="210" t="s">
        <v>21</v>
      </c>
      <c r="I288" s="211"/>
      <c r="J288" s="206"/>
      <c r="K288" s="206"/>
      <c r="L288" s="212"/>
      <c r="M288" s="213"/>
      <c r="N288" s="214"/>
      <c r="O288" s="214"/>
      <c r="P288" s="214"/>
      <c r="Q288" s="214"/>
      <c r="R288" s="214"/>
      <c r="S288" s="214"/>
      <c r="T288" s="215"/>
      <c r="AT288" s="216" t="s">
        <v>183</v>
      </c>
      <c r="AU288" s="216" t="s">
        <v>82</v>
      </c>
      <c r="AV288" s="11" t="s">
        <v>80</v>
      </c>
      <c r="AW288" s="11" t="s">
        <v>35</v>
      </c>
      <c r="AX288" s="11" t="s">
        <v>72</v>
      </c>
      <c r="AY288" s="216" t="s">
        <v>173</v>
      </c>
    </row>
    <row r="289" spans="2:51" s="11" customFormat="1" ht="13.5">
      <c r="B289" s="205"/>
      <c r="C289" s="206"/>
      <c r="D289" s="207" t="s">
        <v>183</v>
      </c>
      <c r="E289" s="208" t="s">
        <v>21</v>
      </c>
      <c r="F289" s="209" t="s">
        <v>1150</v>
      </c>
      <c r="G289" s="206"/>
      <c r="H289" s="210" t="s">
        <v>21</v>
      </c>
      <c r="I289" s="211"/>
      <c r="J289" s="206"/>
      <c r="K289" s="206"/>
      <c r="L289" s="212"/>
      <c r="M289" s="213"/>
      <c r="N289" s="214"/>
      <c r="O289" s="214"/>
      <c r="P289" s="214"/>
      <c r="Q289" s="214"/>
      <c r="R289" s="214"/>
      <c r="S289" s="214"/>
      <c r="T289" s="215"/>
      <c r="AT289" s="216" t="s">
        <v>183</v>
      </c>
      <c r="AU289" s="216" t="s">
        <v>82</v>
      </c>
      <c r="AV289" s="11" t="s">
        <v>80</v>
      </c>
      <c r="AW289" s="11" t="s">
        <v>35</v>
      </c>
      <c r="AX289" s="11" t="s">
        <v>72</v>
      </c>
      <c r="AY289" s="216" t="s">
        <v>173</v>
      </c>
    </row>
    <row r="290" spans="2:51" s="12" customFormat="1" ht="13.5">
      <c r="B290" s="217"/>
      <c r="C290" s="218"/>
      <c r="D290" s="207" t="s">
        <v>183</v>
      </c>
      <c r="E290" s="219" t="s">
        <v>21</v>
      </c>
      <c r="F290" s="220" t="s">
        <v>851</v>
      </c>
      <c r="G290" s="218"/>
      <c r="H290" s="221">
        <v>32.29</v>
      </c>
      <c r="I290" s="222"/>
      <c r="J290" s="218"/>
      <c r="K290" s="218"/>
      <c r="L290" s="223"/>
      <c r="M290" s="224"/>
      <c r="N290" s="225"/>
      <c r="O290" s="225"/>
      <c r="P290" s="225"/>
      <c r="Q290" s="225"/>
      <c r="R290" s="225"/>
      <c r="S290" s="225"/>
      <c r="T290" s="226"/>
      <c r="AT290" s="227" t="s">
        <v>183</v>
      </c>
      <c r="AU290" s="227" t="s">
        <v>82</v>
      </c>
      <c r="AV290" s="12" t="s">
        <v>82</v>
      </c>
      <c r="AW290" s="12" t="s">
        <v>35</v>
      </c>
      <c r="AX290" s="12" t="s">
        <v>72</v>
      </c>
      <c r="AY290" s="227" t="s">
        <v>173</v>
      </c>
    </row>
    <row r="291" spans="2:51" s="11" customFormat="1" ht="13.5">
      <c r="B291" s="205"/>
      <c r="C291" s="206"/>
      <c r="D291" s="207" t="s">
        <v>183</v>
      </c>
      <c r="E291" s="208" t="s">
        <v>21</v>
      </c>
      <c r="F291" s="209" t="s">
        <v>852</v>
      </c>
      <c r="G291" s="206"/>
      <c r="H291" s="210" t="s">
        <v>21</v>
      </c>
      <c r="I291" s="211"/>
      <c r="J291" s="206"/>
      <c r="K291" s="206"/>
      <c r="L291" s="212"/>
      <c r="M291" s="213"/>
      <c r="N291" s="214"/>
      <c r="O291" s="214"/>
      <c r="P291" s="214"/>
      <c r="Q291" s="214"/>
      <c r="R291" s="214"/>
      <c r="S291" s="214"/>
      <c r="T291" s="215"/>
      <c r="AT291" s="216" t="s">
        <v>183</v>
      </c>
      <c r="AU291" s="216" t="s">
        <v>82</v>
      </c>
      <c r="AV291" s="11" t="s">
        <v>80</v>
      </c>
      <c r="AW291" s="11" t="s">
        <v>35</v>
      </c>
      <c r="AX291" s="11" t="s">
        <v>72</v>
      </c>
      <c r="AY291" s="216" t="s">
        <v>173</v>
      </c>
    </row>
    <row r="292" spans="2:51" s="11" customFormat="1" ht="13.5">
      <c r="B292" s="205"/>
      <c r="C292" s="206"/>
      <c r="D292" s="207" t="s">
        <v>183</v>
      </c>
      <c r="E292" s="208" t="s">
        <v>21</v>
      </c>
      <c r="F292" s="209" t="s">
        <v>1150</v>
      </c>
      <c r="G292" s="206"/>
      <c r="H292" s="210" t="s">
        <v>21</v>
      </c>
      <c r="I292" s="211"/>
      <c r="J292" s="206"/>
      <c r="K292" s="206"/>
      <c r="L292" s="212"/>
      <c r="M292" s="213"/>
      <c r="N292" s="214"/>
      <c r="O292" s="214"/>
      <c r="P292" s="214"/>
      <c r="Q292" s="214"/>
      <c r="R292" s="214"/>
      <c r="S292" s="214"/>
      <c r="T292" s="215"/>
      <c r="AT292" s="216" t="s">
        <v>183</v>
      </c>
      <c r="AU292" s="216" t="s">
        <v>82</v>
      </c>
      <c r="AV292" s="11" t="s">
        <v>80</v>
      </c>
      <c r="AW292" s="11" t="s">
        <v>35</v>
      </c>
      <c r="AX292" s="11" t="s">
        <v>72</v>
      </c>
      <c r="AY292" s="216" t="s">
        <v>173</v>
      </c>
    </row>
    <row r="293" spans="2:51" s="12" customFormat="1" ht="13.5">
      <c r="B293" s="217"/>
      <c r="C293" s="218"/>
      <c r="D293" s="207" t="s">
        <v>183</v>
      </c>
      <c r="E293" s="219" t="s">
        <v>21</v>
      </c>
      <c r="F293" s="220" t="s">
        <v>853</v>
      </c>
      <c r="G293" s="218"/>
      <c r="H293" s="221">
        <v>6.5</v>
      </c>
      <c r="I293" s="222"/>
      <c r="J293" s="218"/>
      <c r="K293" s="218"/>
      <c r="L293" s="223"/>
      <c r="M293" s="224"/>
      <c r="N293" s="225"/>
      <c r="O293" s="225"/>
      <c r="P293" s="225"/>
      <c r="Q293" s="225"/>
      <c r="R293" s="225"/>
      <c r="S293" s="225"/>
      <c r="T293" s="226"/>
      <c r="AT293" s="227" t="s">
        <v>183</v>
      </c>
      <c r="AU293" s="227" t="s">
        <v>82</v>
      </c>
      <c r="AV293" s="12" t="s">
        <v>82</v>
      </c>
      <c r="AW293" s="12" t="s">
        <v>35</v>
      </c>
      <c r="AX293" s="12" t="s">
        <v>72</v>
      </c>
      <c r="AY293" s="227" t="s">
        <v>173</v>
      </c>
    </row>
    <row r="294" spans="2:51" s="11" customFormat="1" ht="13.5">
      <c r="B294" s="205"/>
      <c r="C294" s="206"/>
      <c r="D294" s="207" t="s">
        <v>183</v>
      </c>
      <c r="E294" s="208" t="s">
        <v>21</v>
      </c>
      <c r="F294" s="209" t="s">
        <v>727</v>
      </c>
      <c r="G294" s="206"/>
      <c r="H294" s="210" t="s">
        <v>21</v>
      </c>
      <c r="I294" s="211"/>
      <c r="J294" s="206"/>
      <c r="K294" s="206"/>
      <c r="L294" s="212"/>
      <c r="M294" s="213"/>
      <c r="N294" s="214"/>
      <c r="O294" s="214"/>
      <c r="P294" s="214"/>
      <c r="Q294" s="214"/>
      <c r="R294" s="214"/>
      <c r="S294" s="214"/>
      <c r="T294" s="215"/>
      <c r="AT294" s="216" t="s">
        <v>183</v>
      </c>
      <c r="AU294" s="216" t="s">
        <v>82</v>
      </c>
      <c r="AV294" s="11" t="s">
        <v>80</v>
      </c>
      <c r="AW294" s="11" t="s">
        <v>35</v>
      </c>
      <c r="AX294" s="11" t="s">
        <v>72</v>
      </c>
      <c r="AY294" s="216" t="s">
        <v>173</v>
      </c>
    </row>
    <row r="295" spans="2:51" s="11" customFormat="1" ht="13.5">
      <c r="B295" s="205"/>
      <c r="C295" s="206"/>
      <c r="D295" s="207" t="s">
        <v>183</v>
      </c>
      <c r="E295" s="208" t="s">
        <v>21</v>
      </c>
      <c r="F295" s="209" t="s">
        <v>1150</v>
      </c>
      <c r="G295" s="206"/>
      <c r="H295" s="210" t="s">
        <v>21</v>
      </c>
      <c r="I295" s="211"/>
      <c r="J295" s="206"/>
      <c r="K295" s="206"/>
      <c r="L295" s="212"/>
      <c r="M295" s="213"/>
      <c r="N295" s="214"/>
      <c r="O295" s="214"/>
      <c r="P295" s="214"/>
      <c r="Q295" s="214"/>
      <c r="R295" s="214"/>
      <c r="S295" s="214"/>
      <c r="T295" s="215"/>
      <c r="AT295" s="216" t="s">
        <v>183</v>
      </c>
      <c r="AU295" s="216" t="s">
        <v>82</v>
      </c>
      <c r="AV295" s="11" t="s">
        <v>80</v>
      </c>
      <c r="AW295" s="11" t="s">
        <v>35</v>
      </c>
      <c r="AX295" s="11" t="s">
        <v>72</v>
      </c>
      <c r="AY295" s="216" t="s">
        <v>173</v>
      </c>
    </row>
    <row r="296" spans="2:51" s="12" customFormat="1" ht="13.5">
      <c r="B296" s="217"/>
      <c r="C296" s="218"/>
      <c r="D296" s="207" t="s">
        <v>183</v>
      </c>
      <c r="E296" s="219" t="s">
        <v>21</v>
      </c>
      <c r="F296" s="220" t="s">
        <v>806</v>
      </c>
      <c r="G296" s="218"/>
      <c r="H296" s="221">
        <v>19.37</v>
      </c>
      <c r="I296" s="222"/>
      <c r="J296" s="218"/>
      <c r="K296" s="218"/>
      <c r="L296" s="223"/>
      <c r="M296" s="224"/>
      <c r="N296" s="225"/>
      <c r="O296" s="225"/>
      <c r="P296" s="225"/>
      <c r="Q296" s="225"/>
      <c r="R296" s="225"/>
      <c r="S296" s="225"/>
      <c r="T296" s="226"/>
      <c r="AT296" s="227" t="s">
        <v>183</v>
      </c>
      <c r="AU296" s="227" t="s">
        <v>82</v>
      </c>
      <c r="AV296" s="12" t="s">
        <v>82</v>
      </c>
      <c r="AW296" s="12" t="s">
        <v>35</v>
      </c>
      <c r="AX296" s="12" t="s">
        <v>72</v>
      </c>
      <c r="AY296" s="227" t="s">
        <v>173</v>
      </c>
    </row>
    <row r="297" spans="2:51" s="11" customFormat="1" ht="13.5">
      <c r="B297" s="205"/>
      <c r="C297" s="206"/>
      <c r="D297" s="207" t="s">
        <v>183</v>
      </c>
      <c r="E297" s="208" t="s">
        <v>21</v>
      </c>
      <c r="F297" s="209" t="s">
        <v>352</v>
      </c>
      <c r="G297" s="206"/>
      <c r="H297" s="210" t="s">
        <v>21</v>
      </c>
      <c r="I297" s="211"/>
      <c r="J297" s="206"/>
      <c r="K297" s="206"/>
      <c r="L297" s="212"/>
      <c r="M297" s="213"/>
      <c r="N297" s="214"/>
      <c r="O297" s="214"/>
      <c r="P297" s="214"/>
      <c r="Q297" s="214"/>
      <c r="R297" s="214"/>
      <c r="S297" s="214"/>
      <c r="T297" s="215"/>
      <c r="AT297" s="216" t="s">
        <v>183</v>
      </c>
      <c r="AU297" s="216" t="s">
        <v>82</v>
      </c>
      <c r="AV297" s="11" t="s">
        <v>80</v>
      </c>
      <c r="AW297" s="11" t="s">
        <v>35</v>
      </c>
      <c r="AX297" s="11" t="s">
        <v>72</v>
      </c>
      <c r="AY297" s="216" t="s">
        <v>173</v>
      </c>
    </row>
    <row r="298" spans="2:51" s="11" customFormat="1" ht="13.5">
      <c r="B298" s="205"/>
      <c r="C298" s="206"/>
      <c r="D298" s="207" t="s">
        <v>183</v>
      </c>
      <c r="E298" s="208" t="s">
        <v>21</v>
      </c>
      <c r="F298" s="209" t="s">
        <v>1150</v>
      </c>
      <c r="G298" s="206"/>
      <c r="H298" s="210" t="s">
        <v>21</v>
      </c>
      <c r="I298" s="211"/>
      <c r="J298" s="206"/>
      <c r="K298" s="206"/>
      <c r="L298" s="212"/>
      <c r="M298" s="213"/>
      <c r="N298" s="214"/>
      <c r="O298" s="214"/>
      <c r="P298" s="214"/>
      <c r="Q298" s="214"/>
      <c r="R298" s="214"/>
      <c r="S298" s="214"/>
      <c r="T298" s="215"/>
      <c r="AT298" s="216" t="s">
        <v>183</v>
      </c>
      <c r="AU298" s="216" t="s">
        <v>82</v>
      </c>
      <c r="AV298" s="11" t="s">
        <v>80</v>
      </c>
      <c r="AW298" s="11" t="s">
        <v>35</v>
      </c>
      <c r="AX298" s="11" t="s">
        <v>72</v>
      </c>
      <c r="AY298" s="216" t="s">
        <v>173</v>
      </c>
    </row>
    <row r="299" spans="2:51" s="12" customFormat="1" ht="13.5">
      <c r="B299" s="217"/>
      <c r="C299" s="218"/>
      <c r="D299" s="207" t="s">
        <v>183</v>
      </c>
      <c r="E299" s="219" t="s">
        <v>21</v>
      </c>
      <c r="F299" s="220" t="s">
        <v>185</v>
      </c>
      <c r="G299" s="218"/>
      <c r="H299" s="221">
        <v>75.87</v>
      </c>
      <c r="I299" s="222"/>
      <c r="J299" s="218"/>
      <c r="K299" s="218"/>
      <c r="L299" s="223"/>
      <c r="M299" s="224"/>
      <c r="N299" s="225"/>
      <c r="O299" s="225"/>
      <c r="P299" s="225"/>
      <c r="Q299" s="225"/>
      <c r="R299" s="225"/>
      <c r="S299" s="225"/>
      <c r="T299" s="226"/>
      <c r="AT299" s="227" t="s">
        <v>183</v>
      </c>
      <c r="AU299" s="227" t="s">
        <v>82</v>
      </c>
      <c r="AV299" s="12" t="s">
        <v>82</v>
      </c>
      <c r="AW299" s="12" t="s">
        <v>35</v>
      </c>
      <c r="AX299" s="12" t="s">
        <v>72</v>
      </c>
      <c r="AY299" s="227" t="s">
        <v>173</v>
      </c>
    </row>
    <row r="300" spans="2:51" s="11" customFormat="1" ht="13.5">
      <c r="B300" s="205"/>
      <c r="C300" s="206"/>
      <c r="D300" s="207" t="s">
        <v>183</v>
      </c>
      <c r="E300" s="208" t="s">
        <v>21</v>
      </c>
      <c r="F300" s="209" t="s">
        <v>1082</v>
      </c>
      <c r="G300" s="206"/>
      <c r="H300" s="210" t="s">
        <v>21</v>
      </c>
      <c r="I300" s="211"/>
      <c r="J300" s="206"/>
      <c r="K300" s="206"/>
      <c r="L300" s="212"/>
      <c r="M300" s="213"/>
      <c r="N300" s="214"/>
      <c r="O300" s="214"/>
      <c r="P300" s="214"/>
      <c r="Q300" s="214"/>
      <c r="R300" s="214"/>
      <c r="S300" s="214"/>
      <c r="T300" s="215"/>
      <c r="AT300" s="216" t="s">
        <v>183</v>
      </c>
      <c r="AU300" s="216" t="s">
        <v>82</v>
      </c>
      <c r="AV300" s="11" t="s">
        <v>80</v>
      </c>
      <c r="AW300" s="11" t="s">
        <v>35</v>
      </c>
      <c r="AX300" s="11" t="s">
        <v>72</v>
      </c>
      <c r="AY300" s="216" t="s">
        <v>173</v>
      </c>
    </row>
    <row r="301" spans="2:51" s="11" customFormat="1" ht="13.5">
      <c r="B301" s="205"/>
      <c r="C301" s="206"/>
      <c r="D301" s="207" t="s">
        <v>183</v>
      </c>
      <c r="E301" s="208" t="s">
        <v>21</v>
      </c>
      <c r="F301" s="209" t="s">
        <v>1150</v>
      </c>
      <c r="G301" s="206"/>
      <c r="H301" s="210" t="s">
        <v>21</v>
      </c>
      <c r="I301" s="211"/>
      <c r="J301" s="206"/>
      <c r="K301" s="206"/>
      <c r="L301" s="212"/>
      <c r="M301" s="213"/>
      <c r="N301" s="214"/>
      <c r="O301" s="214"/>
      <c r="P301" s="214"/>
      <c r="Q301" s="214"/>
      <c r="R301" s="214"/>
      <c r="S301" s="214"/>
      <c r="T301" s="215"/>
      <c r="AT301" s="216" t="s">
        <v>183</v>
      </c>
      <c r="AU301" s="216" t="s">
        <v>82</v>
      </c>
      <c r="AV301" s="11" t="s">
        <v>80</v>
      </c>
      <c r="AW301" s="11" t="s">
        <v>35</v>
      </c>
      <c r="AX301" s="11" t="s">
        <v>72</v>
      </c>
      <c r="AY301" s="216" t="s">
        <v>173</v>
      </c>
    </row>
    <row r="302" spans="2:51" s="12" customFormat="1" ht="13.5">
      <c r="B302" s="217"/>
      <c r="C302" s="218"/>
      <c r="D302" s="207" t="s">
        <v>183</v>
      </c>
      <c r="E302" s="219" t="s">
        <v>21</v>
      </c>
      <c r="F302" s="220" t="s">
        <v>854</v>
      </c>
      <c r="G302" s="218"/>
      <c r="H302" s="221">
        <v>9.44</v>
      </c>
      <c r="I302" s="222"/>
      <c r="J302" s="218"/>
      <c r="K302" s="218"/>
      <c r="L302" s="223"/>
      <c r="M302" s="224"/>
      <c r="N302" s="225"/>
      <c r="O302" s="225"/>
      <c r="P302" s="225"/>
      <c r="Q302" s="225"/>
      <c r="R302" s="225"/>
      <c r="S302" s="225"/>
      <c r="T302" s="226"/>
      <c r="AT302" s="227" t="s">
        <v>183</v>
      </c>
      <c r="AU302" s="227" t="s">
        <v>82</v>
      </c>
      <c r="AV302" s="12" t="s">
        <v>82</v>
      </c>
      <c r="AW302" s="12" t="s">
        <v>35</v>
      </c>
      <c r="AX302" s="12" t="s">
        <v>72</v>
      </c>
      <c r="AY302" s="227" t="s">
        <v>173</v>
      </c>
    </row>
    <row r="303" spans="2:51" s="11" customFormat="1" ht="13.5">
      <c r="B303" s="205"/>
      <c r="C303" s="206"/>
      <c r="D303" s="207" t="s">
        <v>183</v>
      </c>
      <c r="E303" s="208" t="s">
        <v>21</v>
      </c>
      <c r="F303" s="209" t="s">
        <v>725</v>
      </c>
      <c r="G303" s="206"/>
      <c r="H303" s="210" t="s">
        <v>21</v>
      </c>
      <c r="I303" s="211"/>
      <c r="J303" s="206"/>
      <c r="K303" s="206"/>
      <c r="L303" s="212"/>
      <c r="M303" s="213"/>
      <c r="N303" s="214"/>
      <c r="O303" s="214"/>
      <c r="P303" s="214"/>
      <c r="Q303" s="214"/>
      <c r="R303" s="214"/>
      <c r="S303" s="214"/>
      <c r="T303" s="215"/>
      <c r="AT303" s="216" t="s">
        <v>183</v>
      </c>
      <c r="AU303" s="216" t="s">
        <v>82</v>
      </c>
      <c r="AV303" s="11" t="s">
        <v>80</v>
      </c>
      <c r="AW303" s="11" t="s">
        <v>35</v>
      </c>
      <c r="AX303" s="11" t="s">
        <v>72</v>
      </c>
      <c r="AY303" s="216" t="s">
        <v>173</v>
      </c>
    </row>
    <row r="304" spans="2:51" s="11" customFormat="1" ht="13.5">
      <c r="B304" s="205"/>
      <c r="C304" s="206"/>
      <c r="D304" s="207" t="s">
        <v>183</v>
      </c>
      <c r="E304" s="208" t="s">
        <v>21</v>
      </c>
      <c r="F304" s="209" t="s">
        <v>1150</v>
      </c>
      <c r="G304" s="206"/>
      <c r="H304" s="210" t="s">
        <v>21</v>
      </c>
      <c r="I304" s="211"/>
      <c r="J304" s="206"/>
      <c r="K304" s="206"/>
      <c r="L304" s="212"/>
      <c r="M304" s="213"/>
      <c r="N304" s="214"/>
      <c r="O304" s="214"/>
      <c r="P304" s="214"/>
      <c r="Q304" s="214"/>
      <c r="R304" s="214"/>
      <c r="S304" s="214"/>
      <c r="T304" s="215"/>
      <c r="AT304" s="216" t="s">
        <v>183</v>
      </c>
      <c r="AU304" s="216" t="s">
        <v>82</v>
      </c>
      <c r="AV304" s="11" t="s">
        <v>80</v>
      </c>
      <c r="AW304" s="11" t="s">
        <v>35</v>
      </c>
      <c r="AX304" s="11" t="s">
        <v>72</v>
      </c>
      <c r="AY304" s="216" t="s">
        <v>173</v>
      </c>
    </row>
    <row r="305" spans="2:51" s="12" customFormat="1" ht="13.5">
      <c r="B305" s="217"/>
      <c r="C305" s="218"/>
      <c r="D305" s="207" t="s">
        <v>183</v>
      </c>
      <c r="E305" s="219" t="s">
        <v>21</v>
      </c>
      <c r="F305" s="220" t="s">
        <v>804</v>
      </c>
      <c r="G305" s="218"/>
      <c r="H305" s="221">
        <v>2.74</v>
      </c>
      <c r="I305" s="222"/>
      <c r="J305" s="218"/>
      <c r="K305" s="218"/>
      <c r="L305" s="223"/>
      <c r="M305" s="224"/>
      <c r="N305" s="225"/>
      <c r="O305" s="225"/>
      <c r="P305" s="225"/>
      <c r="Q305" s="225"/>
      <c r="R305" s="225"/>
      <c r="S305" s="225"/>
      <c r="T305" s="226"/>
      <c r="AT305" s="227" t="s">
        <v>183</v>
      </c>
      <c r="AU305" s="227" t="s">
        <v>82</v>
      </c>
      <c r="AV305" s="12" t="s">
        <v>82</v>
      </c>
      <c r="AW305" s="12" t="s">
        <v>35</v>
      </c>
      <c r="AX305" s="12" t="s">
        <v>72</v>
      </c>
      <c r="AY305" s="227" t="s">
        <v>173</v>
      </c>
    </row>
    <row r="306" spans="2:51" s="11" customFormat="1" ht="13.5">
      <c r="B306" s="205"/>
      <c r="C306" s="206"/>
      <c r="D306" s="207" t="s">
        <v>183</v>
      </c>
      <c r="E306" s="208" t="s">
        <v>21</v>
      </c>
      <c r="F306" s="209" t="s">
        <v>702</v>
      </c>
      <c r="G306" s="206"/>
      <c r="H306" s="210" t="s">
        <v>21</v>
      </c>
      <c r="I306" s="211"/>
      <c r="J306" s="206"/>
      <c r="K306" s="206"/>
      <c r="L306" s="212"/>
      <c r="M306" s="213"/>
      <c r="N306" s="214"/>
      <c r="O306" s="214"/>
      <c r="P306" s="214"/>
      <c r="Q306" s="214"/>
      <c r="R306" s="214"/>
      <c r="S306" s="214"/>
      <c r="T306" s="215"/>
      <c r="AT306" s="216" t="s">
        <v>183</v>
      </c>
      <c r="AU306" s="216" t="s">
        <v>82</v>
      </c>
      <c r="AV306" s="11" t="s">
        <v>80</v>
      </c>
      <c r="AW306" s="11" t="s">
        <v>35</v>
      </c>
      <c r="AX306" s="11" t="s">
        <v>72</v>
      </c>
      <c r="AY306" s="216" t="s">
        <v>173</v>
      </c>
    </row>
    <row r="307" spans="2:51" s="11" customFormat="1" ht="13.5">
      <c r="B307" s="205"/>
      <c r="C307" s="206"/>
      <c r="D307" s="207" t="s">
        <v>183</v>
      </c>
      <c r="E307" s="208" t="s">
        <v>21</v>
      </c>
      <c r="F307" s="209" t="s">
        <v>1150</v>
      </c>
      <c r="G307" s="206"/>
      <c r="H307" s="210" t="s">
        <v>21</v>
      </c>
      <c r="I307" s="211"/>
      <c r="J307" s="206"/>
      <c r="K307" s="206"/>
      <c r="L307" s="212"/>
      <c r="M307" s="213"/>
      <c r="N307" s="214"/>
      <c r="O307" s="214"/>
      <c r="P307" s="214"/>
      <c r="Q307" s="214"/>
      <c r="R307" s="214"/>
      <c r="S307" s="214"/>
      <c r="T307" s="215"/>
      <c r="AT307" s="216" t="s">
        <v>183</v>
      </c>
      <c r="AU307" s="216" t="s">
        <v>82</v>
      </c>
      <c r="AV307" s="11" t="s">
        <v>80</v>
      </c>
      <c r="AW307" s="11" t="s">
        <v>35</v>
      </c>
      <c r="AX307" s="11" t="s">
        <v>72</v>
      </c>
      <c r="AY307" s="216" t="s">
        <v>173</v>
      </c>
    </row>
    <row r="308" spans="2:51" s="12" customFormat="1" ht="13.5">
      <c r="B308" s="217"/>
      <c r="C308" s="218"/>
      <c r="D308" s="207" t="s">
        <v>183</v>
      </c>
      <c r="E308" s="219" t="s">
        <v>21</v>
      </c>
      <c r="F308" s="220" t="s">
        <v>803</v>
      </c>
      <c r="G308" s="218"/>
      <c r="H308" s="221">
        <v>2.28</v>
      </c>
      <c r="I308" s="222"/>
      <c r="J308" s="218"/>
      <c r="K308" s="218"/>
      <c r="L308" s="223"/>
      <c r="M308" s="224"/>
      <c r="N308" s="225"/>
      <c r="O308" s="225"/>
      <c r="P308" s="225"/>
      <c r="Q308" s="225"/>
      <c r="R308" s="225"/>
      <c r="S308" s="225"/>
      <c r="T308" s="226"/>
      <c r="AT308" s="227" t="s">
        <v>183</v>
      </c>
      <c r="AU308" s="227" t="s">
        <v>82</v>
      </c>
      <c r="AV308" s="12" t="s">
        <v>82</v>
      </c>
      <c r="AW308" s="12" t="s">
        <v>35</v>
      </c>
      <c r="AX308" s="12" t="s">
        <v>72</v>
      </c>
      <c r="AY308" s="227" t="s">
        <v>173</v>
      </c>
    </row>
    <row r="309" spans="2:51" s="11" customFormat="1" ht="13.5">
      <c r="B309" s="205"/>
      <c r="C309" s="206"/>
      <c r="D309" s="207" t="s">
        <v>183</v>
      </c>
      <c r="E309" s="208" t="s">
        <v>21</v>
      </c>
      <c r="F309" s="209" t="s">
        <v>418</v>
      </c>
      <c r="G309" s="206"/>
      <c r="H309" s="210" t="s">
        <v>21</v>
      </c>
      <c r="I309" s="211"/>
      <c r="J309" s="206"/>
      <c r="K309" s="206"/>
      <c r="L309" s="212"/>
      <c r="M309" s="213"/>
      <c r="N309" s="214"/>
      <c r="O309" s="214"/>
      <c r="P309" s="214"/>
      <c r="Q309" s="214"/>
      <c r="R309" s="214"/>
      <c r="S309" s="214"/>
      <c r="T309" s="215"/>
      <c r="AT309" s="216" t="s">
        <v>183</v>
      </c>
      <c r="AU309" s="216" t="s">
        <v>82</v>
      </c>
      <c r="AV309" s="11" t="s">
        <v>80</v>
      </c>
      <c r="AW309" s="11" t="s">
        <v>35</v>
      </c>
      <c r="AX309" s="11" t="s">
        <v>72</v>
      </c>
      <c r="AY309" s="216" t="s">
        <v>173</v>
      </c>
    </row>
    <row r="310" spans="2:51" s="11" customFormat="1" ht="13.5">
      <c r="B310" s="205"/>
      <c r="C310" s="206"/>
      <c r="D310" s="207" t="s">
        <v>183</v>
      </c>
      <c r="E310" s="208" t="s">
        <v>21</v>
      </c>
      <c r="F310" s="209" t="s">
        <v>1150</v>
      </c>
      <c r="G310" s="206"/>
      <c r="H310" s="210" t="s">
        <v>21</v>
      </c>
      <c r="I310" s="211"/>
      <c r="J310" s="206"/>
      <c r="K310" s="206"/>
      <c r="L310" s="212"/>
      <c r="M310" s="213"/>
      <c r="N310" s="214"/>
      <c r="O310" s="214"/>
      <c r="P310" s="214"/>
      <c r="Q310" s="214"/>
      <c r="R310" s="214"/>
      <c r="S310" s="214"/>
      <c r="T310" s="215"/>
      <c r="AT310" s="216" t="s">
        <v>183</v>
      </c>
      <c r="AU310" s="216" t="s">
        <v>82</v>
      </c>
      <c r="AV310" s="11" t="s">
        <v>80</v>
      </c>
      <c r="AW310" s="11" t="s">
        <v>35</v>
      </c>
      <c r="AX310" s="11" t="s">
        <v>72</v>
      </c>
      <c r="AY310" s="216" t="s">
        <v>173</v>
      </c>
    </row>
    <row r="311" spans="2:51" s="12" customFormat="1" ht="13.5">
      <c r="B311" s="217"/>
      <c r="C311" s="218"/>
      <c r="D311" s="207" t="s">
        <v>183</v>
      </c>
      <c r="E311" s="219" t="s">
        <v>21</v>
      </c>
      <c r="F311" s="220" t="s">
        <v>844</v>
      </c>
      <c r="G311" s="218"/>
      <c r="H311" s="221">
        <v>9.51</v>
      </c>
      <c r="I311" s="222"/>
      <c r="J311" s="218"/>
      <c r="K311" s="218"/>
      <c r="L311" s="223"/>
      <c r="M311" s="224"/>
      <c r="N311" s="225"/>
      <c r="O311" s="225"/>
      <c r="P311" s="225"/>
      <c r="Q311" s="225"/>
      <c r="R311" s="225"/>
      <c r="S311" s="225"/>
      <c r="T311" s="226"/>
      <c r="AT311" s="227" t="s">
        <v>183</v>
      </c>
      <c r="AU311" s="227" t="s">
        <v>82</v>
      </c>
      <c r="AV311" s="12" t="s">
        <v>82</v>
      </c>
      <c r="AW311" s="12" t="s">
        <v>35</v>
      </c>
      <c r="AX311" s="12" t="s">
        <v>72</v>
      </c>
      <c r="AY311" s="227" t="s">
        <v>173</v>
      </c>
    </row>
    <row r="312" spans="2:51" s="11" customFormat="1" ht="13.5">
      <c r="B312" s="205"/>
      <c r="C312" s="206"/>
      <c r="D312" s="207" t="s">
        <v>183</v>
      </c>
      <c r="E312" s="208" t="s">
        <v>21</v>
      </c>
      <c r="F312" s="209" t="s">
        <v>301</v>
      </c>
      <c r="G312" s="206"/>
      <c r="H312" s="210" t="s">
        <v>21</v>
      </c>
      <c r="I312" s="211"/>
      <c r="J312" s="206"/>
      <c r="K312" s="206"/>
      <c r="L312" s="212"/>
      <c r="M312" s="213"/>
      <c r="N312" s="214"/>
      <c r="O312" s="214"/>
      <c r="P312" s="214"/>
      <c r="Q312" s="214"/>
      <c r="R312" s="214"/>
      <c r="S312" s="214"/>
      <c r="T312" s="215"/>
      <c r="AT312" s="216" t="s">
        <v>183</v>
      </c>
      <c r="AU312" s="216" t="s">
        <v>82</v>
      </c>
      <c r="AV312" s="11" t="s">
        <v>80</v>
      </c>
      <c r="AW312" s="11" t="s">
        <v>35</v>
      </c>
      <c r="AX312" s="11" t="s">
        <v>72</v>
      </c>
      <c r="AY312" s="216" t="s">
        <v>173</v>
      </c>
    </row>
    <row r="313" spans="2:51" s="11" customFormat="1" ht="13.5">
      <c r="B313" s="205"/>
      <c r="C313" s="206"/>
      <c r="D313" s="207" t="s">
        <v>183</v>
      </c>
      <c r="E313" s="208" t="s">
        <v>21</v>
      </c>
      <c r="F313" s="209" t="s">
        <v>1150</v>
      </c>
      <c r="G313" s="206"/>
      <c r="H313" s="210" t="s">
        <v>21</v>
      </c>
      <c r="I313" s="211"/>
      <c r="J313" s="206"/>
      <c r="K313" s="206"/>
      <c r="L313" s="212"/>
      <c r="M313" s="213"/>
      <c r="N313" s="214"/>
      <c r="O313" s="214"/>
      <c r="P313" s="214"/>
      <c r="Q313" s="214"/>
      <c r="R313" s="214"/>
      <c r="S313" s="214"/>
      <c r="T313" s="215"/>
      <c r="AT313" s="216" t="s">
        <v>183</v>
      </c>
      <c r="AU313" s="216" t="s">
        <v>82</v>
      </c>
      <c r="AV313" s="11" t="s">
        <v>80</v>
      </c>
      <c r="AW313" s="11" t="s">
        <v>35</v>
      </c>
      <c r="AX313" s="11" t="s">
        <v>72</v>
      </c>
      <c r="AY313" s="216" t="s">
        <v>173</v>
      </c>
    </row>
    <row r="314" spans="2:51" s="12" customFormat="1" ht="13.5">
      <c r="B314" s="217"/>
      <c r="C314" s="218"/>
      <c r="D314" s="207" t="s">
        <v>183</v>
      </c>
      <c r="E314" s="219" t="s">
        <v>21</v>
      </c>
      <c r="F314" s="220" t="s">
        <v>800</v>
      </c>
      <c r="G314" s="218"/>
      <c r="H314" s="221">
        <v>6.32</v>
      </c>
      <c r="I314" s="222"/>
      <c r="J314" s="218"/>
      <c r="K314" s="218"/>
      <c r="L314" s="223"/>
      <c r="M314" s="224"/>
      <c r="N314" s="225"/>
      <c r="O314" s="225"/>
      <c r="P314" s="225"/>
      <c r="Q314" s="225"/>
      <c r="R314" s="225"/>
      <c r="S314" s="225"/>
      <c r="T314" s="226"/>
      <c r="AT314" s="227" t="s">
        <v>183</v>
      </c>
      <c r="AU314" s="227" t="s">
        <v>82</v>
      </c>
      <c r="AV314" s="12" t="s">
        <v>82</v>
      </c>
      <c r="AW314" s="12" t="s">
        <v>35</v>
      </c>
      <c r="AX314" s="12" t="s">
        <v>72</v>
      </c>
      <c r="AY314" s="227" t="s">
        <v>173</v>
      </c>
    </row>
    <row r="315" spans="2:51" s="11" customFormat="1" ht="13.5">
      <c r="B315" s="205"/>
      <c r="C315" s="206"/>
      <c r="D315" s="207" t="s">
        <v>183</v>
      </c>
      <c r="E315" s="208" t="s">
        <v>21</v>
      </c>
      <c r="F315" s="209" t="s">
        <v>773</v>
      </c>
      <c r="G315" s="206"/>
      <c r="H315" s="210" t="s">
        <v>21</v>
      </c>
      <c r="I315" s="211"/>
      <c r="J315" s="206"/>
      <c r="K315" s="206"/>
      <c r="L315" s="212"/>
      <c r="M315" s="213"/>
      <c r="N315" s="214"/>
      <c r="O315" s="214"/>
      <c r="P315" s="214"/>
      <c r="Q315" s="214"/>
      <c r="R315" s="214"/>
      <c r="S315" s="214"/>
      <c r="T315" s="215"/>
      <c r="AT315" s="216" t="s">
        <v>183</v>
      </c>
      <c r="AU315" s="216" t="s">
        <v>82</v>
      </c>
      <c r="AV315" s="11" t="s">
        <v>80</v>
      </c>
      <c r="AW315" s="11" t="s">
        <v>35</v>
      </c>
      <c r="AX315" s="11" t="s">
        <v>72</v>
      </c>
      <c r="AY315" s="216" t="s">
        <v>173</v>
      </c>
    </row>
    <row r="316" spans="2:51" s="11" customFormat="1" ht="13.5">
      <c r="B316" s="205"/>
      <c r="C316" s="206"/>
      <c r="D316" s="207" t="s">
        <v>183</v>
      </c>
      <c r="E316" s="208" t="s">
        <v>21</v>
      </c>
      <c r="F316" s="209" t="s">
        <v>1150</v>
      </c>
      <c r="G316" s="206"/>
      <c r="H316" s="210" t="s">
        <v>21</v>
      </c>
      <c r="I316" s="211"/>
      <c r="J316" s="206"/>
      <c r="K316" s="206"/>
      <c r="L316" s="212"/>
      <c r="M316" s="213"/>
      <c r="N316" s="214"/>
      <c r="O316" s="214"/>
      <c r="P316" s="214"/>
      <c r="Q316" s="214"/>
      <c r="R316" s="214"/>
      <c r="S316" s="214"/>
      <c r="T316" s="215"/>
      <c r="AT316" s="216" t="s">
        <v>183</v>
      </c>
      <c r="AU316" s="216" t="s">
        <v>82</v>
      </c>
      <c r="AV316" s="11" t="s">
        <v>80</v>
      </c>
      <c r="AW316" s="11" t="s">
        <v>35</v>
      </c>
      <c r="AX316" s="11" t="s">
        <v>72</v>
      </c>
      <c r="AY316" s="216" t="s">
        <v>173</v>
      </c>
    </row>
    <row r="317" spans="2:51" s="12" customFormat="1" ht="13.5">
      <c r="B317" s="217"/>
      <c r="C317" s="218"/>
      <c r="D317" s="207" t="s">
        <v>183</v>
      </c>
      <c r="E317" s="219" t="s">
        <v>21</v>
      </c>
      <c r="F317" s="220" t="s">
        <v>801</v>
      </c>
      <c r="G317" s="218"/>
      <c r="H317" s="221">
        <v>5.09</v>
      </c>
      <c r="I317" s="222"/>
      <c r="J317" s="218"/>
      <c r="K317" s="218"/>
      <c r="L317" s="223"/>
      <c r="M317" s="224"/>
      <c r="N317" s="225"/>
      <c r="O317" s="225"/>
      <c r="P317" s="225"/>
      <c r="Q317" s="225"/>
      <c r="R317" s="225"/>
      <c r="S317" s="225"/>
      <c r="T317" s="226"/>
      <c r="AT317" s="227" t="s">
        <v>183</v>
      </c>
      <c r="AU317" s="227" t="s">
        <v>82</v>
      </c>
      <c r="AV317" s="12" t="s">
        <v>82</v>
      </c>
      <c r="AW317" s="12" t="s">
        <v>35</v>
      </c>
      <c r="AX317" s="12" t="s">
        <v>72</v>
      </c>
      <c r="AY317" s="227" t="s">
        <v>173</v>
      </c>
    </row>
    <row r="318" spans="2:51" s="11" customFormat="1" ht="13.5">
      <c r="B318" s="205"/>
      <c r="C318" s="206"/>
      <c r="D318" s="207" t="s">
        <v>183</v>
      </c>
      <c r="E318" s="208" t="s">
        <v>21</v>
      </c>
      <c r="F318" s="209" t="s">
        <v>212</v>
      </c>
      <c r="G318" s="206"/>
      <c r="H318" s="210" t="s">
        <v>21</v>
      </c>
      <c r="I318" s="211"/>
      <c r="J318" s="206"/>
      <c r="K318" s="206"/>
      <c r="L318" s="212"/>
      <c r="M318" s="213"/>
      <c r="N318" s="214"/>
      <c r="O318" s="214"/>
      <c r="P318" s="214"/>
      <c r="Q318" s="214"/>
      <c r="R318" s="214"/>
      <c r="S318" s="214"/>
      <c r="T318" s="215"/>
      <c r="AT318" s="216" t="s">
        <v>183</v>
      </c>
      <c r="AU318" s="216" t="s">
        <v>82</v>
      </c>
      <c r="AV318" s="11" t="s">
        <v>80</v>
      </c>
      <c r="AW318" s="11" t="s">
        <v>35</v>
      </c>
      <c r="AX318" s="11" t="s">
        <v>72</v>
      </c>
      <c r="AY318" s="216" t="s">
        <v>173</v>
      </c>
    </row>
    <row r="319" spans="2:51" s="11" customFormat="1" ht="13.5">
      <c r="B319" s="205"/>
      <c r="C319" s="206"/>
      <c r="D319" s="207" t="s">
        <v>183</v>
      </c>
      <c r="E319" s="208" t="s">
        <v>21</v>
      </c>
      <c r="F319" s="209" t="s">
        <v>1150</v>
      </c>
      <c r="G319" s="206"/>
      <c r="H319" s="210" t="s">
        <v>21</v>
      </c>
      <c r="I319" s="211"/>
      <c r="J319" s="206"/>
      <c r="K319" s="206"/>
      <c r="L319" s="212"/>
      <c r="M319" s="213"/>
      <c r="N319" s="214"/>
      <c r="O319" s="214"/>
      <c r="P319" s="214"/>
      <c r="Q319" s="214"/>
      <c r="R319" s="214"/>
      <c r="S319" s="214"/>
      <c r="T319" s="215"/>
      <c r="AT319" s="216" t="s">
        <v>183</v>
      </c>
      <c r="AU319" s="216" t="s">
        <v>82</v>
      </c>
      <c r="AV319" s="11" t="s">
        <v>80</v>
      </c>
      <c r="AW319" s="11" t="s">
        <v>35</v>
      </c>
      <c r="AX319" s="11" t="s">
        <v>72</v>
      </c>
      <c r="AY319" s="216" t="s">
        <v>173</v>
      </c>
    </row>
    <row r="320" spans="2:51" s="12" customFormat="1" ht="13.5">
      <c r="B320" s="217"/>
      <c r="C320" s="218"/>
      <c r="D320" s="207" t="s">
        <v>183</v>
      </c>
      <c r="E320" s="219" t="s">
        <v>21</v>
      </c>
      <c r="F320" s="220" t="s">
        <v>802</v>
      </c>
      <c r="G320" s="218"/>
      <c r="H320" s="221">
        <v>10.21</v>
      </c>
      <c r="I320" s="222"/>
      <c r="J320" s="218"/>
      <c r="K320" s="218"/>
      <c r="L320" s="223"/>
      <c r="M320" s="224"/>
      <c r="N320" s="225"/>
      <c r="O320" s="225"/>
      <c r="P320" s="225"/>
      <c r="Q320" s="225"/>
      <c r="R320" s="225"/>
      <c r="S320" s="225"/>
      <c r="T320" s="226"/>
      <c r="AT320" s="227" t="s">
        <v>183</v>
      </c>
      <c r="AU320" s="227" t="s">
        <v>82</v>
      </c>
      <c r="AV320" s="12" t="s">
        <v>82</v>
      </c>
      <c r="AW320" s="12" t="s">
        <v>35</v>
      </c>
      <c r="AX320" s="12" t="s">
        <v>72</v>
      </c>
      <c r="AY320" s="227" t="s">
        <v>173</v>
      </c>
    </row>
    <row r="321" spans="2:51" s="11" customFormat="1" ht="13.5">
      <c r="B321" s="205"/>
      <c r="C321" s="206"/>
      <c r="D321" s="207" t="s">
        <v>183</v>
      </c>
      <c r="E321" s="208" t="s">
        <v>21</v>
      </c>
      <c r="F321" s="209" t="s">
        <v>229</v>
      </c>
      <c r="G321" s="206"/>
      <c r="H321" s="210" t="s">
        <v>21</v>
      </c>
      <c r="I321" s="211"/>
      <c r="J321" s="206"/>
      <c r="K321" s="206"/>
      <c r="L321" s="212"/>
      <c r="M321" s="213"/>
      <c r="N321" s="214"/>
      <c r="O321" s="214"/>
      <c r="P321" s="214"/>
      <c r="Q321" s="214"/>
      <c r="R321" s="214"/>
      <c r="S321" s="214"/>
      <c r="T321" s="215"/>
      <c r="AT321" s="216" t="s">
        <v>183</v>
      </c>
      <c r="AU321" s="216" t="s">
        <v>82</v>
      </c>
      <c r="AV321" s="11" t="s">
        <v>80</v>
      </c>
      <c r="AW321" s="11" t="s">
        <v>35</v>
      </c>
      <c r="AX321" s="11" t="s">
        <v>72</v>
      </c>
      <c r="AY321" s="216" t="s">
        <v>173</v>
      </c>
    </row>
    <row r="322" spans="2:51" s="11" customFormat="1" ht="13.5">
      <c r="B322" s="205"/>
      <c r="C322" s="206"/>
      <c r="D322" s="207" t="s">
        <v>183</v>
      </c>
      <c r="E322" s="208" t="s">
        <v>21</v>
      </c>
      <c r="F322" s="209" t="s">
        <v>1150</v>
      </c>
      <c r="G322" s="206"/>
      <c r="H322" s="210" t="s">
        <v>21</v>
      </c>
      <c r="I322" s="211"/>
      <c r="J322" s="206"/>
      <c r="K322" s="206"/>
      <c r="L322" s="212"/>
      <c r="M322" s="213"/>
      <c r="N322" s="214"/>
      <c r="O322" s="214"/>
      <c r="P322" s="214"/>
      <c r="Q322" s="214"/>
      <c r="R322" s="214"/>
      <c r="S322" s="214"/>
      <c r="T322" s="215"/>
      <c r="AT322" s="216" t="s">
        <v>183</v>
      </c>
      <c r="AU322" s="216" t="s">
        <v>82</v>
      </c>
      <c r="AV322" s="11" t="s">
        <v>80</v>
      </c>
      <c r="AW322" s="11" t="s">
        <v>35</v>
      </c>
      <c r="AX322" s="11" t="s">
        <v>72</v>
      </c>
      <c r="AY322" s="216" t="s">
        <v>173</v>
      </c>
    </row>
    <row r="323" spans="2:51" s="12" customFormat="1" ht="13.5">
      <c r="B323" s="217"/>
      <c r="C323" s="218"/>
      <c r="D323" s="207" t="s">
        <v>183</v>
      </c>
      <c r="E323" s="219" t="s">
        <v>21</v>
      </c>
      <c r="F323" s="220" t="s">
        <v>850</v>
      </c>
      <c r="G323" s="218"/>
      <c r="H323" s="221">
        <v>12.98</v>
      </c>
      <c r="I323" s="222"/>
      <c r="J323" s="218"/>
      <c r="K323" s="218"/>
      <c r="L323" s="223"/>
      <c r="M323" s="224"/>
      <c r="N323" s="225"/>
      <c r="O323" s="225"/>
      <c r="P323" s="225"/>
      <c r="Q323" s="225"/>
      <c r="R323" s="225"/>
      <c r="S323" s="225"/>
      <c r="T323" s="226"/>
      <c r="AT323" s="227" t="s">
        <v>183</v>
      </c>
      <c r="AU323" s="227" t="s">
        <v>82</v>
      </c>
      <c r="AV323" s="12" t="s">
        <v>82</v>
      </c>
      <c r="AW323" s="12" t="s">
        <v>35</v>
      </c>
      <c r="AX323" s="12" t="s">
        <v>72</v>
      </c>
      <c r="AY323" s="227" t="s">
        <v>173</v>
      </c>
    </row>
    <row r="324" spans="2:51" s="14" customFormat="1" ht="13.5">
      <c r="B324" s="243"/>
      <c r="C324" s="244"/>
      <c r="D324" s="207" t="s">
        <v>183</v>
      </c>
      <c r="E324" s="245" t="s">
        <v>21</v>
      </c>
      <c r="F324" s="246" t="s">
        <v>204</v>
      </c>
      <c r="G324" s="244"/>
      <c r="H324" s="247">
        <v>293.19</v>
      </c>
      <c r="I324" s="248"/>
      <c r="J324" s="244"/>
      <c r="K324" s="244"/>
      <c r="L324" s="249"/>
      <c r="M324" s="250"/>
      <c r="N324" s="251"/>
      <c r="O324" s="251"/>
      <c r="P324" s="251"/>
      <c r="Q324" s="251"/>
      <c r="R324" s="251"/>
      <c r="S324" s="251"/>
      <c r="T324" s="252"/>
      <c r="AT324" s="253" t="s">
        <v>183</v>
      </c>
      <c r="AU324" s="253" t="s">
        <v>82</v>
      </c>
      <c r="AV324" s="14" t="s">
        <v>181</v>
      </c>
      <c r="AW324" s="14" t="s">
        <v>35</v>
      </c>
      <c r="AX324" s="14" t="s">
        <v>80</v>
      </c>
      <c r="AY324" s="253" t="s">
        <v>173</v>
      </c>
    </row>
    <row r="325" spans="2:63" s="10" customFormat="1" ht="29.85" customHeight="1">
      <c r="B325" s="176"/>
      <c r="C325" s="177"/>
      <c r="D325" s="190" t="s">
        <v>71</v>
      </c>
      <c r="E325" s="191" t="s">
        <v>734</v>
      </c>
      <c r="F325" s="191" t="s">
        <v>735</v>
      </c>
      <c r="G325" s="177"/>
      <c r="H325" s="177"/>
      <c r="I325" s="180"/>
      <c r="J325" s="192">
        <f>BK325</f>
        <v>0</v>
      </c>
      <c r="K325" s="177"/>
      <c r="L325" s="182"/>
      <c r="M325" s="183"/>
      <c r="N325" s="184"/>
      <c r="O325" s="184"/>
      <c r="P325" s="185">
        <f>P326</f>
        <v>0</v>
      </c>
      <c r="Q325" s="184"/>
      <c r="R325" s="185">
        <f>R326</f>
        <v>0</v>
      </c>
      <c r="S325" s="184"/>
      <c r="T325" s="186">
        <f>T326</f>
        <v>0</v>
      </c>
      <c r="AR325" s="187" t="s">
        <v>80</v>
      </c>
      <c r="AT325" s="188" t="s">
        <v>71</v>
      </c>
      <c r="AU325" s="188" t="s">
        <v>80</v>
      </c>
      <c r="AY325" s="187" t="s">
        <v>173</v>
      </c>
      <c r="BK325" s="189">
        <f>BK326</f>
        <v>0</v>
      </c>
    </row>
    <row r="326" spans="2:65" s="1" customFormat="1" ht="44.25" customHeight="1">
      <c r="B326" s="41"/>
      <c r="C326" s="193" t="s">
        <v>328</v>
      </c>
      <c r="D326" s="193" t="s">
        <v>176</v>
      </c>
      <c r="E326" s="194" t="s">
        <v>736</v>
      </c>
      <c r="F326" s="195" t="s">
        <v>737</v>
      </c>
      <c r="G326" s="196" t="s">
        <v>463</v>
      </c>
      <c r="H326" s="197">
        <v>2.811</v>
      </c>
      <c r="I326" s="198"/>
      <c r="J326" s="199">
        <f>ROUND(I326*H326,2)</f>
        <v>0</v>
      </c>
      <c r="K326" s="195" t="s">
        <v>180</v>
      </c>
      <c r="L326" s="61"/>
      <c r="M326" s="200" t="s">
        <v>21</v>
      </c>
      <c r="N326" s="201" t="s">
        <v>43</v>
      </c>
      <c r="O326" s="42"/>
      <c r="P326" s="202">
        <f>O326*H326</f>
        <v>0</v>
      </c>
      <c r="Q326" s="202">
        <v>0</v>
      </c>
      <c r="R326" s="202">
        <f>Q326*H326</f>
        <v>0</v>
      </c>
      <c r="S326" s="202">
        <v>0</v>
      </c>
      <c r="T326" s="203">
        <f>S326*H326</f>
        <v>0</v>
      </c>
      <c r="AR326" s="24" t="s">
        <v>181</v>
      </c>
      <c r="AT326" s="24" t="s">
        <v>176</v>
      </c>
      <c r="AU326" s="24" t="s">
        <v>82</v>
      </c>
      <c r="AY326" s="24" t="s">
        <v>173</v>
      </c>
      <c r="BE326" s="204">
        <f>IF(N326="základní",J326,0)</f>
        <v>0</v>
      </c>
      <c r="BF326" s="204">
        <f>IF(N326="snížená",J326,0)</f>
        <v>0</v>
      </c>
      <c r="BG326" s="204">
        <f>IF(N326="zákl. přenesená",J326,0)</f>
        <v>0</v>
      </c>
      <c r="BH326" s="204">
        <f>IF(N326="sníž. přenesená",J326,0)</f>
        <v>0</v>
      </c>
      <c r="BI326" s="204">
        <f>IF(N326="nulová",J326,0)</f>
        <v>0</v>
      </c>
      <c r="BJ326" s="24" t="s">
        <v>80</v>
      </c>
      <c r="BK326" s="204">
        <f>ROUND(I326*H326,2)</f>
        <v>0</v>
      </c>
      <c r="BL326" s="24" t="s">
        <v>181</v>
      </c>
      <c r="BM326" s="24" t="s">
        <v>1151</v>
      </c>
    </row>
    <row r="327" spans="2:63" s="10" customFormat="1" ht="37.35" customHeight="1">
      <c r="B327" s="176"/>
      <c r="C327" s="177"/>
      <c r="D327" s="178" t="s">
        <v>71</v>
      </c>
      <c r="E327" s="179" t="s">
        <v>544</v>
      </c>
      <c r="F327" s="179" t="s">
        <v>545</v>
      </c>
      <c r="G327" s="177"/>
      <c r="H327" s="177"/>
      <c r="I327" s="180"/>
      <c r="J327" s="181">
        <f>BK327</f>
        <v>0</v>
      </c>
      <c r="K327" s="177"/>
      <c r="L327" s="182"/>
      <c r="M327" s="183"/>
      <c r="N327" s="184"/>
      <c r="O327" s="184"/>
      <c r="P327" s="185">
        <f>P328+P361+P377+P388+P572+P585</f>
        <v>0</v>
      </c>
      <c r="Q327" s="184"/>
      <c r="R327" s="185">
        <f>R328+R361+R377+R388+R572+R585</f>
        <v>2.8962050283</v>
      </c>
      <c r="S327" s="184"/>
      <c r="T327" s="186">
        <f>T328+T361+T377+T388+T572+T585</f>
        <v>0.21450884</v>
      </c>
      <c r="AR327" s="187" t="s">
        <v>82</v>
      </c>
      <c r="AT327" s="188" t="s">
        <v>71</v>
      </c>
      <c r="AU327" s="188" t="s">
        <v>72</v>
      </c>
      <c r="AY327" s="187" t="s">
        <v>173</v>
      </c>
      <c r="BK327" s="189">
        <f>BK328+BK361+BK377+BK388+BK572+BK585</f>
        <v>0</v>
      </c>
    </row>
    <row r="328" spans="2:63" s="10" customFormat="1" ht="19.9" customHeight="1">
      <c r="B328" s="176"/>
      <c r="C328" s="177"/>
      <c r="D328" s="190" t="s">
        <v>71</v>
      </c>
      <c r="E328" s="191" t="s">
        <v>811</v>
      </c>
      <c r="F328" s="191" t="s">
        <v>812</v>
      </c>
      <c r="G328" s="177"/>
      <c r="H328" s="177"/>
      <c r="I328" s="180"/>
      <c r="J328" s="192">
        <f>BK328</f>
        <v>0</v>
      </c>
      <c r="K328" s="177"/>
      <c r="L328" s="182"/>
      <c r="M328" s="183"/>
      <c r="N328" s="184"/>
      <c r="O328" s="184"/>
      <c r="P328" s="185">
        <f>SUM(P329:P360)</f>
        <v>0</v>
      </c>
      <c r="Q328" s="184"/>
      <c r="R328" s="185">
        <f>SUM(R329:R360)</f>
        <v>0.140124</v>
      </c>
      <c r="S328" s="184"/>
      <c r="T328" s="186">
        <f>SUM(T329:T360)</f>
        <v>0</v>
      </c>
      <c r="AR328" s="187" t="s">
        <v>82</v>
      </c>
      <c r="AT328" s="188" t="s">
        <v>71</v>
      </c>
      <c r="AU328" s="188" t="s">
        <v>80</v>
      </c>
      <c r="AY328" s="187" t="s">
        <v>173</v>
      </c>
      <c r="BK328" s="189">
        <f>SUM(BK329:BK360)</f>
        <v>0</v>
      </c>
    </row>
    <row r="329" spans="2:65" s="1" customFormat="1" ht="31.5" customHeight="1">
      <c r="B329" s="41"/>
      <c r="C329" s="193" t="s">
        <v>344</v>
      </c>
      <c r="D329" s="193" t="s">
        <v>176</v>
      </c>
      <c r="E329" s="194" t="s">
        <v>1152</v>
      </c>
      <c r="F329" s="195" t="s">
        <v>1153</v>
      </c>
      <c r="G329" s="196" t="s">
        <v>179</v>
      </c>
      <c r="H329" s="197">
        <v>46.708</v>
      </c>
      <c r="I329" s="198"/>
      <c r="J329" s="199">
        <f>ROUND(I329*H329,2)</f>
        <v>0</v>
      </c>
      <c r="K329" s="195" t="s">
        <v>180</v>
      </c>
      <c r="L329" s="61"/>
      <c r="M329" s="200" t="s">
        <v>21</v>
      </c>
      <c r="N329" s="201" t="s">
        <v>43</v>
      </c>
      <c r="O329" s="42"/>
      <c r="P329" s="202">
        <f>O329*H329</f>
        <v>0</v>
      </c>
      <c r="Q329" s="202">
        <v>0.003</v>
      </c>
      <c r="R329" s="202">
        <f>Q329*H329</f>
        <v>0.140124</v>
      </c>
      <c r="S329" s="202">
        <v>0</v>
      </c>
      <c r="T329" s="203">
        <f>S329*H329</f>
        <v>0</v>
      </c>
      <c r="AR329" s="24" t="s">
        <v>465</v>
      </c>
      <c r="AT329" s="24" t="s">
        <v>176</v>
      </c>
      <c r="AU329" s="24" t="s">
        <v>82</v>
      </c>
      <c r="AY329" s="24" t="s">
        <v>173</v>
      </c>
      <c r="BE329" s="204">
        <f>IF(N329="základní",J329,0)</f>
        <v>0</v>
      </c>
      <c r="BF329" s="204">
        <f>IF(N329="snížená",J329,0)</f>
        <v>0</v>
      </c>
      <c r="BG329" s="204">
        <f>IF(N329="zákl. přenesená",J329,0)</f>
        <v>0</v>
      </c>
      <c r="BH329" s="204">
        <f>IF(N329="sníž. přenesená",J329,0)</f>
        <v>0</v>
      </c>
      <c r="BI329" s="204">
        <f>IF(N329="nulová",J329,0)</f>
        <v>0</v>
      </c>
      <c r="BJ329" s="24" t="s">
        <v>80</v>
      </c>
      <c r="BK329" s="204">
        <f>ROUND(I329*H329,2)</f>
        <v>0</v>
      </c>
      <c r="BL329" s="24" t="s">
        <v>465</v>
      </c>
      <c r="BM329" s="24" t="s">
        <v>1154</v>
      </c>
    </row>
    <row r="330" spans="2:51" s="12" customFormat="1" ht="13.5">
      <c r="B330" s="217"/>
      <c r="C330" s="218"/>
      <c r="D330" s="207" t="s">
        <v>183</v>
      </c>
      <c r="E330" s="219" t="s">
        <v>21</v>
      </c>
      <c r="F330" s="220" t="s">
        <v>21</v>
      </c>
      <c r="G330" s="218"/>
      <c r="H330" s="221">
        <v>0</v>
      </c>
      <c r="I330" s="222"/>
      <c r="J330" s="218"/>
      <c r="K330" s="218"/>
      <c r="L330" s="223"/>
      <c r="M330" s="224"/>
      <c r="N330" s="225"/>
      <c r="O330" s="225"/>
      <c r="P330" s="225"/>
      <c r="Q330" s="225"/>
      <c r="R330" s="225"/>
      <c r="S330" s="225"/>
      <c r="T330" s="226"/>
      <c r="AT330" s="227" t="s">
        <v>183</v>
      </c>
      <c r="AU330" s="227" t="s">
        <v>82</v>
      </c>
      <c r="AV330" s="12" t="s">
        <v>82</v>
      </c>
      <c r="AW330" s="12" t="s">
        <v>35</v>
      </c>
      <c r="AX330" s="12" t="s">
        <v>72</v>
      </c>
      <c r="AY330" s="227" t="s">
        <v>173</v>
      </c>
    </row>
    <row r="331" spans="2:51" s="12" customFormat="1" ht="13.5">
      <c r="B331" s="217"/>
      <c r="C331" s="218"/>
      <c r="D331" s="207" t="s">
        <v>183</v>
      </c>
      <c r="E331" s="219" t="s">
        <v>21</v>
      </c>
      <c r="F331" s="220" t="s">
        <v>21</v>
      </c>
      <c r="G331" s="218"/>
      <c r="H331" s="221">
        <v>0</v>
      </c>
      <c r="I331" s="222"/>
      <c r="J331" s="218"/>
      <c r="K331" s="218"/>
      <c r="L331" s="223"/>
      <c r="M331" s="224"/>
      <c r="N331" s="225"/>
      <c r="O331" s="225"/>
      <c r="P331" s="225"/>
      <c r="Q331" s="225"/>
      <c r="R331" s="225"/>
      <c r="S331" s="225"/>
      <c r="T331" s="226"/>
      <c r="AT331" s="227" t="s">
        <v>183</v>
      </c>
      <c r="AU331" s="227" t="s">
        <v>82</v>
      </c>
      <c r="AV331" s="12" t="s">
        <v>82</v>
      </c>
      <c r="AW331" s="12" t="s">
        <v>35</v>
      </c>
      <c r="AX331" s="12" t="s">
        <v>72</v>
      </c>
      <c r="AY331" s="227" t="s">
        <v>173</v>
      </c>
    </row>
    <row r="332" spans="2:51" s="11" customFormat="1" ht="13.5">
      <c r="B332" s="205"/>
      <c r="C332" s="206"/>
      <c r="D332" s="207" t="s">
        <v>183</v>
      </c>
      <c r="E332" s="208" t="s">
        <v>21</v>
      </c>
      <c r="F332" s="209" t="s">
        <v>1155</v>
      </c>
      <c r="G332" s="206"/>
      <c r="H332" s="210" t="s">
        <v>21</v>
      </c>
      <c r="I332" s="211"/>
      <c r="J332" s="206"/>
      <c r="K332" s="206"/>
      <c r="L332" s="212"/>
      <c r="M332" s="213"/>
      <c r="N332" s="214"/>
      <c r="O332" s="214"/>
      <c r="P332" s="214"/>
      <c r="Q332" s="214"/>
      <c r="R332" s="214"/>
      <c r="S332" s="214"/>
      <c r="T332" s="215"/>
      <c r="AT332" s="216" t="s">
        <v>183</v>
      </c>
      <c r="AU332" s="216" t="s">
        <v>82</v>
      </c>
      <c r="AV332" s="11" t="s">
        <v>80</v>
      </c>
      <c r="AW332" s="11" t="s">
        <v>35</v>
      </c>
      <c r="AX332" s="11" t="s">
        <v>72</v>
      </c>
      <c r="AY332" s="216" t="s">
        <v>173</v>
      </c>
    </row>
    <row r="333" spans="2:51" s="12" customFormat="1" ht="13.5">
      <c r="B333" s="217"/>
      <c r="C333" s="218"/>
      <c r="D333" s="207" t="s">
        <v>183</v>
      </c>
      <c r="E333" s="219" t="s">
        <v>21</v>
      </c>
      <c r="F333" s="220" t="s">
        <v>21</v>
      </c>
      <c r="G333" s="218"/>
      <c r="H333" s="221">
        <v>0</v>
      </c>
      <c r="I333" s="222"/>
      <c r="J333" s="218"/>
      <c r="K333" s="218"/>
      <c r="L333" s="223"/>
      <c r="M333" s="224"/>
      <c r="N333" s="225"/>
      <c r="O333" s="225"/>
      <c r="P333" s="225"/>
      <c r="Q333" s="225"/>
      <c r="R333" s="225"/>
      <c r="S333" s="225"/>
      <c r="T333" s="226"/>
      <c r="AT333" s="227" t="s">
        <v>183</v>
      </c>
      <c r="AU333" s="227" t="s">
        <v>82</v>
      </c>
      <c r="AV333" s="12" t="s">
        <v>82</v>
      </c>
      <c r="AW333" s="12" t="s">
        <v>35</v>
      </c>
      <c r="AX333" s="12" t="s">
        <v>72</v>
      </c>
      <c r="AY333" s="227" t="s">
        <v>173</v>
      </c>
    </row>
    <row r="334" spans="2:51" s="11" customFormat="1" ht="13.5">
      <c r="B334" s="205"/>
      <c r="C334" s="206"/>
      <c r="D334" s="207" t="s">
        <v>183</v>
      </c>
      <c r="E334" s="208" t="s">
        <v>21</v>
      </c>
      <c r="F334" s="209" t="s">
        <v>723</v>
      </c>
      <c r="G334" s="206"/>
      <c r="H334" s="210" t="s">
        <v>21</v>
      </c>
      <c r="I334" s="211"/>
      <c r="J334" s="206"/>
      <c r="K334" s="206"/>
      <c r="L334" s="212"/>
      <c r="M334" s="213"/>
      <c r="N334" s="214"/>
      <c r="O334" s="214"/>
      <c r="P334" s="214"/>
      <c r="Q334" s="214"/>
      <c r="R334" s="214"/>
      <c r="S334" s="214"/>
      <c r="T334" s="215"/>
      <c r="AT334" s="216" t="s">
        <v>183</v>
      </c>
      <c r="AU334" s="216" t="s">
        <v>82</v>
      </c>
      <c r="AV334" s="11" t="s">
        <v>80</v>
      </c>
      <c r="AW334" s="11" t="s">
        <v>35</v>
      </c>
      <c r="AX334" s="11" t="s">
        <v>72</v>
      </c>
      <c r="AY334" s="216" t="s">
        <v>173</v>
      </c>
    </row>
    <row r="335" spans="2:51" s="11" customFormat="1" ht="13.5">
      <c r="B335" s="205"/>
      <c r="C335" s="206"/>
      <c r="D335" s="207" t="s">
        <v>183</v>
      </c>
      <c r="E335" s="208" t="s">
        <v>21</v>
      </c>
      <c r="F335" s="209" t="s">
        <v>702</v>
      </c>
      <c r="G335" s="206"/>
      <c r="H335" s="210" t="s">
        <v>21</v>
      </c>
      <c r="I335" s="211"/>
      <c r="J335" s="206"/>
      <c r="K335" s="206"/>
      <c r="L335" s="212"/>
      <c r="M335" s="213"/>
      <c r="N335" s="214"/>
      <c r="O335" s="214"/>
      <c r="P335" s="214"/>
      <c r="Q335" s="214"/>
      <c r="R335" s="214"/>
      <c r="S335" s="214"/>
      <c r="T335" s="215"/>
      <c r="AT335" s="216" t="s">
        <v>183</v>
      </c>
      <c r="AU335" s="216" t="s">
        <v>82</v>
      </c>
      <c r="AV335" s="11" t="s">
        <v>80</v>
      </c>
      <c r="AW335" s="11" t="s">
        <v>35</v>
      </c>
      <c r="AX335" s="11" t="s">
        <v>72</v>
      </c>
      <c r="AY335" s="216" t="s">
        <v>173</v>
      </c>
    </row>
    <row r="336" spans="2:51" s="11" customFormat="1" ht="13.5">
      <c r="B336" s="205"/>
      <c r="C336" s="206"/>
      <c r="D336" s="207" t="s">
        <v>183</v>
      </c>
      <c r="E336" s="208" t="s">
        <v>21</v>
      </c>
      <c r="F336" s="209" t="s">
        <v>1155</v>
      </c>
      <c r="G336" s="206"/>
      <c r="H336" s="210" t="s">
        <v>21</v>
      </c>
      <c r="I336" s="211"/>
      <c r="J336" s="206"/>
      <c r="K336" s="206"/>
      <c r="L336" s="212"/>
      <c r="M336" s="213"/>
      <c r="N336" s="214"/>
      <c r="O336" s="214"/>
      <c r="P336" s="214"/>
      <c r="Q336" s="214"/>
      <c r="R336" s="214"/>
      <c r="S336" s="214"/>
      <c r="T336" s="215"/>
      <c r="AT336" s="216" t="s">
        <v>183</v>
      </c>
      <c r="AU336" s="216" t="s">
        <v>82</v>
      </c>
      <c r="AV336" s="11" t="s">
        <v>80</v>
      </c>
      <c r="AW336" s="11" t="s">
        <v>35</v>
      </c>
      <c r="AX336" s="11" t="s">
        <v>72</v>
      </c>
      <c r="AY336" s="216" t="s">
        <v>173</v>
      </c>
    </row>
    <row r="337" spans="2:51" s="12" customFormat="1" ht="13.5">
      <c r="B337" s="217"/>
      <c r="C337" s="218"/>
      <c r="D337" s="207" t="s">
        <v>183</v>
      </c>
      <c r="E337" s="219" t="s">
        <v>21</v>
      </c>
      <c r="F337" s="220" t="s">
        <v>1156</v>
      </c>
      <c r="G337" s="218"/>
      <c r="H337" s="221">
        <v>12.15</v>
      </c>
      <c r="I337" s="222"/>
      <c r="J337" s="218"/>
      <c r="K337" s="218"/>
      <c r="L337" s="223"/>
      <c r="M337" s="224"/>
      <c r="N337" s="225"/>
      <c r="O337" s="225"/>
      <c r="P337" s="225"/>
      <c r="Q337" s="225"/>
      <c r="R337" s="225"/>
      <c r="S337" s="225"/>
      <c r="T337" s="226"/>
      <c r="AT337" s="227" t="s">
        <v>183</v>
      </c>
      <c r="AU337" s="227" t="s">
        <v>82</v>
      </c>
      <c r="AV337" s="12" t="s">
        <v>82</v>
      </c>
      <c r="AW337" s="12" t="s">
        <v>35</v>
      </c>
      <c r="AX337" s="12" t="s">
        <v>72</v>
      </c>
      <c r="AY337" s="227" t="s">
        <v>173</v>
      </c>
    </row>
    <row r="338" spans="2:51" s="11" customFormat="1" ht="13.5">
      <c r="B338" s="205"/>
      <c r="C338" s="206"/>
      <c r="D338" s="207" t="s">
        <v>183</v>
      </c>
      <c r="E338" s="208" t="s">
        <v>21</v>
      </c>
      <c r="F338" s="209" t="s">
        <v>723</v>
      </c>
      <c r="G338" s="206"/>
      <c r="H338" s="210" t="s">
        <v>21</v>
      </c>
      <c r="I338" s="211"/>
      <c r="J338" s="206"/>
      <c r="K338" s="206"/>
      <c r="L338" s="212"/>
      <c r="M338" s="213"/>
      <c r="N338" s="214"/>
      <c r="O338" s="214"/>
      <c r="P338" s="214"/>
      <c r="Q338" s="214"/>
      <c r="R338" s="214"/>
      <c r="S338" s="214"/>
      <c r="T338" s="215"/>
      <c r="AT338" s="216" t="s">
        <v>183</v>
      </c>
      <c r="AU338" s="216" t="s">
        <v>82</v>
      </c>
      <c r="AV338" s="11" t="s">
        <v>80</v>
      </c>
      <c r="AW338" s="11" t="s">
        <v>35</v>
      </c>
      <c r="AX338" s="11" t="s">
        <v>72</v>
      </c>
      <c r="AY338" s="216" t="s">
        <v>173</v>
      </c>
    </row>
    <row r="339" spans="2:51" s="11" customFormat="1" ht="13.5">
      <c r="B339" s="205"/>
      <c r="C339" s="206"/>
      <c r="D339" s="207" t="s">
        <v>183</v>
      </c>
      <c r="E339" s="208" t="s">
        <v>21</v>
      </c>
      <c r="F339" s="209" t="s">
        <v>725</v>
      </c>
      <c r="G339" s="206"/>
      <c r="H339" s="210" t="s">
        <v>21</v>
      </c>
      <c r="I339" s="211"/>
      <c r="J339" s="206"/>
      <c r="K339" s="206"/>
      <c r="L339" s="212"/>
      <c r="M339" s="213"/>
      <c r="N339" s="214"/>
      <c r="O339" s="214"/>
      <c r="P339" s="214"/>
      <c r="Q339" s="214"/>
      <c r="R339" s="214"/>
      <c r="S339" s="214"/>
      <c r="T339" s="215"/>
      <c r="AT339" s="216" t="s">
        <v>183</v>
      </c>
      <c r="AU339" s="216" t="s">
        <v>82</v>
      </c>
      <c r="AV339" s="11" t="s">
        <v>80</v>
      </c>
      <c r="AW339" s="11" t="s">
        <v>35</v>
      </c>
      <c r="AX339" s="11" t="s">
        <v>72</v>
      </c>
      <c r="AY339" s="216" t="s">
        <v>173</v>
      </c>
    </row>
    <row r="340" spans="2:51" s="11" customFormat="1" ht="13.5">
      <c r="B340" s="205"/>
      <c r="C340" s="206"/>
      <c r="D340" s="207" t="s">
        <v>183</v>
      </c>
      <c r="E340" s="208" t="s">
        <v>21</v>
      </c>
      <c r="F340" s="209" t="s">
        <v>1155</v>
      </c>
      <c r="G340" s="206"/>
      <c r="H340" s="210" t="s">
        <v>21</v>
      </c>
      <c r="I340" s="211"/>
      <c r="J340" s="206"/>
      <c r="K340" s="206"/>
      <c r="L340" s="212"/>
      <c r="M340" s="213"/>
      <c r="N340" s="214"/>
      <c r="O340" s="214"/>
      <c r="P340" s="214"/>
      <c r="Q340" s="214"/>
      <c r="R340" s="214"/>
      <c r="S340" s="214"/>
      <c r="T340" s="215"/>
      <c r="AT340" s="216" t="s">
        <v>183</v>
      </c>
      <c r="AU340" s="216" t="s">
        <v>82</v>
      </c>
      <c r="AV340" s="11" t="s">
        <v>80</v>
      </c>
      <c r="AW340" s="11" t="s">
        <v>35</v>
      </c>
      <c r="AX340" s="11" t="s">
        <v>72</v>
      </c>
      <c r="AY340" s="216" t="s">
        <v>173</v>
      </c>
    </row>
    <row r="341" spans="2:51" s="12" customFormat="1" ht="13.5">
      <c r="B341" s="217"/>
      <c r="C341" s="218"/>
      <c r="D341" s="207" t="s">
        <v>183</v>
      </c>
      <c r="E341" s="219" t="s">
        <v>21</v>
      </c>
      <c r="F341" s="220" t="s">
        <v>1157</v>
      </c>
      <c r="G341" s="218"/>
      <c r="H341" s="221">
        <v>13.932</v>
      </c>
      <c r="I341" s="222"/>
      <c r="J341" s="218"/>
      <c r="K341" s="218"/>
      <c r="L341" s="223"/>
      <c r="M341" s="224"/>
      <c r="N341" s="225"/>
      <c r="O341" s="225"/>
      <c r="P341" s="225"/>
      <c r="Q341" s="225"/>
      <c r="R341" s="225"/>
      <c r="S341" s="225"/>
      <c r="T341" s="226"/>
      <c r="AT341" s="227" t="s">
        <v>183</v>
      </c>
      <c r="AU341" s="227" t="s">
        <v>82</v>
      </c>
      <c r="AV341" s="12" t="s">
        <v>82</v>
      </c>
      <c r="AW341" s="12" t="s">
        <v>35</v>
      </c>
      <c r="AX341" s="12" t="s">
        <v>72</v>
      </c>
      <c r="AY341" s="227" t="s">
        <v>173</v>
      </c>
    </row>
    <row r="342" spans="2:51" s="11" customFormat="1" ht="13.5">
      <c r="B342" s="205"/>
      <c r="C342" s="206"/>
      <c r="D342" s="207" t="s">
        <v>183</v>
      </c>
      <c r="E342" s="208" t="s">
        <v>21</v>
      </c>
      <c r="F342" s="209" t="s">
        <v>723</v>
      </c>
      <c r="G342" s="206"/>
      <c r="H342" s="210" t="s">
        <v>21</v>
      </c>
      <c r="I342" s="211"/>
      <c r="J342" s="206"/>
      <c r="K342" s="206"/>
      <c r="L342" s="212"/>
      <c r="M342" s="213"/>
      <c r="N342" s="214"/>
      <c r="O342" s="214"/>
      <c r="P342" s="214"/>
      <c r="Q342" s="214"/>
      <c r="R342" s="214"/>
      <c r="S342" s="214"/>
      <c r="T342" s="215"/>
      <c r="AT342" s="216" t="s">
        <v>183</v>
      </c>
      <c r="AU342" s="216" t="s">
        <v>82</v>
      </c>
      <c r="AV342" s="11" t="s">
        <v>80</v>
      </c>
      <c r="AW342" s="11" t="s">
        <v>35</v>
      </c>
      <c r="AX342" s="11" t="s">
        <v>72</v>
      </c>
      <c r="AY342" s="216" t="s">
        <v>173</v>
      </c>
    </row>
    <row r="343" spans="2:51" s="11" customFormat="1" ht="13.5">
      <c r="B343" s="205"/>
      <c r="C343" s="206"/>
      <c r="D343" s="207" t="s">
        <v>183</v>
      </c>
      <c r="E343" s="208" t="s">
        <v>21</v>
      </c>
      <c r="F343" s="209" t="s">
        <v>694</v>
      </c>
      <c r="G343" s="206"/>
      <c r="H343" s="210" t="s">
        <v>21</v>
      </c>
      <c r="I343" s="211"/>
      <c r="J343" s="206"/>
      <c r="K343" s="206"/>
      <c r="L343" s="212"/>
      <c r="M343" s="213"/>
      <c r="N343" s="214"/>
      <c r="O343" s="214"/>
      <c r="P343" s="214"/>
      <c r="Q343" s="214"/>
      <c r="R343" s="214"/>
      <c r="S343" s="214"/>
      <c r="T343" s="215"/>
      <c r="AT343" s="216" t="s">
        <v>183</v>
      </c>
      <c r="AU343" s="216" t="s">
        <v>82</v>
      </c>
      <c r="AV343" s="11" t="s">
        <v>80</v>
      </c>
      <c r="AW343" s="11" t="s">
        <v>35</v>
      </c>
      <c r="AX343" s="11" t="s">
        <v>72</v>
      </c>
      <c r="AY343" s="216" t="s">
        <v>173</v>
      </c>
    </row>
    <row r="344" spans="2:51" s="11" customFormat="1" ht="13.5">
      <c r="B344" s="205"/>
      <c r="C344" s="206"/>
      <c r="D344" s="207" t="s">
        <v>183</v>
      </c>
      <c r="E344" s="208" t="s">
        <v>21</v>
      </c>
      <c r="F344" s="209" t="s">
        <v>1155</v>
      </c>
      <c r="G344" s="206"/>
      <c r="H344" s="210" t="s">
        <v>21</v>
      </c>
      <c r="I344" s="211"/>
      <c r="J344" s="206"/>
      <c r="K344" s="206"/>
      <c r="L344" s="212"/>
      <c r="M344" s="213"/>
      <c r="N344" s="214"/>
      <c r="O344" s="214"/>
      <c r="P344" s="214"/>
      <c r="Q344" s="214"/>
      <c r="R344" s="214"/>
      <c r="S344" s="214"/>
      <c r="T344" s="215"/>
      <c r="AT344" s="216" t="s">
        <v>183</v>
      </c>
      <c r="AU344" s="216" t="s">
        <v>82</v>
      </c>
      <c r="AV344" s="11" t="s">
        <v>80</v>
      </c>
      <c r="AW344" s="11" t="s">
        <v>35</v>
      </c>
      <c r="AX344" s="11" t="s">
        <v>72</v>
      </c>
      <c r="AY344" s="216" t="s">
        <v>173</v>
      </c>
    </row>
    <row r="345" spans="2:51" s="12" customFormat="1" ht="13.5">
      <c r="B345" s="217"/>
      <c r="C345" s="218"/>
      <c r="D345" s="207" t="s">
        <v>183</v>
      </c>
      <c r="E345" s="219" t="s">
        <v>21</v>
      </c>
      <c r="F345" s="220" t="s">
        <v>1158</v>
      </c>
      <c r="G345" s="218"/>
      <c r="H345" s="221">
        <v>9.038</v>
      </c>
      <c r="I345" s="222"/>
      <c r="J345" s="218"/>
      <c r="K345" s="218"/>
      <c r="L345" s="223"/>
      <c r="M345" s="224"/>
      <c r="N345" s="225"/>
      <c r="O345" s="225"/>
      <c r="P345" s="225"/>
      <c r="Q345" s="225"/>
      <c r="R345" s="225"/>
      <c r="S345" s="225"/>
      <c r="T345" s="226"/>
      <c r="AT345" s="227" t="s">
        <v>183</v>
      </c>
      <c r="AU345" s="227" t="s">
        <v>82</v>
      </c>
      <c r="AV345" s="12" t="s">
        <v>82</v>
      </c>
      <c r="AW345" s="12" t="s">
        <v>35</v>
      </c>
      <c r="AX345" s="12" t="s">
        <v>72</v>
      </c>
      <c r="AY345" s="227" t="s">
        <v>173</v>
      </c>
    </row>
    <row r="346" spans="2:51" s="11" customFormat="1" ht="13.5">
      <c r="B346" s="205"/>
      <c r="C346" s="206"/>
      <c r="D346" s="207" t="s">
        <v>183</v>
      </c>
      <c r="E346" s="208" t="s">
        <v>21</v>
      </c>
      <c r="F346" s="209" t="s">
        <v>723</v>
      </c>
      <c r="G346" s="206"/>
      <c r="H346" s="210" t="s">
        <v>21</v>
      </c>
      <c r="I346" s="211"/>
      <c r="J346" s="206"/>
      <c r="K346" s="206"/>
      <c r="L346" s="212"/>
      <c r="M346" s="213"/>
      <c r="N346" s="214"/>
      <c r="O346" s="214"/>
      <c r="P346" s="214"/>
      <c r="Q346" s="214"/>
      <c r="R346" s="214"/>
      <c r="S346" s="214"/>
      <c r="T346" s="215"/>
      <c r="AT346" s="216" t="s">
        <v>183</v>
      </c>
      <c r="AU346" s="216" t="s">
        <v>82</v>
      </c>
      <c r="AV346" s="11" t="s">
        <v>80</v>
      </c>
      <c r="AW346" s="11" t="s">
        <v>35</v>
      </c>
      <c r="AX346" s="11" t="s">
        <v>72</v>
      </c>
      <c r="AY346" s="216" t="s">
        <v>173</v>
      </c>
    </row>
    <row r="347" spans="2:51" s="11" customFormat="1" ht="13.5">
      <c r="B347" s="205"/>
      <c r="C347" s="206"/>
      <c r="D347" s="207" t="s">
        <v>183</v>
      </c>
      <c r="E347" s="208" t="s">
        <v>21</v>
      </c>
      <c r="F347" s="209" t="s">
        <v>309</v>
      </c>
      <c r="G347" s="206"/>
      <c r="H347" s="210" t="s">
        <v>21</v>
      </c>
      <c r="I347" s="211"/>
      <c r="J347" s="206"/>
      <c r="K347" s="206"/>
      <c r="L347" s="212"/>
      <c r="M347" s="213"/>
      <c r="N347" s="214"/>
      <c r="O347" s="214"/>
      <c r="P347" s="214"/>
      <c r="Q347" s="214"/>
      <c r="R347" s="214"/>
      <c r="S347" s="214"/>
      <c r="T347" s="215"/>
      <c r="AT347" s="216" t="s">
        <v>183</v>
      </c>
      <c r="AU347" s="216" t="s">
        <v>82</v>
      </c>
      <c r="AV347" s="11" t="s">
        <v>80</v>
      </c>
      <c r="AW347" s="11" t="s">
        <v>35</v>
      </c>
      <c r="AX347" s="11" t="s">
        <v>72</v>
      </c>
      <c r="AY347" s="216" t="s">
        <v>173</v>
      </c>
    </row>
    <row r="348" spans="2:51" s="11" customFormat="1" ht="13.5">
      <c r="B348" s="205"/>
      <c r="C348" s="206"/>
      <c r="D348" s="207" t="s">
        <v>183</v>
      </c>
      <c r="E348" s="208" t="s">
        <v>21</v>
      </c>
      <c r="F348" s="209" t="s">
        <v>1155</v>
      </c>
      <c r="G348" s="206"/>
      <c r="H348" s="210" t="s">
        <v>21</v>
      </c>
      <c r="I348" s="211"/>
      <c r="J348" s="206"/>
      <c r="K348" s="206"/>
      <c r="L348" s="212"/>
      <c r="M348" s="213"/>
      <c r="N348" s="214"/>
      <c r="O348" s="214"/>
      <c r="P348" s="214"/>
      <c r="Q348" s="214"/>
      <c r="R348" s="214"/>
      <c r="S348" s="214"/>
      <c r="T348" s="215"/>
      <c r="AT348" s="216" t="s">
        <v>183</v>
      </c>
      <c r="AU348" s="216" t="s">
        <v>82</v>
      </c>
      <c r="AV348" s="11" t="s">
        <v>80</v>
      </c>
      <c r="AW348" s="11" t="s">
        <v>35</v>
      </c>
      <c r="AX348" s="11" t="s">
        <v>72</v>
      </c>
      <c r="AY348" s="216" t="s">
        <v>173</v>
      </c>
    </row>
    <row r="349" spans="2:51" s="12" customFormat="1" ht="13.5">
      <c r="B349" s="217"/>
      <c r="C349" s="218"/>
      <c r="D349" s="207" t="s">
        <v>183</v>
      </c>
      <c r="E349" s="219" t="s">
        <v>21</v>
      </c>
      <c r="F349" s="220" t="s">
        <v>1159</v>
      </c>
      <c r="G349" s="218"/>
      <c r="H349" s="221">
        <v>4.088</v>
      </c>
      <c r="I349" s="222"/>
      <c r="J349" s="218"/>
      <c r="K349" s="218"/>
      <c r="L349" s="223"/>
      <c r="M349" s="224"/>
      <c r="N349" s="225"/>
      <c r="O349" s="225"/>
      <c r="P349" s="225"/>
      <c r="Q349" s="225"/>
      <c r="R349" s="225"/>
      <c r="S349" s="225"/>
      <c r="T349" s="226"/>
      <c r="AT349" s="227" t="s">
        <v>183</v>
      </c>
      <c r="AU349" s="227" t="s">
        <v>82</v>
      </c>
      <c r="AV349" s="12" t="s">
        <v>82</v>
      </c>
      <c r="AW349" s="12" t="s">
        <v>35</v>
      </c>
      <c r="AX349" s="12" t="s">
        <v>72</v>
      </c>
      <c r="AY349" s="227" t="s">
        <v>173</v>
      </c>
    </row>
    <row r="350" spans="2:51" s="11" customFormat="1" ht="13.5">
      <c r="B350" s="205"/>
      <c r="C350" s="206"/>
      <c r="D350" s="207" t="s">
        <v>183</v>
      </c>
      <c r="E350" s="208" t="s">
        <v>21</v>
      </c>
      <c r="F350" s="209" t="s">
        <v>723</v>
      </c>
      <c r="G350" s="206"/>
      <c r="H350" s="210" t="s">
        <v>21</v>
      </c>
      <c r="I350" s="211"/>
      <c r="J350" s="206"/>
      <c r="K350" s="206"/>
      <c r="L350" s="212"/>
      <c r="M350" s="213"/>
      <c r="N350" s="214"/>
      <c r="O350" s="214"/>
      <c r="P350" s="214"/>
      <c r="Q350" s="214"/>
      <c r="R350" s="214"/>
      <c r="S350" s="214"/>
      <c r="T350" s="215"/>
      <c r="AT350" s="216" t="s">
        <v>183</v>
      </c>
      <c r="AU350" s="216" t="s">
        <v>82</v>
      </c>
      <c r="AV350" s="11" t="s">
        <v>80</v>
      </c>
      <c r="AW350" s="11" t="s">
        <v>35</v>
      </c>
      <c r="AX350" s="11" t="s">
        <v>72</v>
      </c>
      <c r="AY350" s="216" t="s">
        <v>173</v>
      </c>
    </row>
    <row r="351" spans="2:51" s="11" customFormat="1" ht="13.5">
      <c r="B351" s="205"/>
      <c r="C351" s="206"/>
      <c r="D351" s="207" t="s">
        <v>183</v>
      </c>
      <c r="E351" s="208" t="s">
        <v>21</v>
      </c>
      <c r="F351" s="209" t="s">
        <v>226</v>
      </c>
      <c r="G351" s="206"/>
      <c r="H351" s="210" t="s">
        <v>21</v>
      </c>
      <c r="I351" s="211"/>
      <c r="J351" s="206"/>
      <c r="K351" s="206"/>
      <c r="L351" s="212"/>
      <c r="M351" s="213"/>
      <c r="N351" s="214"/>
      <c r="O351" s="214"/>
      <c r="P351" s="214"/>
      <c r="Q351" s="214"/>
      <c r="R351" s="214"/>
      <c r="S351" s="214"/>
      <c r="T351" s="215"/>
      <c r="AT351" s="216" t="s">
        <v>183</v>
      </c>
      <c r="AU351" s="216" t="s">
        <v>82</v>
      </c>
      <c r="AV351" s="11" t="s">
        <v>80</v>
      </c>
      <c r="AW351" s="11" t="s">
        <v>35</v>
      </c>
      <c r="AX351" s="11" t="s">
        <v>72</v>
      </c>
      <c r="AY351" s="216" t="s">
        <v>173</v>
      </c>
    </row>
    <row r="352" spans="2:51" s="11" customFormat="1" ht="13.5">
      <c r="B352" s="205"/>
      <c r="C352" s="206"/>
      <c r="D352" s="207" t="s">
        <v>183</v>
      </c>
      <c r="E352" s="208" t="s">
        <v>21</v>
      </c>
      <c r="F352" s="209" t="s">
        <v>1155</v>
      </c>
      <c r="G352" s="206"/>
      <c r="H352" s="210" t="s">
        <v>21</v>
      </c>
      <c r="I352" s="211"/>
      <c r="J352" s="206"/>
      <c r="K352" s="206"/>
      <c r="L352" s="212"/>
      <c r="M352" s="213"/>
      <c r="N352" s="214"/>
      <c r="O352" s="214"/>
      <c r="P352" s="214"/>
      <c r="Q352" s="214"/>
      <c r="R352" s="214"/>
      <c r="S352" s="214"/>
      <c r="T352" s="215"/>
      <c r="AT352" s="216" t="s">
        <v>183</v>
      </c>
      <c r="AU352" s="216" t="s">
        <v>82</v>
      </c>
      <c r="AV352" s="11" t="s">
        <v>80</v>
      </c>
      <c r="AW352" s="11" t="s">
        <v>35</v>
      </c>
      <c r="AX352" s="11" t="s">
        <v>72</v>
      </c>
      <c r="AY352" s="216" t="s">
        <v>173</v>
      </c>
    </row>
    <row r="353" spans="2:51" s="12" customFormat="1" ht="13.5">
      <c r="B353" s="217"/>
      <c r="C353" s="218"/>
      <c r="D353" s="207" t="s">
        <v>183</v>
      </c>
      <c r="E353" s="219" t="s">
        <v>21</v>
      </c>
      <c r="F353" s="220" t="s">
        <v>1160</v>
      </c>
      <c r="G353" s="218"/>
      <c r="H353" s="221">
        <v>4.86</v>
      </c>
      <c r="I353" s="222"/>
      <c r="J353" s="218"/>
      <c r="K353" s="218"/>
      <c r="L353" s="223"/>
      <c r="M353" s="224"/>
      <c r="N353" s="225"/>
      <c r="O353" s="225"/>
      <c r="P353" s="225"/>
      <c r="Q353" s="225"/>
      <c r="R353" s="225"/>
      <c r="S353" s="225"/>
      <c r="T353" s="226"/>
      <c r="AT353" s="227" t="s">
        <v>183</v>
      </c>
      <c r="AU353" s="227" t="s">
        <v>82</v>
      </c>
      <c r="AV353" s="12" t="s">
        <v>82</v>
      </c>
      <c r="AW353" s="12" t="s">
        <v>35</v>
      </c>
      <c r="AX353" s="12" t="s">
        <v>72</v>
      </c>
      <c r="AY353" s="227" t="s">
        <v>173</v>
      </c>
    </row>
    <row r="354" spans="2:51" s="11" customFormat="1" ht="13.5">
      <c r="B354" s="205"/>
      <c r="C354" s="206"/>
      <c r="D354" s="207" t="s">
        <v>183</v>
      </c>
      <c r="E354" s="208" t="s">
        <v>21</v>
      </c>
      <c r="F354" s="209" t="s">
        <v>723</v>
      </c>
      <c r="G354" s="206"/>
      <c r="H354" s="210" t="s">
        <v>21</v>
      </c>
      <c r="I354" s="211"/>
      <c r="J354" s="206"/>
      <c r="K354" s="206"/>
      <c r="L354" s="212"/>
      <c r="M354" s="213"/>
      <c r="N354" s="214"/>
      <c r="O354" s="214"/>
      <c r="P354" s="214"/>
      <c r="Q354" s="214"/>
      <c r="R354" s="214"/>
      <c r="S354" s="214"/>
      <c r="T354" s="215"/>
      <c r="AT354" s="216" t="s">
        <v>183</v>
      </c>
      <c r="AU354" s="216" t="s">
        <v>82</v>
      </c>
      <c r="AV354" s="11" t="s">
        <v>80</v>
      </c>
      <c r="AW354" s="11" t="s">
        <v>35</v>
      </c>
      <c r="AX354" s="11" t="s">
        <v>72</v>
      </c>
      <c r="AY354" s="216" t="s">
        <v>173</v>
      </c>
    </row>
    <row r="355" spans="2:51" s="11" customFormat="1" ht="13.5">
      <c r="B355" s="205"/>
      <c r="C355" s="206"/>
      <c r="D355" s="207" t="s">
        <v>183</v>
      </c>
      <c r="E355" s="208" t="s">
        <v>21</v>
      </c>
      <c r="F355" s="209" t="s">
        <v>418</v>
      </c>
      <c r="G355" s="206"/>
      <c r="H355" s="210" t="s">
        <v>21</v>
      </c>
      <c r="I355" s="211"/>
      <c r="J355" s="206"/>
      <c r="K355" s="206"/>
      <c r="L355" s="212"/>
      <c r="M355" s="213"/>
      <c r="N355" s="214"/>
      <c r="O355" s="214"/>
      <c r="P355" s="214"/>
      <c r="Q355" s="214"/>
      <c r="R355" s="214"/>
      <c r="S355" s="214"/>
      <c r="T355" s="215"/>
      <c r="AT355" s="216" t="s">
        <v>183</v>
      </c>
      <c r="AU355" s="216" t="s">
        <v>82</v>
      </c>
      <c r="AV355" s="11" t="s">
        <v>80</v>
      </c>
      <c r="AW355" s="11" t="s">
        <v>35</v>
      </c>
      <c r="AX355" s="11" t="s">
        <v>72</v>
      </c>
      <c r="AY355" s="216" t="s">
        <v>173</v>
      </c>
    </row>
    <row r="356" spans="2:51" s="11" customFormat="1" ht="13.5">
      <c r="B356" s="205"/>
      <c r="C356" s="206"/>
      <c r="D356" s="207" t="s">
        <v>183</v>
      </c>
      <c r="E356" s="208" t="s">
        <v>21</v>
      </c>
      <c r="F356" s="209" t="s">
        <v>1155</v>
      </c>
      <c r="G356" s="206"/>
      <c r="H356" s="210" t="s">
        <v>21</v>
      </c>
      <c r="I356" s="211"/>
      <c r="J356" s="206"/>
      <c r="K356" s="206"/>
      <c r="L356" s="212"/>
      <c r="M356" s="213"/>
      <c r="N356" s="214"/>
      <c r="O356" s="214"/>
      <c r="P356" s="214"/>
      <c r="Q356" s="214"/>
      <c r="R356" s="214"/>
      <c r="S356" s="214"/>
      <c r="T356" s="215"/>
      <c r="AT356" s="216" t="s">
        <v>183</v>
      </c>
      <c r="AU356" s="216" t="s">
        <v>82</v>
      </c>
      <c r="AV356" s="11" t="s">
        <v>80</v>
      </c>
      <c r="AW356" s="11" t="s">
        <v>35</v>
      </c>
      <c r="AX356" s="11" t="s">
        <v>72</v>
      </c>
      <c r="AY356" s="216" t="s">
        <v>173</v>
      </c>
    </row>
    <row r="357" spans="2:51" s="12" customFormat="1" ht="13.5">
      <c r="B357" s="217"/>
      <c r="C357" s="218"/>
      <c r="D357" s="207" t="s">
        <v>183</v>
      </c>
      <c r="E357" s="219" t="s">
        <v>21</v>
      </c>
      <c r="F357" s="220" t="s">
        <v>1161</v>
      </c>
      <c r="G357" s="218"/>
      <c r="H357" s="221">
        <v>2.64</v>
      </c>
      <c r="I357" s="222"/>
      <c r="J357" s="218"/>
      <c r="K357" s="218"/>
      <c r="L357" s="223"/>
      <c r="M357" s="224"/>
      <c r="N357" s="225"/>
      <c r="O357" s="225"/>
      <c r="P357" s="225"/>
      <c r="Q357" s="225"/>
      <c r="R357" s="225"/>
      <c r="S357" s="225"/>
      <c r="T357" s="226"/>
      <c r="AT357" s="227" t="s">
        <v>183</v>
      </c>
      <c r="AU357" s="227" t="s">
        <v>82</v>
      </c>
      <c r="AV357" s="12" t="s">
        <v>82</v>
      </c>
      <c r="AW357" s="12" t="s">
        <v>35</v>
      </c>
      <c r="AX357" s="12" t="s">
        <v>72</v>
      </c>
      <c r="AY357" s="227" t="s">
        <v>173</v>
      </c>
    </row>
    <row r="358" spans="2:51" s="14" customFormat="1" ht="13.5">
      <c r="B358" s="243"/>
      <c r="C358" s="244"/>
      <c r="D358" s="239" t="s">
        <v>183</v>
      </c>
      <c r="E358" s="254" t="s">
        <v>21</v>
      </c>
      <c r="F358" s="255" t="s">
        <v>204</v>
      </c>
      <c r="G358" s="244"/>
      <c r="H358" s="256">
        <v>46.708</v>
      </c>
      <c r="I358" s="248"/>
      <c r="J358" s="244"/>
      <c r="K358" s="244"/>
      <c r="L358" s="249"/>
      <c r="M358" s="250"/>
      <c r="N358" s="251"/>
      <c r="O358" s="251"/>
      <c r="P358" s="251"/>
      <c r="Q358" s="251"/>
      <c r="R358" s="251"/>
      <c r="S358" s="251"/>
      <c r="T358" s="252"/>
      <c r="AT358" s="253" t="s">
        <v>183</v>
      </c>
      <c r="AU358" s="253" t="s">
        <v>82</v>
      </c>
      <c r="AV358" s="14" t="s">
        <v>181</v>
      </c>
      <c r="AW358" s="14" t="s">
        <v>35</v>
      </c>
      <c r="AX358" s="14" t="s">
        <v>80</v>
      </c>
      <c r="AY358" s="253" t="s">
        <v>173</v>
      </c>
    </row>
    <row r="359" spans="2:65" s="1" customFormat="1" ht="44.25" customHeight="1">
      <c r="B359" s="41"/>
      <c r="C359" s="193" t="s">
        <v>348</v>
      </c>
      <c r="D359" s="193" t="s">
        <v>176</v>
      </c>
      <c r="E359" s="194" t="s">
        <v>817</v>
      </c>
      <c r="F359" s="195" t="s">
        <v>818</v>
      </c>
      <c r="G359" s="196" t="s">
        <v>463</v>
      </c>
      <c r="H359" s="197">
        <v>0.14</v>
      </c>
      <c r="I359" s="198"/>
      <c r="J359" s="199">
        <f>ROUND(I359*H359,2)</f>
        <v>0</v>
      </c>
      <c r="K359" s="195" t="s">
        <v>180</v>
      </c>
      <c r="L359" s="61"/>
      <c r="M359" s="200" t="s">
        <v>21</v>
      </c>
      <c r="N359" s="201" t="s">
        <v>43</v>
      </c>
      <c r="O359" s="42"/>
      <c r="P359" s="202">
        <f>O359*H359</f>
        <v>0</v>
      </c>
      <c r="Q359" s="202">
        <v>0</v>
      </c>
      <c r="R359" s="202">
        <f>Q359*H359</f>
        <v>0</v>
      </c>
      <c r="S359" s="202">
        <v>0</v>
      </c>
      <c r="T359" s="203">
        <f>S359*H359</f>
        <v>0</v>
      </c>
      <c r="AR359" s="24" t="s">
        <v>465</v>
      </c>
      <c r="AT359" s="24" t="s">
        <v>176</v>
      </c>
      <c r="AU359" s="24" t="s">
        <v>82</v>
      </c>
      <c r="AY359" s="24" t="s">
        <v>173</v>
      </c>
      <c r="BE359" s="204">
        <f>IF(N359="základní",J359,0)</f>
        <v>0</v>
      </c>
      <c r="BF359" s="204">
        <f>IF(N359="snížená",J359,0)</f>
        <v>0</v>
      </c>
      <c r="BG359" s="204">
        <f>IF(N359="zákl. přenesená",J359,0)</f>
        <v>0</v>
      </c>
      <c r="BH359" s="204">
        <f>IF(N359="sníž. přenesená",J359,0)</f>
        <v>0</v>
      </c>
      <c r="BI359" s="204">
        <f>IF(N359="nulová",J359,0)</f>
        <v>0</v>
      </c>
      <c r="BJ359" s="24" t="s">
        <v>80</v>
      </c>
      <c r="BK359" s="204">
        <f>ROUND(I359*H359,2)</f>
        <v>0</v>
      </c>
      <c r="BL359" s="24" t="s">
        <v>465</v>
      </c>
      <c r="BM359" s="24" t="s">
        <v>1162</v>
      </c>
    </row>
    <row r="360" spans="2:65" s="1" customFormat="1" ht="44.25" customHeight="1">
      <c r="B360" s="41"/>
      <c r="C360" s="193" t="s">
        <v>376</v>
      </c>
      <c r="D360" s="193" t="s">
        <v>176</v>
      </c>
      <c r="E360" s="194" t="s">
        <v>820</v>
      </c>
      <c r="F360" s="195" t="s">
        <v>821</v>
      </c>
      <c r="G360" s="196" t="s">
        <v>463</v>
      </c>
      <c r="H360" s="197">
        <v>0.14</v>
      </c>
      <c r="I360" s="198"/>
      <c r="J360" s="199">
        <f>ROUND(I360*H360,2)</f>
        <v>0</v>
      </c>
      <c r="K360" s="195" t="s">
        <v>180</v>
      </c>
      <c r="L360" s="61"/>
      <c r="M360" s="200" t="s">
        <v>21</v>
      </c>
      <c r="N360" s="201" t="s">
        <v>43</v>
      </c>
      <c r="O360" s="42"/>
      <c r="P360" s="202">
        <f>O360*H360</f>
        <v>0</v>
      </c>
      <c r="Q360" s="202">
        <v>0</v>
      </c>
      <c r="R360" s="202">
        <f>Q360*H360</f>
        <v>0</v>
      </c>
      <c r="S360" s="202">
        <v>0</v>
      </c>
      <c r="T360" s="203">
        <f>S360*H360</f>
        <v>0</v>
      </c>
      <c r="AR360" s="24" t="s">
        <v>465</v>
      </c>
      <c r="AT360" s="24" t="s">
        <v>176</v>
      </c>
      <c r="AU360" s="24" t="s">
        <v>82</v>
      </c>
      <c r="AY360" s="24" t="s">
        <v>173</v>
      </c>
      <c r="BE360" s="204">
        <f>IF(N360="základní",J360,0)</f>
        <v>0</v>
      </c>
      <c r="BF360" s="204">
        <f>IF(N360="snížená",J360,0)</f>
        <v>0</v>
      </c>
      <c r="BG360" s="204">
        <f>IF(N360="zákl. přenesená",J360,0)</f>
        <v>0</v>
      </c>
      <c r="BH360" s="204">
        <f>IF(N360="sníž. přenesená",J360,0)</f>
        <v>0</v>
      </c>
      <c r="BI360" s="204">
        <f>IF(N360="nulová",J360,0)</f>
        <v>0</v>
      </c>
      <c r="BJ360" s="24" t="s">
        <v>80</v>
      </c>
      <c r="BK360" s="204">
        <f>ROUND(I360*H360,2)</f>
        <v>0</v>
      </c>
      <c r="BL360" s="24" t="s">
        <v>465</v>
      </c>
      <c r="BM360" s="24" t="s">
        <v>1163</v>
      </c>
    </row>
    <row r="361" spans="2:63" s="10" customFormat="1" ht="29.85" customHeight="1">
      <c r="B361" s="176"/>
      <c r="C361" s="177"/>
      <c r="D361" s="190" t="s">
        <v>71</v>
      </c>
      <c r="E361" s="191" t="s">
        <v>1164</v>
      </c>
      <c r="F361" s="191" t="s">
        <v>1165</v>
      </c>
      <c r="G361" s="177"/>
      <c r="H361" s="177"/>
      <c r="I361" s="180"/>
      <c r="J361" s="192">
        <f>BK361</f>
        <v>0</v>
      </c>
      <c r="K361" s="177"/>
      <c r="L361" s="182"/>
      <c r="M361" s="183"/>
      <c r="N361" s="184"/>
      <c r="O361" s="184"/>
      <c r="P361" s="185">
        <f>SUM(P362:P376)</f>
        <v>0</v>
      </c>
      <c r="Q361" s="184"/>
      <c r="R361" s="185">
        <f>SUM(R362:R376)</f>
        <v>0.34738398000000004</v>
      </c>
      <c r="S361" s="184"/>
      <c r="T361" s="186">
        <f>SUM(T362:T376)</f>
        <v>0</v>
      </c>
      <c r="AR361" s="187" t="s">
        <v>82</v>
      </c>
      <c r="AT361" s="188" t="s">
        <v>71</v>
      </c>
      <c r="AU361" s="188" t="s">
        <v>80</v>
      </c>
      <c r="AY361" s="187" t="s">
        <v>173</v>
      </c>
      <c r="BK361" s="189">
        <f>SUM(BK362:BK376)</f>
        <v>0</v>
      </c>
    </row>
    <row r="362" spans="2:65" s="1" customFormat="1" ht="31.5" customHeight="1">
      <c r="B362" s="41"/>
      <c r="C362" s="193" t="s">
        <v>430</v>
      </c>
      <c r="D362" s="193" t="s">
        <v>176</v>
      </c>
      <c r="E362" s="194" t="s">
        <v>1166</v>
      </c>
      <c r="F362" s="195" t="s">
        <v>1167</v>
      </c>
      <c r="G362" s="196" t="s">
        <v>179</v>
      </c>
      <c r="H362" s="197">
        <v>62.818</v>
      </c>
      <c r="I362" s="198"/>
      <c r="J362" s="199">
        <f>ROUND(I362*H362,2)</f>
        <v>0</v>
      </c>
      <c r="K362" s="195" t="s">
        <v>180</v>
      </c>
      <c r="L362" s="61"/>
      <c r="M362" s="200" t="s">
        <v>21</v>
      </c>
      <c r="N362" s="201" t="s">
        <v>43</v>
      </c>
      <c r="O362" s="42"/>
      <c r="P362" s="202">
        <f>O362*H362</f>
        <v>0</v>
      </c>
      <c r="Q362" s="202">
        <v>0.00091</v>
      </c>
      <c r="R362" s="202">
        <f>Q362*H362</f>
        <v>0.05716438</v>
      </c>
      <c r="S362" s="202">
        <v>0</v>
      </c>
      <c r="T362" s="203">
        <f>S362*H362</f>
        <v>0</v>
      </c>
      <c r="AR362" s="24" t="s">
        <v>465</v>
      </c>
      <c r="AT362" s="24" t="s">
        <v>176</v>
      </c>
      <c r="AU362" s="24" t="s">
        <v>82</v>
      </c>
      <c r="AY362" s="24" t="s">
        <v>173</v>
      </c>
      <c r="BE362" s="204">
        <f>IF(N362="základní",J362,0)</f>
        <v>0</v>
      </c>
      <c r="BF362" s="204">
        <f>IF(N362="snížená",J362,0)</f>
        <v>0</v>
      </c>
      <c r="BG362" s="204">
        <f>IF(N362="zákl. přenesená",J362,0)</f>
        <v>0</v>
      </c>
      <c r="BH362" s="204">
        <f>IF(N362="sníž. přenesená",J362,0)</f>
        <v>0</v>
      </c>
      <c r="BI362" s="204">
        <f>IF(N362="nulová",J362,0)</f>
        <v>0</v>
      </c>
      <c r="BJ362" s="24" t="s">
        <v>80</v>
      </c>
      <c r="BK362" s="204">
        <f>ROUND(I362*H362,2)</f>
        <v>0</v>
      </c>
      <c r="BL362" s="24" t="s">
        <v>465</v>
      </c>
      <c r="BM362" s="24" t="s">
        <v>1168</v>
      </c>
    </row>
    <row r="363" spans="2:51" s="11" customFormat="1" ht="13.5">
      <c r="B363" s="205"/>
      <c r="C363" s="206"/>
      <c r="D363" s="207" t="s">
        <v>183</v>
      </c>
      <c r="E363" s="208" t="s">
        <v>21</v>
      </c>
      <c r="F363" s="209" t="s">
        <v>723</v>
      </c>
      <c r="G363" s="206"/>
      <c r="H363" s="210" t="s">
        <v>21</v>
      </c>
      <c r="I363" s="211"/>
      <c r="J363" s="206"/>
      <c r="K363" s="206"/>
      <c r="L363" s="212"/>
      <c r="M363" s="213"/>
      <c r="N363" s="214"/>
      <c r="O363" s="214"/>
      <c r="P363" s="214"/>
      <c r="Q363" s="214"/>
      <c r="R363" s="214"/>
      <c r="S363" s="214"/>
      <c r="T363" s="215"/>
      <c r="AT363" s="216" t="s">
        <v>183</v>
      </c>
      <c r="AU363" s="216" t="s">
        <v>82</v>
      </c>
      <c r="AV363" s="11" t="s">
        <v>80</v>
      </c>
      <c r="AW363" s="11" t="s">
        <v>35</v>
      </c>
      <c r="AX363" s="11" t="s">
        <v>72</v>
      </c>
      <c r="AY363" s="216" t="s">
        <v>173</v>
      </c>
    </row>
    <row r="364" spans="2:51" s="11" customFormat="1" ht="13.5">
      <c r="B364" s="205"/>
      <c r="C364" s="206"/>
      <c r="D364" s="207" t="s">
        <v>183</v>
      </c>
      <c r="E364" s="208" t="s">
        <v>21</v>
      </c>
      <c r="F364" s="209" t="s">
        <v>229</v>
      </c>
      <c r="G364" s="206"/>
      <c r="H364" s="210" t="s">
        <v>21</v>
      </c>
      <c r="I364" s="211"/>
      <c r="J364" s="206"/>
      <c r="K364" s="206"/>
      <c r="L364" s="212"/>
      <c r="M364" s="213"/>
      <c r="N364" s="214"/>
      <c r="O364" s="214"/>
      <c r="P364" s="214"/>
      <c r="Q364" s="214"/>
      <c r="R364" s="214"/>
      <c r="S364" s="214"/>
      <c r="T364" s="215"/>
      <c r="AT364" s="216" t="s">
        <v>183</v>
      </c>
      <c r="AU364" s="216" t="s">
        <v>82</v>
      </c>
      <c r="AV364" s="11" t="s">
        <v>80</v>
      </c>
      <c r="AW364" s="11" t="s">
        <v>35</v>
      </c>
      <c r="AX364" s="11" t="s">
        <v>72</v>
      </c>
      <c r="AY364" s="216" t="s">
        <v>173</v>
      </c>
    </row>
    <row r="365" spans="2:51" s="11" customFormat="1" ht="13.5">
      <c r="B365" s="205"/>
      <c r="C365" s="206"/>
      <c r="D365" s="207" t="s">
        <v>183</v>
      </c>
      <c r="E365" s="208" t="s">
        <v>21</v>
      </c>
      <c r="F365" s="209" t="s">
        <v>1169</v>
      </c>
      <c r="G365" s="206"/>
      <c r="H365" s="210" t="s">
        <v>21</v>
      </c>
      <c r="I365" s="211"/>
      <c r="J365" s="206"/>
      <c r="K365" s="206"/>
      <c r="L365" s="212"/>
      <c r="M365" s="213"/>
      <c r="N365" s="214"/>
      <c r="O365" s="214"/>
      <c r="P365" s="214"/>
      <c r="Q365" s="214"/>
      <c r="R365" s="214"/>
      <c r="S365" s="214"/>
      <c r="T365" s="215"/>
      <c r="AT365" s="216" t="s">
        <v>183</v>
      </c>
      <c r="AU365" s="216" t="s">
        <v>82</v>
      </c>
      <c r="AV365" s="11" t="s">
        <v>80</v>
      </c>
      <c r="AW365" s="11" t="s">
        <v>35</v>
      </c>
      <c r="AX365" s="11" t="s">
        <v>72</v>
      </c>
      <c r="AY365" s="216" t="s">
        <v>173</v>
      </c>
    </row>
    <row r="366" spans="2:51" s="12" customFormat="1" ht="13.5">
      <c r="B366" s="217"/>
      <c r="C366" s="218"/>
      <c r="D366" s="207" t="s">
        <v>183</v>
      </c>
      <c r="E366" s="219" t="s">
        <v>21</v>
      </c>
      <c r="F366" s="220" t="s">
        <v>1170</v>
      </c>
      <c r="G366" s="218"/>
      <c r="H366" s="221">
        <v>62.818</v>
      </c>
      <c r="I366" s="222"/>
      <c r="J366" s="218"/>
      <c r="K366" s="218"/>
      <c r="L366" s="223"/>
      <c r="M366" s="224"/>
      <c r="N366" s="225"/>
      <c r="O366" s="225"/>
      <c r="P366" s="225"/>
      <c r="Q366" s="225"/>
      <c r="R366" s="225"/>
      <c r="S366" s="225"/>
      <c r="T366" s="226"/>
      <c r="AT366" s="227" t="s">
        <v>183</v>
      </c>
      <c r="AU366" s="227" t="s">
        <v>82</v>
      </c>
      <c r="AV366" s="12" t="s">
        <v>82</v>
      </c>
      <c r="AW366" s="12" t="s">
        <v>35</v>
      </c>
      <c r="AX366" s="12" t="s">
        <v>72</v>
      </c>
      <c r="AY366" s="227" t="s">
        <v>173</v>
      </c>
    </row>
    <row r="367" spans="2:51" s="14" customFormat="1" ht="13.5">
      <c r="B367" s="243"/>
      <c r="C367" s="244"/>
      <c r="D367" s="239" t="s">
        <v>183</v>
      </c>
      <c r="E367" s="254" t="s">
        <v>21</v>
      </c>
      <c r="F367" s="255" t="s">
        <v>204</v>
      </c>
      <c r="G367" s="244"/>
      <c r="H367" s="256">
        <v>62.818</v>
      </c>
      <c r="I367" s="248"/>
      <c r="J367" s="244"/>
      <c r="K367" s="244"/>
      <c r="L367" s="249"/>
      <c r="M367" s="250"/>
      <c r="N367" s="251"/>
      <c r="O367" s="251"/>
      <c r="P367" s="251"/>
      <c r="Q367" s="251"/>
      <c r="R367" s="251"/>
      <c r="S367" s="251"/>
      <c r="T367" s="252"/>
      <c r="AT367" s="253" t="s">
        <v>183</v>
      </c>
      <c r="AU367" s="253" t="s">
        <v>82</v>
      </c>
      <c r="AV367" s="14" t="s">
        <v>181</v>
      </c>
      <c r="AW367" s="14" t="s">
        <v>35</v>
      </c>
      <c r="AX367" s="14" t="s">
        <v>80</v>
      </c>
      <c r="AY367" s="253" t="s">
        <v>173</v>
      </c>
    </row>
    <row r="368" spans="2:65" s="1" customFormat="1" ht="22.5" customHeight="1">
      <c r="B368" s="41"/>
      <c r="C368" s="262" t="s">
        <v>443</v>
      </c>
      <c r="D368" s="262" t="s">
        <v>710</v>
      </c>
      <c r="E368" s="263" t="s">
        <v>1171</v>
      </c>
      <c r="F368" s="264" t="s">
        <v>1172</v>
      </c>
      <c r="G368" s="265" t="s">
        <v>179</v>
      </c>
      <c r="H368" s="266">
        <v>65.959</v>
      </c>
      <c r="I368" s="267"/>
      <c r="J368" s="268">
        <f>ROUND(I368*H368,2)</f>
        <v>0</v>
      </c>
      <c r="K368" s="264" t="s">
        <v>180</v>
      </c>
      <c r="L368" s="269"/>
      <c r="M368" s="270" t="s">
        <v>21</v>
      </c>
      <c r="N368" s="271" t="s">
        <v>43</v>
      </c>
      <c r="O368" s="42"/>
      <c r="P368" s="202">
        <f>O368*H368</f>
        <v>0</v>
      </c>
      <c r="Q368" s="202">
        <v>0.0044</v>
      </c>
      <c r="R368" s="202">
        <f>Q368*H368</f>
        <v>0.2902196</v>
      </c>
      <c r="S368" s="202">
        <v>0</v>
      </c>
      <c r="T368" s="203">
        <f>S368*H368</f>
        <v>0</v>
      </c>
      <c r="AR368" s="24" t="s">
        <v>600</v>
      </c>
      <c r="AT368" s="24" t="s">
        <v>710</v>
      </c>
      <c r="AU368" s="24" t="s">
        <v>82</v>
      </c>
      <c r="AY368" s="24" t="s">
        <v>173</v>
      </c>
      <c r="BE368" s="204">
        <f>IF(N368="základní",J368,0)</f>
        <v>0</v>
      </c>
      <c r="BF368" s="204">
        <f>IF(N368="snížená",J368,0)</f>
        <v>0</v>
      </c>
      <c r="BG368" s="204">
        <f>IF(N368="zákl. přenesená",J368,0)</f>
        <v>0</v>
      </c>
      <c r="BH368" s="204">
        <f>IF(N368="sníž. přenesená",J368,0)</f>
        <v>0</v>
      </c>
      <c r="BI368" s="204">
        <f>IF(N368="nulová",J368,0)</f>
        <v>0</v>
      </c>
      <c r="BJ368" s="24" t="s">
        <v>80</v>
      </c>
      <c r="BK368" s="204">
        <f>ROUND(I368*H368,2)</f>
        <v>0</v>
      </c>
      <c r="BL368" s="24" t="s">
        <v>465</v>
      </c>
      <c r="BM368" s="24" t="s">
        <v>1173</v>
      </c>
    </row>
    <row r="369" spans="2:51" s="11" customFormat="1" ht="13.5">
      <c r="B369" s="205"/>
      <c r="C369" s="206"/>
      <c r="D369" s="207" t="s">
        <v>183</v>
      </c>
      <c r="E369" s="208" t="s">
        <v>21</v>
      </c>
      <c r="F369" s="209" t="s">
        <v>723</v>
      </c>
      <c r="G369" s="206"/>
      <c r="H369" s="210" t="s">
        <v>21</v>
      </c>
      <c r="I369" s="211"/>
      <c r="J369" s="206"/>
      <c r="K369" s="206"/>
      <c r="L369" s="212"/>
      <c r="M369" s="213"/>
      <c r="N369" s="214"/>
      <c r="O369" s="214"/>
      <c r="P369" s="214"/>
      <c r="Q369" s="214"/>
      <c r="R369" s="214"/>
      <c r="S369" s="214"/>
      <c r="T369" s="215"/>
      <c r="AT369" s="216" t="s">
        <v>183</v>
      </c>
      <c r="AU369" s="216" t="s">
        <v>82</v>
      </c>
      <c r="AV369" s="11" t="s">
        <v>80</v>
      </c>
      <c r="AW369" s="11" t="s">
        <v>35</v>
      </c>
      <c r="AX369" s="11" t="s">
        <v>72</v>
      </c>
      <c r="AY369" s="216" t="s">
        <v>173</v>
      </c>
    </row>
    <row r="370" spans="2:51" s="11" customFormat="1" ht="13.5">
      <c r="B370" s="205"/>
      <c r="C370" s="206"/>
      <c r="D370" s="207" t="s">
        <v>183</v>
      </c>
      <c r="E370" s="208" t="s">
        <v>21</v>
      </c>
      <c r="F370" s="209" t="s">
        <v>229</v>
      </c>
      <c r="G370" s="206"/>
      <c r="H370" s="210" t="s">
        <v>21</v>
      </c>
      <c r="I370" s="211"/>
      <c r="J370" s="206"/>
      <c r="K370" s="206"/>
      <c r="L370" s="212"/>
      <c r="M370" s="213"/>
      <c r="N370" s="214"/>
      <c r="O370" s="214"/>
      <c r="P370" s="214"/>
      <c r="Q370" s="214"/>
      <c r="R370" s="214"/>
      <c r="S370" s="214"/>
      <c r="T370" s="215"/>
      <c r="AT370" s="216" t="s">
        <v>183</v>
      </c>
      <c r="AU370" s="216" t="s">
        <v>82</v>
      </c>
      <c r="AV370" s="11" t="s">
        <v>80</v>
      </c>
      <c r="AW370" s="11" t="s">
        <v>35</v>
      </c>
      <c r="AX370" s="11" t="s">
        <v>72</v>
      </c>
      <c r="AY370" s="216" t="s">
        <v>173</v>
      </c>
    </row>
    <row r="371" spans="2:51" s="11" customFormat="1" ht="13.5">
      <c r="B371" s="205"/>
      <c r="C371" s="206"/>
      <c r="D371" s="207" t="s">
        <v>183</v>
      </c>
      <c r="E371" s="208" t="s">
        <v>21</v>
      </c>
      <c r="F371" s="209" t="s">
        <v>1169</v>
      </c>
      <c r="G371" s="206"/>
      <c r="H371" s="210" t="s">
        <v>21</v>
      </c>
      <c r="I371" s="211"/>
      <c r="J371" s="206"/>
      <c r="K371" s="206"/>
      <c r="L371" s="212"/>
      <c r="M371" s="213"/>
      <c r="N371" s="214"/>
      <c r="O371" s="214"/>
      <c r="P371" s="214"/>
      <c r="Q371" s="214"/>
      <c r="R371" s="214"/>
      <c r="S371" s="214"/>
      <c r="T371" s="215"/>
      <c r="AT371" s="216" t="s">
        <v>183</v>
      </c>
      <c r="AU371" s="216" t="s">
        <v>82</v>
      </c>
      <c r="AV371" s="11" t="s">
        <v>80</v>
      </c>
      <c r="AW371" s="11" t="s">
        <v>35</v>
      </c>
      <c r="AX371" s="11" t="s">
        <v>72</v>
      </c>
      <c r="AY371" s="216" t="s">
        <v>173</v>
      </c>
    </row>
    <row r="372" spans="2:51" s="12" customFormat="1" ht="13.5">
      <c r="B372" s="217"/>
      <c r="C372" s="218"/>
      <c r="D372" s="207" t="s">
        <v>183</v>
      </c>
      <c r="E372" s="219" t="s">
        <v>21</v>
      </c>
      <c r="F372" s="220" t="s">
        <v>1170</v>
      </c>
      <c r="G372" s="218"/>
      <c r="H372" s="221">
        <v>62.818</v>
      </c>
      <c r="I372" s="222"/>
      <c r="J372" s="218"/>
      <c r="K372" s="218"/>
      <c r="L372" s="223"/>
      <c r="M372" s="224"/>
      <c r="N372" s="225"/>
      <c r="O372" s="225"/>
      <c r="P372" s="225"/>
      <c r="Q372" s="225"/>
      <c r="R372" s="225"/>
      <c r="S372" s="225"/>
      <c r="T372" s="226"/>
      <c r="AT372" s="227" t="s">
        <v>183</v>
      </c>
      <c r="AU372" s="227" t="s">
        <v>82</v>
      </c>
      <c r="AV372" s="12" t="s">
        <v>82</v>
      </c>
      <c r="AW372" s="12" t="s">
        <v>35</v>
      </c>
      <c r="AX372" s="12" t="s">
        <v>72</v>
      </c>
      <c r="AY372" s="227" t="s">
        <v>173</v>
      </c>
    </row>
    <row r="373" spans="2:51" s="14" customFormat="1" ht="13.5">
      <c r="B373" s="243"/>
      <c r="C373" s="244"/>
      <c r="D373" s="207" t="s">
        <v>183</v>
      </c>
      <c r="E373" s="245" t="s">
        <v>21</v>
      </c>
      <c r="F373" s="246" t="s">
        <v>204</v>
      </c>
      <c r="G373" s="244"/>
      <c r="H373" s="247">
        <v>62.818</v>
      </c>
      <c r="I373" s="248"/>
      <c r="J373" s="244"/>
      <c r="K373" s="244"/>
      <c r="L373" s="249"/>
      <c r="M373" s="250"/>
      <c r="N373" s="251"/>
      <c r="O373" s="251"/>
      <c r="P373" s="251"/>
      <c r="Q373" s="251"/>
      <c r="R373" s="251"/>
      <c r="S373" s="251"/>
      <c r="T373" s="252"/>
      <c r="AT373" s="253" t="s">
        <v>183</v>
      </c>
      <c r="AU373" s="253" t="s">
        <v>82</v>
      </c>
      <c r="AV373" s="14" t="s">
        <v>181</v>
      </c>
      <c r="AW373" s="14" t="s">
        <v>35</v>
      </c>
      <c r="AX373" s="14" t="s">
        <v>80</v>
      </c>
      <c r="AY373" s="253" t="s">
        <v>173</v>
      </c>
    </row>
    <row r="374" spans="2:51" s="12" customFormat="1" ht="13.5">
      <c r="B374" s="217"/>
      <c r="C374" s="218"/>
      <c r="D374" s="239" t="s">
        <v>183</v>
      </c>
      <c r="E374" s="218"/>
      <c r="F374" s="257" t="s">
        <v>1174</v>
      </c>
      <c r="G374" s="218"/>
      <c r="H374" s="258">
        <v>65.959</v>
      </c>
      <c r="I374" s="222"/>
      <c r="J374" s="218"/>
      <c r="K374" s="218"/>
      <c r="L374" s="223"/>
      <c r="M374" s="224"/>
      <c r="N374" s="225"/>
      <c r="O374" s="225"/>
      <c r="P374" s="225"/>
      <c r="Q374" s="225"/>
      <c r="R374" s="225"/>
      <c r="S374" s="225"/>
      <c r="T374" s="226"/>
      <c r="AT374" s="227" t="s">
        <v>183</v>
      </c>
      <c r="AU374" s="227" t="s">
        <v>82</v>
      </c>
      <c r="AV374" s="12" t="s">
        <v>82</v>
      </c>
      <c r="AW374" s="12" t="s">
        <v>6</v>
      </c>
      <c r="AX374" s="12" t="s">
        <v>80</v>
      </c>
      <c r="AY374" s="227" t="s">
        <v>173</v>
      </c>
    </row>
    <row r="375" spans="2:65" s="1" customFormat="1" ht="44.25" customHeight="1">
      <c r="B375" s="41"/>
      <c r="C375" s="193" t="s">
        <v>10</v>
      </c>
      <c r="D375" s="193" t="s">
        <v>176</v>
      </c>
      <c r="E375" s="194" t="s">
        <v>1175</v>
      </c>
      <c r="F375" s="195" t="s">
        <v>1176</v>
      </c>
      <c r="G375" s="196" t="s">
        <v>463</v>
      </c>
      <c r="H375" s="197">
        <v>0.347</v>
      </c>
      <c r="I375" s="198"/>
      <c r="J375" s="199">
        <f>ROUND(I375*H375,2)</f>
        <v>0</v>
      </c>
      <c r="K375" s="195" t="s">
        <v>180</v>
      </c>
      <c r="L375" s="61"/>
      <c r="M375" s="200" t="s">
        <v>21</v>
      </c>
      <c r="N375" s="201" t="s">
        <v>43</v>
      </c>
      <c r="O375" s="42"/>
      <c r="P375" s="202">
        <f>O375*H375</f>
        <v>0</v>
      </c>
      <c r="Q375" s="202">
        <v>0</v>
      </c>
      <c r="R375" s="202">
        <f>Q375*H375</f>
        <v>0</v>
      </c>
      <c r="S375" s="202">
        <v>0</v>
      </c>
      <c r="T375" s="203">
        <f>S375*H375</f>
        <v>0</v>
      </c>
      <c r="AR375" s="24" t="s">
        <v>465</v>
      </c>
      <c r="AT375" s="24" t="s">
        <v>176</v>
      </c>
      <c r="AU375" s="24" t="s">
        <v>82</v>
      </c>
      <c r="AY375" s="24" t="s">
        <v>173</v>
      </c>
      <c r="BE375" s="204">
        <f>IF(N375="základní",J375,0)</f>
        <v>0</v>
      </c>
      <c r="BF375" s="204">
        <f>IF(N375="snížená",J375,0)</f>
        <v>0</v>
      </c>
      <c r="BG375" s="204">
        <f>IF(N375="zákl. přenesená",J375,0)</f>
        <v>0</v>
      </c>
      <c r="BH375" s="204">
        <f>IF(N375="sníž. přenesená",J375,0)</f>
        <v>0</v>
      </c>
      <c r="BI375" s="204">
        <f>IF(N375="nulová",J375,0)</f>
        <v>0</v>
      </c>
      <c r="BJ375" s="24" t="s">
        <v>80</v>
      </c>
      <c r="BK375" s="204">
        <f>ROUND(I375*H375,2)</f>
        <v>0</v>
      </c>
      <c r="BL375" s="24" t="s">
        <v>465</v>
      </c>
      <c r="BM375" s="24" t="s">
        <v>1177</v>
      </c>
    </row>
    <row r="376" spans="2:65" s="1" customFormat="1" ht="44.25" customHeight="1">
      <c r="B376" s="41"/>
      <c r="C376" s="193" t="s">
        <v>465</v>
      </c>
      <c r="D376" s="193" t="s">
        <v>176</v>
      </c>
      <c r="E376" s="194" t="s">
        <v>1178</v>
      </c>
      <c r="F376" s="195" t="s">
        <v>1179</v>
      </c>
      <c r="G376" s="196" t="s">
        <v>463</v>
      </c>
      <c r="H376" s="197">
        <v>0.347</v>
      </c>
      <c r="I376" s="198"/>
      <c r="J376" s="199">
        <f>ROUND(I376*H376,2)</f>
        <v>0</v>
      </c>
      <c r="K376" s="195" t="s">
        <v>180</v>
      </c>
      <c r="L376" s="61"/>
      <c r="M376" s="200" t="s">
        <v>21</v>
      </c>
      <c r="N376" s="201" t="s">
        <v>43</v>
      </c>
      <c r="O376" s="42"/>
      <c r="P376" s="202">
        <f>O376*H376</f>
        <v>0</v>
      </c>
      <c r="Q376" s="202">
        <v>0</v>
      </c>
      <c r="R376" s="202">
        <f>Q376*H376</f>
        <v>0</v>
      </c>
      <c r="S376" s="202">
        <v>0</v>
      </c>
      <c r="T376" s="203">
        <f>S376*H376</f>
        <v>0</v>
      </c>
      <c r="AR376" s="24" t="s">
        <v>465</v>
      </c>
      <c r="AT376" s="24" t="s">
        <v>176</v>
      </c>
      <c r="AU376" s="24" t="s">
        <v>82</v>
      </c>
      <c r="AY376" s="24" t="s">
        <v>173</v>
      </c>
      <c r="BE376" s="204">
        <f>IF(N376="základní",J376,0)</f>
        <v>0</v>
      </c>
      <c r="BF376" s="204">
        <f>IF(N376="snížená",J376,0)</f>
        <v>0</v>
      </c>
      <c r="BG376" s="204">
        <f>IF(N376="zákl. přenesená",J376,0)</f>
        <v>0</v>
      </c>
      <c r="BH376" s="204">
        <f>IF(N376="sníž. přenesená",J376,0)</f>
        <v>0</v>
      </c>
      <c r="BI376" s="204">
        <f>IF(N376="nulová",J376,0)</f>
        <v>0</v>
      </c>
      <c r="BJ376" s="24" t="s">
        <v>80</v>
      </c>
      <c r="BK376" s="204">
        <f>ROUND(I376*H376,2)</f>
        <v>0</v>
      </c>
      <c r="BL376" s="24" t="s">
        <v>465</v>
      </c>
      <c r="BM376" s="24" t="s">
        <v>1180</v>
      </c>
    </row>
    <row r="377" spans="2:63" s="10" customFormat="1" ht="29.85" customHeight="1">
      <c r="B377" s="176"/>
      <c r="C377" s="177"/>
      <c r="D377" s="190" t="s">
        <v>71</v>
      </c>
      <c r="E377" s="191" t="s">
        <v>607</v>
      </c>
      <c r="F377" s="191" t="s">
        <v>608</v>
      </c>
      <c r="G377" s="177"/>
      <c r="H377" s="177"/>
      <c r="I377" s="180"/>
      <c r="J377" s="192">
        <f>BK377</f>
        <v>0</v>
      </c>
      <c r="K377" s="177"/>
      <c r="L377" s="182"/>
      <c r="M377" s="183"/>
      <c r="N377" s="184"/>
      <c r="O377" s="184"/>
      <c r="P377" s="185">
        <f>SUM(P378:P387)</f>
        <v>0</v>
      </c>
      <c r="Q377" s="184"/>
      <c r="R377" s="185">
        <f>SUM(R378:R387)</f>
        <v>0.00023742400000000002</v>
      </c>
      <c r="S377" s="184"/>
      <c r="T377" s="186">
        <f>SUM(T378:T387)</f>
        <v>0</v>
      </c>
      <c r="AR377" s="187" t="s">
        <v>82</v>
      </c>
      <c r="AT377" s="188" t="s">
        <v>71</v>
      </c>
      <c r="AU377" s="188" t="s">
        <v>80</v>
      </c>
      <c r="AY377" s="187" t="s">
        <v>173</v>
      </c>
      <c r="BK377" s="189">
        <f>SUM(BK378:BK387)</f>
        <v>0</v>
      </c>
    </row>
    <row r="378" spans="2:65" s="1" customFormat="1" ht="22.5" customHeight="1">
      <c r="B378" s="41"/>
      <c r="C378" s="193" t="s">
        <v>469</v>
      </c>
      <c r="D378" s="193" t="s">
        <v>176</v>
      </c>
      <c r="E378" s="194" t="s">
        <v>1181</v>
      </c>
      <c r="F378" s="195" t="s">
        <v>1182</v>
      </c>
      <c r="G378" s="196" t="s">
        <v>611</v>
      </c>
      <c r="H378" s="197">
        <v>6.745</v>
      </c>
      <c r="I378" s="198"/>
      <c r="J378" s="199">
        <f>ROUND(I378*H378,2)</f>
        <v>0</v>
      </c>
      <c r="K378" s="195" t="s">
        <v>180</v>
      </c>
      <c r="L378" s="61"/>
      <c r="M378" s="200" t="s">
        <v>21</v>
      </c>
      <c r="N378" s="201" t="s">
        <v>43</v>
      </c>
      <c r="O378" s="42"/>
      <c r="P378" s="202">
        <f>O378*H378</f>
        <v>0</v>
      </c>
      <c r="Q378" s="202">
        <v>3.52E-05</v>
      </c>
      <c r="R378" s="202">
        <f>Q378*H378</f>
        <v>0.00023742400000000002</v>
      </c>
      <c r="S378" s="202">
        <v>0</v>
      </c>
      <c r="T378" s="203">
        <f>S378*H378</f>
        <v>0</v>
      </c>
      <c r="AR378" s="24" t="s">
        <v>465</v>
      </c>
      <c r="AT378" s="24" t="s">
        <v>176</v>
      </c>
      <c r="AU378" s="24" t="s">
        <v>82</v>
      </c>
      <c r="AY378" s="24" t="s">
        <v>173</v>
      </c>
      <c r="BE378" s="204">
        <f>IF(N378="základní",J378,0)</f>
        <v>0</v>
      </c>
      <c r="BF378" s="204">
        <f>IF(N378="snížená",J378,0)</f>
        <v>0</v>
      </c>
      <c r="BG378" s="204">
        <f>IF(N378="zákl. přenesená",J378,0)</f>
        <v>0</v>
      </c>
      <c r="BH378" s="204">
        <f>IF(N378="sníž. přenesená",J378,0)</f>
        <v>0</v>
      </c>
      <c r="BI378" s="204">
        <f>IF(N378="nulová",J378,0)</f>
        <v>0</v>
      </c>
      <c r="BJ378" s="24" t="s">
        <v>80</v>
      </c>
      <c r="BK378" s="204">
        <f>ROUND(I378*H378,2)</f>
        <v>0</v>
      </c>
      <c r="BL378" s="24" t="s">
        <v>465</v>
      </c>
      <c r="BM378" s="24" t="s">
        <v>1183</v>
      </c>
    </row>
    <row r="379" spans="2:51" s="11" customFormat="1" ht="13.5">
      <c r="B379" s="205"/>
      <c r="C379" s="206"/>
      <c r="D379" s="207" t="s">
        <v>183</v>
      </c>
      <c r="E379" s="208" t="s">
        <v>21</v>
      </c>
      <c r="F379" s="209" t="s">
        <v>229</v>
      </c>
      <c r="G379" s="206"/>
      <c r="H379" s="210" t="s">
        <v>21</v>
      </c>
      <c r="I379" s="211"/>
      <c r="J379" s="206"/>
      <c r="K379" s="206"/>
      <c r="L379" s="212"/>
      <c r="M379" s="213"/>
      <c r="N379" s="214"/>
      <c r="O379" s="214"/>
      <c r="P379" s="214"/>
      <c r="Q379" s="214"/>
      <c r="R379" s="214"/>
      <c r="S379" s="214"/>
      <c r="T379" s="215"/>
      <c r="AT379" s="216" t="s">
        <v>183</v>
      </c>
      <c r="AU379" s="216" t="s">
        <v>82</v>
      </c>
      <c r="AV379" s="11" t="s">
        <v>80</v>
      </c>
      <c r="AW379" s="11" t="s">
        <v>35</v>
      </c>
      <c r="AX379" s="11" t="s">
        <v>72</v>
      </c>
      <c r="AY379" s="216" t="s">
        <v>173</v>
      </c>
    </row>
    <row r="380" spans="2:51" s="11" customFormat="1" ht="13.5">
      <c r="B380" s="205"/>
      <c r="C380" s="206"/>
      <c r="D380" s="207" t="s">
        <v>183</v>
      </c>
      <c r="E380" s="208" t="s">
        <v>21</v>
      </c>
      <c r="F380" s="209" t="s">
        <v>1142</v>
      </c>
      <c r="G380" s="206"/>
      <c r="H380" s="210" t="s">
        <v>21</v>
      </c>
      <c r="I380" s="211"/>
      <c r="J380" s="206"/>
      <c r="K380" s="206"/>
      <c r="L380" s="212"/>
      <c r="M380" s="213"/>
      <c r="N380" s="214"/>
      <c r="O380" s="214"/>
      <c r="P380" s="214"/>
      <c r="Q380" s="214"/>
      <c r="R380" s="214"/>
      <c r="S380" s="214"/>
      <c r="T380" s="215"/>
      <c r="AT380" s="216" t="s">
        <v>183</v>
      </c>
      <c r="AU380" s="216" t="s">
        <v>82</v>
      </c>
      <c r="AV380" s="11" t="s">
        <v>80</v>
      </c>
      <c r="AW380" s="11" t="s">
        <v>35</v>
      </c>
      <c r="AX380" s="11" t="s">
        <v>72</v>
      </c>
      <c r="AY380" s="216" t="s">
        <v>173</v>
      </c>
    </row>
    <row r="381" spans="2:51" s="11" customFormat="1" ht="13.5">
      <c r="B381" s="205"/>
      <c r="C381" s="206"/>
      <c r="D381" s="207" t="s">
        <v>183</v>
      </c>
      <c r="E381" s="208" t="s">
        <v>21</v>
      </c>
      <c r="F381" s="209" t="s">
        <v>1143</v>
      </c>
      <c r="G381" s="206"/>
      <c r="H381" s="210" t="s">
        <v>21</v>
      </c>
      <c r="I381" s="211"/>
      <c r="J381" s="206"/>
      <c r="K381" s="206"/>
      <c r="L381" s="212"/>
      <c r="M381" s="213"/>
      <c r="N381" s="214"/>
      <c r="O381" s="214"/>
      <c r="P381" s="214"/>
      <c r="Q381" s="214"/>
      <c r="R381" s="214"/>
      <c r="S381" s="214"/>
      <c r="T381" s="215"/>
      <c r="AT381" s="216" t="s">
        <v>183</v>
      </c>
      <c r="AU381" s="216" t="s">
        <v>82</v>
      </c>
      <c r="AV381" s="11" t="s">
        <v>80</v>
      </c>
      <c r="AW381" s="11" t="s">
        <v>35</v>
      </c>
      <c r="AX381" s="11" t="s">
        <v>72</v>
      </c>
      <c r="AY381" s="216" t="s">
        <v>173</v>
      </c>
    </row>
    <row r="382" spans="2:51" s="12" customFormat="1" ht="13.5">
      <c r="B382" s="217"/>
      <c r="C382" s="218"/>
      <c r="D382" s="207" t="s">
        <v>183</v>
      </c>
      <c r="E382" s="219" t="s">
        <v>21</v>
      </c>
      <c r="F382" s="220" t="s">
        <v>1144</v>
      </c>
      <c r="G382" s="218"/>
      <c r="H382" s="221">
        <v>6.745</v>
      </c>
      <c r="I382" s="222"/>
      <c r="J382" s="218"/>
      <c r="K382" s="218"/>
      <c r="L382" s="223"/>
      <c r="M382" s="224"/>
      <c r="N382" s="225"/>
      <c r="O382" s="225"/>
      <c r="P382" s="225"/>
      <c r="Q382" s="225"/>
      <c r="R382" s="225"/>
      <c r="S382" s="225"/>
      <c r="T382" s="226"/>
      <c r="AT382" s="227" t="s">
        <v>183</v>
      </c>
      <c r="AU382" s="227" t="s">
        <v>82</v>
      </c>
      <c r="AV382" s="12" t="s">
        <v>82</v>
      </c>
      <c r="AW382" s="12" t="s">
        <v>35</v>
      </c>
      <c r="AX382" s="12" t="s">
        <v>72</v>
      </c>
      <c r="AY382" s="227" t="s">
        <v>173</v>
      </c>
    </row>
    <row r="383" spans="2:51" s="14" customFormat="1" ht="13.5">
      <c r="B383" s="243"/>
      <c r="C383" s="244"/>
      <c r="D383" s="239" t="s">
        <v>183</v>
      </c>
      <c r="E383" s="254" t="s">
        <v>21</v>
      </c>
      <c r="F383" s="255" t="s">
        <v>204</v>
      </c>
      <c r="G383" s="244"/>
      <c r="H383" s="256">
        <v>6.745</v>
      </c>
      <c r="I383" s="248"/>
      <c r="J383" s="244"/>
      <c r="K383" s="244"/>
      <c r="L383" s="249"/>
      <c r="M383" s="250"/>
      <c r="N383" s="251"/>
      <c r="O383" s="251"/>
      <c r="P383" s="251"/>
      <c r="Q383" s="251"/>
      <c r="R383" s="251"/>
      <c r="S383" s="251"/>
      <c r="T383" s="252"/>
      <c r="AT383" s="253" t="s">
        <v>183</v>
      </c>
      <c r="AU383" s="253" t="s">
        <v>82</v>
      </c>
      <c r="AV383" s="14" t="s">
        <v>181</v>
      </c>
      <c r="AW383" s="14" t="s">
        <v>35</v>
      </c>
      <c r="AX383" s="14" t="s">
        <v>80</v>
      </c>
      <c r="AY383" s="253" t="s">
        <v>173</v>
      </c>
    </row>
    <row r="384" spans="2:65" s="1" customFormat="1" ht="31.5" customHeight="1">
      <c r="B384" s="41"/>
      <c r="C384" s="193" t="s">
        <v>474</v>
      </c>
      <c r="D384" s="193" t="s">
        <v>176</v>
      </c>
      <c r="E384" s="194" t="s">
        <v>1184</v>
      </c>
      <c r="F384" s="195" t="s">
        <v>1185</v>
      </c>
      <c r="G384" s="196" t="s">
        <v>463</v>
      </c>
      <c r="H384" s="197">
        <v>0.001</v>
      </c>
      <c r="I384" s="198"/>
      <c r="J384" s="199">
        <f>ROUND(I384*H384,2)</f>
        <v>0</v>
      </c>
      <c r="K384" s="195" t="s">
        <v>180</v>
      </c>
      <c r="L384" s="61"/>
      <c r="M384" s="200" t="s">
        <v>21</v>
      </c>
      <c r="N384" s="201" t="s">
        <v>43</v>
      </c>
      <c r="O384" s="42"/>
      <c r="P384" s="202">
        <f>O384*H384</f>
        <v>0</v>
      </c>
      <c r="Q384" s="202">
        <v>0</v>
      </c>
      <c r="R384" s="202">
        <f>Q384*H384</f>
        <v>0</v>
      </c>
      <c r="S384" s="202">
        <v>0</v>
      </c>
      <c r="T384" s="203">
        <f>S384*H384</f>
        <v>0</v>
      </c>
      <c r="AR384" s="24" t="s">
        <v>465</v>
      </c>
      <c r="AT384" s="24" t="s">
        <v>176</v>
      </c>
      <c r="AU384" s="24" t="s">
        <v>82</v>
      </c>
      <c r="AY384" s="24" t="s">
        <v>173</v>
      </c>
      <c r="BE384" s="204">
        <f>IF(N384="základní",J384,0)</f>
        <v>0</v>
      </c>
      <c r="BF384" s="204">
        <f>IF(N384="snížená",J384,0)</f>
        <v>0</v>
      </c>
      <c r="BG384" s="204">
        <f>IF(N384="zákl. přenesená",J384,0)</f>
        <v>0</v>
      </c>
      <c r="BH384" s="204">
        <f>IF(N384="sníž. přenesená",J384,0)</f>
        <v>0</v>
      </c>
      <c r="BI384" s="204">
        <f>IF(N384="nulová",J384,0)</f>
        <v>0</v>
      </c>
      <c r="BJ384" s="24" t="s">
        <v>80</v>
      </c>
      <c r="BK384" s="204">
        <f>ROUND(I384*H384,2)</f>
        <v>0</v>
      </c>
      <c r="BL384" s="24" t="s">
        <v>465</v>
      </c>
      <c r="BM384" s="24" t="s">
        <v>1186</v>
      </c>
    </row>
    <row r="385" spans="2:51" s="12" customFormat="1" ht="13.5">
      <c r="B385" s="217"/>
      <c r="C385" s="218"/>
      <c r="D385" s="239" t="s">
        <v>183</v>
      </c>
      <c r="E385" s="276" t="s">
        <v>21</v>
      </c>
      <c r="F385" s="257" t="s">
        <v>14</v>
      </c>
      <c r="G385" s="218"/>
      <c r="H385" s="258">
        <v>0.001</v>
      </c>
      <c r="I385" s="222"/>
      <c r="J385" s="218"/>
      <c r="K385" s="218"/>
      <c r="L385" s="223"/>
      <c r="M385" s="224"/>
      <c r="N385" s="225"/>
      <c r="O385" s="225"/>
      <c r="P385" s="225"/>
      <c r="Q385" s="225"/>
      <c r="R385" s="225"/>
      <c r="S385" s="225"/>
      <c r="T385" s="226"/>
      <c r="AT385" s="227" t="s">
        <v>183</v>
      </c>
      <c r="AU385" s="227" t="s">
        <v>82</v>
      </c>
      <c r="AV385" s="12" t="s">
        <v>82</v>
      </c>
      <c r="AW385" s="12" t="s">
        <v>35</v>
      </c>
      <c r="AX385" s="12" t="s">
        <v>80</v>
      </c>
      <c r="AY385" s="227" t="s">
        <v>173</v>
      </c>
    </row>
    <row r="386" spans="2:65" s="1" customFormat="1" ht="44.25" customHeight="1">
      <c r="B386" s="41"/>
      <c r="C386" s="193" t="s">
        <v>481</v>
      </c>
      <c r="D386" s="193" t="s">
        <v>176</v>
      </c>
      <c r="E386" s="194" t="s">
        <v>1187</v>
      </c>
      <c r="F386" s="195" t="s">
        <v>1188</v>
      </c>
      <c r="G386" s="196" t="s">
        <v>463</v>
      </c>
      <c r="H386" s="197">
        <v>0.001</v>
      </c>
      <c r="I386" s="198"/>
      <c r="J386" s="199">
        <f>ROUND(I386*H386,2)</f>
        <v>0</v>
      </c>
      <c r="K386" s="195" t="s">
        <v>180</v>
      </c>
      <c r="L386" s="61"/>
      <c r="M386" s="200" t="s">
        <v>21</v>
      </c>
      <c r="N386" s="201" t="s">
        <v>43</v>
      </c>
      <c r="O386" s="42"/>
      <c r="P386" s="202">
        <f>O386*H386</f>
        <v>0</v>
      </c>
      <c r="Q386" s="202">
        <v>0</v>
      </c>
      <c r="R386" s="202">
        <f>Q386*H386</f>
        <v>0</v>
      </c>
      <c r="S386" s="202">
        <v>0</v>
      </c>
      <c r="T386" s="203">
        <f>S386*H386</f>
        <v>0</v>
      </c>
      <c r="AR386" s="24" t="s">
        <v>465</v>
      </c>
      <c r="AT386" s="24" t="s">
        <v>176</v>
      </c>
      <c r="AU386" s="24" t="s">
        <v>82</v>
      </c>
      <c r="AY386" s="24" t="s">
        <v>173</v>
      </c>
      <c r="BE386" s="204">
        <f>IF(N386="základní",J386,0)</f>
        <v>0</v>
      </c>
      <c r="BF386" s="204">
        <f>IF(N386="snížená",J386,0)</f>
        <v>0</v>
      </c>
      <c r="BG386" s="204">
        <f>IF(N386="zákl. přenesená",J386,0)</f>
        <v>0</v>
      </c>
      <c r="BH386" s="204">
        <f>IF(N386="sníž. přenesená",J386,0)</f>
        <v>0</v>
      </c>
      <c r="BI386" s="204">
        <f>IF(N386="nulová",J386,0)</f>
        <v>0</v>
      </c>
      <c r="BJ386" s="24" t="s">
        <v>80</v>
      </c>
      <c r="BK386" s="204">
        <f>ROUND(I386*H386,2)</f>
        <v>0</v>
      </c>
      <c r="BL386" s="24" t="s">
        <v>465</v>
      </c>
      <c r="BM386" s="24" t="s">
        <v>1189</v>
      </c>
    </row>
    <row r="387" spans="2:51" s="12" customFormat="1" ht="13.5">
      <c r="B387" s="217"/>
      <c r="C387" s="218"/>
      <c r="D387" s="207" t="s">
        <v>183</v>
      </c>
      <c r="E387" s="219" t="s">
        <v>21</v>
      </c>
      <c r="F387" s="220" t="s">
        <v>14</v>
      </c>
      <c r="G387" s="218"/>
      <c r="H387" s="221">
        <v>0.001</v>
      </c>
      <c r="I387" s="222"/>
      <c r="J387" s="218"/>
      <c r="K387" s="218"/>
      <c r="L387" s="223"/>
      <c r="M387" s="224"/>
      <c r="N387" s="225"/>
      <c r="O387" s="225"/>
      <c r="P387" s="225"/>
      <c r="Q387" s="225"/>
      <c r="R387" s="225"/>
      <c r="S387" s="225"/>
      <c r="T387" s="226"/>
      <c r="AT387" s="227" t="s">
        <v>183</v>
      </c>
      <c r="AU387" s="227" t="s">
        <v>82</v>
      </c>
      <c r="AV387" s="12" t="s">
        <v>82</v>
      </c>
      <c r="AW387" s="12" t="s">
        <v>35</v>
      </c>
      <c r="AX387" s="12" t="s">
        <v>80</v>
      </c>
      <c r="AY387" s="227" t="s">
        <v>173</v>
      </c>
    </row>
    <row r="388" spans="2:63" s="10" customFormat="1" ht="29.85" customHeight="1">
      <c r="B388" s="176"/>
      <c r="C388" s="177"/>
      <c r="D388" s="190" t="s">
        <v>71</v>
      </c>
      <c r="E388" s="191" t="s">
        <v>1190</v>
      </c>
      <c r="F388" s="191" t="s">
        <v>1191</v>
      </c>
      <c r="G388" s="177"/>
      <c r="H388" s="177"/>
      <c r="I388" s="180"/>
      <c r="J388" s="192">
        <f>BK388</f>
        <v>0</v>
      </c>
      <c r="K388" s="177"/>
      <c r="L388" s="182"/>
      <c r="M388" s="183"/>
      <c r="N388" s="184"/>
      <c r="O388" s="184"/>
      <c r="P388" s="185">
        <f>SUM(P389:P571)</f>
        <v>0</v>
      </c>
      <c r="Q388" s="184"/>
      <c r="R388" s="185">
        <f>SUM(R389:R571)</f>
        <v>1.3241749</v>
      </c>
      <c r="S388" s="184"/>
      <c r="T388" s="186">
        <f>SUM(T389:T571)</f>
        <v>0</v>
      </c>
      <c r="AR388" s="187" t="s">
        <v>82</v>
      </c>
      <c r="AT388" s="188" t="s">
        <v>71</v>
      </c>
      <c r="AU388" s="188" t="s">
        <v>80</v>
      </c>
      <c r="AY388" s="187" t="s">
        <v>173</v>
      </c>
      <c r="BK388" s="189">
        <f>SUM(BK389:BK571)</f>
        <v>0</v>
      </c>
    </row>
    <row r="389" spans="2:65" s="1" customFormat="1" ht="31.5" customHeight="1">
      <c r="B389" s="41"/>
      <c r="C389" s="193" t="s">
        <v>494</v>
      </c>
      <c r="D389" s="193" t="s">
        <v>176</v>
      </c>
      <c r="E389" s="194" t="s">
        <v>1192</v>
      </c>
      <c r="F389" s="195" t="s">
        <v>1193</v>
      </c>
      <c r="G389" s="196" t="s">
        <v>179</v>
      </c>
      <c r="H389" s="197">
        <v>46.708</v>
      </c>
      <c r="I389" s="198"/>
      <c r="J389" s="199">
        <f>ROUND(I389*H389,2)</f>
        <v>0</v>
      </c>
      <c r="K389" s="195" t="s">
        <v>180</v>
      </c>
      <c r="L389" s="61"/>
      <c r="M389" s="200" t="s">
        <v>21</v>
      </c>
      <c r="N389" s="201" t="s">
        <v>43</v>
      </c>
      <c r="O389" s="42"/>
      <c r="P389" s="202">
        <f>O389*H389</f>
        <v>0</v>
      </c>
      <c r="Q389" s="202">
        <v>0.003</v>
      </c>
      <c r="R389" s="202">
        <f>Q389*H389</f>
        <v>0.140124</v>
      </c>
      <c r="S389" s="202">
        <v>0</v>
      </c>
      <c r="T389" s="203">
        <f>S389*H389</f>
        <v>0</v>
      </c>
      <c r="AR389" s="24" t="s">
        <v>465</v>
      </c>
      <c r="AT389" s="24" t="s">
        <v>176</v>
      </c>
      <c r="AU389" s="24" t="s">
        <v>82</v>
      </c>
      <c r="AY389" s="24" t="s">
        <v>173</v>
      </c>
      <c r="BE389" s="204">
        <f>IF(N389="základní",J389,0)</f>
        <v>0</v>
      </c>
      <c r="BF389" s="204">
        <f>IF(N389="snížená",J389,0)</f>
        <v>0</v>
      </c>
      <c r="BG389" s="204">
        <f>IF(N389="zákl. přenesená",J389,0)</f>
        <v>0</v>
      </c>
      <c r="BH389" s="204">
        <f>IF(N389="sníž. přenesená",J389,0)</f>
        <v>0</v>
      </c>
      <c r="BI389" s="204">
        <f>IF(N389="nulová",J389,0)</f>
        <v>0</v>
      </c>
      <c r="BJ389" s="24" t="s">
        <v>80</v>
      </c>
      <c r="BK389" s="204">
        <f>ROUND(I389*H389,2)</f>
        <v>0</v>
      </c>
      <c r="BL389" s="24" t="s">
        <v>465</v>
      </c>
      <c r="BM389" s="24" t="s">
        <v>1194</v>
      </c>
    </row>
    <row r="390" spans="2:51" s="12" customFormat="1" ht="13.5">
      <c r="B390" s="217"/>
      <c r="C390" s="218"/>
      <c r="D390" s="207" t="s">
        <v>183</v>
      </c>
      <c r="E390" s="219" t="s">
        <v>21</v>
      </c>
      <c r="F390" s="220" t="s">
        <v>21</v>
      </c>
      <c r="G390" s="218"/>
      <c r="H390" s="221">
        <v>0</v>
      </c>
      <c r="I390" s="222"/>
      <c r="J390" s="218"/>
      <c r="K390" s="218"/>
      <c r="L390" s="223"/>
      <c r="M390" s="224"/>
      <c r="N390" s="225"/>
      <c r="O390" s="225"/>
      <c r="P390" s="225"/>
      <c r="Q390" s="225"/>
      <c r="R390" s="225"/>
      <c r="S390" s="225"/>
      <c r="T390" s="226"/>
      <c r="AT390" s="227" t="s">
        <v>183</v>
      </c>
      <c r="AU390" s="227" t="s">
        <v>82</v>
      </c>
      <c r="AV390" s="12" t="s">
        <v>82</v>
      </c>
      <c r="AW390" s="12" t="s">
        <v>35</v>
      </c>
      <c r="AX390" s="12" t="s">
        <v>72</v>
      </c>
      <c r="AY390" s="227" t="s">
        <v>173</v>
      </c>
    </row>
    <row r="391" spans="2:51" s="12" customFormat="1" ht="13.5">
      <c r="B391" s="217"/>
      <c r="C391" s="218"/>
      <c r="D391" s="207" t="s">
        <v>183</v>
      </c>
      <c r="E391" s="219" t="s">
        <v>21</v>
      </c>
      <c r="F391" s="220" t="s">
        <v>21</v>
      </c>
      <c r="G391" s="218"/>
      <c r="H391" s="221">
        <v>0</v>
      </c>
      <c r="I391" s="222"/>
      <c r="J391" s="218"/>
      <c r="K391" s="218"/>
      <c r="L391" s="223"/>
      <c r="M391" s="224"/>
      <c r="N391" s="225"/>
      <c r="O391" s="225"/>
      <c r="P391" s="225"/>
      <c r="Q391" s="225"/>
      <c r="R391" s="225"/>
      <c r="S391" s="225"/>
      <c r="T391" s="226"/>
      <c r="AT391" s="227" t="s">
        <v>183</v>
      </c>
      <c r="AU391" s="227" t="s">
        <v>82</v>
      </c>
      <c r="AV391" s="12" t="s">
        <v>82</v>
      </c>
      <c r="AW391" s="12" t="s">
        <v>35</v>
      </c>
      <c r="AX391" s="12" t="s">
        <v>72</v>
      </c>
      <c r="AY391" s="227" t="s">
        <v>173</v>
      </c>
    </row>
    <row r="392" spans="2:51" s="11" customFormat="1" ht="13.5">
      <c r="B392" s="205"/>
      <c r="C392" s="206"/>
      <c r="D392" s="207" t="s">
        <v>183</v>
      </c>
      <c r="E392" s="208" t="s">
        <v>21</v>
      </c>
      <c r="F392" s="209" t="s">
        <v>1195</v>
      </c>
      <c r="G392" s="206"/>
      <c r="H392" s="210" t="s">
        <v>21</v>
      </c>
      <c r="I392" s="211"/>
      <c r="J392" s="206"/>
      <c r="K392" s="206"/>
      <c r="L392" s="212"/>
      <c r="M392" s="213"/>
      <c r="N392" s="214"/>
      <c r="O392" s="214"/>
      <c r="P392" s="214"/>
      <c r="Q392" s="214"/>
      <c r="R392" s="214"/>
      <c r="S392" s="214"/>
      <c r="T392" s="215"/>
      <c r="AT392" s="216" t="s">
        <v>183</v>
      </c>
      <c r="AU392" s="216" t="s">
        <v>82</v>
      </c>
      <c r="AV392" s="11" t="s">
        <v>80</v>
      </c>
      <c r="AW392" s="11" t="s">
        <v>35</v>
      </c>
      <c r="AX392" s="11" t="s">
        <v>72</v>
      </c>
      <c r="AY392" s="216" t="s">
        <v>173</v>
      </c>
    </row>
    <row r="393" spans="2:51" s="12" customFormat="1" ht="13.5">
      <c r="B393" s="217"/>
      <c r="C393" s="218"/>
      <c r="D393" s="207" t="s">
        <v>183</v>
      </c>
      <c r="E393" s="219" t="s">
        <v>21</v>
      </c>
      <c r="F393" s="220" t="s">
        <v>21</v>
      </c>
      <c r="G393" s="218"/>
      <c r="H393" s="221">
        <v>0</v>
      </c>
      <c r="I393" s="222"/>
      <c r="J393" s="218"/>
      <c r="K393" s="218"/>
      <c r="L393" s="223"/>
      <c r="M393" s="224"/>
      <c r="N393" s="225"/>
      <c r="O393" s="225"/>
      <c r="P393" s="225"/>
      <c r="Q393" s="225"/>
      <c r="R393" s="225"/>
      <c r="S393" s="225"/>
      <c r="T393" s="226"/>
      <c r="AT393" s="227" t="s">
        <v>183</v>
      </c>
      <c r="AU393" s="227" t="s">
        <v>82</v>
      </c>
      <c r="AV393" s="12" t="s">
        <v>82</v>
      </c>
      <c r="AW393" s="12" t="s">
        <v>35</v>
      </c>
      <c r="AX393" s="12" t="s">
        <v>72</v>
      </c>
      <c r="AY393" s="227" t="s">
        <v>173</v>
      </c>
    </row>
    <row r="394" spans="2:51" s="11" customFormat="1" ht="13.5">
      <c r="B394" s="205"/>
      <c r="C394" s="206"/>
      <c r="D394" s="207" t="s">
        <v>183</v>
      </c>
      <c r="E394" s="208" t="s">
        <v>21</v>
      </c>
      <c r="F394" s="209" t="s">
        <v>723</v>
      </c>
      <c r="G394" s="206"/>
      <c r="H394" s="210" t="s">
        <v>21</v>
      </c>
      <c r="I394" s="211"/>
      <c r="J394" s="206"/>
      <c r="K394" s="206"/>
      <c r="L394" s="212"/>
      <c r="M394" s="213"/>
      <c r="N394" s="214"/>
      <c r="O394" s="214"/>
      <c r="P394" s="214"/>
      <c r="Q394" s="214"/>
      <c r="R394" s="214"/>
      <c r="S394" s="214"/>
      <c r="T394" s="215"/>
      <c r="AT394" s="216" t="s">
        <v>183</v>
      </c>
      <c r="AU394" s="216" t="s">
        <v>82</v>
      </c>
      <c r="AV394" s="11" t="s">
        <v>80</v>
      </c>
      <c r="AW394" s="11" t="s">
        <v>35</v>
      </c>
      <c r="AX394" s="11" t="s">
        <v>72</v>
      </c>
      <c r="AY394" s="216" t="s">
        <v>173</v>
      </c>
    </row>
    <row r="395" spans="2:51" s="11" customFormat="1" ht="13.5">
      <c r="B395" s="205"/>
      <c r="C395" s="206"/>
      <c r="D395" s="207" t="s">
        <v>183</v>
      </c>
      <c r="E395" s="208" t="s">
        <v>21</v>
      </c>
      <c r="F395" s="209" t="s">
        <v>702</v>
      </c>
      <c r="G395" s="206"/>
      <c r="H395" s="210" t="s">
        <v>21</v>
      </c>
      <c r="I395" s="211"/>
      <c r="J395" s="206"/>
      <c r="K395" s="206"/>
      <c r="L395" s="212"/>
      <c r="M395" s="213"/>
      <c r="N395" s="214"/>
      <c r="O395" s="214"/>
      <c r="P395" s="214"/>
      <c r="Q395" s="214"/>
      <c r="R395" s="214"/>
      <c r="S395" s="214"/>
      <c r="T395" s="215"/>
      <c r="AT395" s="216" t="s">
        <v>183</v>
      </c>
      <c r="AU395" s="216" t="s">
        <v>82</v>
      </c>
      <c r="AV395" s="11" t="s">
        <v>80</v>
      </c>
      <c r="AW395" s="11" t="s">
        <v>35</v>
      </c>
      <c r="AX395" s="11" t="s">
        <v>72</v>
      </c>
      <c r="AY395" s="216" t="s">
        <v>173</v>
      </c>
    </row>
    <row r="396" spans="2:51" s="11" customFormat="1" ht="13.5">
      <c r="B396" s="205"/>
      <c r="C396" s="206"/>
      <c r="D396" s="207" t="s">
        <v>183</v>
      </c>
      <c r="E396" s="208" t="s">
        <v>21</v>
      </c>
      <c r="F396" s="209" t="s">
        <v>1195</v>
      </c>
      <c r="G396" s="206"/>
      <c r="H396" s="210" t="s">
        <v>21</v>
      </c>
      <c r="I396" s="211"/>
      <c r="J396" s="206"/>
      <c r="K396" s="206"/>
      <c r="L396" s="212"/>
      <c r="M396" s="213"/>
      <c r="N396" s="214"/>
      <c r="O396" s="214"/>
      <c r="P396" s="214"/>
      <c r="Q396" s="214"/>
      <c r="R396" s="214"/>
      <c r="S396" s="214"/>
      <c r="T396" s="215"/>
      <c r="AT396" s="216" t="s">
        <v>183</v>
      </c>
      <c r="AU396" s="216" t="s">
        <v>82</v>
      </c>
      <c r="AV396" s="11" t="s">
        <v>80</v>
      </c>
      <c r="AW396" s="11" t="s">
        <v>35</v>
      </c>
      <c r="AX396" s="11" t="s">
        <v>72</v>
      </c>
      <c r="AY396" s="216" t="s">
        <v>173</v>
      </c>
    </row>
    <row r="397" spans="2:51" s="12" customFormat="1" ht="13.5">
      <c r="B397" s="217"/>
      <c r="C397" s="218"/>
      <c r="D397" s="207" t="s">
        <v>183</v>
      </c>
      <c r="E397" s="219" t="s">
        <v>21</v>
      </c>
      <c r="F397" s="220" t="s">
        <v>1156</v>
      </c>
      <c r="G397" s="218"/>
      <c r="H397" s="221">
        <v>12.15</v>
      </c>
      <c r="I397" s="222"/>
      <c r="J397" s="218"/>
      <c r="K397" s="218"/>
      <c r="L397" s="223"/>
      <c r="M397" s="224"/>
      <c r="N397" s="225"/>
      <c r="O397" s="225"/>
      <c r="P397" s="225"/>
      <c r="Q397" s="225"/>
      <c r="R397" s="225"/>
      <c r="S397" s="225"/>
      <c r="T397" s="226"/>
      <c r="AT397" s="227" t="s">
        <v>183</v>
      </c>
      <c r="AU397" s="227" t="s">
        <v>82</v>
      </c>
      <c r="AV397" s="12" t="s">
        <v>82</v>
      </c>
      <c r="AW397" s="12" t="s">
        <v>35</v>
      </c>
      <c r="AX397" s="12" t="s">
        <v>72</v>
      </c>
      <c r="AY397" s="227" t="s">
        <v>173</v>
      </c>
    </row>
    <row r="398" spans="2:51" s="11" customFormat="1" ht="13.5">
      <c r="B398" s="205"/>
      <c r="C398" s="206"/>
      <c r="D398" s="207" t="s">
        <v>183</v>
      </c>
      <c r="E398" s="208" t="s">
        <v>21</v>
      </c>
      <c r="F398" s="209" t="s">
        <v>723</v>
      </c>
      <c r="G398" s="206"/>
      <c r="H398" s="210" t="s">
        <v>21</v>
      </c>
      <c r="I398" s="211"/>
      <c r="J398" s="206"/>
      <c r="K398" s="206"/>
      <c r="L398" s="212"/>
      <c r="M398" s="213"/>
      <c r="N398" s="214"/>
      <c r="O398" s="214"/>
      <c r="P398" s="214"/>
      <c r="Q398" s="214"/>
      <c r="R398" s="214"/>
      <c r="S398" s="214"/>
      <c r="T398" s="215"/>
      <c r="AT398" s="216" t="s">
        <v>183</v>
      </c>
      <c r="AU398" s="216" t="s">
        <v>82</v>
      </c>
      <c r="AV398" s="11" t="s">
        <v>80</v>
      </c>
      <c r="AW398" s="11" t="s">
        <v>35</v>
      </c>
      <c r="AX398" s="11" t="s">
        <v>72</v>
      </c>
      <c r="AY398" s="216" t="s">
        <v>173</v>
      </c>
    </row>
    <row r="399" spans="2:51" s="11" customFormat="1" ht="13.5">
      <c r="B399" s="205"/>
      <c r="C399" s="206"/>
      <c r="D399" s="207" t="s">
        <v>183</v>
      </c>
      <c r="E399" s="208" t="s">
        <v>21</v>
      </c>
      <c r="F399" s="209" t="s">
        <v>725</v>
      </c>
      <c r="G399" s="206"/>
      <c r="H399" s="210" t="s">
        <v>21</v>
      </c>
      <c r="I399" s="211"/>
      <c r="J399" s="206"/>
      <c r="K399" s="206"/>
      <c r="L399" s="212"/>
      <c r="M399" s="213"/>
      <c r="N399" s="214"/>
      <c r="O399" s="214"/>
      <c r="P399" s="214"/>
      <c r="Q399" s="214"/>
      <c r="R399" s="214"/>
      <c r="S399" s="214"/>
      <c r="T399" s="215"/>
      <c r="AT399" s="216" t="s">
        <v>183</v>
      </c>
      <c r="AU399" s="216" t="s">
        <v>82</v>
      </c>
      <c r="AV399" s="11" t="s">
        <v>80</v>
      </c>
      <c r="AW399" s="11" t="s">
        <v>35</v>
      </c>
      <c r="AX399" s="11" t="s">
        <v>72</v>
      </c>
      <c r="AY399" s="216" t="s">
        <v>173</v>
      </c>
    </row>
    <row r="400" spans="2:51" s="11" customFormat="1" ht="13.5">
      <c r="B400" s="205"/>
      <c r="C400" s="206"/>
      <c r="D400" s="207" t="s">
        <v>183</v>
      </c>
      <c r="E400" s="208" t="s">
        <v>21</v>
      </c>
      <c r="F400" s="209" t="s">
        <v>1195</v>
      </c>
      <c r="G400" s="206"/>
      <c r="H400" s="210" t="s">
        <v>21</v>
      </c>
      <c r="I400" s="211"/>
      <c r="J400" s="206"/>
      <c r="K400" s="206"/>
      <c r="L400" s="212"/>
      <c r="M400" s="213"/>
      <c r="N400" s="214"/>
      <c r="O400" s="214"/>
      <c r="P400" s="214"/>
      <c r="Q400" s="214"/>
      <c r="R400" s="214"/>
      <c r="S400" s="214"/>
      <c r="T400" s="215"/>
      <c r="AT400" s="216" t="s">
        <v>183</v>
      </c>
      <c r="AU400" s="216" t="s">
        <v>82</v>
      </c>
      <c r="AV400" s="11" t="s">
        <v>80</v>
      </c>
      <c r="AW400" s="11" t="s">
        <v>35</v>
      </c>
      <c r="AX400" s="11" t="s">
        <v>72</v>
      </c>
      <c r="AY400" s="216" t="s">
        <v>173</v>
      </c>
    </row>
    <row r="401" spans="2:51" s="12" customFormat="1" ht="13.5">
      <c r="B401" s="217"/>
      <c r="C401" s="218"/>
      <c r="D401" s="207" t="s">
        <v>183</v>
      </c>
      <c r="E401" s="219" t="s">
        <v>21</v>
      </c>
      <c r="F401" s="220" t="s">
        <v>1157</v>
      </c>
      <c r="G401" s="218"/>
      <c r="H401" s="221">
        <v>13.932</v>
      </c>
      <c r="I401" s="222"/>
      <c r="J401" s="218"/>
      <c r="K401" s="218"/>
      <c r="L401" s="223"/>
      <c r="M401" s="224"/>
      <c r="N401" s="225"/>
      <c r="O401" s="225"/>
      <c r="P401" s="225"/>
      <c r="Q401" s="225"/>
      <c r="R401" s="225"/>
      <c r="S401" s="225"/>
      <c r="T401" s="226"/>
      <c r="AT401" s="227" t="s">
        <v>183</v>
      </c>
      <c r="AU401" s="227" t="s">
        <v>82</v>
      </c>
      <c r="AV401" s="12" t="s">
        <v>82</v>
      </c>
      <c r="AW401" s="12" t="s">
        <v>35</v>
      </c>
      <c r="AX401" s="12" t="s">
        <v>72</v>
      </c>
      <c r="AY401" s="227" t="s">
        <v>173</v>
      </c>
    </row>
    <row r="402" spans="2:51" s="11" customFormat="1" ht="13.5">
      <c r="B402" s="205"/>
      <c r="C402" s="206"/>
      <c r="D402" s="207" t="s">
        <v>183</v>
      </c>
      <c r="E402" s="208" t="s">
        <v>21</v>
      </c>
      <c r="F402" s="209" t="s">
        <v>723</v>
      </c>
      <c r="G402" s="206"/>
      <c r="H402" s="210" t="s">
        <v>21</v>
      </c>
      <c r="I402" s="211"/>
      <c r="J402" s="206"/>
      <c r="K402" s="206"/>
      <c r="L402" s="212"/>
      <c r="M402" s="213"/>
      <c r="N402" s="214"/>
      <c r="O402" s="214"/>
      <c r="P402" s="214"/>
      <c r="Q402" s="214"/>
      <c r="R402" s="214"/>
      <c r="S402" s="214"/>
      <c r="T402" s="215"/>
      <c r="AT402" s="216" t="s">
        <v>183</v>
      </c>
      <c r="AU402" s="216" t="s">
        <v>82</v>
      </c>
      <c r="AV402" s="11" t="s">
        <v>80</v>
      </c>
      <c r="AW402" s="11" t="s">
        <v>35</v>
      </c>
      <c r="AX402" s="11" t="s">
        <v>72</v>
      </c>
      <c r="AY402" s="216" t="s">
        <v>173</v>
      </c>
    </row>
    <row r="403" spans="2:51" s="11" customFormat="1" ht="13.5">
      <c r="B403" s="205"/>
      <c r="C403" s="206"/>
      <c r="D403" s="207" t="s">
        <v>183</v>
      </c>
      <c r="E403" s="208" t="s">
        <v>21</v>
      </c>
      <c r="F403" s="209" t="s">
        <v>694</v>
      </c>
      <c r="G403" s="206"/>
      <c r="H403" s="210" t="s">
        <v>21</v>
      </c>
      <c r="I403" s="211"/>
      <c r="J403" s="206"/>
      <c r="K403" s="206"/>
      <c r="L403" s="212"/>
      <c r="M403" s="213"/>
      <c r="N403" s="214"/>
      <c r="O403" s="214"/>
      <c r="P403" s="214"/>
      <c r="Q403" s="214"/>
      <c r="R403" s="214"/>
      <c r="S403" s="214"/>
      <c r="T403" s="215"/>
      <c r="AT403" s="216" t="s">
        <v>183</v>
      </c>
      <c r="AU403" s="216" t="s">
        <v>82</v>
      </c>
      <c r="AV403" s="11" t="s">
        <v>80</v>
      </c>
      <c r="AW403" s="11" t="s">
        <v>35</v>
      </c>
      <c r="AX403" s="11" t="s">
        <v>72</v>
      </c>
      <c r="AY403" s="216" t="s">
        <v>173</v>
      </c>
    </row>
    <row r="404" spans="2:51" s="11" customFormat="1" ht="13.5">
      <c r="B404" s="205"/>
      <c r="C404" s="206"/>
      <c r="D404" s="207" t="s">
        <v>183</v>
      </c>
      <c r="E404" s="208" t="s">
        <v>21</v>
      </c>
      <c r="F404" s="209" t="s">
        <v>1195</v>
      </c>
      <c r="G404" s="206"/>
      <c r="H404" s="210" t="s">
        <v>21</v>
      </c>
      <c r="I404" s="211"/>
      <c r="J404" s="206"/>
      <c r="K404" s="206"/>
      <c r="L404" s="212"/>
      <c r="M404" s="213"/>
      <c r="N404" s="214"/>
      <c r="O404" s="214"/>
      <c r="P404" s="214"/>
      <c r="Q404" s="214"/>
      <c r="R404" s="214"/>
      <c r="S404" s="214"/>
      <c r="T404" s="215"/>
      <c r="AT404" s="216" t="s">
        <v>183</v>
      </c>
      <c r="AU404" s="216" t="s">
        <v>82</v>
      </c>
      <c r="AV404" s="11" t="s">
        <v>80</v>
      </c>
      <c r="AW404" s="11" t="s">
        <v>35</v>
      </c>
      <c r="AX404" s="11" t="s">
        <v>72</v>
      </c>
      <c r="AY404" s="216" t="s">
        <v>173</v>
      </c>
    </row>
    <row r="405" spans="2:51" s="12" customFormat="1" ht="13.5">
      <c r="B405" s="217"/>
      <c r="C405" s="218"/>
      <c r="D405" s="207" t="s">
        <v>183</v>
      </c>
      <c r="E405" s="219" t="s">
        <v>21</v>
      </c>
      <c r="F405" s="220" t="s">
        <v>1158</v>
      </c>
      <c r="G405" s="218"/>
      <c r="H405" s="221">
        <v>9.038</v>
      </c>
      <c r="I405" s="222"/>
      <c r="J405" s="218"/>
      <c r="K405" s="218"/>
      <c r="L405" s="223"/>
      <c r="M405" s="224"/>
      <c r="N405" s="225"/>
      <c r="O405" s="225"/>
      <c r="P405" s="225"/>
      <c r="Q405" s="225"/>
      <c r="R405" s="225"/>
      <c r="S405" s="225"/>
      <c r="T405" s="226"/>
      <c r="AT405" s="227" t="s">
        <v>183</v>
      </c>
      <c r="AU405" s="227" t="s">
        <v>82</v>
      </c>
      <c r="AV405" s="12" t="s">
        <v>82</v>
      </c>
      <c r="AW405" s="12" t="s">
        <v>35</v>
      </c>
      <c r="AX405" s="12" t="s">
        <v>72</v>
      </c>
      <c r="AY405" s="227" t="s">
        <v>173</v>
      </c>
    </row>
    <row r="406" spans="2:51" s="11" customFormat="1" ht="13.5">
      <c r="B406" s="205"/>
      <c r="C406" s="206"/>
      <c r="D406" s="207" t="s">
        <v>183</v>
      </c>
      <c r="E406" s="208" t="s">
        <v>21</v>
      </c>
      <c r="F406" s="209" t="s">
        <v>723</v>
      </c>
      <c r="G406" s="206"/>
      <c r="H406" s="210" t="s">
        <v>21</v>
      </c>
      <c r="I406" s="211"/>
      <c r="J406" s="206"/>
      <c r="K406" s="206"/>
      <c r="L406" s="212"/>
      <c r="M406" s="213"/>
      <c r="N406" s="214"/>
      <c r="O406" s="214"/>
      <c r="P406" s="214"/>
      <c r="Q406" s="214"/>
      <c r="R406" s="214"/>
      <c r="S406" s="214"/>
      <c r="T406" s="215"/>
      <c r="AT406" s="216" t="s">
        <v>183</v>
      </c>
      <c r="AU406" s="216" t="s">
        <v>82</v>
      </c>
      <c r="AV406" s="11" t="s">
        <v>80</v>
      </c>
      <c r="AW406" s="11" t="s">
        <v>35</v>
      </c>
      <c r="AX406" s="11" t="s">
        <v>72</v>
      </c>
      <c r="AY406" s="216" t="s">
        <v>173</v>
      </c>
    </row>
    <row r="407" spans="2:51" s="11" customFormat="1" ht="13.5">
      <c r="B407" s="205"/>
      <c r="C407" s="206"/>
      <c r="D407" s="207" t="s">
        <v>183</v>
      </c>
      <c r="E407" s="208" t="s">
        <v>21</v>
      </c>
      <c r="F407" s="209" t="s">
        <v>309</v>
      </c>
      <c r="G407" s="206"/>
      <c r="H407" s="210" t="s">
        <v>21</v>
      </c>
      <c r="I407" s="211"/>
      <c r="J407" s="206"/>
      <c r="K407" s="206"/>
      <c r="L407" s="212"/>
      <c r="M407" s="213"/>
      <c r="N407" s="214"/>
      <c r="O407" s="214"/>
      <c r="P407" s="214"/>
      <c r="Q407" s="214"/>
      <c r="R407" s="214"/>
      <c r="S407" s="214"/>
      <c r="T407" s="215"/>
      <c r="AT407" s="216" t="s">
        <v>183</v>
      </c>
      <c r="AU407" s="216" t="s">
        <v>82</v>
      </c>
      <c r="AV407" s="11" t="s">
        <v>80</v>
      </c>
      <c r="AW407" s="11" t="s">
        <v>35</v>
      </c>
      <c r="AX407" s="11" t="s">
        <v>72</v>
      </c>
      <c r="AY407" s="216" t="s">
        <v>173</v>
      </c>
    </row>
    <row r="408" spans="2:51" s="11" customFormat="1" ht="13.5">
      <c r="B408" s="205"/>
      <c r="C408" s="206"/>
      <c r="D408" s="207" t="s">
        <v>183</v>
      </c>
      <c r="E408" s="208" t="s">
        <v>21</v>
      </c>
      <c r="F408" s="209" t="s">
        <v>1195</v>
      </c>
      <c r="G408" s="206"/>
      <c r="H408" s="210" t="s">
        <v>21</v>
      </c>
      <c r="I408" s="211"/>
      <c r="J408" s="206"/>
      <c r="K408" s="206"/>
      <c r="L408" s="212"/>
      <c r="M408" s="213"/>
      <c r="N408" s="214"/>
      <c r="O408" s="214"/>
      <c r="P408" s="214"/>
      <c r="Q408" s="214"/>
      <c r="R408" s="214"/>
      <c r="S408" s="214"/>
      <c r="T408" s="215"/>
      <c r="AT408" s="216" t="s">
        <v>183</v>
      </c>
      <c r="AU408" s="216" t="s">
        <v>82</v>
      </c>
      <c r="AV408" s="11" t="s">
        <v>80</v>
      </c>
      <c r="AW408" s="11" t="s">
        <v>35</v>
      </c>
      <c r="AX408" s="11" t="s">
        <v>72</v>
      </c>
      <c r="AY408" s="216" t="s">
        <v>173</v>
      </c>
    </row>
    <row r="409" spans="2:51" s="12" customFormat="1" ht="13.5">
      <c r="B409" s="217"/>
      <c r="C409" s="218"/>
      <c r="D409" s="207" t="s">
        <v>183</v>
      </c>
      <c r="E409" s="219" t="s">
        <v>21</v>
      </c>
      <c r="F409" s="220" t="s">
        <v>1159</v>
      </c>
      <c r="G409" s="218"/>
      <c r="H409" s="221">
        <v>4.088</v>
      </c>
      <c r="I409" s="222"/>
      <c r="J409" s="218"/>
      <c r="K409" s="218"/>
      <c r="L409" s="223"/>
      <c r="M409" s="224"/>
      <c r="N409" s="225"/>
      <c r="O409" s="225"/>
      <c r="P409" s="225"/>
      <c r="Q409" s="225"/>
      <c r="R409" s="225"/>
      <c r="S409" s="225"/>
      <c r="T409" s="226"/>
      <c r="AT409" s="227" t="s">
        <v>183</v>
      </c>
      <c r="AU409" s="227" t="s">
        <v>82</v>
      </c>
      <c r="AV409" s="12" t="s">
        <v>82</v>
      </c>
      <c r="AW409" s="12" t="s">
        <v>35</v>
      </c>
      <c r="AX409" s="12" t="s">
        <v>72</v>
      </c>
      <c r="AY409" s="227" t="s">
        <v>173</v>
      </c>
    </row>
    <row r="410" spans="2:51" s="11" customFormat="1" ht="13.5">
      <c r="B410" s="205"/>
      <c r="C410" s="206"/>
      <c r="D410" s="207" t="s">
        <v>183</v>
      </c>
      <c r="E410" s="208" t="s">
        <v>21</v>
      </c>
      <c r="F410" s="209" t="s">
        <v>723</v>
      </c>
      <c r="G410" s="206"/>
      <c r="H410" s="210" t="s">
        <v>21</v>
      </c>
      <c r="I410" s="211"/>
      <c r="J410" s="206"/>
      <c r="K410" s="206"/>
      <c r="L410" s="212"/>
      <c r="M410" s="213"/>
      <c r="N410" s="214"/>
      <c r="O410" s="214"/>
      <c r="P410" s="214"/>
      <c r="Q410" s="214"/>
      <c r="R410" s="214"/>
      <c r="S410" s="214"/>
      <c r="T410" s="215"/>
      <c r="AT410" s="216" t="s">
        <v>183</v>
      </c>
      <c r="AU410" s="216" t="s">
        <v>82</v>
      </c>
      <c r="AV410" s="11" t="s">
        <v>80</v>
      </c>
      <c r="AW410" s="11" t="s">
        <v>35</v>
      </c>
      <c r="AX410" s="11" t="s">
        <v>72</v>
      </c>
      <c r="AY410" s="216" t="s">
        <v>173</v>
      </c>
    </row>
    <row r="411" spans="2:51" s="11" customFormat="1" ht="13.5">
      <c r="B411" s="205"/>
      <c r="C411" s="206"/>
      <c r="D411" s="207" t="s">
        <v>183</v>
      </c>
      <c r="E411" s="208" t="s">
        <v>21</v>
      </c>
      <c r="F411" s="209" t="s">
        <v>226</v>
      </c>
      <c r="G411" s="206"/>
      <c r="H411" s="210" t="s">
        <v>21</v>
      </c>
      <c r="I411" s="211"/>
      <c r="J411" s="206"/>
      <c r="K411" s="206"/>
      <c r="L411" s="212"/>
      <c r="M411" s="213"/>
      <c r="N411" s="214"/>
      <c r="O411" s="214"/>
      <c r="P411" s="214"/>
      <c r="Q411" s="214"/>
      <c r="R411" s="214"/>
      <c r="S411" s="214"/>
      <c r="T411" s="215"/>
      <c r="AT411" s="216" t="s">
        <v>183</v>
      </c>
      <c r="AU411" s="216" t="s">
        <v>82</v>
      </c>
      <c r="AV411" s="11" t="s">
        <v>80</v>
      </c>
      <c r="AW411" s="11" t="s">
        <v>35</v>
      </c>
      <c r="AX411" s="11" t="s">
        <v>72</v>
      </c>
      <c r="AY411" s="216" t="s">
        <v>173</v>
      </c>
    </row>
    <row r="412" spans="2:51" s="11" customFormat="1" ht="13.5">
      <c r="B412" s="205"/>
      <c r="C412" s="206"/>
      <c r="D412" s="207" t="s">
        <v>183</v>
      </c>
      <c r="E412" s="208" t="s">
        <v>21</v>
      </c>
      <c r="F412" s="209" t="s">
        <v>1195</v>
      </c>
      <c r="G412" s="206"/>
      <c r="H412" s="210" t="s">
        <v>21</v>
      </c>
      <c r="I412" s="211"/>
      <c r="J412" s="206"/>
      <c r="K412" s="206"/>
      <c r="L412" s="212"/>
      <c r="M412" s="213"/>
      <c r="N412" s="214"/>
      <c r="O412" s="214"/>
      <c r="P412" s="214"/>
      <c r="Q412" s="214"/>
      <c r="R412" s="214"/>
      <c r="S412" s="214"/>
      <c r="T412" s="215"/>
      <c r="AT412" s="216" t="s">
        <v>183</v>
      </c>
      <c r="AU412" s="216" t="s">
        <v>82</v>
      </c>
      <c r="AV412" s="11" t="s">
        <v>80</v>
      </c>
      <c r="AW412" s="11" t="s">
        <v>35</v>
      </c>
      <c r="AX412" s="11" t="s">
        <v>72</v>
      </c>
      <c r="AY412" s="216" t="s">
        <v>173</v>
      </c>
    </row>
    <row r="413" spans="2:51" s="12" customFormat="1" ht="13.5">
      <c r="B413" s="217"/>
      <c r="C413" s="218"/>
      <c r="D413" s="207" t="s">
        <v>183</v>
      </c>
      <c r="E413" s="219" t="s">
        <v>21</v>
      </c>
      <c r="F413" s="220" t="s">
        <v>1160</v>
      </c>
      <c r="G413" s="218"/>
      <c r="H413" s="221">
        <v>4.86</v>
      </c>
      <c r="I413" s="222"/>
      <c r="J413" s="218"/>
      <c r="K413" s="218"/>
      <c r="L413" s="223"/>
      <c r="M413" s="224"/>
      <c r="N413" s="225"/>
      <c r="O413" s="225"/>
      <c r="P413" s="225"/>
      <c r="Q413" s="225"/>
      <c r="R413" s="225"/>
      <c r="S413" s="225"/>
      <c r="T413" s="226"/>
      <c r="AT413" s="227" t="s">
        <v>183</v>
      </c>
      <c r="AU413" s="227" t="s">
        <v>82</v>
      </c>
      <c r="AV413" s="12" t="s">
        <v>82</v>
      </c>
      <c r="AW413" s="12" t="s">
        <v>35</v>
      </c>
      <c r="AX413" s="12" t="s">
        <v>72</v>
      </c>
      <c r="AY413" s="227" t="s">
        <v>173</v>
      </c>
    </row>
    <row r="414" spans="2:51" s="11" customFormat="1" ht="13.5">
      <c r="B414" s="205"/>
      <c r="C414" s="206"/>
      <c r="D414" s="207" t="s">
        <v>183</v>
      </c>
      <c r="E414" s="208" t="s">
        <v>21</v>
      </c>
      <c r="F414" s="209" t="s">
        <v>723</v>
      </c>
      <c r="G414" s="206"/>
      <c r="H414" s="210" t="s">
        <v>21</v>
      </c>
      <c r="I414" s="211"/>
      <c r="J414" s="206"/>
      <c r="K414" s="206"/>
      <c r="L414" s="212"/>
      <c r="M414" s="213"/>
      <c r="N414" s="214"/>
      <c r="O414" s="214"/>
      <c r="P414" s="214"/>
      <c r="Q414" s="214"/>
      <c r="R414" s="214"/>
      <c r="S414" s="214"/>
      <c r="T414" s="215"/>
      <c r="AT414" s="216" t="s">
        <v>183</v>
      </c>
      <c r="AU414" s="216" t="s">
        <v>82</v>
      </c>
      <c r="AV414" s="11" t="s">
        <v>80</v>
      </c>
      <c r="AW414" s="11" t="s">
        <v>35</v>
      </c>
      <c r="AX414" s="11" t="s">
        <v>72</v>
      </c>
      <c r="AY414" s="216" t="s">
        <v>173</v>
      </c>
    </row>
    <row r="415" spans="2:51" s="11" customFormat="1" ht="13.5">
      <c r="B415" s="205"/>
      <c r="C415" s="206"/>
      <c r="D415" s="207" t="s">
        <v>183</v>
      </c>
      <c r="E415" s="208" t="s">
        <v>21</v>
      </c>
      <c r="F415" s="209" t="s">
        <v>418</v>
      </c>
      <c r="G415" s="206"/>
      <c r="H415" s="210" t="s">
        <v>21</v>
      </c>
      <c r="I415" s="211"/>
      <c r="J415" s="206"/>
      <c r="K415" s="206"/>
      <c r="L415" s="212"/>
      <c r="M415" s="213"/>
      <c r="N415" s="214"/>
      <c r="O415" s="214"/>
      <c r="P415" s="214"/>
      <c r="Q415" s="214"/>
      <c r="R415" s="214"/>
      <c r="S415" s="214"/>
      <c r="T415" s="215"/>
      <c r="AT415" s="216" t="s">
        <v>183</v>
      </c>
      <c r="AU415" s="216" t="s">
        <v>82</v>
      </c>
      <c r="AV415" s="11" t="s">
        <v>80</v>
      </c>
      <c r="AW415" s="11" t="s">
        <v>35</v>
      </c>
      <c r="AX415" s="11" t="s">
        <v>72</v>
      </c>
      <c r="AY415" s="216" t="s">
        <v>173</v>
      </c>
    </row>
    <row r="416" spans="2:51" s="11" customFormat="1" ht="13.5">
      <c r="B416" s="205"/>
      <c r="C416" s="206"/>
      <c r="D416" s="207" t="s">
        <v>183</v>
      </c>
      <c r="E416" s="208" t="s">
        <v>21</v>
      </c>
      <c r="F416" s="209" t="s">
        <v>1195</v>
      </c>
      <c r="G416" s="206"/>
      <c r="H416" s="210" t="s">
        <v>21</v>
      </c>
      <c r="I416" s="211"/>
      <c r="J416" s="206"/>
      <c r="K416" s="206"/>
      <c r="L416" s="212"/>
      <c r="M416" s="213"/>
      <c r="N416" s="214"/>
      <c r="O416" s="214"/>
      <c r="P416" s="214"/>
      <c r="Q416" s="214"/>
      <c r="R416" s="214"/>
      <c r="S416" s="214"/>
      <c r="T416" s="215"/>
      <c r="AT416" s="216" t="s">
        <v>183</v>
      </c>
      <c r="AU416" s="216" t="s">
        <v>82</v>
      </c>
      <c r="AV416" s="11" t="s">
        <v>80</v>
      </c>
      <c r="AW416" s="11" t="s">
        <v>35</v>
      </c>
      <c r="AX416" s="11" t="s">
        <v>72</v>
      </c>
      <c r="AY416" s="216" t="s">
        <v>173</v>
      </c>
    </row>
    <row r="417" spans="2:51" s="12" customFormat="1" ht="13.5">
      <c r="B417" s="217"/>
      <c r="C417" s="218"/>
      <c r="D417" s="207" t="s">
        <v>183</v>
      </c>
      <c r="E417" s="219" t="s">
        <v>21</v>
      </c>
      <c r="F417" s="220" t="s">
        <v>1161</v>
      </c>
      <c r="G417" s="218"/>
      <c r="H417" s="221">
        <v>2.64</v>
      </c>
      <c r="I417" s="222"/>
      <c r="J417" s="218"/>
      <c r="K417" s="218"/>
      <c r="L417" s="223"/>
      <c r="M417" s="224"/>
      <c r="N417" s="225"/>
      <c r="O417" s="225"/>
      <c r="P417" s="225"/>
      <c r="Q417" s="225"/>
      <c r="R417" s="225"/>
      <c r="S417" s="225"/>
      <c r="T417" s="226"/>
      <c r="AT417" s="227" t="s">
        <v>183</v>
      </c>
      <c r="AU417" s="227" t="s">
        <v>82</v>
      </c>
      <c r="AV417" s="12" t="s">
        <v>82</v>
      </c>
      <c r="AW417" s="12" t="s">
        <v>35</v>
      </c>
      <c r="AX417" s="12" t="s">
        <v>72</v>
      </c>
      <c r="AY417" s="227" t="s">
        <v>173</v>
      </c>
    </row>
    <row r="418" spans="2:51" s="14" customFormat="1" ht="13.5">
      <c r="B418" s="243"/>
      <c r="C418" s="244"/>
      <c r="D418" s="239" t="s">
        <v>183</v>
      </c>
      <c r="E418" s="254" t="s">
        <v>21</v>
      </c>
      <c r="F418" s="255" t="s">
        <v>204</v>
      </c>
      <c r="G418" s="244"/>
      <c r="H418" s="256">
        <v>46.708</v>
      </c>
      <c r="I418" s="248"/>
      <c r="J418" s="244"/>
      <c r="K418" s="244"/>
      <c r="L418" s="249"/>
      <c r="M418" s="250"/>
      <c r="N418" s="251"/>
      <c r="O418" s="251"/>
      <c r="P418" s="251"/>
      <c r="Q418" s="251"/>
      <c r="R418" s="251"/>
      <c r="S418" s="251"/>
      <c r="T418" s="252"/>
      <c r="AT418" s="253" t="s">
        <v>183</v>
      </c>
      <c r="AU418" s="253" t="s">
        <v>82</v>
      </c>
      <c r="AV418" s="14" t="s">
        <v>181</v>
      </c>
      <c r="AW418" s="14" t="s">
        <v>35</v>
      </c>
      <c r="AX418" s="14" t="s">
        <v>80</v>
      </c>
      <c r="AY418" s="253" t="s">
        <v>173</v>
      </c>
    </row>
    <row r="419" spans="2:65" s="1" customFormat="1" ht="22.5" customHeight="1">
      <c r="B419" s="41"/>
      <c r="C419" s="262" t="s">
        <v>9</v>
      </c>
      <c r="D419" s="262" t="s">
        <v>710</v>
      </c>
      <c r="E419" s="263" t="s">
        <v>1196</v>
      </c>
      <c r="F419" s="264" t="s">
        <v>1197</v>
      </c>
      <c r="G419" s="265" t="s">
        <v>179</v>
      </c>
      <c r="H419" s="266">
        <v>51.379</v>
      </c>
      <c r="I419" s="267"/>
      <c r="J419" s="268">
        <f>ROUND(I419*H419,2)</f>
        <v>0</v>
      </c>
      <c r="K419" s="264" t="s">
        <v>180</v>
      </c>
      <c r="L419" s="269"/>
      <c r="M419" s="270" t="s">
        <v>21</v>
      </c>
      <c r="N419" s="271" t="s">
        <v>43</v>
      </c>
      <c r="O419" s="42"/>
      <c r="P419" s="202">
        <f>O419*H419</f>
        <v>0</v>
      </c>
      <c r="Q419" s="202">
        <v>0.0155</v>
      </c>
      <c r="R419" s="202">
        <f>Q419*H419</f>
        <v>0.7963745</v>
      </c>
      <c r="S419" s="202">
        <v>0</v>
      </c>
      <c r="T419" s="203">
        <f>S419*H419</f>
        <v>0</v>
      </c>
      <c r="AR419" s="24" t="s">
        <v>600</v>
      </c>
      <c r="AT419" s="24" t="s">
        <v>710</v>
      </c>
      <c r="AU419" s="24" t="s">
        <v>82</v>
      </c>
      <c r="AY419" s="24" t="s">
        <v>173</v>
      </c>
      <c r="BE419" s="204">
        <f>IF(N419="základní",J419,0)</f>
        <v>0</v>
      </c>
      <c r="BF419" s="204">
        <f>IF(N419="snížená",J419,0)</f>
        <v>0</v>
      </c>
      <c r="BG419" s="204">
        <f>IF(N419="zákl. přenesená",J419,0)</f>
        <v>0</v>
      </c>
      <c r="BH419" s="204">
        <f>IF(N419="sníž. přenesená",J419,0)</f>
        <v>0</v>
      </c>
      <c r="BI419" s="204">
        <f>IF(N419="nulová",J419,0)</f>
        <v>0</v>
      </c>
      <c r="BJ419" s="24" t="s">
        <v>80</v>
      </c>
      <c r="BK419" s="204">
        <f>ROUND(I419*H419,2)</f>
        <v>0</v>
      </c>
      <c r="BL419" s="24" t="s">
        <v>465</v>
      </c>
      <c r="BM419" s="24" t="s">
        <v>1198</v>
      </c>
    </row>
    <row r="420" spans="2:51" s="12" customFormat="1" ht="13.5">
      <c r="B420" s="217"/>
      <c r="C420" s="218"/>
      <c r="D420" s="207" t="s">
        <v>183</v>
      </c>
      <c r="E420" s="219" t="s">
        <v>21</v>
      </c>
      <c r="F420" s="220" t="s">
        <v>21</v>
      </c>
      <c r="G420" s="218"/>
      <c r="H420" s="221">
        <v>0</v>
      </c>
      <c r="I420" s="222"/>
      <c r="J420" s="218"/>
      <c r="K420" s="218"/>
      <c r="L420" s="223"/>
      <c r="M420" s="224"/>
      <c r="N420" s="225"/>
      <c r="O420" s="225"/>
      <c r="P420" s="225"/>
      <c r="Q420" s="225"/>
      <c r="R420" s="225"/>
      <c r="S420" s="225"/>
      <c r="T420" s="226"/>
      <c r="AT420" s="227" t="s">
        <v>183</v>
      </c>
      <c r="AU420" s="227" t="s">
        <v>82</v>
      </c>
      <c r="AV420" s="12" t="s">
        <v>82</v>
      </c>
      <c r="AW420" s="12" t="s">
        <v>35</v>
      </c>
      <c r="AX420" s="12" t="s">
        <v>72</v>
      </c>
      <c r="AY420" s="227" t="s">
        <v>173</v>
      </c>
    </row>
    <row r="421" spans="2:51" s="12" customFormat="1" ht="13.5">
      <c r="B421" s="217"/>
      <c r="C421" s="218"/>
      <c r="D421" s="207" t="s">
        <v>183</v>
      </c>
      <c r="E421" s="219" t="s">
        <v>21</v>
      </c>
      <c r="F421" s="220" t="s">
        <v>21</v>
      </c>
      <c r="G421" s="218"/>
      <c r="H421" s="221">
        <v>0</v>
      </c>
      <c r="I421" s="222"/>
      <c r="J421" s="218"/>
      <c r="K421" s="218"/>
      <c r="L421" s="223"/>
      <c r="M421" s="224"/>
      <c r="N421" s="225"/>
      <c r="O421" s="225"/>
      <c r="P421" s="225"/>
      <c r="Q421" s="225"/>
      <c r="R421" s="225"/>
      <c r="S421" s="225"/>
      <c r="T421" s="226"/>
      <c r="AT421" s="227" t="s">
        <v>183</v>
      </c>
      <c r="AU421" s="227" t="s">
        <v>82</v>
      </c>
      <c r="AV421" s="12" t="s">
        <v>82</v>
      </c>
      <c r="AW421" s="12" t="s">
        <v>35</v>
      </c>
      <c r="AX421" s="12" t="s">
        <v>72</v>
      </c>
      <c r="AY421" s="227" t="s">
        <v>173</v>
      </c>
    </row>
    <row r="422" spans="2:51" s="11" customFormat="1" ht="13.5">
      <c r="B422" s="205"/>
      <c r="C422" s="206"/>
      <c r="D422" s="207" t="s">
        <v>183</v>
      </c>
      <c r="E422" s="208" t="s">
        <v>21</v>
      </c>
      <c r="F422" s="209" t="s">
        <v>1195</v>
      </c>
      <c r="G422" s="206"/>
      <c r="H422" s="210" t="s">
        <v>21</v>
      </c>
      <c r="I422" s="211"/>
      <c r="J422" s="206"/>
      <c r="K422" s="206"/>
      <c r="L422" s="212"/>
      <c r="M422" s="213"/>
      <c r="N422" s="214"/>
      <c r="O422" s="214"/>
      <c r="P422" s="214"/>
      <c r="Q422" s="214"/>
      <c r="R422" s="214"/>
      <c r="S422" s="214"/>
      <c r="T422" s="215"/>
      <c r="AT422" s="216" t="s">
        <v>183</v>
      </c>
      <c r="AU422" s="216" t="s">
        <v>82</v>
      </c>
      <c r="AV422" s="11" t="s">
        <v>80</v>
      </c>
      <c r="AW422" s="11" t="s">
        <v>35</v>
      </c>
      <c r="AX422" s="11" t="s">
        <v>72</v>
      </c>
      <c r="AY422" s="216" t="s">
        <v>173</v>
      </c>
    </row>
    <row r="423" spans="2:51" s="12" customFormat="1" ht="13.5">
      <c r="B423" s="217"/>
      <c r="C423" s="218"/>
      <c r="D423" s="207" t="s">
        <v>183</v>
      </c>
      <c r="E423" s="219" t="s">
        <v>21</v>
      </c>
      <c r="F423" s="220" t="s">
        <v>21</v>
      </c>
      <c r="G423" s="218"/>
      <c r="H423" s="221">
        <v>0</v>
      </c>
      <c r="I423" s="222"/>
      <c r="J423" s="218"/>
      <c r="K423" s="218"/>
      <c r="L423" s="223"/>
      <c r="M423" s="224"/>
      <c r="N423" s="225"/>
      <c r="O423" s="225"/>
      <c r="P423" s="225"/>
      <c r="Q423" s="225"/>
      <c r="R423" s="225"/>
      <c r="S423" s="225"/>
      <c r="T423" s="226"/>
      <c r="AT423" s="227" t="s">
        <v>183</v>
      </c>
      <c r="AU423" s="227" t="s">
        <v>82</v>
      </c>
      <c r="AV423" s="12" t="s">
        <v>82</v>
      </c>
      <c r="AW423" s="12" t="s">
        <v>35</v>
      </c>
      <c r="AX423" s="12" t="s">
        <v>72</v>
      </c>
      <c r="AY423" s="227" t="s">
        <v>173</v>
      </c>
    </row>
    <row r="424" spans="2:51" s="11" customFormat="1" ht="13.5">
      <c r="B424" s="205"/>
      <c r="C424" s="206"/>
      <c r="D424" s="207" t="s">
        <v>183</v>
      </c>
      <c r="E424" s="208" t="s">
        <v>21</v>
      </c>
      <c r="F424" s="209" t="s">
        <v>723</v>
      </c>
      <c r="G424" s="206"/>
      <c r="H424" s="210" t="s">
        <v>21</v>
      </c>
      <c r="I424" s="211"/>
      <c r="J424" s="206"/>
      <c r="K424" s="206"/>
      <c r="L424" s="212"/>
      <c r="M424" s="213"/>
      <c r="N424" s="214"/>
      <c r="O424" s="214"/>
      <c r="P424" s="214"/>
      <c r="Q424" s="214"/>
      <c r="R424" s="214"/>
      <c r="S424" s="214"/>
      <c r="T424" s="215"/>
      <c r="AT424" s="216" t="s">
        <v>183</v>
      </c>
      <c r="AU424" s="216" t="s">
        <v>82</v>
      </c>
      <c r="AV424" s="11" t="s">
        <v>80</v>
      </c>
      <c r="AW424" s="11" t="s">
        <v>35</v>
      </c>
      <c r="AX424" s="11" t="s">
        <v>72</v>
      </c>
      <c r="AY424" s="216" t="s">
        <v>173</v>
      </c>
    </row>
    <row r="425" spans="2:51" s="11" customFormat="1" ht="13.5">
      <c r="B425" s="205"/>
      <c r="C425" s="206"/>
      <c r="D425" s="207" t="s">
        <v>183</v>
      </c>
      <c r="E425" s="208" t="s">
        <v>21</v>
      </c>
      <c r="F425" s="209" t="s">
        <v>702</v>
      </c>
      <c r="G425" s="206"/>
      <c r="H425" s="210" t="s">
        <v>21</v>
      </c>
      <c r="I425" s="211"/>
      <c r="J425" s="206"/>
      <c r="K425" s="206"/>
      <c r="L425" s="212"/>
      <c r="M425" s="213"/>
      <c r="N425" s="214"/>
      <c r="O425" s="214"/>
      <c r="P425" s="214"/>
      <c r="Q425" s="214"/>
      <c r="R425" s="214"/>
      <c r="S425" s="214"/>
      <c r="T425" s="215"/>
      <c r="AT425" s="216" t="s">
        <v>183</v>
      </c>
      <c r="AU425" s="216" t="s">
        <v>82</v>
      </c>
      <c r="AV425" s="11" t="s">
        <v>80</v>
      </c>
      <c r="AW425" s="11" t="s">
        <v>35</v>
      </c>
      <c r="AX425" s="11" t="s">
        <v>72</v>
      </c>
      <c r="AY425" s="216" t="s">
        <v>173</v>
      </c>
    </row>
    <row r="426" spans="2:51" s="11" customFormat="1" ht="13.5">
      <c r="B426" s="205"/>
      <c r="C426" s="206"/>
      <c r="D426" s="207" t="s">
        <v>183</v>
      </c>
      <c r="E426" s="208" t="s">
        <v>21</v>
      </c>
      <c r="F426" s="209" t="s">
        <v>1195</v>
      </c>
      <c r="G426" s="206"/>
      <c r="H426" s="210" t="s">
        <v>21</v>
      </c>
      <c r="I426" s="211"/>
      <c r="J426" s="206"/>
      <c r="K426" s="206"/>
      <c r="L426" s="212"/>
      <c r="M426" s="213"/>
      <c r="N426" s="214"/>
      <c r="O426" s="214"/>
      <c r="P426" s="214"/>
      <c r="Q426" s="214"/>
      <c r="R426" s="214"/>
      <c r="S426" s="214"/>
      <c r="T426" s="215"/>
      <c r="AT426" s="216" t="s">
        <v>183</v>
      </c>
      <c r="AU426" s="216" t="s">
        <v>82</v>
      </c>
      <c r="AV426" s="11" t="s">
        <v>80</v>
      </c>
      <c r="AW426" s="11" t="s">
        <v>35</v>
      </c>
      <c r="AX426" s="11" t="s">
        <v>72</v>
      </c>
      <c r="AY426" s="216" t="s">
        <v>173</v>
      </c>
    </row>
    <row r="427" spans="2:51" s="12" customFormat="1" ht="13.5">
      <c r="B427" s="217"/>
      <c r="C427" s="218"/>
      <c r="D427" s="207" t="s">
        <v>183</v>
      </c>
      <c r="E427" s="219" t="s">
        <v>21</v>
      </c>
      <c r="F427" s="220" t="s">
        <v>1156</v>
      </c>
      <c r="G427" s="218"/>
      <c r="H427" s="221">
        <v>12.15</v>
      </c>
      <c r="I427" s="222"/>
      <c r="J427" s="218"/>
      <c r="K427" s="218"/>
      <c r="L427" s="223"/>
      <c r="M427" s="224"/>
      <c r="N427" s="225"/>
      <c r="O427" s="225"/>
      <c r="P427" s="225"/>
      <c r="Q427" s="225"/>
      <c r="R427" s="225"/>
      <c r="S427" s="225"/>
      <c r="T427" s="226"/>
      <c r="AT427" s="227" t="s">
        <v>183</v>
      </c>
      <c r="AU427" s="227" t="s">
        <v>82</v>
      </c>
      <c r="AV427" s="12" t="s">
        <v>82</v>
      </c>
      <c r="AW427" s="12" t="s">
        <v>35</v>
      </c>
      <c r="AX427" s="12" t="s">
        <v>72</v>
      </c>
      <c r="AY427" s="227" t="s">
        <v>173</v>
      </c>
    </row>
    <row r="428" spans="2:51" s="11" customFormat="1" ht="13.5">
      <c r="B428" s="205"/>
      <c r="C428" s="206"/>
      <c r="D428" s="207" t="s">
        <v>183</v>
      </c>
      <c r="E428" s="208" t="s">
        <v>21</v>
      </c>
      <c r="F428" s="209" t="s">
        <v>723</v>
      </c>
      <c r="G428" s="206"/>
      <c r="H428" s="210" t="s">
        <v>21</v>
      </c>
      <c r="I428" s="211"/>
      <c r="J428" s="206"/>
      <c r="K428" s="206"/>
      <c r="L428" s="212"/>
      <c r="M428" s="213"/>
      <c r="N428" s="214"/>
      <c r="O428" s="214"/>
      <c r="P428" s="214"/>
      <c r="Q428" s="214"/>
      <c r="R428" s="214"/>
      <c r="S428" s="214"/>
      <c r="T428" s="215"/>
      <c r="AT428" s="216" t="s">
        <v>183</v>
      </c>
      <c r="AU428" s="216" t="s">
        <v>82</v>
      </c>
      <c r="AV428" s="11" t="s">
        <v>80</v>
      </c>
      <c r="AW428" s="11" t="s">
        <v>35</v>
      </c>
      <c r="AX428" s="11" t="s">
        <v>72</v>
      </c>
      <c r="AY428" s="216" t="s">
        <v>173</v>
      </c>
    </row>
    <row r="429" spans="2:51" s="11" customFormat="1" ht="13.5">
      <c r="B429" s="205"/>
      <c r="C429" s="206"/>
      <c r="D429" s="207" t="s">
        <v>183</v>
      </c>
      <c r="E429" s="208" t="s">
        <v>21</v>
      </c>
      <c r="F429" s="209" t="s">
        <v>725</v>
      </c>
      <c r="G429" s="206"/>
      <c r="H429" s="210" t="s">
        <v>21</v>
      </c>
      <c r="I429" s="211"/>
      <c r="J429" s="206"/>
      <c r="K429" s="206"/>
      <c r="L429" s="212"/>
      <c r="M429" s="213"/>
      <c r="N429" s="214"/>
      <c r="O429" s="214"/>
      <c r="P429" s="214"/>
      <c r="Q429" s="214"/>
      <c r="R429" s="214"/>
      <c r="S429" s="214"/>
      <c r="T429" s="215"/>
      <c r="AT429" s="216" t="s">
        <v>183</v>
      </c>
      <c r="AU429" s="216" t="s">
        <v>82</v>
      </c>
      <c r="AV429" s="11" t="s">
        <v>80</v>
      </c>
      <c r="AW429" s="11" t="s">
        <v>35</v>
      </c>
      <c r="AX429" s="11" t="s">
        <v>72</v>
      </c>
      <c r="AY429" s="216" t="s">
        <v>173</v>
      </c>
    </row>
    <row r="430" spans="2:51" s="11" customFormat="1" ht="13.5">
      <c r="B430" s="205"/>
      <c r="C430" s="206"/>
      <c r="D430" s="207" t="s">
        <v>183</v>
      </c>
      <c r="E430" s="208" t="s">
        <v>21</v>
      </c>
      <c r="F430" s="209" t="s">
        <v>1195</v>
      </c>
      <c r="G430" s="206"/>
      <c r="H430" s="210" t="s">
        <v>21</v>
      </c>
      <c r="I430" s="211"/>
      <c r="J430" s="206"/>
      <c r="K430" s="206"/>
      <c r="L430" s="212"/>
      <c r="M430" s="213"/>
      <c r="N430" s="214"/>
      <c r="O430" s="214"/>
      <c r="P430" s="214"/>
      <c r="Q430" s="214"/>
      <c r="R430" s="214"/>
      <c r="S430" s="214"/>
      <c r="T430" s="215"/>
      <c r="AT430" s="216" t="s">
        <v>183</v>
      </c>
      <c r="AU430" s="216" t="s">
        <v>82</v>
      </c>
      <c r="AV430" s="11" t="s">
        <v>80</v>
      </c>
      <c r="AW430" s="11" t="s">
        <v>35</v>
      </c>
      <c r="AX430" s="11" t="s">
        <v>72</v>
      </c>
      <c r="AY430" s="216" t="s">
        <v>173</v>
      </c>
    </row>
    <row r="431" spans="2:51" s="12" customFormat="1" ht="13.5">
      <c r="B431" s="217"/>
      <c r="C431" s="218"/>
      <c r="D431" s="207" t="s">
        <v>183</v>
      </c>
      <c r="E431" s="219" t="s">
        <v>21</v>
      </c>
      <c r="F431" s="220" t="s">
        <v>1157</v>
      </c>
      <c r="G431" s="218"/>
      <c r="H431" s="221">
        <v>13.932</v>
      </c>
      <c r="I431" s="222"/>
      <c r="J431" s="218"/>
      <c r="K431" s="218"/>
      <c r="L431" s="223"/>
      <c r="M431" s="224"/>
      <c r="N431" s="225"/>
      <c r="O431" s="225"/>
      <c r="P431" s="225"/>
      <c r="Q431" s="225"/>
      <c r="R431" s="225"/>
      <c r="S431" s="225"/>
      <c r="T431" s="226"/>
      <c r="AT431" s="227" t="s">
        <v>183</v>
      </c>
      <c r="AU431" s="227" t="s">
        <v>82</v>
      </c>
      <c r="AV431" s="12" t="s">
        <v>82</v>
      </c>
      <c r="AW431" s="12" t="s">
        <v>35</v>
      </c>
      <c r="AX431" s="12" t="s">
        <v>72</v>
      </c>
      <c r="AY431" s="227" t="s">
        <v>173</v>
      </c>
    </row>
    <row r="432" spans="2:51" s="11" customFormat="1" ht="13.5">
      <c r="B432" s="205"/>
      <c r="C432" s="206"/>
      <c r="D432" s="207" t="s">
        <v>183</v>
      </c>
      <c r="E432" s="208" t="s">
        <v>21</v>
      </c>
      <c r="F432" s="209" t="s">
        <v>723</v>
      </c>
      <c r="G432" s="206"/>
      <c r="H432" s="210" t="s">
        <v>21</v>
      </c>
      <c r="I432" s="211"/>
      <c r="J432" s="206"/>
      <c r="K432" s="206"/>
      <c r="L432" s="212"/>
      <c r="M432" s="213"/>
      <c r="N432" s="214"/>
      <c r="O432" s="214"/>
      <c r="P432" s="214"/>
      <c r="Q432" s="214"/>
      <c r="R432" s="214"/>
      <c r="S432" s="214"/>
      <c r="T432" s="215"/>
      <c r="AT432" s="216" t="s">
        <v>183</v>
      </c>
      <c r="AU432" s="216" t="s">
        <v>82</v>
      </c>
      <c r="AV432" s="11" t="s">
        <v>80</v>
      </c>
      <c r="AW432" s="11" t="s">
        <v>35</v>
      </c>
      <c r="AX432" s="11" t="s">
        <v>72</v>
      </c>
      <c r="AY432" s="216" t="s">
        <v>173</v>
      </c>
    </row>
    <row r="433" spans="2:51" s="11" customFormat="1" ht="13.5">
      <c r="B433" s="205"/>
      <c r="C433" s="206"/>
      <c r="D433" s="207" t="s">
        <v>183</v>
      </c>
      <c r="E433" s="208" t="s">
        <v>21</v>
      </c>
      <c r="F433" s="209" t="s">
        <v>694</v>
      </c>
      <c r="G433" s="206"/>
      <c r="H433" s="210" t="s">
        <v>21</v>
      </c>
      <c r="I433" s="211"/>
      <c r="J433" s="206"/>
      <c r="K433" s="206"/>
      <c r="L433" s="212"/>
      <c r="M433" s="213"/>
      <c r="N433" s="214"/>
      <c r="O433" s="214"/>
      <c r="P433" s="214"/>
      <c r="Q433" s="214"/>
      <c r="R433" s="214"/>
      <c r="S433" s="214"/>
      <c r="T433" s="215"/>
      <c r="AT433" s="216" t="s">
        <v>183</v>
      </c>
      <c r="AU433" s="216" t="s">
        <v>82</v>
      </c>
      <c r="AV433" s="11" t="s">
        <v>80</v>
      </c>
      <c r="AW433" s="11" t="s">
        <v>35</v>
      </c>
      <c r="AX433" s="11" t="s">
        <v>72</v>
      </c>
      <c r="AY433" s="216" t="s">
        <v>173</v>
      </c>
    </row>
    <row r="434" spans="2:51" s="11" customFormat="1" ht="13.5">
      <c r="B434" s="205"/>
      <c r="C434" s="206"/>
      <c r="D434" s="207" t="s">
        <v>183</v>
      </c>
      <c r="E434" s="208" t="s">
        <v>21</v>
      </c>
      <c r="F434" s="209" t="s">
        <v>1195</v>
      </c>
      <c r="G434" s="206"/>
      <c r="H434" s="210" t="s">
        <v>21</v>
      </c>
      <c r="I434" s="211"/>
      <c r="J434" s="206"/>
      <c r="K434" s="206"/>
      <c r="L434" s="212"/>
      <c r="M434" s="213"/>
      <c r="N434" s="214"/>
      <c r="O434" s="214"/>
      <c r="P434" s="214"/>
      <c r="Q434" s="214"/>
      <c r="R434" s="214"/>
      <c r="S434" s="214"/>
      <c r="T434" s="215"/>
      <c r="AT434" s="216" t="s">
        <v>183</v>
      </c>
      <c r="AU434" s="216" t="s">
        <v>82</v>
      </c>
      <c r="AV434" s="11" t="s">
        <v>80</v>
      </c>
      <c r="AW434" s="11" t="s">
        <v>35</v>
      </c>
      <c r="AX434" s="11" t="s">
        <v>72</v>
      </c>
      <c r="AY434" s="216" t="s">
        <v>173</v>
      </c>
    </row>
    <row r="435" spans="2:51" s="12" customFormat="1" ht="13.5">
      <c r="B435" s="217"/>
      <c r="C435" s="218"/>
      <c r="D435" s="207" t="s">
        <v>183</v>
      </c>
      <c r="E435" s="219" t="s">
        <v>21</v>
      </c>
      <c r="F435" s="220" t="s">
        <v>1158</v>
      </c>
      <c r="G435" s="218"/>
      <c r="H435" s="221">
        <v>9.038</v>
      </c>
      <c r="I435" s="222"/>
      <c r="J435" s="218"/>
      <c r="K435" s="218"/>
      <c r="L435" s="223"/>
      <c r="M435" s="224"/>
      <c r="N435" s="225"/>
      <c r="O435" s="225"/>
      <c r="P435" s="225"/>
      <c r="Q435" s="225"/>
      <c r="R435" s="225"/>
      <c r="S435" s="225"/>
      <c r="T435" s="226"/>
      <c r="AT435" s="227" t="s">
        <v>183</v>
      </c>
      <c r="AU435" s="227" t="s">
        <v>82</v>
      </c>
      <c r="AV435" s="12" t="s">
        <v>82</v>
      </c>
      <c r="AW435" s="12" t="s">
        <v>35</v>
      </c>
      <c r="AX435" s="12" t="s">
        <v>72</v>
      </c>
      <c r="AY435" s="227" t="s">
        <v>173</v>
      </c>
    </row>
    <row r="436" spans="2:51" s="11" customFormat="1" ht="13.5">
      <c r="B436" s="205"/>
      <c r="C436" s="206"/>
      <c r="D436" s="207" t="s">
        <v>183</v>
      </c>
      <c r="E436" s="208" t="s">
        <v>21</v>
      </c>
      <c r="F436" s="209" t="s">
        <v>723</v>
      </c>
      <c r="G436" s="206"/>
      <c r="H436" s="210" t="s">
        <v>21</v>
      </c>
      <c r="I436" s="211"/>
      <c r="J436" s="206"/>
      <c r="K436" s="206"/>
      <c r="L436" s="212"/>
      <c r="M436" s="213"/>
      <c r="N436" s="214"/>
      <c r="O436" s="214"/>
      <c r="P436" s="214"/>
      <c r="Q436" s="214"/>
      <c r="R436" s="214"/>
      <c r="S436" s="214"/>
      <c r="T436" s="215"/>
      <c r="AT436" s="216" t="s">
        <v>183</v>
      </c>
      <c r="AU436" s="216" t="s">
        <v>82</v>
      </c>
      <c r="AV436" s="11" t="s">
        <v>80</v>
      </c>
      <c r="AW436" s="11" t="s">
        <v>35</v>
      </c>
      <c r="AX436" s="11" t="s">
        <v>72</v>
      </c>
      <c r="AY436" s="216" t="s">
        <v>173</v>
      </c>
    </row>
    <row r="437" spans="2:51" s="11" customFormat="1" ht="13.5">
      <c r="B437" s="205"/>
      <c r="C437" s="206"/>
      <c r="D437" s="207" t="s">
        <v>183</v>
      </c>
      <c r="E437" s="208" t="s">
        <v>21</v>
      </c>
      <c r="F437" s="209" t="s">
        <v>309</v>
      </c>
      <c r="G437" s="206"/>
      <c r="H437" s="210" t="s">
        <v>21</v>
      </c>
      <c r="I437" s="211"/>
      <c r="J437" s="206"/>
      <c r="K437" s="206"/>
      <c r="L437" s="212"/>
      <c r="M437" s="213"/>
      <c r="N437" s="214"/>
      <c r="O437" s="214"/>
      <c r="P437" s="214"/>
      <c r="Q437" s="214"/>
      <c r="R437" s="214"/>
      <c r="S437" s="214"/>
      <c r="T437" s="215"/>
      <c r="AT437" s="216" t="s">
        <v>183</v>
      </c>
      <c r="AU437" s="216" t="s">
        <v>82</v>
      </c>
      <c r="AV437" s="11" t="s">
        <v>80</v>
      </c>
      <c r="AW437" s="11" t="s">
        <v>35</v>
      </c>
      <c r="AX437" s="11" t="s">
        <v>72</v>
      </c>
      <c r="AY437" s="216" t="s">
        <v>173</v>
      </c>
    </row>
    <row r="438" spans="2:51" s="11" customFormat="1" ht="13.5">
      <c r="B438" s="205"/>
      <c r="C438" s="206"/>
      <c r="D438" s="207" t="s">
        <v>183</v>
      </c>
      <c r="E438" s="208" t="s">
        <v>21</v>
      </c>
      <c r="F438" s="209" t="s">
        <v>1195</v>
      </c>
      <c r="G438" s="206"/>
      <c r="H438" s="210" t="s">
        <v>21</v>
      </c>
      <c r="I438" s="211"/>
      <c r="J438" s="206"/>
      <c r="K438" s="206"/>
      <c r="L438" s="212"/>
      <c r="M438" s="213"/>
      <c r="N438" s="214"/>
      <c r="O438" s="214"/>
      <c r="P438" s="214"/>
      <c r="Q438" s="214"/>
      <c r="R438" s="214"/>
      <c r="S438" s="214"/>
      <c r="T438" s="215"/>
      <c r="AT438" s="216" t="s">
        <v>183</v>
      </c>
      <c r="AU438" s="216" t="s">
        <v>82</v>
      </c>
      <c r="AV438" s="11" t="s">
        <v>80</v>
      </c>
      <c r="AW438" s="11" t="s">
        <v>35</v>
      </c>
      <c r="AX438" s="11" t="s">
        <v>72</v>
      </c>
      <c r="AY438" s="216" t="s">
        <v>173</v>
      </c>
    </row>
    <row r="439" spans="2:51" s="12" customFormat="1" ht="13.5">
      <c r="B439" s="217"/>
      <c r="C439" s="218"/>
      <c r="D439" s="207" t="s">
        <v>183</v>
      </c>
      <c r="E439" s="219" t="s">
        <v>21</v>
      </c>
      <c r="F439" s="220" t="s">
        <v>1159</v>
      </c>
      <c r="G439" s="218"/>
      <c r="H439" s="221">
        <v>4.088</v>
      </c>
      <c r="I439" s="222"/>
      <c r="J439" s="218"/>
      <c r="K439" s="218"/>
      <c r="L439" s="223"/>
      <c r="M439" s="224"/>
      <c r="N439" s="225"/>
      <c r="O439" s="225"/>
      <c r="P439" s="225"/>
      <c r="Q439" s="225"/>
      <c r="R439" s="225"/>
      <c r="S439" s="225"/>
      <c r="T439" s="226"/>
      <c r="AT439" s="227" t="s">
        <v>183</v>
      </c>
      <c r="AU439" s="227" t="s">
        <v>82</v>
      </c>
      <c r="AV439" s="12" t="s">
        <v>82</v>
      </c>
      <c r="AW439" s="12" t="s">
        <v>35</v>
      </c>
      <c r="AX439" s="12" t="s">
        <v>72</v>
      </c>
      <c r="AY439" s="227" t="s">
        <v>173</v>
      </c>
    </row>
    <row r="440" spans="2:51" s="11" customFormat="1" ht="13.5">
      <c r="B440" s="205"/>
      <c r="C440" s="206"/>
      <c r="D440" s="207" t="s">
        <v>183</v>
      </c>
      <c r="E440" s="208" t="s">
        <v>21</v>
      </c>
      <c r="F440" s="209" t="s">
        <v>723</v>
      </c>
      <c r="G440" s="206"/>
      <c r="H440" s="210" t="s">
        <v>21</v>
      </c>
      <c r="I440" s="211"/>
      <c r="J440" s="206"/>
      <c r="K440" s="206"/>
      <c r="L440" s="212"/>
      <c r="M440" s="213"/>
      <c r="N440" s="214"/>
      <c r="O440" s="214"/>
      <c r="P440" s="214"/>
      <c r="Q440" s="214"/>
      <c r="R440" s="214"/>
      <c r="S440" s="214"/>
      <c r="T440" s="215"/>
      <c r="AT440" s="216" t="s">
        <v>183</v>
      </c>
      <c r="AU440" s="216" t="s">
        <v>82</v>
      </c>
      <c r="AV440" s="11" t="s">
        <v>80</v>
      </c>
      <c r="AW440" s="11" t="s">
        <v>35</v>
      </c>
      <c r="AX440" s="11" t="s">
        <v>72</v>
      </c>
      <c r="AY440" s="216" t="s">
        <v>173</v>
      </c>
    </row>
    <row r="441" spans="2:51" s="11" customFormat="1" ht="13.5">
      <c r="B441" s="205"/>
      <c r="C441" s="206"/>
      <c r="D441" s="207" t="s">
        <v>183</v>
      </c>
      <c r="E441" s="208" t="s">
        <v>21</v>
      </c>
      <c r="F441" s="209" t="s">
        <v>226</v>
      </c>
      <c r="G441" s="206"/>
      <c r="H441" s="210" t="s">
        <v>21</v>
      </c>
      <c r="I441" s="211"/>
      <c r="J441" s="206"/>
      <c r="K441" s="206"/>
      <c r="L441" s="212"/>
      <c r="M441" s="213"/>
      <c r="N441" s="214"/>
      <c r="O441" s="214"/>
      <c r="P441" s="214"/>
      <c r="Q441" s="214"/>
      <c r="R441" s="214"/>
      <c r="S441" s="214"/>
      <c r="T441" s="215"/>
      <c r="AT441" s="216" t="s">
        <v>183</v>
      </c>
      <c r="AU441" s="216" t="s">
        <v>82</v>
      </c>
      <c r="AV441" s="11" t="s">
        <v>80</v>
      </c>
      <c r="AW441" s="11" t="s">
        <v>35</v>
      </c>
      <c r="AX441" s="11" t="s">
        <v>72</v>
      </c>
      <c r="AY441" s="216" t="s">
        <v>173</v>
      </c>
    </row>
    <row r="442" spans="2:51" s="11" customFormat="1" ht="13.5">
      <c r="B442" s="205"/>
      <c r="C442" s="206"/>
      <c r="D442" s="207" t="s">
        <v>183</v>
      </c>
      <c r="E442" s="208" t="s">
        <v>21</v>
      </c>
      <c r="F442" s="209" t="s">
        <v>1195</v>
      </c>
      <c r="G442" s="206"/>
      <c r="H442" s="210" t="s">
        <v>21</v>
      </c>
      <c r="I442" s="211"/>
      <c r="J442" s="206"/>
      <c r="K442" s="206"/>
      <c r="L442" s="212"/>
      <c r="M442" s="213"/>
      <c r="N442" s="214"/>
      <c r="O442" s="214"/>
      <c r="P442" s="214"/>
      <c r="Q442" s="214"/>
      <c r="R442" s="214"/>
      <c r="S442" s="214"/>
      <c r="T442" s="215"/>
      <c r="AT442" s="216" t="s">
        <v>183</v>
      </c>
      <c r="AU442" s="216" t="s">
        <v>82</v>
      </c>
      <c r="AV442" s="11" t="s">
        <v>80</v>
      </c>
      <c r="AW442" s="11" t="s">
        <v>35</v>
      </c>
      <c r="AX442" s="11" t="s">
        <v>72</v>
      </c>
      <c r="AY442" s="216" t="s">
        <v>173</v>
      </c>
    </row>
    <row r="443" spans="2:51" s="12" customFormat="1" ht="13.5">
      <c r="B443" s="217"/>
      <c r="C443" s="218"/>
      <c r="D443" s="207" t="s">
        <v>183</v>
      </c>
      <c r="E443" s="219" t="s">
        <v>21</v>
      </c>
      <c r="F443" s="220" t="s">
        <v>1160</v>
      </c>
      <c r="G443" s="218"/>
      <c r="H443" s="221">
        <v>4.86</v>
      </c>
      <c r="I443" s="222"/>
      <c r="J443" s="218"/>
      <c r="K443" s="218"/>
      <c r="L443" s="223"/>
      <c r="M443" s="224"/>
      <c r="N443" s="225"/>
      <c r="O443" s="225"/>
      <c r="P443" s="225"/>
      <c r="Q443" s="225"/>
      <c r="R443" s="225"/>
      <c r="S443" s="225"/>
      <c r="T443" s="226"/>
      <c r="AT443" s="227" t="s">
        <v>183</v>
      </c>
      <c r="AU443" s="227" t="s">
        <v>82</v>
      </c>
      <c r="AV443" s="12" t="s">
        <v>82</v>
      </c>
      <c r="AW443" s="12" t="s">
        <v>35</v>
      </c>
      <c r="AX443" s="12" t="s">
        <v>72</v>
      </c>
      <c r="AY443" s="227" t="s">
        <v>173</v>
      </c>
    </row>
    <row r="444" spans="2:51" s="11" customFormat="1" ht="13.5">
      <c r="B444" s="205"/>
      <c r="C444" s="206"/>
      <c r="D444" s="207" t="s">
        <v>183</v>
      </c>
      <c r="E444" s="208" t="s">
        <v>21</v>
      </c>
      <c r="F444" s="209" t="s">
        <v>723</v>
      </c>
      <c r="G444" s="206"/>
      <c r="H444" s="210" t="s">
        <v>21</v>
      </c>
      <c r="I444" s="211"/>
      <c r="J444" s="206"/>
      <c r="K444" s="206"/>
      <c r="L444" s="212"/>
      <c r="M444" s="213"/>
      <c r="N444" s="214"/>
      <c r="O444" s="214"/>
      <c r="P444" s="214"/>
      <c r="Q444" s="214"/>
      <c r="R444" s="214"/>
      <c r="S444" s="214"/>
      <c r="T444" s="215"/>
      <c r="AT444" s="216" t="s">
        <v>183</v>
      </c>
      <c r="AU444" s="216" t="s">
        <v>82</v>
      </c>
      <c r="AV444" s="11" t="s">
        <v>80</v>
      </c>
      <c r="AW444" s="11" t="s">
        <v>35</v>
      </c>
      <c r="AX444" s="11" t="s">
        <v>72</v>
      </c>
      <c r="AY444" s="216" t="s">
        <v>173</v>
      </c>
    </row>
    <row r="445" spans="2:51" s="11" customFormat="1" ht="13.5">
      <c r="B445" s="205"/>
      <c r="C445" s="206"/>
      <c r="D445" s="207" t="s">
        <v>183</v>
      </c>
      <c r="E445" s="208" t="s">
        <v>21</v>
      </c>
      <c r="F445" s="209" t="s">
        <v>418</v>
      </c>
      <c r="G445" s="206"/>
      <c r="H445" s="210" t="s">
        <v>21</v>
      </c>
      <c r="I445" s="211"/>
      <c r="J445" s="206"/>
      <c r="K445" s="206"/>
      <c r="L445" s="212"/>
      <c r="M445" s="213"/>
      <c r="N445" s="214"/>
      <c r="O445" s="214"/>
      <c r="P445" s="214"/>
      <c r="Q445" s="214"/>
      <c r="R445" s="214"/>
      <c r="S445" s="214"/>
      <c r="T445" s="215"/>
      <c r="AT445" s="216" t="s">
        <v>183</v>
      </c>
      <c r="AU445" s="216" t="s">
        <v>82</v>
      </c>
      <c r="AV445" s="11" t="s">
        <v>80</v>
      </c>
      <c r="AW445" s="11" t="s">
        <v>35</v>
      </c>
      <c r="AX445" s="11" t="s">
        <v>72</v>
      </c>
      <c r="AY445" s="216" t="s">
        <v>173</v>
      </c>
    </row>
    <row r="446" spans="2:51" s="11" customFormat="1" ht="13.5">
      <c r="B446" s="205"/>
      <c r="C446" s="206"/>
      <c r="D446" s="207" t="s">
        <v>183</v>
      </c>
      <c r="E446" s="208" t="s">
        <v>21</v>
      </c>
      <c r="F446" s="209" t="s">
        <v>1195</v>
      </c>
      <c r="G446" s="206"/>
      <c r="H446" s="210" t="s">
        <v>21</v>
      </c>
      <c r="I446" s="211"/>
      <c r="J446" s="206"/>
      <c r="K446" s="206"/>
      <c r="L446" s="212"/>
      <c r="M446" s="213"/>
      <c r="N446" s="214"/>
      <c r="O446" s="214"/>
      <c r="P446" s="214"/>
      <c r="Q446" s="214"/>
      <c r="R446" s="214"/>
      <c r="S446" s="214"/>
      <c r="T446" s="215"/>
      <c r="AT446" s="216" t="s">
        <v>183</v>
      </c>
      <c r="AU446" s="216" t="s">
        <v>82</v>
      </c>
      <c r="AV446" s="11" t="s">
        <v>80</v>
      </c>
      <c r="AW446" s="11" t="s">
        <v>35</v>
      </c>
      <c r="AX446" s="11" t="s">
        <v>72</v>
      </c>
      <c r="AY446" s="216" t="s">
        <v>173</v>
      </c>
    </row>
    <row r="447" spans="2:51" s="12" customFormat="1" ht="13.5">
      <c r="B447" s="217"/>
      <c r="C447" s="218"/>
      <c r="D447" s="207" t="s">
        <v>183</v>
      </c>
      <c r="E447" s="219" t="s">
        <v>21</v>
      </c>
      <c r="F447" s="220" t="s">
        <v>1161</v>
      </c>
      <c r="G447" s="218"/>
      <c r="H447" s="221">
        <v>2.64</v>
      </c>
      <c r="I447" s="222"/>
      <c r="J447" s="218"/>
      <c r="K447" s="218"/>
      <c r="L447" s="223"/>
      <c r="M447" s="224"/>
      <c r="N447" s="225"/>
      <c r="O447" s="225"/>
      <c r="P447" s="225"/>
      <c r="Q447" s="225"/>
      <c r="R447" s="225"/>
      <c r="S447" s="225"/>
      <c r="T447" s="226"/>
      <c r="AT447" s="227" t="s">
        <v>183</v>
      </c>
      <c r="AU447" s="227" t="s">
        <v>82</v>
      </c>
      <c r="AV447" s="12" t="s">
        <v>82</v>
      </c>
      <c r="AW447" s="12" t="s">
        <v>35</v>
      </c>
      <c r="AX447" s="12" t="s">
        <v>72</v>
      </c>
      <c r="AY447" s="227" t="s">
        <v>173</v>
      </c>
    </row>
    <row r="448" spans="2:51" s="14" customFormat="1" ht="13.5">
      <c r="B448" s="243"/>
      <c r="C448" s="244"/>
      <c r="D448" s="207" t="s">
        <v>183</v>
      </c>
      <c r="E448" s="245" t="s">
        <v>21</v>
      </c>
      <c r="F448" s="246" t="s">
        <v>204</v>
      </c>
      <c r="G448" s="244"/>
      <c r="H448" s="247">
        <v>46.708</v>
      </c>
      <c r="I448" s="248"/>
      <c r="J448" s="244"/>
      <c r="K448" s="244"/>
      <c r="L448" s="249"/>
      <c r="M448" s="250"/>
      <c r="N448" s="251"/>
      <c r="O448" s="251"/>
      <c r="P448" s="251"/>
      <c r="Q448" s="251"/>
      <c r="R448" s="251"/>
      <c r="S448" s="251"/>
      <c r="T448" s="252"/>
      <c r="AT448" s="253" t="s">
        <v>183</v>
      </c>
      <c r="AU448" s="253" t="s">
        <v>82</v>
      </c>
      <c r="AV448" s="14" t="s">
        <v>181</v>
      </c>
      <c r="AW448" s="14" t="s">
        <v>35</v>
      </c>
      <c r="AX448" s="14" t="s">
        <v>80</v>
      </c>
      <c r="AY448" s="253" t="s">
        <v>173</v>
      </c>
    </row>
    <row r="449" spans="2:51" s="12" customFormat="1" ht="13.5">
      <c r="B449" s="217"/>
      <c r="C449" s="218"/>
      <c r="D449" s="239" t="s">
        <v>183</v>
      </c>
      <c r="E449" s="218"/>
      <c r="F449" s="257" t="s">
        <v>1199</v>
      </c>
      <c r="G449" s="218"/>
      <c r="H449" s="258">
        <v>51.379</v>
      </c>
      <c r="I449" s="222"/>
      <c r="J449" s="218"/>
      <c r="K449" s="218"/>
      <c r="L449" s="223"/>
      <c r="M449" s="224"/>
      <c r="N449" s="225"/>
      <c r="O449" s="225"/>
      <c r="P449" s="225"/>
      <c r="Q449" s="225"/>
      <c r="R449" s="225"/>
      <c r="S449" s="225"/>
      <c r="T449" s="226"/>
      <c r="AT449" s="227" t="s">
        <v>183</v>
      </c>
      <c r="AU449" s="227" t="s">
        <v>82</v>
      </c>
      <c r="AV449" s="12" t="s">
        <v>82</v>
      </c>
      <c r="AW449" s="12" t="s">
        <v>6</v>
      </c>
      <c r="AX449" s="12" t="s">
        <v>80</v>
      </c>
      <c r="AY449" s="227" t="s">
        <v>173</v>
      </c>
    </row>
    <row r="450" spans="2:65" s="1" customFormat="1" ht="31.5" customHeight="1">
      <c r="B450" s="41"/>
      <c r="C450" s="193" t="s">
        <v>510</v>
      </c>
      <c r="D450" s="193" t="s">
        <v>176</v>
      </c>
      <c r="E450" s="194" t="s">
        <v>1200</v>
      </c>
      <c r="F450" s="195" t="s">
        <v>1201</v>
      </c>
      <c r="G450" s="196" t="s">
        <v>179</v>
      </c>
      <c r="H450" s="197">
        <v>20.626</v>
      </c>
      <c r="I450" s="198"/>
      <c r="J450" s="199">
        <f>ROUND(I450*H450,2)</f>
        <v>0</v>
      </c>
      <c r="K450" s="195" t="s">
        <v>180</v>
      </c>
      <c r="L450" s="61"/>
      <c r="M450" s="200" t="s">
        <v>21</v>
      </c>
      <c r="N450" s="201" t="s">
        <v>43</v>
      </c>
      <c r="O450" s="42"/>
      <c r="P450" s="202">
        <f>O450*H450</f>
        <v>0</v>
      </c>
      <c r="Q450" s="202">
        <v>0</v>
      </c>
      <c r="R450" s="202">
        <f>Q450*H450</f>
        <v>0</v>
      </c>
      <c r="S450" s="202">
        <v>0</v>
      </c>
      <c r="T450" s="203">
        <f>S450*H450</f>
        <v>0</v>
      </c>
      <c r="AR450" s="24" t="s">
        <v>465</v>
      </c>
      <c r="AT450" s="24" t="s">
        <v>176</v>
      </c>
      <c r="AU450" s="24" t="s">
        <v>82</v>
      </c>
      <c r="AY450" s="24" t="s">
        <v>173</v>
      </c>
      <c r="BE450" s="204">
        <f>IF(N450="základní",J450,0)</f>
        <v>0</v>
      </c>
      <c r="BF450" s="204">
        <f>IF(N450="snížená",J450,0)</f>
        <v>0</v>
      </c>
      <c r="BG450" s="204">
        <f>IF(N450="zákl. přenesená",J450,0)</f>
        <v>0</v>
      </c>
      <c r="BH450" s="204">
        <f>IF(N450="sníž. přenesená",J450,0)</f>
        <v>0</v>
      </c>
      <c r="BI450" s="204">
        <f>IF(N450="nulová",J450,0)</f>
        <v>0</v>
      </c>
      <c r="BJ450" s="24" t="s">
        <v>80</v>
      </c>
      <c r="BK450" s="204">
        <f>ROUND(I450*H450,2)</f>
        <v>0</v>
      </c>
      <c r="BL450" s="24" t="s">
        <v>465</v>
      </c>
      <c r="BM450" s="24" t="s">
        <v>1202</v>
      </c>
    </row>
    <row r="451" spans="2:51" s="12" customFormat="1" ht="13.5">
      <c r="B451" s="217"/>
      <c r="C451" s="218"/>
      <c r="D451" s="207" t="s">
        <v>183</v>
      </c>
      <c r="E451" s="219" t="s">
        <v>21</v>
      </c>
      <c r="F451" s="220" t="s">
        <v>21</v>
      </c>
      <c r="G451" s="218"/>
      <c r="H451" s="221">
        <v>0</v>
      </c>
      <c r="I451" s="222"/>
      <c r="J451" s="218"/>
      <c r="K451" s="218"/>
      <c r="L451" s="223"/>
      <c r="M451" s="224"/>
      <c r="N451" s="225"/>
      <c r="O451" s="225"/>
      <c r="P451" s="225"/>
      <c r="Q451" s="225"/>
      <c r="R451" s="225"/>
      <c r="S451" s="225"/>
      <c r="T451" s="226"/>
      <c r="AT451" s="227" t="s">
        <v>183</v>
      </c>
      <c r="AU451" s="227" t="s">
        <v>82</v>
      </c>
      <c r="AV451" s="12" t="s">
        <v>82</v>
      </c>
      <c r="AW451" s="12" t="s">
        <v>35</v>
      </c>
      <c r="AX451" s="12" t="s">
        <v>72</v>
      </c>
      <c r="AY451" s="227" t="s">
        <v>173</v>
      </c>
    </row>
    <row r="452" spans="2:51" s="12" customFormat="1" ht="13.5">
      <c r="B452" s="217"/>
      <c r="C452" s="218"/>
      <c r="D452" s="207" t="s">
        <v>183</v>
      </c>
      <c r="E452" s="219" t="s">
        <v>21</v>
      </c>
      <c r="F452" s="220" t="s">
        <v>21</v>
      </c>
      <c r="G452" s="218"/>
      <c r="H452" s="221">
        <v>0</v>
      </c>
      <c r="I452" s="222"/>
      <c r="J452" s="218"/>
      <c r="K452" s="218"/>
      <c r="L452" s="223"/>
      <c r="M452" s="224"/>
      <c r="N452" s="225"/>
      <c r="O452" s="225"/>
      <c r="P452" s="225"/>
      <c r="Q452" s="225"/>
      <c r="R452" s="225"/>
      <c r="S452" s="225"/>
      <c r="T452" s="226"/>
      <c r="AT452" s="227" t="s">
        <v>183</v>
      </c>
      <c r="AU452" s="227" t="s">
        <v>82</v>
      </c>
      <c r="AV452" s="12" t="s">
        <v>82</v>
      </c>
      <c r="AW452" s="12" t="s">
        <v>35</v>
      </c>
      <c r="AX452" s="12" t="s">
        <v>72</v>
      </c>
      <c r="AY452" s="227" t="s">
        <v>173</v>
      </c>
    </row>
    <row r="453" spans="2:51" s="11" customFormat="1" ht="13.5">
      <c r="B453" s="205"/>
      <c r="C453" s="206"/>
      <c r="D453" s="207" t="s">
        <v>183</v>
      </c>
      <c r="E453" s="208" t="s">
        <v>21</v>
      </c>
      <c r="F453" s="209" t="s">
        <v>1195</v>
      </c>
      <c r="G453" s="206"/>
      <c r="H453" s="210" t="s">
        <v>21</v>
      </c>
      <c r="I453" s="211"/>
      <c r="J453" s="206"/>
      <c r="K453" s="206"/>
      <c r="L453" s="212"/>
      <c r="M453" s="213"/>
      <c r="N453" s="214"/>
      <c r="O453" s="214"/>
      <c r="P453" s="214"/>
      <c r="Q453" s="214"/>
      <c r="R453" s="214"/>
      <c r="S453" s="214"/>
      <c r="T453" s="215"/>
      <c r="AT453" s="216" t="s">
        <v>183</v>
      </c>
      <c r="AU453" s="216" t="s">
        <v>82</v>
      </c>
      <c r="AV453" s="11" t="s">
        <v>80</v>
      </c>
      <c r="AW453" s="11" t="s">
        <v>35</v>
      </c>
      <c r="AX453" s="11" t="s">
        <v>72</v>
      </c>
      <c r="AY453" s="216" t="s">
        <v>173</v>
      </c>
    </row>
    <row r="454" spans="2:51" s="12" customFormat="1" ht="13.5">
      <c r="B454" s="217"/>
      <c r="C454" s="218"/>
      <c r="D454" s="207" t="s">
        <v>183</v>
      </c>
      <c r="E454" s="219" t="s">
        <v>21</v>
      </c>
      <c r="F454" s="220" t="s">
        <v>21</v>
      </c>
      <c r="G454" s="218"/>
      <c r="H454" s="221">
        <v>0</v>
      </c>
      <c r="I454" s="222"/>
      <c r="J454" s="218"/>
      <c r="K454" s="218"/>
      <c r="L454" s="223"/>
      <c r="M454" s="224"/>
      <c r="N454" s="225"/>
      <c r="O454" s="225"/>
      <c r="P454" s="225"/>
      <c r="Q454" s="225"/>
      <c r="R454" s="225"/>
      <c r="S454" s="225"/>
      <c r="T454" s="226"/>
      <c r="AT454" s="227" t="s">
        <v>183</v>
      </c>
      <c r="AU454" s="227" t="s">
        <v>82</v>
      </c>
      <c r="AV454" s="12" t="s">
        <v>82</v>
      </c>
      <c r="AW454" s="12" t="s">
        <v>35</v>
      </c>
      <c r="AX454" s="12" t="s">
        <v>72</v>
      </c>
      <c r="AY454" s="227" t="s">
        <v>173</v>
      </c>
    </row>
    <row r="455" spans="2:51" s="11" customFormat="1" ht="13.5">
      <c r="B455" s="205"/>
      <c r="C455" s="206"/>
      <c r="D455" s="207" t="s">
        <v>183</v>
      </c>
      <c r="E455" s="208" t="s">
        <v>21</v>
      </c>
      <c r="F455" s="209" t="s">
        <v>723</v>
      </c>
      <c r="G455" s="206"/>
      <c r="H455" s="210" t="s">
        <v>21</v>
      </c>
      <c r="I455" s="211"/>
      <c r="J455" s="206"/>
      <c r="K455" s="206"/>
      <c r="L455" s="212"/>
      <c r="M455" s="213"/>
      <c r="N455" s="214"/>
      <c r="O455" s="214"/>
      <c r="P455" s="214"/>
      <c r="Q455" s="214"/>
      <c r="R455" s="214"/>
      <c r="S455" s="214"/>
      <c r="T455" s="215"/>
      <c r="AT455" s="216" t="s">
        <v>183</v>
      </c>
      <c r="AU455" s="216" t="s">
        <v>82</v>
      </c>
      <c r="AV455" s="11" t="s">
        <v>80</v>
      </c>
      <c r="AW455" s="11" t="s">
        <v>35</v>
      </c>
      <c r="AX455" s="11" t="s">
        <v>72</v>
      </c>
      <c r="AY455" s="216" t="s">
        <v>173</v>
      </c>
    </row>
    <row r="456" spans="2:51" s="11" customFormat="1" ht="13.5">
      <c r="B456" s="205"/>
      <c r="C456" s="206"/>
      <c r="D456" s="207" t="s">
        <v>183</v>
      </c>
      <c r="E456" s="208" t="s">
        <v>21</v>
      </c>
      <c r="F456" s="209" t="s">
        <v>702</v>
      </c>
      <c r="G456" s="206"/>
      <c r="H456" s="210" t="s">
        <v>21</v>
      </c>
      <c r="I456" s="211"/>
      <c r="J456" s="206"/>
      <c r="K456" s="206"/>
      <c r="L456" s="212"/>
      <c r="M456" s="213"/>
      <c r="N456" s="214"/>
      <c r="O456" s="214"/>
      <c r="P456" s="214"/>
      <c r="Q456" s="214"/>
      <c r="R456" s="214"/>
      <c r="S456" s="214"/>
      <c r="T456" s="215"/>
      <c r="AT456" s="216" t="s">
        <v>183</v>
      </c>
      <c r="AU456" s="216" t="s">
        <v>82</v>
      </c>
      <c r="AV456" s="11" t="s">
        <v>80</v>
      </c>
      <c r="AW456" s="11" t="s">
        <v>35</v>
      </c>
      <c r="AX456" s="11" t="s">
        <v>72</v>
      </c>
      <c r="AY456" s="216" t="s">
        <v>173</v>
      </c>
    </row>
    <row r="457" spans="2:51" s="11" customFormat="1" ht="13.5">
      <c r="B457" s="205"/>
      <c r="C457" s="206"/>
      <c r="D457" s="207" t="s">
        <v>183</v>
      </c>
      <c r="E457" s="208" t="s">
        <v>21</v>
      </c>
      <c r="F457" s="209" t="s">
        <v>1195</v>
      </c>
      <c r="G457" s="206"/>
      <c r="H457" s="210" t="s">
        <v>21</v>
      </c>
      <c r="I457" s="211"/>
      <c r="J457" s="206"/>
      <c r="K457" s="206"/>
      <c r="L457" s="212"/>
      <c r="M457" s="213"/>
      <c r="N457" s="214"/>
      <c r="O457" s="214"/>
      <c r="P457" s="214"/>
      <c r="Q457" s="214"/>
      <c r="R457" s="214"/>
      <c r="S457" s="214"/>
      <c r="T457" s="215"/>
      <c r="AT457" s="216" t="s">
        <v>183</v>
      </c>
      <c r="AU457" s="216" t="s">
        <v>82</v>
      </c>
      <c r="AV457" s="11" t="s">
        <v>80</v>
      </c>
      <c r="AW457" s="11" t="s">
        <v>35</v>
      </c>
      <c r="AX457" s="11" t="s">
        <v>72</v>
      </c>
      <c r="AY457" s="216" t="s">
        <v>173</v>
      </c>
    </row>
    <row r="458" spans="2:51" s="11" customFormat="1" ht="13.5">
      <c r="B458" s="205"/>
      <c r="C458" s="206"/>
      <c r="D458" s="207" t="s">
        <v>183</v>
      </c>
      <c r="E458" s="208" t="s">
        <v>21</v>
      </c>
      <c r="F458" s="209" t="s">
        <v>1203</v>
      </c>
      <c r="G458" s="206"/>
      <c r="H458" s="210" t="s">
        <v>21</v>
      </c>
      <c r="I458" s="211"/>
      <c r="J458" s="206"/>
      <c r="K458" s="206"/>
      <c r="L458" s="212"/>
      <c r="M458" s="213"/>
      <c r="N458" s="214"/>
      <c r="O458" s="214"/>
      <c r="P458" s="214"/>
      <c r="Q458" s="214"/>
      <c r="R458" s="214"/>
      <c r="S458" s="214"/>
      <c r="T458" s="215"/>
      <c r="AT458" s="216" t="s">
        <v>183</v>
      </c>
      <c r="AU458" s="216" t="s">
        <v>82</v>
      </c>
      <c r="AV458" s="11" t="s">
        <v>80</v>
      </c>
      <c r="AW458" s="11" t="s">
        <v>35</v>
      </c>
      <c r="AX458" s="11" t="s">
        <v>72</v>
      </c>
      <c r="AY458" s="216" t="s">
        <v>173</v>
      </c>
    </row>
    <row r="459" spans="2:51" s="11" customFormat="1" ht="13.5">
      <c r="B459" s="205"/>
      <c r="C459" s="206"/>
      <c r="D459" s="207" t="s">
        <v>183</v>
      </c>
      <c r="E459" s="208" t="s">
        <v>21</v>
      </c>
      <c r="F459" s="209" t="s">
        <v>723</v>
      </c>
      <c r="G459" s="206"/>
      <c r="H459" s="210" t="s">
        <v>21</v>
      </c>
      <c r="I459" s="211"/>
      <c r="J459" s="206"/>
      <c r="K459" s="206"/>
      <c r="L459" s="212"/>
      <c r="M459" s="213"/>
      <c r="N459" s="214"/>
      <c r="O459" s="214"/>
      <c r="P459" s="214"/>
      <c r="Q459" s="214"/>
      <c r="R459" s="214"/>
      <c r="S459" s="214"/>
      <c r="T459" s="215"/>
      <c r="AT459" s="216" t="s">
        <v>183</v>
      </c>
      <c r="AU459" s="216" t="s">
        <v>82</v>
      </c>
      <c r="AV459" s="11" t="s">
        <v>80</v>
      </c>
      <c r="AW459" s="11" t="s">
        <v>35</v>
      </c>
      <c r="AX459" s="11" t="s">
        <v>72</v>
      </c>
      <c r="AY459" s="216" t="s">
        <v>173</v>
      </c>
    </row>
    <row r="460" spans="2:51" s="11" customFormat="1" ht="13.5">
      <c r="B460" s="205"/>
      <c r="C460" s="206"/>
      <c r="D460" s="207" t="s">
        <v>183</v>
      </c>
      <c r="E460" s="208" t="s">
        <v>21</v>
      </c>
      <c r="F460" s="209" t="s">
        <v>725</v>
      </c>
      <c r="G460" s="206"/>
      <c r="H460" s="210" t="s">
        <v>21</v>
      </c>
      <c r="I460" s="211"/>
      <c r="J460" s="206"/>
      <c r="K460" s="206"/>
      <c r="L460" s="212"/>
      <c r="M460" s="213"/>
      <c r="N460" s="214"/>
      <c r="O460" s="214"/>
      <c r="P460" s="214"/>
      <c r="Q460" s="214"/>
      <c r="R460" s="214"/>
      <c r="S460" s="214"/>
      <c r="T460" s="215"/>
      <c r="AT460" s="216" t="s">
        <v>183</v>
      </c>
      <c r="AU460" s="216" t="s">
        <v>82</v>
      </c>
      <c r="AV460" s="11" t="s">
        <v>80</v>
      </c>
      <c r="AW460" s="11" t="s">
        <v>35</v>
      </c>
      <c r="AX460" s="11" t="s">
        <v>72</v>
      </c>
      <c r="AY460" s="216" t="s">
        <v>173</v>
      </c>
    </row>
    <row r="461" spans="2:51" s="11" customFormat="1" ht="13.5">
      <c r="B461" s="205"/>
      <c r="C461" s="206"/>
      <c r="D461" s="207" t="s">
        <v>183</v>
      </c>
      <c r="E461" s="208" t="s">
        <v>21</v>
      </c>
      <c r="F461" s="209" t="s">
        <v>1195</v>
      </c>
      <c r="G461" s="206"/>
      <c r="H461" s="210" t="s">
        <v>21</v>
      </c>
      <c r="I461" s="211"/>
      <c r="J461" s="206"/>
      <c r="K461" s="206"/>
      <c r="L461" s="212"/>
      <c r="M461" s="213"/>
      <c r="N461" s="214"/>
      <c r="O461" s="214"/>
      <c r="P461" s="214"/>
      <c r="Q461" s="214"/>
      <c r="R461" s="214"/>
      <c r="S461" s="214"/>
      <c r="T461" s="215"/>
      <c r="AT461" s="216" t="s">
        <v>183</v>
      </c>
      <c r="AU461" s="216" t="s">
        <v>82</v>
      </c>
      <c r="AV461" s="11" t="s">
        <v>80</v>
      </c>
      <c r="AW461" s="11" t="s">
        <v>35</v>
      </c>
      <c r="AX461" s="11" t="s">
        <v>72</v>
      </c>
      <c r="AY461" s="216" t="s">
        <v>173</v>
      </c>
    </row>
    <row r="462" spans="2:51" s="11" customFormat="1" ht="13.5">
      <c r="B462" s="205"/>
      <c r="C462" s="206"/>
      <c r="D462" s="207" t="s">
        <v>183</v>
      </c>
      <c r="E462" s="208" t="s">
        <v>21</v>
      </c>
      <c r="F462" s="209" t="s">
        <v>1204</v>
      </c>
      <c r="G462" s="206"/>
      <c r="H462" s="210" t="s">
        <v>21</v>
      </c>
      <c r="I462" s="211"/>
      <c r="J462" s="206"/>
      <c r="K462" s="206"/>
      <c r="L462" s="212"/>
      <c r="M462" s="213"/>
      <c r="N462" s="214"/>
      <c r="O462" s="214"/>
      <c r="P462" s="214"/>
      <c r="Q462" s="214"/>
      <c r="R462" s="214"/>
      <c r="S462" s="214"/>
      <c r="T462" s="215"/>
      <c r="AT462" s="216" t="s">
        <v>183</v>
      </c>
      <c r="AU462" s="216" t="s">
        <v>82</v>
      </c>
      <c r="AV462" s="11" t="s">
        <v>80</v>
      </c>
      <c r="AW462" s="11" t="s">
        <v>35</v>
      </c>
      <c r="AX462" s="11" t="s">
        <v>72</v>
      </c>
      <c r="AY462" s="216" t="s">
        <v>173</v>
      </c>
    </row>
    <row r="463" spans="2:51" s="11" customFormat="1" ht="13.5">
      <c r="B463" s="205"/>
      <c r="C463" s="206"/>
      <c r="D463" s="207" t="s">
        <v>183</v>
      </c>
      <c r="E463" s="208" t="s">
        <v>21</v>
      </c>
      <c r="F463" s="209" t="s">
        <v>723</v>
      </c>
      <c r="G463" s="206"/>
      <c r="H463" s="210" t="s">
        <v>21</v>
      </c>
      <c r="I463" s="211"/>
      <c r="J463" s="206"/>
      <c r="K463" s="206"/>
      <c r="L463" s="212"/>
      <c r="M463" s="213"/>
      <c r="N463" s="214"/>
      <c r="O463" s="214"/>
      <c r="P463" s="214"/>
      <c r="Q463" s="214"/>
      <c r="R463" s="214"/>
      <c r="S463" s="214"/>
      <c r="T463" s="215"/>
      <c r="AT463" s="216" t="s">
        <v>183</v>
      </c>
      <c r="AU463" s="216" t="s">
        <v>82</v>
      </c>
      <c r="AV463" s="11" t="s">
        <v>80</v>
      </c>
      <c r="AW463" s="11" t="s">
        <v>35</v>
      </c>
      <c r="AX463" s="11" t="s">
        <v>72</v>
      </c>
      <c r="AY463" s="216" t="s">
        <v>173</v>
      </c>
    </row>
    <row r="464" spans="2:51" s="11" customFormat="1" ht="13.5">
      <c r="B464" s="205"/>
      <c r="C464" s="206"/>
      <c r="D464" s="207" t="s">
        <v>183</v>
      </c>
      <c r="E464" s="208" t="s">
        <v>21</v>
      </c>
      <c r="F464" s="209" t="s">
        <v>694</v>
      </c>
      <c r="G464" s="206"/>
      <c r="H464" s="210" t="s">
        <v>21</v>
      </c>
      <c r="I464" s="211"/>
      <c r="J464" s="206"/>
      <c r="K464" s="206"/>
      <c r="L464" s="212"/>
      <c r="M464" s="213"/>
      <c r="N464" s="214"/>
      <c r="O464" s="214"/>
      <c r="P464" s="214"/>
      <c r="Q464" s="214"/>
      <c r="R464" s="214"/>
      <c r="S464" s="214"/>
      <c r="T464" s="215"/>
      <c r="AT464" s="216" t="s">
        <v>183</v>
      </c>
      <c r="AU464" s="216" t="s">
        <v>82</v>
      </c>
      <c r="AV464" s="11" t="s">
        <v>80</v>
      </c>
      <c r="AW464" s="11" t="s">
        <v>35</v>
      </c>
      <c r="AX464" s="11" t="s">
        <v>72</v>
      </c>
      <c r="AY464" s="216" t="s">
        <v>173</v>
      </c>
    </row>
    <row r="465" spans="2:51" s="11" customFormat="1" ht="13.5">
      <c r="B465" s="205"/>
      <c r="C465" s="206"/>
      <c r="D465" s="207" t="s">
        <v>183</v>
      </c>
      <c r="E465" s="208" t="s">
        <v>21</v>
      </c>
      <c r="F465" s="209" t="s">
        <v>1195</v>
      </c>
      <c r="G465" s="206"/>
      <c r="H465" s="210" t="s">
        <v>21</v>
      </c>
      <c r="I465" s="211"/>
      <c r="J465" s="206"/>
      <c r="K465" s="206"/>
      <c r="L465" s="212"/>
      <c r="M465" s="213"/>
      <c r="N465" s="214"/>
      <c r="O465" s="214"/>
      <c r="P465" s="214"/>
      <c r="Q465" s="214"/>
      <c r="R465" s="214"/>
      <c r="S465" s="214"/>
      <c r="T465" s="215"/>
      <c r="AT465" s="216" t="s">
        <v>183</v>
      </c>
      <c r="AU465" s="216" t="s">
        <v>82</v>
      </c>
      <c r="AV465" s="11" t="s">
        <v>80</v>
      </c>
      <c r="AW465" s="11" t="s">
        <v>35</v>
      </c>
      <c r="AX465" s="11" t="s">
        <v>72</v>
      </c>
      <c r="AY465" s="216" t="s">
        <v>173</v>
      </c>
    </row>
    <row r="466" spans="2:51" s="12" customFormat="1" ht="13.5">
      <c r="B466" s="217"/>
      <c r="C466" s="218"/>
      <c r="D466" s="207" t="s">
        <v>183</v>
      </c>
      <c r="E466" s="219" t="s">
        <v>21</v>
      </c>
      <c r="F466" s="220" t="s">
        <v>1158</v>
      </c>
      <c r="G466" s="218"/>
      <c r="H466" s="221">
        <v>9.038</v>
      </c>
      <c r="I466" s="222"/>
      <c r="J466" s="218"/>
      <c r="K466" s="218"/>
      <c r="L466" s="223"/>
      <c r="M466" s="224"/>
      <c r="N466" s="225"/>
      <c r="O466" s="225"/>
      <c r="P466" s="225"/>
      <c r="Q466" s="225"/>
      <c r="R466" s="225"/>
      <c r="S466" s="225"/>
      <c r="T466" s="226"/>
      <c r="AT466" s="227" t="s">
        <v>183</v>
      </c>
      <c r="AU466" s="227" t="s">
        <v>82</v>
      </c>
      <c r="AV466" s="12" t="s">
        <v>82</v>
      </c>
      <c r="AW466" s="12" t="s">
        <v>35</v>
      </c>
      <c r="AX466" s="12" t="s">
        <v>72</v>
      </c>
      <c r="AY466" s="227" t="s">
        <v>173</v>
      </c>
    </row>
    <row r="467" spans="2:51" s="11" customFormat="1" ht="13.5">
      <c r="B467" s="205"/>
      <c r="C467" s="206"/>
      <c r="D467" s="207" t="s">
        <v>183</v>
      </c>
      <c r="E467" s="208" t="s">
        <v>21</v>
      </c>
      <c r="F467" s="209" t="s">
        <v>723</v>
      </c>
      <c r="G467" s="206"/>
      <c r="H467" s="210" t="s">
        <v>21</v>
      </c>
      <c r="I467" s="211"/>
      <c r="J467" s="206"/>
      <c r="K467" s="206"/>
      <c r="L467" s="212"/>
      <c r="M467" s="213"/>
      <c r="N467" s="214"/>
      <c r="O467" s="214"/>
      <c r="P467" s="214"/>
      <c r="Q467" s="214"/>
      <c r="R467" s="214"/>
      <c r="S467" s="214"/>
      <c r="T467" s="215"/>
      <c r="AT467" s="216" t="s">
        <v>183</v>
      </c>
      <c r="AU467" s="216" t="s">
        <v>82</v>
      </c>
      <c r="AV467" s="11" t="s">
        <v>80</v>
      </c>
      <c r="AW467" s="11" t="s">
        <v>35</v>
      </c>
      <c r="AX467" s="11" t="s">
        <v>72</v>
      </c>
      <c r="AY467" s="216" t="s">
        <v>173</v>
      </c>
    </row>
    <row r="468" spans="2:51" s="11" customFormat="1" ht="13.5">
      <c r="B468" s="205"/>
      <c r="C468" s="206"/>
      <c r="D468" s="207" t="s">
        <v>183</v>
      </c>
      <c r="E468" s="208" t="s">
        <v>21</v>
      </c>
      <c r="F468" s="209" t="s">
        <v>309</v>
      </c>
      <c r="G468" s="206"/>
      <c r="H468" s="210" t="s">
        <v>21</v>
      </c>
      <c r="I468" s="211"/>
      <c r="J468" s="206"/>
      <c r="K468" s="206"/>
      <c r="L468" s="212"/>
      <c r="M468" s="213"/>
      <c r="N468" s="214"/>
      <c r="O468" s="214"/>
      <c r="P468" s="214"/>
      <c r="Q468" s="214"/>
      <c r="R468" s="214"/>
      <c r="S468" s="214"/>
      <c r="T468" s="215"/>
      <c r="AT468" s="216" t="s">
        <v>183</v>
      </c>
      <c r="AU468" s="216" t="s">
        <v>82</v>
      </c>
      <c r="AV468" s="11" t="s">
        <v>80</v>
      </c>
      <c r="AW468" s="11" t="s">
        <v>35</v>
      </c>
      <c r="AX468" s="11" t="s">
        <v>72</v>
      </c>
      <c r="AY468" s="216" t="s">
        <v>173</v>
      </c>
    </row>
    <row r="469" spans="2:51" s="11" customFormat="1" ht="13.5">
      <c r="B469" s="205"/>
      <c r="C469" s="206"/>
      <c r="D469" s="207" t="s">
        <v>183</v>
      </c>
      <c r="E469" s="208" t="s">
        <v>21</v>
      </c>
      <c r="F469" s="209" t="s">
        <v>1195</v>
      </c>
      <c r="G469" s="206"/>
      <c r="H469" s="210" t="s">
        <v>21</v>
      </c>
      <c r="I469" s="211"/>
      <c r="J469" s="206"/>
      <c r="K469" s="206"/>
      <c r="L469" s="212"/>
      <c r="M469" s="213"/>
      <c r="N469" s="214"/>
      <c r="O469" s="214"/>
      <c r="P469" s="214"/>
      <c r="Q469" s="214"/>
      <c r="R469" s="214"/>
      <c r="S469" s="214"/>
      <c r="T469" s="215"/>
      <c r="AT469" s="216" t="s">
        <v>183</v>
      </c>
      <c r="AU469" s="216" t="s">
        <v>82</v>
      </c>
      <c r="AV469" s="11" t="s">
        <v>80</v>
      </c>
      <c r="AW469" s="11" t="s">
        <v>35</v>
      </c>
      <c r="AX469" s="11" t="s">
        <v>72</v>
      </c>
      <c r="AY469" s="216" t="s">
        <v>173</v>
      </c>
    </row>
    <row r="470" spans="2:51" s="12" customFormat="1" ht="13.5">
      <c r="B470" s="217"/>
      <c r="C470" s="218"/>
      <c r="D470" s="207" t="s">
        <v>183</v>
      </c>
      <c r="E470" s="219" t="s">
        <v>21</v>
      </c>
      <c r="F470" s="220" t="s">
        <v>1159</v>
      </c>
      <c r="G470" s="218"/>
      <c r="H470" s="221">
        <v>4.088</v>
      </c>
      <c r="I470" s="222"/>
      <c r="J470" s="218"/>
      <c r="K470" s="218"/>
      <c r="L470" s="223"/>
      <c r="M470" s="224"/>
      <c r="N470" s="225"/>
      <c r="O470" s="225"/>
      <c r="P470" s="225"/>
      <c r="Q470" s="225"/>
      <c r="R470" s="225"/>
      <c r="S470" s="225"/>
      <c r="T470" s="226"/>
      <c r="AT470" s="227" t="s">
        <v>183</v>
      </c>
      <c r="AU470" s="227" t="s">
        <v>82</v>
      </c>
      <c r="AV470" s="12" t="s">
        <v>82</v>
      </c>
      <c r="AW470" s="12" t="s">
        <v>35</v>
      </c>
      <c r="AX470" s="12" t="s">
        <v>72</v>
      </c>
      <c r="AY470" s="227" t="s">
        <v>173</v>
      </c>
    </row>
    <row r="471" spans="2:51" s="11" customFormat="1" ht="13.5">
      <c r="B471" s="205"/>
      <c r="C471" s="206"/>
      <c r="D471" s="207" t="s">
        <v>183</v>
      </c>
      <c r="E471" s="208" t="s">
        <v>21</v>
      </c>
      <c r="F471" s="209" t="s">
        <v>723</v>
      </c>
      <c r="G471" s="206"/>
      <c r="H471" s="210" t="s">
        <v>21</v>
      </c>
      <c r="I471" s="211"/>
      <c r="J471" s="206"/>
      <c r="K471" s="206"/>
      <c r="L471" s="212"/>
      <c r="M471" s="213"/>
      <c r="N471" s="214"/>
      <c r="O471" s="214"/>
      <c r="P471" s="214"/>
      <c r="Q471" s="214"/>
      <c r="R471" s="214"/>
      <c r="S471" s="214"/>
      <c r="T471" s="215"/>
      <c r="AT471" s="216" t="s">
        <v>183</v>
      </c>
      <c r="AU471" s="216" t="s">
        <v>82</v>
      </c>
      <c r="AV471" s="11" t="s">
        <v>80</v>
      </c>
      <c r="AW471" s="11" t="s">
        <v>35</v>
      </c>
      <c r="AX471" s="11" t="s">
        <v>72</v>
      </c>
      <c r="AY471" s="216" t="s">
        <v>173</v>
      </c>
    </row>
    <row r="472" spans="2:51" s="11" customFormat="1" ht="13.5">
      <c r="B472" s="205"/>
      <c r="C472" s="206"/>
      <c r="D472" s="207" t="s">
        <v>183</v>
      </c>
      <c r="E472" s="208" t="s">
        <v>21</v>
      </c>
      <c r="F472" s="209" t="s">
        <v>226</v>
      </c>
      <c r="G472" s="206"/>
      <c r="H472" s="210" t="s">
        <v>21</v>
      </c>
      <c r="I472" s="211"/>
      <c r="J472" s="206"/>
      <c r="K472" s="206"/>
      <c r="L472" s="212"/>
      <c r="M472" s="213"/>
      <c r="N472" s="214"/>
      <c r="O472" s="214"/>
      <c r="P472" s="214"/>
      <c r="Q472" s="214"/>
      <c r="R472" s="214"/>
      <c r="S472" s="214"/>
      <c r="T472" s="215"/>
      <c r="AT472" s="216" t="s">
        <v>183</v>
      </c>
      <c r="AU472" s="216" t="s">
        <v>82</v>
      </c>
      <c r="AV472" s="11" t="s">
        <v>80</v>
      </c>
      <c r="AW472" s="11" t="s">
        <v>35</v>
      </c>
      <c r="AX472" s="11" t="s">
        <v>72</v>
      </c>
      <c r="AY472" s="216" t="s">
        <v>173</v>
      </c>
    </row>
    <row r="473" spans="2:51" s="11" customFormat="1" ht="13.5">
      <c r="B473" s="205"/>
      <c r="C473" s="206"/>
      <c r="D473" s="207" t="s">
        <v>183</v>
      </c>
      <c r="E473" s="208" t="s">
        <v>21</v>
      </c>
      <c r="F473" s="209" t="s">
        <v>1195</v>
      </c>
      <c r="G473" s="206"/>
      <c r="H473" s="210" t="s">
        <v>21</v>
      </c>
      <c r="I473" s="211"/>
      <c r="J473" s="206"/>
      <c r="K473" s="206"/>
      <c r="L473" s="212"/>
      <c r="M473" s="213"/>
      <c r="N473" s="214"/>
      <c r="O473" s="214"/>
      <c r="P473" s="214"/>
      <c r="Q473" s="214"/>
      <c r="R473" s="214"/>
      <c r="S473" s="214"/>
      <c r="T473" s="215"/>
      <c r="AT473" s="216" t="s">
        <v>183</v>
      </c>
      <c r="AU473" s="216" t="s">
        <v>82</v>
      </c>
      <c r="AV473" s="11" t="s">
        <v>80</v>
      </c>
      <c r="AW473" s="11" t="s">
        <v>35</v>
      </c>
      <c r="AX473" s="11" t="s">
        <v>72</v>
      </c>
      <c r="AY473" s="216" t="s">
        <v>173</v>
      </c>
    </row>
    <row r="474" spans="2:51" s="12" customFormat="1" ht="13.5">
      <c r="B474" s="217"/>
      <c r="C474" s="218"/>
      <c r="D474" s="207" t="s">
        <v>183</v>
      </c>
      <c r="E474" s="219" t="s">
        <v>21</v>
      </c>
      <c r="F474" s="220" t="s">
        <v>1160</v>
      </c>
      <c r="G474" s="218"/>
      <c r="H474" s="221">
        <v>4.86</v>
      </c>
      <c r="I474" s="222"/>
      <c r="J474" s="218"/>
      <c r="K474" s="218"/>
      <c r="L474" s="223"/>
      <c r="M474" s="224"/>
      <c r="N474" s="225"/>
      <c r="O474" s="225"/>
      <c r="P474" s="225"/>
      <c r="Q474" s="225"/>
      <c r="R474" s="225"/>
      <c r="S474" s="225"/>
      <c r="T474" s="226"/>
      <c r="AT474" s="227" t="s">
        <v>183</v>
      </c>
      <c r="AU474" s="227" t="s">
        <v>82</v>
      </c>
      <c r="AV474" s="12" t="s">
        <v>82</v>
      </c>
      <c r="AW474" s="12" t="s">
        <v>35</v>
      </c>
      <c r="AX474" s="12" t="s">
        <v>72</v>
      </c>
      <c r="AY474" s="227" t="s">
        <v>173</v>
      </c>
    </row>
    <row r="475" spans="2:51" s="11" customFormat="1" ht="13.5">
      <c r="B475" s="205"/>
      <c r="C475" s="206"/>
      <c r="D475" s="207" t="s">
        <v>183</v>
      </c>
      <c r="E475" s="208" t="s">
        <v>21</v>
      </c>
      <c r="F475" s="209" t="s">
        <v>723</v>
      </c>
      <c r="G475" s="206"/>
      <c r="H475" s="210" t="s">
        <v>21</v>
      </c>
      <c r="I475" s="211"/>
      <c r="J475" s="206"/>
      <c r="K475" s="206"/>
      <c r="L475" s="212"/>
      <c r="M475" s="213"/>
      <c r="N475" s="214"/>
      <c r="O475" s="214"/>
      <c r="P475" s="214"/>
      <c r="Q475" s="214"/>
      <c r="R475" s="214"/>
      <c r="S475" s="214"/>
      <c r="T475" s="215"/>
      <c r="AT475" s="216" t="s">
        <v>183</v>
      </c>
      <c r="AU475" s="216" t="s">
        <v>82</v>
      </c>
      <c r="AV475" s="11" t="s">
        <v>80</v>
      </c>
      <c r="AW475" s="11" t="s">
        <v>35</v>
      </c>
      <c r="AX475" s="11" t="s">
        <v>72</v>
      </c>
      <c r="AY475" s="216" t="s">
        <v>173</v>
      </c>
    </row>
    <row r="476" spans="2:51" s="11" customFormat="1" ht="13.5">
      <c r="B476" s="205"/>
      <c r="C476" s="206"/>
      <c r="D476" s="207" t="s">
        <v>183</v>
      </c>
      <c r="E476" s="208" t="s">
        <v>21</v>
      </c>
      <c r="F476" s="209" t="s">
        <v>418</v>
      </c>
      <c r="G476" s="206"/>
      <c r="H476" s="210" t="s">
        <v>21</v>
      </c>
      <c r="I476" s="211"/>
      <c r="J476" s="206"/>
      <c r="K476" s="206"/>
      <c r="L476" s="212"/>
      <c r="M476" s="213"/>
      <c r="N476" s="214"/>
      <c r="O476" s="214"/>
      <c r="P476" s="214"/>
      <c r="Q476" s="214"/>
      <c r="R476" s="214"/>
      <c r="S476" s="214"/>
      <c r="T476" s="215"/>
      <c r="AT476" s="216" t="s">
        <v>183</v>
      </c>
      <c r="AU476" s="216" t="s">
        <v>82</v>
      </c>
      <c r="AV476" s="11" t="s">
        <v>80</v>
      </c>
      <c r="AW476" s="11" t="s">
        <v>35</v>
      </c>
      <c r="AX476" s="11" t="s">
        <v>72</v>
      </c>
      <c r="AY476" s="216" t="s">
        <v>173</v>
      </c>
    </row>
    <row r="477" spans="2:51" s="11" customFormat="1" ht="13.5">
      <c r="B477" s="205"/>
      <c r="C477" s="206"/>
      <c r="D477" s="207" t="s">
        <v>183</v>
      </c>
      <c r="E477" s="208" t="s">
        <v>21</v>
      </c>
      <c r="F477" s="209" t="s">
        <v>1195</v>
      </c>
      <c r="G477" s="206"/>
      <c r="H477" s="210" t="s">
        <v>21</v>
      </c>
      <c r="I477" s="211"/>
      <c r="J477" s="206"/>
      <c r="K477" s="206"/>
      <c r="L477" s="212"/>
      <c r="M477" s="213"/>
      <c r="N477" s="214"/>
      <c r="O477" s="214"/>
      <c r="P477" s="214"/>
      <c r="Q477" s="214"/>
      <c r="R477" s="214"/>
      <c r="S477" s="214"/>
      <c r="T477" s="215"/>
      <c r="AT477" s="216" t="s">
        <v>183</v>
      </c>
      <c r="AU477" s="216" t="s">
        <v>82</v>
      </c>
      <c r="AV477" s="11" t="s">
        <v>80</v>
      </c>
      <c r="AW477" s="11" t="s">
        <v>35</v>
      </c>
      <c r="AX477" s="11" t="s">
        <v>72</v>
      </c>
      <c r="AY477" s="216" t="s">
        <v>173</v>
      </c>
    </row>
    <row r="478" spans="2:51" s="12" customFormat="1" ht="13.5">
      <c r="B478" s="217"/>
      <c r="C478" s="218"/>
      <c r="D478" s="207" t="s">
        <v>183</v>
      </c>
      <c r="E478" s="219" t="s">
        <v>21</v>
      </c>
      <c r="F478" s="220" t="s">
        <v>1161</v>
      </c>
      <c r="G478" s="218"/>
      <c r="H478" s="221">
        <v>2.64</v>
      </c>
      <c r="I478" s="222"/>
      <c r="J478" s="218"/>
      <c r="K478" s="218"/>
      <c r="L478" s="223"/>
      <c r="M478" s="224"/>
      <c r="N478" s="225"/>
      <c r="O478" s="225"/>
      <c r="P478" s="225"/>
      <c r="Q478" s="225"/>
      <c r="R478" s="225"/>
      <c r="S478" s="225"/>
      <c r="T478" s="226"/>
      <c r="AT478" s="227" t="s">
        <v>183</v>
      </c>
      <c r="AU478" s="227" t="s">
        <v>82</v>
      </c>
      <c r="AV478" s="12" t="s">
        <v>82</v>
      </c>
      <c r="AW478" s="12" t="s">
        <v>35</v>
      </c>
      <c r="AX478" s="12" t="s">
        <v>72</v>
      </c>
      <c r="AY478" s="227" t="s">
        <v>173</v>
      </c>
    </row>
    <row r="479" spans="2:51" s="14" customFormat="1" ht="13.5">
      <c r="B479" s="243"/>
      <c r="C479" s="244"/>
      <c r="D479" s="239" t="s">
        <v>183</v>
      </c>
      <c r="E479" s="254" t="s">
        <v>21</v>
      </c>
      <c r="F479" s="255" t="s">
        <v>204</v>
      </c>
      <c r="G479" s="244"/>
      <c r="H479" s="256">
        <v>20.626</v>
      </c>
      <c r="I479" s="248"/>
      <c r="J479" s="244"/>
      <c r="K479" s="244"/>
      <c r="L479" s="249"/>
      <c r="M479" s="250"/>
      <c r="N479" s="251"/>
      <c r="O479" s="251"/>
      <c r="P479" s="251"/>
      <c r="Q479" s="251"/>
      <c r="R479" s="251"/>
      <c r="S479" s="251"/>
      <c r="T479" s="252"/>
      <c r="AT479" s="253" t="s">
        <v>183</v>
      </c>
      <c r="AU479" s="253" t="s">
        <v>82</v>
      </c>
      <c r="AV479" s="14" t="s">
        <v>181</v>
      </c>
      <c r="AW479" s="14" t="s">
        <v>35</v>
      </c>
      <c r="AX479" s="14" t="s">
        <v>80</v>
      </c>
      <c r="AY479" s="253" t="s">
        <v>173</v>
      </c>
    </row>
    <row r="480" spans="2:65" s="1" customFormat="1" ht="31.5" customHeight="1">
      <c r="B480" s="41"/>
      <c r="C480" s="193" t="s">
        <v>516</v>
      </c>
      <c r="D480" s="193" t="s">
        <v>176</v>
      </c>
      <c r="E480" s="194" t="s">
        <v>1205</v>
      </c>
      <c r="F480" s="195" t="s">
        <v>1206</v>
      </c>
      <c r="G480" s="196" t="s">
        <v>179</v>
      </c>
      <c r="H480" s="197">
        <v>46.708</v>
      </c>
      <c r="I480" s="198"/>
      <c r="J480" s="199">
        <f>ROUND(I480*H480,2)</f>
        <v>0</v>
      </c>
      <c r="K480" s="195" t="s">
        <v>180</v>
      </c>
      <c r="L480" s="61"/>
      <c r="M480" s="200" t="s">
        <v>21</v>
      </c>
      <c r="N480" s="201" t="s">
        <v>43</v>
      </c>
      <c r="O480" s="42"/>
      <c r="P480" s="202">
        <f>O480*H480</f>
        <v>0</v>
      </c>
      <c r="Q480" s="202">
        <v>0.008</v>
      </c>
      <c r="R480" s="202">
        <f>Q480*H480</f>
        <v>0.373664</v>
      </c>
      <c r="S480" s="202">
        <v>0</v>
      </c>
      <c r="T480" s="203">
        <f>S480*H480</f>
        <v>0</v>
      </c>
      <c r="AR480" s="24" t="s">
        <v>465</v>
      </c>
      <c r="AT480" s="24" t="s">
        <v>176</v>
      </c>
      <c r="AU480" s="24" t="s">
        <v>82</v>
      </c>
      <c r="AY480" s="24" t="s">
        <v>173</v>
      </c>
      <c r="BE480" s="204">
        <f>IF(N480="základní",J480,0)</f>
        <v>0</v>
      </c>
      <c r="BF480" s="204">
        <f>IF(N480="snížená",J480,0)</f>
        <v>0</v>
      </c>
      <c r="BG480" s="204">
        <f>IF(N480="zákl. přenesená",J480,0)</f>
        <v>0</v>
      </c>
      <c r="BH480" s="204">
        <f>IF(N480="sníž. přenesená",J480,0)</f>
        <v>0</v>
      </c>
      <c r="BI480" s="204">
        <f>IF(N480="nulová",J480,0)</f>
        <v>0</v>
      </c>
      <c r="BJ480" s="24" t="s">
        <v>80</v>
      </c>
      <c r="BK480" s="204">
        <f>ROUND(I480*H480,2)</f>
        <v>0</v>
      </c>
      <c r="BL480" s="24" t="s">
        <v>465</v>
      </c>
      <c r="BM480" s="24" t="s">
        <v>1207</v>
      </c>
    </row>
    <row r="481" spans="2:51" s="12" customFormat="1" ht="13.5">
      <c r="B481" s="217"/>
      <c r="C481" s="218"/>
      <c r="D481" s="207" t="s">
        <v>183</v>
      </c>
      <c r="E481" s="219" t="s">
        <v>21</v>
      </c>
      <c r="F481" s="220" t="s">
        <v>21</v>
      </c>
      <c r="G481" s="218"/>
      <c r="H481" s="221">
        <v>0</v>
      </c>
      <c r="I481" s="222"/>
      <c r="J481" s="218"/>
      <c r="K481" s="218"/>
      <c r="L481" s="223"/>
      <c r="M481" s="224"/>
      <c r="N481" s="225"/>
      <c r="O481" s="225"/>
      <c r="P481" s="225"/>
      <c r="Q481" s="225"/>
      <c r="R481" s="225"/>
      <c r="S481" s="225"/>
      <c r="T481" s="226"/>
      <c r="AT481" s="227" t="s">
        <v>183</v>
      </c>
      <c r="AU481" s="227" t="s">
        <v>82</v>
      </c>
      <c r="AV481" s="12" t="s">
        <v>82</v>
      </c>
      <c r="AW481" s="12" t="s">
        <v>35</v>
      </c>
      <c r="AX481" s="12" t="s">
        <v>72</v>
      </c>
      <c r="AY481" s="227" t="s">
        <v>173</v>
      </c>
    </row>
    <row r="482" spans="2:51" s="12" customFormat="1" ht="13.5">
      <c r="B482" s="217"/>
      <c r="C482" s="218"/>
      <c r="D482" s="207" t="s">
        <v>183</v>
      </c>
      <c r="E482" s="219" t="s">
        <v>21</v>
      </c>
      <c r="F482" s="220" t="s">
        <v>21</v>
      </c>
      <c r="G482" s="218"/>
      <c r="H482" s="221">
        <v>0</v>
      </c>
      <c r="I482" s="222"/>
      <c r="J482" s="218"/>
      <c r="K482" s="218"/>
      <c r="L482" s="223"/>
      <c r="M482" s="224"/>
      <c r="N482" s="225"/>
      <c r="O482" s="225"/>
      <c r="P482" s="225"/>
      <c r="Q482" s="225"/>
      <c r="R482" s="225"/>
      <c r="S482" s="225"/>
      <c r="T482" s="226"/>
      <c r="AT482" s="227" t="s">
        <v>183</v>
      </c>
      <c r="AU482" s="227" t="s">
        <v>82</v>
      </c>
      <c r="AV482" s="12" t="s">
        <v>82</v>
      </c>
      <c r="AW482" s="12" t="s">
        <v>35</v>
      </c>
      <c r="AX482" s="12" t="s">
        <v>72</v>
      </c>
      <c r="AY482" s="227" t="s">
        <v>173</v>
      </c>
    </row>
    <row r="483" spans="2:51" s="11" customFormat="1" ht="13.5">
      <c r="B483" s="205"/>
      <c r="C483" s="206"/>
      <c r="D483" s="207" t="s">
        <v>183</v>
      </c>
      <c r="E483" s="208" t="s">
        <v>21</v>
      </c>
      <c r="F483" s="209" t="s">
        <v>1195</v>
      </c>
      <c r="G483" s="206"/>
      <c r="H483" s="210" t="s">
        <v>21</v>
      </c>
      <c r="I483" s="211"/>
      <c r="J483" s="206"/>
      <c r="K483" s="206"/>
      <c r="L483" s="212"/>
      <c r="M483" s="213"/>
      <c r="N483" s="214"/>
      <c r="O483" s="214"/>
      <c r="P483" s="214"/>
      <c r="Q483" s="214"/>
      <c r="R483" s="214"/>
      <c r="S483" s="214"/>
      <c r="T483" s="215"/>
      <c r="AT483" s="216" t="s">
        <v>183</v>
      </c>
      <c r="AU483" s="216" t="s">
        <v>82</v>
      </c>
      <c r="AV483" s="11" t="s">
        <v>80</v>
      </c>
      <c r="AW483" s="11" t="s">
        <v>35</v>
      </c>
      <c r="AX483" s="11" t="s">
        <v>72</v>
      </c>
      <c r="AY483" s="216" t="s">
        <v>173</v>
      </c>
    </row>
    <row r="484" spans="2:51" s="12" customFormat="1" ht="13.5">
      <c r="B484" s="217"/>
      <c r="C484" s="218"/>
      <c r="D484" s="207" t="s">
        <v>183</v>
      </c>
      <c r="E484" s="219" t="s">
        <v>21</v>
      </c>
      <c r="F484" s="220" t="s">
        <v>21</v>
      </c>
      <c r="G484" s="218"/>
      <c r="H484" s="221">
        <v>0</v>
      </c>
      <c r="I484" s="222"/>
      <c r="J484" s="218"/>
      <c r="K484" s="218"/>
      <c r="L484" s="223"/>
      <c r="M484" s="224"/>
      <c r="N484" s="225"/>
      <c r="O484" s="225"/>
      <c r="P484" s="225"/>
      <c r="Q484" s="225"/>
      <c r="R484" s="225"/>
      <c r="S484" s="225"/>
      <c r="T484" s="226"/>
      <c r="AT484" s="227" t="s">
        <v>183</v>
      </c>
      <c r="AU484" s="227" t="s">
        <v>82</v>
      </c>
      <c r="AV484" s="12" t="s">
        <v>82</v>
      </c>
      <c r="AW484" s="12" t="s">
        <v>35</v>
      </c>
      <c r="AX484" s="12" t="s">
        <v>72</v>
      </c>
      <c r="AY484" s="227" t="s">
        <v>173</v>
      </c>
    </row>
    <row r="485" spans="2:51" s="11" customFormat="1" ht="13.5">
      <c r="B485" s="205"/>
      <c r="C485" s="206"/>
      <c r="D485" s="207" t="s">
        <v>183</v>
      </c>
      <c r="E485" s="208" t="s">
        <v>21</v>
      </c>
      <c r="F485" s="209" t="s">
        <v>723</v>
      </c>
      <c r="G485" s="206"/>
      <c r="H485" s="210" t="s">
        <v>21</v>
      </c>
      <c r="I485" s="211"/>
      <c r="J485" s="206"/>
      <c r="K485" s="206"/>
      <c r="L485" s="212"/>
      <c r="M485" s="213"/>
      <c r="N485" s="214"/>
      <c r="O485" s="214"/>
      <c r="P485" s="214"/>
      <c r="Q485" s="214"/>
      <c r="R485" s="214"/>
      <c r="S485" s="214"/>
      <c r="T485" s="215"/>
      <c r="AT485" s="216" t="s">
        <v>183</v>
      </c>
      <c r="AU485" s="216" t="s">
        <v>82</v>
      </c>
      <c r="AV485" s="11" t="s">
        <v>80</v>
      </c>
      <c r="AW485" s="11" t="s">
        <v>35</v>
      </c>
      <c r="AX485" s="11" t="s">
        <v>72</v>
      </c>
      <c r="AY485" s="216" t="s">
        <v>173</v>
      </c>
    </row>
    <row r="486" spans="2:51" s="11" customFormat="1" ht="13.5">
      <c r="B486" s="205"/>
      <c r="C486" s="206"/>
      <c r="D486" s="207" t="s">
        <v>183</v>
      </c>
      <c r="E486" s="208" t="s">
        <v>21</v>
      </c>
      <c r="F486" s="209" t="s">
        <v>702</v>
      </c>
      <c r="G486" s="206"/>
      <c r="H486" s="210" t="s">
        <v>21</v>
      </c>
      <c r="I486" s="211"/>
      <c r="J486" s="206"/>
      <c r="K486" s="206"/>
      <c r="L486" s="212"/>
      <c r="M486" s="213"/>
      <c r="N486" s="214"/>
      <c r="O486" s="214"/>
      <c r="P486" s="214"/>
      <c r="Q486" s="214"/>
      <c r="R486" s="214"/>
      <c r="S486" s="214"/>
      <c r="T486" s="215"/>
      <c r="AT486" s="216" t="s">
        <v>183</v>
      </c>
      <c r="AU486" s="216" t="s">
        <v>82</v>
      </c>
      <c r="AV486" s="11" t="s">
        <v>80</v>
      </c>
      <c r="AW486" s="11" t="s">
        <v>35</v>
      </c>
      <c r="AX486" s="11" t="s">
        <v>72</v>
      </c>
      <c r="AY486" s="216" t="s">
        <v>173</v>
      </c>
    </row>
    <row r="487" spans="2:51" s="11" customFormat="1" ht="13.5">
      <c r="B487" s="205"/>
      <c r="C487" s="206"/>
      <c r="D487" s="207" t="s">
        <v>183</v>
      </c>
      <c r="E487" s="208" t="s">
        <v>21</v>
      </c>
      <c r="F487" s="209" t="s">
        <v>1195</v>
      </c>
      <c r="G487" s="206"/>
      <c r="H487" s="210" t="s">
        <v>21</v>
      </c>
      <c r="I487" s="211"/>
      <c r="J487" s="206"/>
      <c r="K487" s="206"/>
      <c r="L487" s="212"/>
      <c r="M487" s="213"/>
      <c r="N487" s="214"/>
      <c r="O487" s="214"/>
      <c r="P487" s="214"/>
      <c r="Q487" s="214"/>
      <c r="R487" s="214"/>
      <c r="S487" s="214"/>
      <c r="T487" s="215"/>
      <c r="AT487" s="216" t="s">
        <v>183</v>
      </c>
      <c r="AU487" s="216" t="s">
        <v>82</v>
      </c>
      <c r="AV487" s="11" t="s">
        <v>80</v>
      </c>
      <c r="AW487" s="11" t="s">
        <v>35</v>
      </c>
      <c r="AX487" s="11" t="s">
        <v>72</v>
      </c>
      <c r="AY487" s="216" t="s">
        <v>173</v>
      </c>
    </row>
    <row r="488" spans="2:51" s="12" customFormat="1" ht="13.5">
      <c r="B488" s="217"/>
      <c r="C488" s="218"/>
      <c r="D488" s="207" t="s">
        <v>183</v>
      </c>
      <c r="E488" s="219" t="s">
        <v>21</v>
      </c>
      <c r="F488" s="220" t="s">
        <v>1156</v>
      </c>
      <c r="G488" s="218"/>
      <c r="H488" s="221">
        <v>12.15</v>
      </c>
      <c r="I488" s="222"/>
      <c r="J488" s="218"/>
      <c r="K488" s="218"/>
      <c r="L488" s="223"/>
      <c r="M488" s="224"/>
      <c r="N488" s="225"/>
      <c r="O488" s="225"/>
      <c r="P488" s="225"/>
      <c r="Q488" s="225"/>
      <c r="R488" s="225"/>
      <c r="S488" s="225"/>
      <c r="T488" s="226"/>
      <c r="AT488" s="227" t="s">
        <v>183</v>
      </c>
      <c r="AU488" s="227" t="s">
        <v>82</v>
      </c>
      <c r="AV488" s="12" t="s">
        <v>82</v>
      </c>
      <c r="AW488" s="12" t="s">
        <v>35</v>
      </c>
      <c r="AX488" s="12" t="s">
        <v>72</v>
      </c>
      <c r="AY488" s="227" t="s">
        <v>173</v>
      </c>
    </row>
    <row r="489" spans="2:51" s="11" customFormat="1" ht="13.5">
      <c r="B489" s="205"/>
      <c r="C489" s="206"/>
      <c r="D489" s="207" t="s">
        <v>183</v>
      </c>
      <c r="E489" s="208" t="s">
        <v>21</v>
      </c>
      <c r="F489" s="209" t="s">
        <v>723</v>
      </c>
      <c r="G489" s="206"/>
      <c r="H489" s="210" t="s">
        <v>21</v>
      </c>
      <c r="I489" s="211"/>
      <c r="J489" s="206"/>
      <c r="K489" s="206"/>
      <c r="L489" s="212"/>
      <c r="M489" s="213"/>
      <c r="N489" s="214"/>
      <c r="O489" s="214"/>
      <c r="P489" s="214"/>
      <c r="Q489" s="214"/>
      <c r="R489" s="214"/>
      <c r="S489" s="214"/>
      <c r="T489" s="215"/>
      <c r="AT489" s="216" t="s">
        <v>183</v>
      </c>
      <c r="AU489" s="216" t="s">
        <v>82</v>
      </c>
      <c r="AV489" s="11" t="s">
        <v>80</v>
      </c>
      <c r="AW489" s="11" t="s">
        <v>35</v>
      </c>
      <c r="AX489" s="11" t="s">
        <v>72</v>
      </c>
      <c r="AY489" s="216" t="s">
        <v>173</v>
      </c>
    </row>
    <row r="490" spans="2:51" s="11" customFormat="1" ht="13.5">
      <c r="B490" s="205"/>
      <c r="C490" s="206"/>
      <c r="D490" s="207" t="s">
        <v>183</v>
      </c>
      <c r="E490" s="208" t="s">
        <v>21</v>
      </c>
      <c r="F490" s="209" t="s">
        <v>725</v>
      </c>
      <c r="G490" s="206"/>
      <c r="H490" s="210" t="s">
        <v>21</v>
      </c>
      <c r="I490" s="211"/>
      <c r="J490" s="206"/>
      <c r="K490" s="206"/>
      <c r="L490" s="212"/>
      <c r="M490" s="213"/>
      <c r="N490" s="214"/>
      <c r="O490" s="214"/>
      <c r="P490" s="214"/>
      <c r="Q490" s="214"/>
      <c r="R490" s="214"/>
      <c r="S490" s="214"/>
      <c r="T490" s="215"/>
      <c r="AT490" s="216" t="s">
        <v>183</v>
      </c>
      <c r="AU490" s="216" t="s">
        <v>82</v>
      </c>
      <c r="AV490" s="11" t="s">
        <v>80</v>
      </c>
      <c r="AW490" s="11" t="s">
        <v>35</v>
      </c>
      <c r="AX490" s="11" t="s">
        <v>72</v>
      </c>
      <c r="AY490" s="216" t="s">
        <v>173</v>
      </c>
    </row>
    <row r="491" spans="2:51" s="11" customFormat="1" ht="13.5">
      <c r="B491" s="205"/>
      <c r="C491" s="206"/>
      <c r="D491" s="207" t="s">
        <v>183</v>
      </c>
      <c r="E491" s="208" t="s">
        <v>21</v>
      </c>
      <c r="F491" s="209" t="s">
        <v>1195</v>
      </c>
      <c r="G491" s="206"/>
      <c r="H491" s="210" t="s">
        <v>21</v>
      </c>
      <c r="I491" s="211"/>
      <c r="J491" s="206"/>
      <c r="K491" s="206"/>
      <c r="L491" s="212"/>
      <c r="M491" s="213"/>
      <c r="N491" s="214"/>
      <c r="O491" s="214"/>
      <c r="P491" s="214"/>
      <c r="Q491" s="214"/>
      <c r="R491" s="214"/>
      <c r="S491" s="214"/>
      <c r="T491" s="215"/>
      <c r="AT491" s="216" t="s">
        <v>183</v>
      </c>
      <c r="AU491" s="216" t="s">
        <v>82</v>
      </c>
      <c r="AV491" s="11" t="s">
        <v>80</v>
      </c>
      <c r="AW491" s="11" t="s">
        <v>35</v>
      </c>
      <c r="AX491" s="11" t="s">
        <v>72</v>
      </c>
      <c r="AY491" s="216" t="s">
        <v>173</v>
      </c>
    </row>
    <row r="492" spans="2:51" s="12" customFormat="1" ht="13.5">
      <c r="B492" s="217"/>
      <c r="C492" s="218"/>
      <c r="D492" s="207" t="s">
        <v>183</v>
      </c>
      <c r="E492" s="219" t="s">
        <v>21</v>
      </c>
      <c r="F492" s="220" t="s">
        <v>1157</v>
      </c>
      <c r="G492" s="218"/>
      <c r="H492" s="221">
        <v>13.932</v>
      </c>
      <c r="I492" s="222"/>
      <c r="J492" s="218"/>
      <c r="K492" s="218"/>
      <c r="L492" s="223"/>
      <c r="M492" s="224"/>
      <c r="N492" s="225"/>
      <c r="O492" s="225"/>
      <c r="P492" s="225"/>
      <c r="Q492" s="225"/>
      <c r="R492" s="225"/>
      <c r="S492" s="225"/>
      <c r="T492" s="226"/>
      <c r="AT492" s="227" t="s">
        <v>183</v>
      </c>
      <c r="AU492" s="227" t="s">
        <v>82</v>
      </c>
      <c r="AV492" s="12" t="s">
        <v>82</v>
      </c>
      <c r="AW492" s="12" t="s">
        <v>35</v>
      </c>
      <c r="AX492" s="12" t="s">
        <v>72</v>
      </c>
      <c r="AY492" s="227" t="s">
        <v>173</v>
      </c>
    </row>
    <row r="493" spans="2:51" s="11" customFormat="1" ht="13.5">
      <c r="B493" s="205"/>
      <c r="C493" s="206"/>
      <c r="D493" s="207" t="s">
        <v>183</v>
      </c>
      <c r="E493" s="208" t="s">
        <v>21</v>
      </c>
      <c r="F493" s="209" t="s">
        <v>723</v>
      </c>
      <c r="G493" s="206"/>
      <c r="H493" s="210" t="s">
        <v>21</v>
      </c>
      <c r="I493" s="211"/>
      <c r="J493" s="206"/>
      <c r="K493" s="206"/>
      <c r="L493" s="212"/>
      <c r="M493" s="213"/>
      <c r="N493" s="214"/>
      <c r="O493" s="214"/>
      <c r="P493" s="214"/>
      <c r="Q493" s="214"/>
      <c r="R493" s="214"/>
      <c r="S493" s="214"/>
      <c r="T493" s="215"/>
      <c r="AT493" s="216" t="s">
        <v>183</v>
      </c>
      <c r="AU493" s="216" t="s">
        <v>82</v>
      </c>
      <c r="AV493" s="11" t="s">
        <v>80</v>
      </c>
      <c r="AW493" s="11" t="s">
        <v>35</v>
      </c>
      <c r="AX493" s="11" t="s">
        <v>72</v>
      </c>
      <c r="AY493" s="216" t="s">
        <v>173</v>
      </c>
    </row>
    <row r="494" spans="2:51" s="11" customFormat="1" ht="13.5">
      <c r="B494" s="205"/>
      <c r="C494" s="206"/>
      <c r="D494" s="207" t="s">
        <v>183</v>
      </c>
      <c r="E494" s="208" t="s">
        <v>21</v>
      </c>
      <c r="F494" s="209" t="s">
        <v>694</v>
      </c>
      <c r="G494" s="206"/>
      <c r="H494" s="210" t="s">
        <v>21</v>
      </c>
      <c r="I494" s="211"/>
      <c r="J494" s="206"/>
      <c r="K494" s="206"/>
      <c r="L494" s="212"/>
      <c r="M494" s="213"/>
      <c r="N494" s="214"/>
      <c r="O494" s="214"/>
      <c r="P494" s="214"/>
      <c r="Q494" s="214"/>
      <c r="R494" s="214"/>
      <c r="S494" s="214"/>
      <c r="T494" s="215"/>
      <c r="AT494" s="216" t="s">
        <v>183</v>
      </c>
      <c r="AU494" s="216" t="s">
        <v>82</v>
      </c>
      <c r="AV494" s="11" t="s">
        <v>80</v>
      </c>
      <c r="AW494" s="11" t="s">
        <v>35</v>
      </c>
      <c r="AX494" s="11" t="s">
        <v>72</v>
      </c>
      <c r="AY494" s="216" t="s">
        <v>173</v>
      </c>
    </row>
    <row r="495" spans="2:51" s="11" customFormat="1" ht="13.5">
      <c r="B495" s="205"/>
      <c r="C495" s="206"/>
      <c r="D495" s="207" t="s">
        <v>183</v>
      </c>
      <c r="E495" s="208" t="s">
        <v>21</v>
      </c>
      <c r="F495" s="209" t="s">
        <v>1195</v>
      </c>
      <c r="G495" s="206"/>
      <c r="H495" s="210" t="s">
        <v>21</v>
      </c>
      <c r="I495" s="211"/>
      <c r="J495" s="206"/>
      <c r="K495" s="206"/>
      <c r="L495" s="212"/>
      <c r="M495" s="213"/>
      <c r="N495" s="214"/>
      <c r="O495" s="214"/>
      <c r="P495" s="214"/>
      <c r="Q495" s="214"/>
      <c r="R495" s="214"/>
      <c r="S495" s="214"/>
      <c r="T495" s="215"/>
      <c r="AT495" s="216" t="s">
        <v>183</v>
      </c>
      <c r="AU495" s="216" t="s">
        <v>82</v>
      </c>
      <c r="AV495" s="11" t="s">
        <v>80</v>
      </c>
      <c r="AW495" s="11" t="s">
        <v>35</v>
      </c>
      <c r="AX495" s="11" t="s">
        <v>72</v>
      </c>
      <c r="AY495" s="216" t="s">
        <v>173</v>
      </c>
    </row>
    <row r="496" spans="2:51" s="12" customFormat="1" ht="13.5">
      <c r="B496" s="217"/>
      <c r="C496" s="218"/>
      <c r="D496" s="207" t="s">
        <v>183</v>
      </c>
      <c r="E496" s="219" t="s">
        <v>21</v>
      </c>
      <c r="F496" s="220" t="s">
        <v>1158</v>
      </c>
      <c r="G496" s="218"/>
      <c r="H496" s="221">
        <v>9.038</v>
      </c>
      <c r="I496" s="222"/>
      <c r="J496" s="218"/>
      <c r="K496" s="218"/>
      <c r="L496" s="223"/>
      <c r="M496" s="224"/>
      <c r="N496" s="225"/>
      <c r="O496" s="225"/>
      <c r="P496" s="225"/>
      <c r="Q496" s="225"/>
      <c r="R496" s="225"/>
      <c r="S496" s="225"/>
      <c r="T496" s="226"/>
      <c r="AT496" s="227" t="s">
        <v>183</v>
      </c>
      <c r="AU496" s="227" t="s">
        <v>82</v>
      </c>
      <c r="AV496" s="12" t="s">
        <v>82</v>
      </c>
      <c r="AW496" s="12" t="s">
        <v>35</v>
      </c>
      <c r="AX496" s="12" t="s">
        <v>72</v>
      </c>
      <c r="AY496" s="227" t="s">
        <v>173</v>
      </c>
    </row>
    <row r="497" spans="2:51" s="11" customFormat="1" ht="13.5">
      <c r="B497" s="205"/>
      <c r="C497" s="206"/>
      <c r="D497" s="207" t="s">
        <v>183</v>
      </c>
      <c r="E497" s="208" t="s">
        <v>21</v>
      </c>
      <c r="F497" s="209" t="s">
        <v>723</v>
      </c>
      <c r="G497" s="206"/>
      <c r="H497" s="210" t="s">
        <v>21</v>
      </c>
      <c r="I497" s="211"/>
      <c r="J497" s="206"/>
      <c r="K497" s="206"/>
      <c r="L497" s="212"/>
      <c r="M497" s="213"/>
      <c r="N497" s="214"/>
      <c r="O497" s="214"/>
      <c r="P497" s="214"/>
      <c r="Q497" s="214"/>
      <c r="R497" s="214"/>
      <c r="S497" s="214"/>
      <c r="T497" s="215"/>
      <c r="AT497" s="216" t="s">
        <v>183</v>
      </c>
      <c r="AU497" s="216" t="s">
        <v>82</v>
      </c>
      <c r="AV497" s="11" t="s">
        <v>80</v>
      </c>
      <c r="AW497" s="11" t="s">
        <v>35</v>
      </c>
      <c r="AX497" s="11" t="s">
        <v>72</v>
      </c>
      <c r="AY497" s="216" t="s">
        <v>173</v>
      </c>
    </row>
    <row r="498" spans="2:51" s="11" customFormat="1" ht="13.5">
      <c r="B498" s="205"/>
      <c r="C498" s="206"/>
      <c r="D498" s="207" t="s">
        <v>183</v>
      </c>
      <c r="E498" s="208" t="s">
        <v>21</v>
      </c>
      <c r="F498" s="209" t="s">
        <v>309</v>
      </c>
      <c r="G498" s="206"/>
      <c r="H498" s="210" t="s">
        <v>21</v>
      </c>
      <c r="I498" s="211"/>
      <c r="J498" s="206"/>
      <c r="K498" s="206"/>
      <c r="L498" s="212"/>
      <c r="M498" s="213"/>
      <c r="N498" s="214"/>
      <c r="O498" s="214"/>
      <c r="P498" s="214"/>
      <c r="Q498" s="214"/>
      <c r="R498" s="214"/>
      <c r="S498" s="214"/>
      <c r="T498" s="215"/>
      <c r="AT498" s="216" t="s">
        <v>183</v>
      </c>
      <c r="AU498" s="216" t="s">
        <v>82</v>
      </c>
      <c r="AV498" s="11" t="s">
        <v>80</v>
      </c>
      <c r="AW498" s="11" t="s">
        <v>35</v>
      </c>
      <c r="AX498" s="11" t="s">
        <v>72</v>
      </c>
      <c r="AY498" s="216" t="s">
        <v>173</v>
      </c>
    </row>
    <row r="499" spans="2:51" s="11" customFormat="1" ht="13.5">
      <c r="B499" s="205"/>
      <c r="C499" s="206"/>
      <c r="D499" s="207" t="s">
        <v>183</v>
      </c>
      <c r="E499" s="208" t="s">
        <v>21</v>
      </c>
      <c r="F499" s="209" t="s">
        <v>1195</v>
      </c>
      <c r="G499" s="206"/>
      <c r="H499" s="210" t="s">
        <v>21</v>
      </c>
      <c r="I499" s="211"/>
      <c r="J499" s="206"/>
      <c r="K499" s="206"/>
      <c r="L499" s="212"/>
      <c r="M499" s="213"/>
      <c r="N499" s="214"/>
      <c r="O499" s="214"/>
      <c r="P499" s="214"/>
      <c r="Q499" s="214"/>
      <c r="R499" s="214"/>
      <c r="S499" s="214"/>
      <c r="T499" s="215"/>
      <c r="AT499" s="216" t="s">
        <v>183</v>
      </c>
      <c r="AU499" s="216" t="s">
        <v>82</v>
      </c>
      <c r="AV499" s="11" t="s">
        <v>80</v>
      </c>
      <c r="AW499" s="11" t="s">
        <v>35</v>
      </c>
      <c r="AX499" s="11" t="s">
        <v>72</v>
      </c>
      <c r="AY499" s="216" t="s">
        <v>173</v>
      </c>
    </row>
    <row r="500" spans="2:51" s="12" customFormat="1" ht="13.5">
      <c r="B500" s="217"/>
      <c r="C500" s="218"/>
      <c r="D500" s="207" t="s">
        <v>183</v>
      </c>
      <c r="E500" s="219" t="s">
        <v>21</v>
      </c>
      <c r="F500" s="220" t="s">
        <v>1159</v>
      </c>
      <c r="G500" s="218"/>
      <c r="H500" s="221">
        <v>4.088</v>
      </c>
      <c r="I500" s="222"/>
      <c r="J500" s="218"/>
      <c r="K500" s="218"/>
      <c r="L500" s="223"/>
      <c r="M500" s="224"/>
      <c r="N500" s="225"/>
      <c r="O500" s="225"/>
      <c r="P500" s="225"/>
      <c r="Q500" s="225"/>
      <c r="R500" s="225"/>
      <c r="S500" s="225"/>
      <c r="T500" s="226"/>
      <c r="AT500" s="227" t="s">
        <v>183</v>
      </c>
      <c r="AU500" s="227" t="s">
        <v>82</v>
      </c>
      <c r="AV500" s="12" t="s">
        <v>82</v>
      </c>
      <c r="AW500" s="12" t="s">
        <v>35</v>
      </c>
      <c r="AX500" s="12" t="s">
        <v>72</v>
      </c>
      <c r="AY500" s="227" t="s">
        <v>173</v>
      </c>
    </row>
    <row r="501" spans="2:51" s="11" customFormat="1" ht="13.5">
      <c r="B501" s="205"/>
      <c r="C501" s="206"/>
      <c r="D501" s="207" t="s">
        <v>183</v>
      </c>
      <c r="E501" s="208" t="s">
        <v>21</v>
      </c>
      <c r="F501" s="209" t="s">
        <v>723</v>
      </c>
      <c r="G501" s="206"/>
      <c r="H501" s="210" t="s">
        <v>21</v>
      </c>
      <c r="I501" s="211"/>
      <c r="J501" s="206"/>
      <c r="K501" s="206"/>
      <c r="L501" s="212"/>
      <c r="M501" s="213"/>
      <c r="N501" s="214"/>
      <c r="O501" s="214"/>
      <c r="P501" s="214"/>
      <c r="Q501" s="214"/>
      <c r="R501" s="214"/>
      <c r="S501" s="214"/>
      <c r="T501" s="215"/>
      <c r="AT501" s="216" t="s">
        <v>183</v>
      </c>
      <c r="AU501" s="216" t="s">
        <v>82</v>
      </c>
      <c r="AV501" s="11" t="s">
        <v>80</v>
      </c>
      <c r="AW501" s="11" t="s">
        <v>35</v>
      </c>
      <c r="AX501" s="11" t="s">
        <v>72</v>
      </c>
      <c r="AY501" s="216" t="s">
        <v>173</v>
      </c>
    </row>
    <row r="502" spans="2:51" s="11" customFormat="1" ht="13.5">
      <c r="B502" s="205"/>
      <c r="C502" s="206"/>
      <c r="D502" s="207" t="s">
        <v>183</v>
      </c>
      <c r="E502" s="208" t="s">
        <v>21</v>
      </c>
      <c r="F502" s="209" t="s">
        <v>226</v>
      </c>
      <c r="G502" s="206"/>
      <c r="H502" s="210" t="s">
        <v>21</v>
      </c>
      <c r="I502" s="211"/>
      <c r="J502" s="206"/>
      <c r="K502" s="206"/>
      <c r="L502" s="212"/>
      <c r="M502" s="213"/>
      <c r="N502" s="214"/>
      <c r="O502" s="214"/>
      <c r="P502" s="214"/>
      <c r="Q502" s="214"/>
      <c r="R502" s="214"/>
      <c r="S502" s="214"/>
      <c r="T502" s="215"/>
      <c r="AT502" s="216" t="s">
        <v>183</v>
      </c>
      <c r="AU502" s="216" t="s">
        <v>82</v>
      </c>
      <c r="AV502" s="11" t="s">
        <v>80</v>
      </c>
      <c r="AW502" s="11" t="s">
        <v>35</v>
      </c>
      <c r="AX502" s="11" t="s">
        <v>72</v>
      </c>
      <c r="AY502" s="216" t="s">
        <v>173</v>
      </c>
    </row>
    <row r="503" spans="2:51" s="11" customFormat="1" ht="13.5">
      <c r="B503" s="205"/>
      <c r="C503" s="206"/>
      <c r="D503" s="207" t="s">
        <v>183</v>
      </c>
      <c r="E503" s="208" t="s">
        <v>21</v>
      </c>
      <c r="F503" s="209" t="s">
        <v>1195</v>
      </c>
      <c r="G503" s="206"/>
      <c r="H503" s="210" t="s">
        <v>21</v>
      </c>
      <c r="I503" s="211"/>
      <c r="J503" s="206"/>
      <c r="K503" s="206"/>
      <c r="L503" s="212"/>
      <c r="M503" s="213"/>
      <c r="N503" s="214"/>
      <c r="O503" s="214"/>
      <c r="P503" s="214"/>
      <c r="Q503" s="214"/>
      <c r="R503" s="214"/>
      <c r="S503" s="214"/>
      <c r="T503" s="215"/>
      <c r="AT503" s="216" t="s">
        <v>183</v>
      </c>
      <c r="AU503" s="216" t="s">
        <v>82</v>
      </c>
      <c r="AV503" s="11" t="s">
        <v>80</v>
      </c>
      <c r="AW503" s="11" t="s">
        <v>35</v>
      </c>
      <c r="AX503" s="11" t="s">
        <v>72</v>
      </c>
      <c r="AY503" s="216" t="s">
        <v>173</v>
      </c>
    </row>
    <row r="504" spans="2:51" s="12" customFormat="1" ht="13.5">
      <c r="B504" s="217"/>
      <c r="C504" s="218"/>
      <c r="D504" s="207" t="s">
        <v>183</v>
      </c>
      <c r="E504" s="219" t="s">
        <v>21</v>
      </c>
      <c r="F504" s="220" t="s">
        <v>1160</v>
      </c>
      <c r="G504" s="218"/>
      <c r="H504" s="221">
        <v>4.86</v>
      </c>
      <c r="I504" s="222"/>
      <c r="J504" s="218"/>
      <c r="K504" s="218"/>
      <c r="L504" s="223"/>
      <c r="M504" s="224"/>
      <c r="N504" s="225"/>
      <c r="O504" s="225"/>
      <c r="P504" s="225"/>
      <c r="Q504" s="225"/>
      <c r="R504" s="225"/>
      <c r="S504" s="225"/>
      <c r="T504" s="226"/>
      <c r="AT504" s="227" t="s">
        <v>183</v>
      </c>
      <c r="AU504" s="227" t="s">
        <v>82</v>
      </c>
      <c r="AV504" s="12" t="s">
        <v>82</v>
      </c>
      <c r="AW504" s="12" t="s">
        <v>35</v>
      </c>
      <c r="AX504" s="12" t="s">
        <v>72</v>
      </c>
      <c r="AY504" s="227" t="s">
        <v>173</v>
      </c>
    </row>
    <row r="505" spans="2:51" s="11" customFormat="1" ht="13.5">
      <c r="B505" s="205"/>
      <c r="C505" s="206"/>
      <c r="D505" s="207" t="s">
        <v>183</v>
      </c>
      <c r="E505" s="208" t="s">
        <v>21</v>
      </c>
      <c r="F505" s="209" t="s">
        <v>723</v>
      </c>
      <c r="G505" s="206"/>
      <c r="H505" s="210" t="s">
        <v>21</v>
      </c>
      <c r="I505" s="211"/>
      <c r="J505" s="206"/>
      <c r="K505" s="206"/>
      <c r="L505" s="212"/>
      <c r="M505" s="213"/>
      <c r="N505" s="214"/>
      <c r="O505" s="214"/>
      <c r="P505" s="214"/>
      <c r="Q505" s="214"/>
      <c r="R505" s="214"/>
      <c r="S505" s="214"/>
      <c r="T505" s="215"/>
      <c r="AT505" s="216" t="s">
        <v>183</v>
      </c>
      <c r="AU505" s="216" t="s">
        <v>82</v>
      </c>
      <c r="AV505" s="11" t="s">
        <v>80</v>
      </c>
      <c r="AW505" s="11" t="s">
        <v>35</v>
      </c>
      <c r="AX505" s="11" t="s">
        <v>72</v>
      </c>
      <c r="AY505" s="216" t="s">
        <v>173</v>
      </c>
    </row>
    <row r="506" spans="2:51" s="11" customFormat="1" ht="13.5">
      <c r="B506" s="205"/>
      <c r="C506" s="206"/>
      <c r="D506" s="207" t="s">
        <v>183</v>
      </c>
      <c r="E506" s="208" t="s">
        <v>21</v>
      </c>
      <c r="F506" s="209" t="s">
        <v>418</v>
      </c>
      <c r="G506" s="206"/>
      <c r="H506" s="210" t="s">
        <v>21</v>
      </c>
      <c r="I506" s="211"/>
      <c r="J506" s="206"/>
      <c r="K506" s="206"/>
      <c r="L506" s="212"/>
      <c r="M506" s="213"/>
      <c r="N506" s="214"/>
      <c r="O506" s="214"/>
      <c r="P506" s="214"/>
      <c r="Q506" s="214"/>
      <c r="R506" s="214"/>
      <c r="S506" s="214"/>
      <c r="T506" s="215"/>
      <c r="AT506" s="216" t="s">
        <v>183</v>
      </c>
      <c r="AU506" s="216" t="s">
        <v>82</v>
      </c>
      <c r="AV506" s="11" t="s">
        <v>80</v>
      </c>
      <c r="AW506" s="11" t="s">
        <v>35</v>
      </c>
      <c r="AX506" s="11" t="s">
        <v>72</v>
      </c>
      <c r="AY506" s="216" t="s">
        <v>173</v>
      </c>
    </row>
    <row r="507" spans="2:51" s="11" customFormat="1" ht="13.5">
      <c r="B507" s="205"/>
      <c r="C507" s="206"/>
      <c r="D507" s="207" t="s">
        <v>183</v>
      </c>
      <c r="E507" s="208" t="s">
        <v>21</v>
      </c>
      <c r="F507" s="209" t="s">
        <v>1195</v>
      </c>
      <c r="G507" s="206"/>
      <c r="H507" s="210" t="s">
        <v>21</v>
      </c>
      <c r="I507" s="211"/>
      <c r="J507" s="206"/>
      <c r="K507" s="206"/>
      <c r="L507" s="212"/>
      <c r="M507" s="213"/>
      <c r="N507" s="214"/>
      <c r="O507" s="214"/>
      <c r="P507" s="214"/>
      <c r="Q507" s="214"/>
      <c r="R507" s="214"/>
      <c r="S507" s="214"/>
      <c r="T507" s="215"/>
      <c r="AT507" s="216" t="s">
        <v>183</v>
      </c>
      <c r="AU507" s="216" t="s">
        <v>82</v>
      </c>
      <c r="AV507" s="11" t="s">
        <v>80</v>
      </c>
      <c r="AW507" s="11" t="s">
        <v>35</v>
      </c>
      <c r="AX507" s="11" t="s">
        <v>72</v>
      </c>
      <c r="AY507" s="216" t="s">
        <v>173</v>
      </c>
    </row>
    <row r="508" spans="2:51" s="12" customFormat="1" ht="13.5">
      <c r="B508" s="217"/>
      <c r="C508" s="218"/>
      <c r="D508" s="207" t="s">
        <v>183</v>
      </c>
      <c r="E508" s="219" t="s">
        <v>21</v>
      </c>
      <c r="F508" s="220" t="s">
        <v>1161</v>
      </c>
      <c r="G508" s="218"/>
      <c r="H508" s="221">
        <v>2.64</v>
      </c>
      <c r="I508" s="222"/>
      <c r="J508" s="218"/>
      <c r="K508" s="218"/>
      <c r="L508" s="223"/>
      <c r="M508" s="224"/>
      <c r="N508" s="225"/>
      <c r="O508" s="225"/>
      <c r="P508" s="225"/>
      <c r="Q508" s="225"/>
      <c r="R508" s="225"/>
      <c r="S508" s="225"/>
      <c r="T508" s="226"/>
      <c r="AT508" s="227" t="s">
        <v>183</v>
      </c>
      <c r="AU508" s="227" t="s">
        <v>82</v>
      </c>
      <c r="AV508" s="12" t="s">
        <v>82</v>
      </c>
      <c r="AW508" s="12" t="s">
        <v>35</v>
      </c>
      <c r="AX508" s="12" t="s">
        <v>72</v>
      </c>
      <c r="AY508" s="227" t="s">
        <v>173</v>
      </c>
    </row>
    <row r="509" spans="2:51" s="14" customFormat="1" ht="13.5">
      <c r="B509" s="243"/>
      <c r="C509" s="244"/>
      <c r="D509" s="239" t="s">
        <v>183</v>
      </c>
      <c r="E509" s="254" t="s">
        <v>21</v>
      </c>
      <c r="F509" s="255" t="s">
        <v>204</v>
      </c>
      <c r="G509" s="244"/>
      <c r="H509" s="256">
        <v>46.708</v>
      </c>
      <c r="I509" s="248"/>
      <c r="J509" s="244"/>
      <c r="K509" s="244"/>
      <c r="L509" s="249"/>
      <c r="M509" s="250"/>
      <c r="N509" s="251"/>
      <c r="O509" s="251"/>
      <c r="P509" s="251"/>
      <c r="Q509" s="251"/>
      <c r="R509" s="251"/>
      <c r="S509" s="251"/>
      <c r="T509" s="252"/>
      <c r="AT509" s="253" t="s">
        <v>183</v>
      </c>
      <c r="AU509" s="253" t="s">
        <v>82</v>
      </c>
      <c r="AV509" s="14" t="s">
        <v>181</v>
      </c>
      <c r="AW509" s="14" t="s">
        <v>35</v>
      </c>
      <c r="AX509" s="14" t="s">
        <v>80</v>
      </c>
      <c r="AY509" s="253" t="s">
        <v>173</v>
      </c>
    </row>
    <row r="510" spans="2:65" s="1" customFormat="1" ht="31.5" customHeight="1">
      <c r="B510" s="41"/>
      <c r="C510" s="193" t="s">
        <v>522</v>
      </c>
      <c r="D510" s="193" t="s">
        <v>176</v>
      </c>
      <c r="E510" s="194" t="s">
        <v>1208</v>
      </c>
      <c r="F510" s="195" t="s">
        <v>1209</v>
      </c>
      <c r="G510" s="196" t="s">
        <v>179</v>
      </c>
      <c r="H510" s="197">
        <v>46.708</v>
      </c>
      <c r="I510" s="198"/>
      <c r="J510" s="199">
        <f>ROUND(I510*H510,2)</f>
        <v>0</v>
      </c>
      <c r="K510" s="195" t="s">
        <v>180</v>
      </c>
      <c r="L510" s="61"/>
      <c r="M510" s="200" t="s">
        <v>21</v>
      </c>
      <c r="N510" s="201" t="s">
        <v>43</v>
      </c>
      <c r="O510" s="42"/>
      <c r="P510" s="202">
        <f>O510*H510</f>
        <v>0</v>
      </c>
      <c r="Q510" s="202">
        <v>0</v>
      </c>
      <c r="R510" s="202">
        <f>Q510*H510</f>
        <v>0</v>
      </c>
      <c r="S510" s="202">
        <v>0</v>
      </c>
      <c r="T510" s="203">
        <f>S510*H510</f>
        <v>0</v>
      </c>
      <c r="AR510" s="24" t="s">
        <v>465</v>
      </c>
      <c r="AT510" s="24" t="s">
        <v>176</v>
      </c>
      <c r="AU510" s="24" t="s">
        <v>82</v>
      </c>
      <c r="AY510" s="24" t="s">
        <v>173</v>
      </c>
      <c r="BE510" s="204">
        <f>IF(N510="základní",J510,0)</f>
        <v>0</v>
      </c>
      <c r="BF510" s="204">
        <f>IF(N510="snížená",J510,0)</f>
        <v>0</v>
      </c>
      <c r="BG510" s="204">
        <f>IF(N510="zákl. přenesená",J510,0)</f>
        <v>0</v>
      </c>
      <c r="BH510" s="204">
        <f>IF(N510="sníž. přenesená",J510,0)</f>
        <v>0</v>
      </c>
      <c r="BI510" s="204">
        <f>IF(N510="nulová",J510,0)</f>
        <v>0</v>
      </c>
      <c r="BJ510" s="24" t="s">
        <v>80</v>
      </c>
      <c r="BK510" s="204">
        <f>ROUND(I510*H510,2)</f>
        <v>0</v>
      </c>
      <c r="BL510" s="24" t="s">
        <v>465</v>
      </c>
      <c r="BM510" s="24" t="s">
        <v>1210</v>
      </c>
    </row>
    <row r="511" spans="2:51" s="12" customFormat="1" ht="13.5">
      <c r="B511" s="217"/>
      <c r="C511" s="218"/>
      <c r="D511" s="207" t="s">
        <v>183</v>
      </c>
      <c r="E511" s="219" t="s">
        <v>21</v>
      </c>
      <c r="F511" s="220" t="s">
        <v>21</v>
      </c>
      <c r="G511" s="218"/>
      <c r="H511" s="221">
        <v>0</v>
      </c>
      <c r="I511" s="222"/>
      <c r="J511" s="218"/>
      <c r="K511" s="218"/>
      <c r="L511" s="223"/>
      <c r="M511" s="224"/>
      <c r="N511" s="225"/>
      <c r="O511" s="225"/>
      <c r="P511" s="225"/>
      <c r="Q511" s="225"/>
      <c r="R511" s="225"/>
      <c r="S511" s="225"/>
      <c r="T511" s="226"/>
      <c r="AT511" s="227" t="s">
        <v>183</v>
      </c>
      <c r="AU511" s="227" t="s">
        <v>82</v>
      </c>
      <c r="AV511" s="12" t="s">
        <v>82</v>
      </c>
      <c r="AW511" s="12" t="s">
        <v>35</v>
      </c>
      <c r="AX511" s="12" t="s">
        <v>72</v>
      </c>
      <c r="AY511" s="227" t="s">
        <v>173</v>
      </c>
    </row>
    <row r="512" spans="2:51" s="12" customFormat="1" ht="13.5">
      <c r="B512" s="217"/>
      <c r="C512" s="218"/>
      <c r="D512" s="207" t="s">
        <v>183</v>
      </c>
      <c r="E512" s="219" t="s">
        <v>21</v>
      </c>
      <c r="F512" s="220" t="s">
        <v>21</v>
      </c>
      <c r="G512" s="218"/>
      <c r="H512" s="221">
        <v>0</v>
      </c>
      <c r="I512" s="222"/>
      <c r="J512" s="218"/>
      <c r="K512" s="218"/>
      <c r="L512" s="223"/>
      <c r="M512" s="224"/>
      <c r="N512" s="225"/>
      <c r="O512" s="225"/>
      <c r="P512" s="225"/>
      <c r="Q512" s="225"/>
      <c r="R512" s="225"/>
      <c r="S512" s="225"/>
      <c r="T512" s="226"/>
      <c r="AT512" s="227" t="s">
        <v>183</v>
      </c>
      <c r="AU512" s="227" t="s">
        <v>82</v>
      </c>
      <c r="AV512" s="12" t="s">
        <v>82</v>
      </c>
      <c r="AW512" s="12" t="s">
        <v>35</v>
      </c>
      <c r="AX512" s="12" t="s">
        <v>72</v>
      </c>
      <c r="AY512" s="227" t="s">
        <v>173</v>
      </c>
    </row>
    <row r="513" spans="2:51" s="11" customFormat="1" ht="13.5">
      <c r="B513" s="205"/>
      <c r="C513" s="206"/>
      <c r="D513" s="207" t="s">
        <v>183</v>
      </c>
      <c r="E513" s="208" t="s">
        <v>21</v>
      </c>
      <c r="F513" s="209" t="s">
        <v>1195</v>
      </c>
      <c r="G513" s="206"/>
      <c r="H513" s="210" t="s">
        <v>21</v>
      </c>
      <c r="I513" s="211"/>
      <c r="J513" s="206"/>
      <c r="K513" s="206"/>
      <c r="L513" s="212"/>
      <c r="M513" s="213"/>
      <c r="N513" s="214"/>
      <c r="O513" s="214"/>
      <c r="P513" s="214"/>
      <c r="Q513" s="214"/>
      <c r="R513" s="214"/>
      <c r="S513" s="214"/>
      <c r="T513" s="215"/>
      <c r="AT513" s="216" t="s">
        <v>183</v>
      </c>
      <c r="AU513" s="216" t="s">
        <v>82</v>
      </c>
      <c r="AV513" s="11" t="s">
        <v>80</v>
      </c>
      <c r="AW513" s="11" t="s">
        <v>35</v>
      </c>
      <c r="AX513" s="11" t="s">
        <v>72</v>
      </c>
      <c r="AY513" s="216" t="s">
        <v>173</v>
      </c>
    </row>
    <row r="514" spans="2:51" s="12" customFormat="1" ht="13.5">
      <c r="B514" s="217"/>
      <c r="C514" s="218"/>
      <c r="D514" s="207" t="s">
        <v>183</v>
      </c>
      <c r="E514" s="219" t="s">
        <v>21</v>
      </c>
      <c r="F514" s="220" t="s">
        <v>21</v>
      </c>
      <c r="G514" s="218"/>
      <c r="H514" s="221">
        <v>0</v>
      </c>
      <c r="I514" s="222"/>
      <c r="J514" s="218"/>
      <c r="K514" s="218"/>
      <c r="L514" s="223"/>
      <c r="M514" s="224"/>
      <c r="N514" s="225"/>
      <c r="O514" s="225"/>
      <c r="P514" s="225"/>
      <c r="Q514" s="225"/>
      <c r="R514" s="225"/>
      <c r="S514" s="225"/>
      <c r="T514" s="226"/>
      <c r="AT514" s="227" t="s">
        <v>183</v>
      </c>
      <c r="AU514" s="227" t="s">
        <v>82</v>
      </c>
      <c r="AV514" s="12" t="s">
        <v>82</v>
      </c>
      <c r="AW514" s="12" t="s">
        <v>35</v>
      </c>
      <c r="AX514" s="12" t="s">
        <v>72</v>
      </c>
      <c r="AY514" s="227" t="s">
        <v>173</v>
      </c>
    </row>
    <row r="515" spans="2:51" s="11" customFormat="1" ht="13.5">
      <c r="B515" s="205"/>
      <c r="C515" s="206"/>
      <c r="D515" s="207" t="s">
        <v>183</v>
      </c>
      <c r="E515" s="208" t="s">
        <v>21</v>
      </c>
      <c r="F515" s="209" t="s">
        <v>723</v>
      </c>
      <c r="G515" s="206"/>
      <c r="H515" s="210" t="s">
        <v>21</v>
      </c>
      <c r="I515" s="211"/>
      <c r="J515" s="206"/>
      <c r="K515" s="206"/>
      <c r="L515" s="212"/>
      <c r="M515" s="213"/>
      <c r="N515" s="214"/>
      <c r="O515" s="214"/>
      <c r="P515" s="214"/>
      <c r="Q515" s="214"/>
      <c r="R515" s="214"/>
      <c r="S515" s="214"/>
      <c r="T515" s="215"/>
      <c r="AT515" s="216" t="s">
        <v>183</v>
      </c>
      <c r="AU515" s="216" t="s">
        <v>82</v>
      </c>
      <c r="AV515" s="11" t="s">
        <v>80</v>
      </c>
      <c r="AW515" s="11" t="s">
        <v>35</v>
      </c>
      <c r="AX515" s="11" t="s">
        <v>72</v>
      </c>
      <c r="AY515" s="216" t="s">
        <v>173</v>
      </c>
    </row>
    <row r="516" spans="2:51" s="11" customFormat="1" ht="13.5">
      <c r="B516" s="205"/>
      <c r="C516" s="206"/>
      <c r="D516" s="207" t="s">
        <v>183</v>
      </c>
      <c r="E516" s="208" t="s">
        <v>21</v>
      </c>
      <c r="F516" s="209" t="s">
        <v>702</v>
      </c>
      <c r="G516" s="206"/>
      <c r="H516" s="210" t="s">
        <v>21</v>
      </c>
      <c r="I516" s="211"/>
      <c r="J516" s="206"/>
      <c r="K516" s="206"/>
      <c r="L516" s="212"/>
      <c r="M516" s="213"/>
      <c r="N516" s="214"/>
      <c r="O516" s="214"/>
      <c r="P516" s="214"/>
      <c r="Q516" s="214"/>
      <c r="R516" s="214"/>
      <c r="S516" s="214"/>
      <c r="T516" s="215"/>
      <c r="AT516" s="216" t="s">
        <v>183</v>
      </c>
      <c r="AU516" s="216" t="s">
        <v>82</v>
      </c>
      <c r="AV516" s="11" t="s">
        <v>80</v>
      </c>
      <c r="AW516" s="11" t="s">
        <v>35</v>
      </c>
      <c r="AX516" s="11" t="s">
        <v>72</v>
      </c>
      <c r="AY516" s="216" t="s">
        <v>173</v>
      </c>
    </row>
    <row r="517" spans="2:51" s="11" customFormat="1" ht="13.5">
      <c r="B517" s="205"/>
      <c r="C517" s="206"/>
      <c r="D517" s="207" t="s">
        <v>183</v>
      </c>
      <c r="E517" s="208" t="s">
        <v>21</v>
      </c>
      <c r="F517" s="209" t="s">
        <v>1195</v>
      </c>
      <c r="G517" s="206"/>
      <c r="H517" s="210" t="s">
        <v>21</v>
      </c>
      <c r="I517" s="211"/>
      <c r="J517" s="206"/>
      <c r="K517" s="206"/>
      <c r="L517" s="212"/>
      <c r="M517" s="213"/>
      <c r="N517" s="214"/>
      <c r="O517" s="214"/>
      <c r="P517" s="214"/>
      <c r="Q517" s="214"/>
      <c r="R517" s="214"/>
      <c r="S517" s="214"/>
      <c r="T517" s="215"/>
      <c r="AT517" s="216" t="s">
        <v>183</v>
      </c>
      <c r="AU517" s="216" t="s">
        <v>82</v>
      </c>
      <c r="AV517" s="11" t="s">
        <v>80</v>
      </c>
      <c r="AW517" s="11" t="s">
        <v>35</v>
      </c>
      <c r="AX517" s="11" t="s">
        <v>72</v>
      </c>
      <c r="AY517" s="216" t="s">
        <v>173</v>
      </c>
    </row>
    <row r="518" spans="2:51" s="12" customFormat="1" ht="13.5">
      <c r="B518" s="217"/>
      <c r="C518" s="218"/>
      <c r="D518" s="207" t="s">
        <v>183</v>
      </c>
      <c r="E518" s="219" t="s">
        <v>21</v>
      </c>
      <c r="F518" s="220" t="s">
        <v>1156</v>
      </c>
      <c r="G518" s="218"/>
      <c r="H518" s="221">
        <v>12.15</v>
      </c>
      <c r="I518" s="222"/>
      <c r="J518" s="218"/>
      <c r="K518" s="218"/>
      <c r="L518" s="223"/>
      <c r="M518" s="224"/>
      <c r="N518" s="225"/>
      <c r="O518" s="225"/>
      <c r="P518" s="225"/>
      <c r="Q518" s="225"/>
      <c r="R518" s="225"/>
      <c r="S518" s="225"/>
      <c r="T518" s="226"/>
      <c r="AT518" s="227" t="s">
        <v>183</v>
      </c>
      <c r="AU518" s="227" t="s">
        <v>82</v>
      </c>
      <c r="AV518" s="12" t="s">
        <v>82</v>
      </c>
      <c r="AW518" s="12" t="s">
        <v>35</v>
      </c>
      <c r="AX518" s="12" t="s">
        <v>72</v>
      </c>
      <c r="AY518" s="227" t="s">
        <v>173</v>
      </c>
    </row>
    <row r="519" spans="2:51" s="11" customFormat="1" ht="13.5">
      <c r="B519" s="205"/>
      <c r="C519" s="206"/>
      <c r="D519" s="207" t="s">
        <v>183</v>
      </c>
      <c r="E519" s="208" t="s">
        <v>21</v>
      </c>
      <c r="F519" s="209" t="s">
        <v>723</v>
      </c>
      <c r="G519" s="206"/>
      <c r="H519" s="210" t="s">
        <v>21</v>
      </c>
      <c r="I519" s="211"/>
      <c r="J519" s="206"/>
      <c r="K519" s="206"/>
      <c r="L519" s="212"/>
      <c r="M519" s="213"/>
      <c r="N519" s="214"/>
      <c r="O519" s="214"/>
      <c r="P519" s="214"/>
      <c r="Q519" s="214"/>
      <c r="R519" s="214"/>
      <c r="S519" s="214"/>
      <c r="T519" s="215"/>
      <c r="AT519" s="216" t="s">
        <v>183</v>
      </c>
      <c r="AU519" s="216" t="s">
        <v>82</v>
      </c>
      <c r="AV519" s="11" t="s">
        <v>80</v>
      </c>
      <c r="AW519" s="11" t="s">
        <v>35</v>
      </c>
      <c r="AX519" s="11" t="s">
        <v>72</v>
      </c>
      <c r="AY519" s="216" t="s">
        <v>173</v>
      </c>
    </row>
    <row r="520" spans="2:51" s="11" customFormat="1" ht="13.5">
      <c r="B520" s="205"/>
      <c r="C520" s="206"/>
      <c r="D520" s="207" t="s">
        <v>183</v>
      </c>
      <c r="E520" s="208" t="s">
        <v>21</v>
      </c>
      <c r="F520" s="209" t="s">
        <v>725</v>
      </c>
      <c r="G520" s="206"/>
      <c r="H520" s="210" t="s">
        <v>21</v>
      </c>
      <c r="I520" s="211"/>
      <c r="J520" s="206"/>
      <c r="K520" s="206"/>
      <c r="L520" s="212"/>
      <c r="M520" s="213"/>
      <c r="N520" s="214"/>
      <c r="O520" s="214"/>
      <c r="P520" s="214"/>
      <c r="Q520" s="214"/>
      <c r="R520" s="214"/>
      <c r="S520" s="214"/>
      <c r="T520" s="215"/>
      <c r="AT520" s="216" t="s">
        <v>183</v>
      </c>
      <c r="AU520" s="216" t="s">
        <v>82</v>
      </c>
      <c r="AV520" s="11" t="s">
        <v>80</v>
      </c>
      <c r="AW520" s="11" t="s">
        <v>35</v>
      </c>
      <c r="AX520" s="11" t="s">
        <v>72</v>
      </c>
      <c r="AY520" s="216" t="s">
        <v>173</v>
      </c>
    </row>
    <row r="521" spans="2:51" s="11" customFormat="1" ht="13.5">
      <c r="B521" s="205"/>
      <c r="C521" s="206"/>
      <c r="D521" s="207" t="s">
        <v>183</v>
      </c>
      <c r="E521" s="208" t="s">
        <v>21</v>
      </c>
      <c r="F521" s="209" t="s">
        <v>1195</v>
      </c>
      <c r="G521" s="206"/>
      <c r="H521" s="210" t="s">
        <v>21</v>
      </c>
      <c r="I521" s="211"/>
      <c r="J521" s="206"/>
      <c r="K521" s="206"/>
      <c r="L521" s="212"/>
      <c r="M521" s="213"/>
      <c r="N521" s="214"/>
      <c r="O521" s="214"/>
      <c r="P521" s="214"/>
      <c r="Q521" s="214"/>
      <c r="R521" s="214"/>
      <c r="S521" s="214"/>
      <c r="T521" s="215"/>
      <c r="AT521" s="216" t="s">
        <v>183</v>
      </c>
      <c r="AU521" s="216" t="s">
        <v>82</v>
      </c>
      <c r="AV521" s="11" t="s">
        <v>80</v>
      </c>
      <c r="AW521" s="11" t="s">
        <v>35</v>
      </c>
      <c r="AX521" s="11" t="s">
        <v>72</v>
      </c>
      <c r="AY521" s="216" t="s">
        <v>173</v>
      </c>
    </row>
    <row r="522" spans="2:51" s="12" customFormat="1" ht="13.5">
      <c r="B522" s="217"/>
      <c r="C522" s="218"/>
      <c r="D522" s="207" t="s">
        <v>183</v>
      </c>
      <c r="E522" s="219" t="s">
        <v>21</v>
      </c>
      <c r="F522" s="220" t="s">
        <v>1157</v>
      </c>
      <c r="G522" s="218"/>
      <c r="H522" s="221">
        <v>13.932</v>
      </c>
      <c r="I522" s="222"/>
      <c r="J522" s="218"/>
      <c r="K522" s="218"/>
      <c r="L522" s="223"/>
      <c r="M522" s="224"/>
      <c r="N522" s="225"/>
      <c r="O522" s="225"/>
      <c r="P522" s="225"/>
      <c r="Q522" s="225"/>
      <c r="R522" s="225"/>
      <c r="S522" s="225"/>
      <c r="T522" s="226"/>
      <c r="AT522" s="227" t="s">
        <v>183</v>
      </c>
      <c r="AU522" s="227" t="s">
        <v>82</v>
      </c>
      <c r="AV522" s="12" t="s">
        <v>82</v>
      </c>
      <c r="AW522" s="12" t="s">
        <v>35</v>
      </c>
      <c r="AX522" s="12" t="s">
        <v>72</v>
      </c>
      <c r="AY522" s="227" t="s">
        <v>173</v>
      </c>
    </row>
    <row r="523" spans="2:51" s="11" customFormat="1" ht="13.5">
      <c r="B523" s="205"/>
      <c r="C523" s="206"/>
      <c r="D523" s="207" t="s">
        <v>183</v>
      </c>
      <c r="E523" s="208" t="s">
        <v>21</v>
      </c>
      <c r="F523" s="209" t="s">
        <v>723</v>
      </c>
      <c r="G523" s="206"/>
      <c r="H523" s="210" t="s">
        <v>21</v>
      </c>
      <c r="I523" s="211"/>
      <c r="J523" s="206"/>
      <c r="K523" s="206"/>
      <c r="L523" s="212"/>
      <c r="M523" s="213"/>
      <c r="N523" s="214"/>
      <c r="O523" s="214"/>
      <c r="P523" s="214"/>
      <c r="Q523" s="214"/>
      <c r="R523" s="214"/>
      <c r="S523" s="214"/>
      <c r="T523" s="215"/>
      <c r="AT523" s="216" t="s">
        <v>183</v>
      </c>
      <c r="AU523" s="216" t="s">
        <v>82</v>
      </c>
      <c r="AV523" s="11" t="s">
        <v>80</v>
      </c>
      <c r="AW523" s="11" t="s">
        <v>35</v>
      </c>
      <c r="AX523" s="11" t="s">
        <v>72</v>
      </c>
      <c r="AY523" s="216" t="s">
        <v>173</v>
      </c>
    </row>
    <row r="524" spans="2:51" s="11" customFormat="1" ht="13.5">
      <c r="B524" s="205"/>
      <c r="C524" s="206"/>
      <c r="D524" s="207" t="s">
        <v>183</v>
      </c>
      <c r="E524" s="208" t="s">
        <v>21</v>
      </c>
      <c r="F524" s="209" t="s">
        <v>694</v>
      </c>
      <c r="G524" s="206"/>
      <c r="H524" s="210" t="s">
        <v>21</v>
      </c>
      <c r="I524" s="211"/>
      <c r="J524" s="206"/>
      <c r="K524" s="206"/>
      <c r="L524" s="212"/>
      <c r="M524" s="213"/>
      <c r="N524" s="214"/>
      <c r="O524" s="214"/>
      <c r="P524" s="214"/>
      <c r="Q524" s="214"/>
      <c r="R524" s="214"/>
      <c r="S524" s="214"/>
      <c r="T524" s="215"/>
      <c r="AT524" s="216" t="s">
        <v>183</v>
      </c>
      <c r="AU524" s="216" t="s">
        <v>82</v>
      </c>
      <c r="AV524" s="11" t="s">
        <v>80</v>
      </c>
      <c r="AW524" s="11" t="s">
        <v>35</v>
      </c>
      <c r="AX524" s="11" t="s">
        <v>72</v>
      </c>
      <c r="AY524" s="216" t="s">
        <v>173</v>
      </c>
    </row>
    <row r="525" spans="2:51" s="11" customFormat="1" ht="13.5">
      <c r="B525" s="205"/>
      <c r="C525" s="206"/>
      <c r="D525" s="207" t="s">
        <v>183</v>
      </c>
      <c r="E525" s="208" t="s">
        <v>21</v>
      </c>
      <c r="F525" s="209" t="s">
        <v>1195</v>
      </c>
      <c r="G525" s="206"/>
      <c r="H525" s="210" t="s">
        <v>21</v>
      </c>
      <c r="I525" s="211"/>
      <c r="J525" s="206"/>
      <c r="K525" s="206"/>
      <c r="L525" s="212"/>
      <c r="M525" s="213"/>
      <c r="N525" s="214"/>
      <c r="O525" s="214"/>
      <c r="P525" s="214"/>
      <c r="Q525" s="214"/>
      <c r="R525" s="214"/>
      <c r="S525" s="214"/>
      <c r="T525" s="215"/>
      <c r="AT525" s="216" t="s">
        <v>183</v>
      </c>
      <c r="AU525" s="216" t="s">
        <v>82</v>
      </c>
      <c r="AV525" s="11" t="s">
        <v>80</v>
      </c>
      <c r="AW525" s="11" t="s">
        <v>35</v>
      </c>
      <c r="AX525" s="11" t="s">
        <v>72</v>
      </c>
      <c r="AY525" s="216" t="s">
        <v>173</v>
      </c>
    </row>
    <row r="526" spans="2:51" s="12" customFormat="1" ht="13.5">
      <c r="B526" s="217"/>
      <c r="C526" s="218"/>
      <c r="D526" s="207" t="s">
        <v>183</v>
      </c>
      <c r="E526" s="219" t="s">
        <v>21</v>
      </c>
      <c r="F526" s="220" t="s">
        <v>1158</v>
      </c>
      <c r="G526" s="218"/>
      <c r="H526" s="221">
        <v>9.038</v>
      </c>
      <c r="I526" s="222"/>
      <c r="J526" s="218"/>
      <c r="K526" s="218"/>
      <c r="L526" s="223"/>
      <c r="M526" s="224"/>
      <c r="N526" s="225"/>
      <c r="O526" s="225"/>
      <c r="P526" s="225"/>
      <c r="Q526" s="225"/>
      <c r="R526" s="225"/>
      <c r="S526" s="225"/>
      <c r="T526" s="226"/>
      <c r="AT526" s="227" t="s">
        <v>183</v>
      </c>
      <c r="AU526" s="227" t="s">
        <v>82</v>
      </c>
      <c r="AV526" s="12" t="s">
        <v>82</v>
      </c>
      <c r="AW526" s="12" t="s">
        <v>35</v>
      </c>
      <c r="AX526" s="12" t="s">
        <v>72</v>
      </c>
      <c r="AY526" s="227" t="s">
        <v>173</v>
      </c>
    </row>
    <row r="527" spans="2:51" s="11" customFormat="1" ht="13.5">
      <c r="B527" s="205"/>
      <c r="C527" s="206"/>
      <c r="D527" s="207" t="s">
        <v>183</v>
      </c>
      <c r="E527" s="208" t="s">
        <v>21</v>
      </c>
      <c r="F527" s="209" t="s">
        <v>723</v>
      </c>
      <c r="G527" s="206"/>
      <c r="H527" s="210" t="s">
        <v>21</v>
      </c>
      <c r="I527" s="211"/>
      <c r="J527" s="206"/>
      <c r="K527" s="206"/>
      <c r="L527" s="212"/>
      <c r="M527" s="213"/>
      <c r="N527" s="214"/>
      <c r="O527" s="214"/>
      <c r="P527" s="214"/>
      <c r="Q527" s="214"/>
      <c r="R527" s="214"/>
      <c r="S527" s="214"/>
      <c r="T527" s="215"/>
      <c r="AT527" s="216" t="s">
        <v>183</v>
      </c>
      <c r="AU527" s="216" t="s">
        <v>82</v>
      </c>
      <c r="AV527" s="11" t="s">
        <v>80</v>
      </c>
      <c r="AW527" s="11" t="s">
        <v>35</v>
      </c>
      <c r="AX527" s="11" t="s">
        <v>72</v>
      </c>
      <c r="AY527" s="216" t="s">
        <v>173</v>
      </c>
    </row>
    <row r="528" spans="2:51" s="11" customFormat="1" ht="13.5">
      <c r="B528" s="205"/>
      <c r="C528" s="206"/>
      <c r="D528" s="207" t="s">
        <v>183</v>
      </c>
      <c r="E528" s="208" t="s">
        <v>21</v>
      </c>
      <c r="F528" s="209" t="s">
        <v>309</v>
      </c>
      <c r="G528" s="206"/>
      <c r="H528" s="210" t="s">
        <v>21</v>
      </c>
      <c r="I528" s="211"/>
      <c r="J528" s="206"/>
      <c r="K528" s="206"/>
      <c r="L528" s="212"/>
      <c r="M528" s="213"/>
      <c r="N528" s="214"/>
      <c r="O528" s="214"/>
      <c r="P528" s="214"/>
      <c r="Q528" s="214"/>
      <c r="R528" s="214"/>
      <c r="S528" s="214"/>
      <c r="T528" s="215"/>
      <c r="AT528" s="216" t="s">
        <v>183</v>
      </c>
      <c r="AU528" s="216" t="s">
        <v>82</v>
      </c>
      <c r="AV528" s="11" t="s">
        <v>80</v>
      </c>
      <c r="AW528" s="11" t="s">
        <v>35</v>
      </c>
      <c r="AX528" s="11" t="s">
        <v>72</v>
      </c>
      <c r="AY528" s="216" t="s">
        <v>173</v>
      </c>
    </row>
    <row r="529" spans="2:51" s="11" customFormat="1" ht="13.5">
      <c r="B529" s="205"/>
      <c r="C529" s="206"/>
      <c r="D529" s="207" t="s">
        <v>183</v>
      </c>
      <c r="E529" s="208" t="s">
        <v>21</v>
      </c>
      <c r="F529" s="209" t="s">
        <v>1195</v>
      </c>
      <c r="G529" s="206"/>
      <c r="H529" s="210" t="s">
        <v>21</v>
      </c>
      <c r="I529" s="211"/>
      <c r="J529" s="206"/>
      <c r="K529" s="206"/>
      <c r="L529" s="212"/>
      <c r="M529" s="213"/>
      <c r="N529" s="214"/>
      <c r="O529" s="214"/>
      <c r="P529" s="214"/>
      <c r="Q529" s="214"/>
      <c r="R529" s="214"/>
      <c r="S529" s="214"/>
      <c r="T529" s="215"/>
      <c r="AT529" s="216" t="s">
        <v>183</v>
      </c>
      <c r="AU529" s="216" t="s">
        <v>82</v>
      </c>
      <c r="AV529" s="11" t="s">
        <v>80</v>
      </c>
      <c r="AW529" s="11" t="s">
        <v>35</v>
      </c>
      <c r="AX529" s="11" t="s">
        <v>72</v>
      </c>
      <c r="AY529" s="216" t="s">
        <v>173</v>
      </c>
    </row>
    <row r="530" spans="2:51" s="12" customFormat="1" ht="13.5">
      <c r="B530" s="217"/>
      <c r="C530" s="218"/>
      <c r="D530" s="207" t="s">
        <v>183</v>
      </c>
      <c r="E530" s="219" t="s">
        <v>21</v>
      </c>
      <c r="F530" s="220" t="s">
        <v>1159</v>
      </c>
      <c r="G530" s="218"/>
      <c r="H530" s="221">
        <v>4.088</v>
      </c>
      <c r="I530" s="222"/>
      <c r="J530" s="218"/>
      <c r="K530" s="218"/>
      <c r="L530" s="223"/>
      <c r="M530" s="224"/>
      <c r="N530" s="225"/>
      <c r="O530" s="225"/>
      <c r="P530" s="225"/>
      <c r="Q530" s="225"/>
      <c r="R530" s="225"/>
      <c r="S530" s="225"/>
      <c r="T530" s="226"/>
      <c r="AT530" s="227" t="s">
        <v>183</v>
      </c>
      <c r="AU530" s="227" t="s">
        <v>82</v>
      </c>
      <c r="AV530" s="12" t="s">
        <v>82</v>
      </c>
      <c r="AW530" s="12" t="s">
        <v>35</v>
      </c>
      <c r="AX530" s="12" t="s">
        <v>72</v>
      </c>
      <c r="AY530" s="227" t="s">
        <v>173</v>
      </c>
    </row>
    <row r="531" spans="2:51" s="11" customFormat="1" ht="13.5">
      <c r="B531" s="205"/>
      <c r="C531" s="206"/>
      <c r="D531" s="207" t="s">
        <v>183</v>
      </c>
      <c r="E531" s="208" t="s">
        <v>21</v>
      </c>
      <c r="F531" s="209" t="s">
        <v>723</v>
      </c>
      <c r="G531" s="206"/>
      <c r="H531" s="210" t="s">
        <v>21</v>
      </c>
      <c r="I531" s="211"/>
      <c r="J531" s="206"/>
      <c r="K531" s="206"/>
      <c r="L531" s="212"/>
      <c r="M531" s="213"/>
      <c r="N531" s="214"/>
      <c r="O531" s="214"/>
      <c r="P531" s="214"/>
      <c r="Q531" s="214"/>
      <c r="R531" s="214"/>
      <c r="S531" s="214"/>
      <c r="T531" s="215"/>
      <c r="AT531" s="216" t="s">
        <v>183</v>
      </c>
      <c r="AU531" s="216" t="s">
        <v>82</v>
      </c>
      <c r="AV531" s="11" t="s">
        <v>80</v>
      </c>
      <c r="AW531" s="11" t="s">
        <v>35</v>
      </c>
      <c r="AX531" s="11" t="s">
        <v>72</v>
      </c>
      <c r="AY531" s="216" t="s">
        <v>173</v>
      </c>
    </row>
    <row r="532" spans="2:51" s="11" customFormat="1" ht="13.5">
      <c r="B532" s="205"/>
      <c r="C532" s="206"/>
      <c r="D532" s="207" t="s">
        <v>183</v>
      </c>
      <c r="E532" s="208" t="s">
        <v>21</v>
      </c>
      <c r="F532" s="209" t="s">
        <v>226</v>
      </c>
      <c r="G532" s="206"/>
      <c r="H532" s="210" t="s">
        <v>21</v>
      </c>
      <c r="I532" s="211"/>
      <c r="J532" s="206"/>
      <c r="K532" s="206"/>
      <c r="L532" s="212"/>
      <c r="M532" s="213"/>
      <c r="N532" s="214"/>
      <c r="O532" s="214"/>
      <c r="P532" s="214"/>
      <c r="Q532" s="214"/>
      <c r="R532" s="214"/>
      <c r="S532" s="214"/>
      <c r="T532" s="215"/>
      <c r="AT532" s="216" t="s">
        <v>183</v>
      </c>
      <c r="AU532" s="216" t="s">
        <v>82</v>
      </c>
      <c r="AV532" s="11" t="s">
        <v>80</v>
      </c>
      <c r="AW532" s="11" t="s">
        <v>35</v>
      </c>
      <c r="AX532" s="11" t="s">
        <v>72</v>
      </c>
      <c r="AY532" s="216" t="s">
        <v>173</v>
      </c>
    </row>
    <row r="533" spans="2:51" s="11" customFormat="1" ht="13.5">
      <c r="B533" s="205"/>
      <c r="C533" s="206"/>
      <c r="D533" s="207" t="s">
        <v>183</v>
      </c>
      <c r="E533" s="208" t="s">
        <v>21</v>
      </c>
      <c r="F533" s="209" t="s">
        <v>1195</v>
      </c>
      <c r="G533" s="206"/>
      <c r="H533" s="210" t="s">
        <v>21</v>
      </c>
      <c r="I533" s="211"/>
      <c r="J533" s="206"/>
      <c r="K533" s="206"/>
      <c r="L533" s="212"/>
      <c r="M533" s="213"/>
      <c r="N533" s="214"/>
      <c r="O533" s="214"/>
      <c r="P533" s="214"/>
      <c r="Q533" s="214"/>
      <c r="R533" s="214"/>
      <c r="S533" s="214"/>
      <c r="T533" s="215"/>
      <c r="AT533" s="216" t="s">
        <v>183</v>
      </c>
      <c r="AU533" s="216" t="s">
        <v>82</v>
      </c>
      <c r="AV533" s="11" t="s">
        <v>80</v>
      </c>
      <c r="AW533" s="11" t="s">
        <v>35</v>
      </c>
      <c r="AX533" s="11" t="s">
        <v>72</v>
      </c>
      <c r="AY533" s="216" t="s">
        <v>173</v>
      </c>
    </row>
    <row r="534" spans="2:51" s="12" customFormat="1" ht="13.5">
      <c r="B534" s="217"/>
      <c r="C534" s="218"/>
      <c r="D534" s="207" t="s">
        <v>183</v>
      </c>
      <c r="E534" s="219" t="s">
        <v>21</v>
      </c>
      <c r="F534" s="220" t="s">
        <v>1160</v>
      </c>
      <c r="G534" s="218"/>
      <c r="H534" s="221">
        <v>4.86</v>
      </c>
      <c r="I534" s="222"/>
      <c r="J534" s="218"/>
      <c r="K534" s="218"/>
      <c r="L534" s="223"/>
      <c r="M534" s="224"/>
      <c r="N534" s="225"/>
      <c r="O534" s="225"/>
      <c r="P534" s="225"/>
      <c r="Q534" s="225"/>
      <c r="R534" s="225"/>
      <c r="S534" s="225"/>
      <c r="T534" s="226"/>
      <c r="AT534" s="227" t="s">
        <v>183</v>
      </c>
      <c r="AU534" s="227" t="s">
        <v>82</v>
      </c>
      <c r="AV534" s="12" t="s">
        <v>82</v>
      </c>
      <c r="AW534" s="12" t="s">
        <v>35</v>
      </c>
      <c r="AX534" s="12" t="s">
        <v>72</v>
      </c>
      <c r="AY534" s="227" t="s">
        <v>173</v>
      </c>
    </row>
    <row r="535" spans="2:51" s="11" customFormat="1" ht="13.5">
      <c r="B535" s="205"/>
      <c r="C535" s="206"/>
      <c r="D535" s="207" t="s">
        <v>183</v>
      </c>
      <c r="E535" s="208" t="s">
        <v>21</v>
      </c>
      <c r="F535" s="209" t="s">
        <v>723</v>
      </c>
      <c r="G535" s="206"/>
      <c r="H535" s="210" t="s">
        <v>21</v>
      </c>
      <c r="I535" s="211"/>
      <c r="J535" s="206"/>
      <c r="K535" s="206"/>
      <c r="L535" s="212"/>
      <c r="M535" s="213"/>
      <c r="N535" s="214"/>
      <c r="O535" s="214"/>
      <c r="P535" s="214"/>
      <c r="Q535" s="214"/>
      <c r="R535" s="214"/>
      <c r="S535" s="214"/>
      <c r="T535" s="215"/>
      <c r="AT535" s="216" t="s">
        <v>183</v>
      </c>
      <c r="AU535" s="216" t="s">
        <v>82</v>
      </c>
      <c r="AV535" s="11" t="s">
        <v>80</v>
      </c>
      <c r="AW535" s="11" t="s">
        <v>35</v>
      </c>
      <c r="AX535" s="11" t="s">
        <v>72</v>
      </c>
      <c r="AY535" s="216" t="s">
        <v>173</v>
      </c>
    </row>
    <row r="536" spans="2:51" s="11" customFormat="1" ht="13.5">
      <c r="B536" s="205"/>
      <c r="C536" s="206"/>
      <c r="D536" s="207" t="s">
        <v>183</v>
      </c>
      <c r="E536" s="208" t="s">
        <v>21</v>
      </c>
      <c r="F536" s="209" t="s">
        <v>418</v>
      </c>
      <c r="G536" s="206"/>
      <c r="H536" s="210" t="s">
        <v>21</v>
      </c>
      <c r="I536" s="211"/>
      <c r="J536" s="206"/>
      <c r="K536" s="206"/>
      <c r="L536" s="212"/>
      <c r="M536" s="213"/>
      <c r="N536" s="214"/>
      <c r="O536" s="214"/>
      <c r="P536" s="214"/>
      <c r="Q536" s="214"/>
      <c r="R536" s="214"/>
      <c r="S536" s="214"/>
      <c r="T536" s="215"/>
      <c r="AT536" s="216" t="s">
        <v>183</v>
      </c>
      <c r="AU536" s="216" t="s">
        <v>82</v>
      </c>
      <c r="AV536" s="11" t="s">
        <v>80</v>
      </c>
      <c r="AW536" s="11" t="s">
        <v>35</v>
      </c>
      <c r="AX536" s="11" t="s">
        <v>72</v>
      </c>
      <c r="AY536" s="216" t="s">
        <v>173</v>
      </c>
    </row>
    <row r="537" spans="2:51" s="11" customFormat="1" ht="13.5">
      <c r="B537" s="205"/>
      <c r="C537" s="206"/>
      <c r="D537" s="207" t="s">
        <v>183</v>
      </c>
      <c r="E537" s="208" t="s">
        <v>21</v>
      </c>
      <c r="F537" s="209" t="s">
        <v>1195</v>
      </c>
      <c r="G537" s="206"/>
      <c r="H537" s="210" t="s">
        <v>21</v>
      </c>
      <c r="I537" s="211"/>
      <c r="J537" s="206"/>
      <c r="K537" s="206"/>
      <c r="L537" s="212"/>
      <c r="M537" s="213"/>
      <c r="N537" s="214"/>
      <c r="O537" s="214"/>
      <c r="P537" s="214"/>
      <c r="Q537" s="214"/>
      <c r="R537" s="214"/>
      <c r="S537" s="214"/>
      <c r="T537" s="215"/>
      <c r="AT537" s="216" t="s">
        <v>183</v>
      </c>
      <c r="AU537" s="216" t="s">
        <v>82</v>
      </c>
      <c r="AV537" s="11" t="s">
        <v>80</v>
      </c>
      <c r="AW537" s="11" t="s">
        <v>35</v>
      </c>
      <c r="AX537" s="11" t="s">
        <v>72</v>
      </c>
      <c r="AY537" s="216" t="s">
        <v>173</v>
      </c>
    </row>
    <row r="538" spans="2:51" s="12" customFormat="1" ht="13.5">
      <c r="B538" s="217"/>
      <c r="C538" s="218"/>
      <c r="D538" s="207" t="s">
        <v>183</v>
      </c>
      <c r="E538" s="219" t="s">
        <v>21</v>
      </c>
      <c r="F538" s="220" t="s">
        <v>1161</v>
      </c>
      <c r="G538" s="218"/>
      <c r="H538" s="221">
        <v>2.64</v>
      </c>
      <c r="I538" s="222"/>
      <c r="J538" s="218"/>
      <c r="K538" s="218"/>
      <c r="L538" s="223"/>
      <c r="M538" s="224"/>
      <c r="N538" s="225"/>
      <c r="O538" s="225"/>
      <c r="P538" s="225"/>
      <c r="Q538" s="225"/>
      <c r="R538" s="225"/>
      <c r="S538" s="225"/>
      <c r="T538" s="226"/>
      <c r="AT538" s="227" t="s">
        <v>183</v>
      </c>
      <c r="AU538" s="227" t="s">
        <v>82</v>
      </c>
      <c r="AV538" s="12" t="s">
        <v>82</v>
      </c>
      <c r="AW538" s="12" t="s">
        <v>35</v>
      </c>
      <c r="AX538" s="12" t="s">
        <v>72</v>
      </c>
      <c r="AY538" s="227" t="s">
        <v>173</v>
      </c>
    </row>
    <row r="539" spans="2:51" s="14" customFormat="1" ht="13.5">
      <c r="B539" s="243"/>
      <c r="C539" s="244"/>
      <c r="D539" s="239" t="s">
        <v>183</v>
      </c>
      <c r="E539" s="254" t="s">
        <v>21</v>
      </c>
      <c r="F539" s="255" t="s">
        <v>204</v>
      </c>
      <c r="G539" s="244"/>
      <c r="H539" s="256">
        <v>46.708</v>
      </c>
      <c r="I539" s="248"/>
      <c r="J539" s="244"/>
      <c r="K539" s="244"/>
      <c r="L539" s="249"/>
      <c r="M539" s="250"/>
      <c r="N539" s="251"/>
      <c r="O539" s="251"/>
      <c r="P539" s="251"/>
      <c r="Q539" s="251"/>
      <c r="R539" s="251"/>
      <c r="S539" s="251"/>
      <c r="T539" s="252"/>
      <c r="AT539" s="253" t="s">
        <v>183</v>
      </c>
      <c r="AU539" s="253" t="s">
        <v>82</v>
      </c>
      <c r="AV539" s="14" t="s">
        <v>181</v>
      </c>
      <c r="AW539" s="14" t="s">
        <v>35</v>
      </c>
      <c r="AX539" s="14" t="s">
        <v>80</v>
      </c>
      <c r="AY539" s="253" t="s">
        <v>173</v>
      </c>
    </row>
    <row r="540" spans="2:65" s="1" customFormat="1" ht="22.5" customHeight="1">
      <c r="B540" s="41"/>
      <c r="C540" s="193" t="s">
        <v>548</v>
      </c>
      <c r="D540" s="193" t="s">
        <v>176</v>
      </c>
      <c r="E540" s="194" t="s">
        <v>1211</v>
      </c>
      <c r="F540" s="195" t="s">
        <v>1212</v>
      </c>
      <c r="G540" s="196" t="s">
        <v>179</v>
      </c>
      <c r="H540" s="197">
        <v>46.708</v>
      </c>
      <c r="I540" s="198"/>
      <c r="J540" s="199">
        <f>ROUND(I540*H540,2)</f>
        <v>0</v>
      </c>
      <c r="K540" s="195" t="s">
        <v>180</v>
      </c>
      <c r="L540" s="61"/>
      <c r="M540" s="200" t="s">
        <v>21</v>
      </c>
      <c r="N540" s="201" t="s">
        <v>43</v>
      </c>
      <c r="O540" s="42"/>
      <c r="P540" s="202">
        <f>O540*H540</f>
        <v>0</v>
      </c>
      <c r="Q540" s="202">
        <v>0.0003</v>
      </c>
      <c r="R540" s="202">
        <f>Q540*H540</f>
        <v>0.014012399999999998</v>
      </c>
      <c r="S540" s="202">
        <v>0</v>
      </c>
      <c r="T540" s="203">
        <f>S540*H540</f>
        <v>0</v>
      </c>
      <c r="AR540" s="24" t="s">
        <v>465</v>
      </c>
      <c r="AT540" s="24" t="s">
        <v>176</v>
      </c>
      <c r="AU540" s="24" t="s">
        <v>82</v>
      </c>
      <c r="AY540" s="24" t="s">
        <v>173</v>
      </c>
      <c r="BE540" s="204">
        <f>IF(N540="základní",J540,0)</f>
        <v>0</v>
      </c>
      <c r="BF540" s="204">
        <f>IF(N540="snížená",J540,0)</f>
        <v>0</v>
      </c>
      <c r="BG540" s="204">
        <f>IF(N540="zákl. přenesená",J540,0)</f>
        <v>0</v>
      </c>
      <c r="BH540" s="204">
        <f>IF(N540="sníž. přenesená",J540,0)</f>
        <v>0</v>
      </c>
      <c r="BI540" s="204">
        <f>IF(N540="nulová",J540,0)</f>
        <v>0</v>
      </c>
      <c r="BJ540" s="24" t="s">
        <v>80</v>
      </c>
      <c r="BK540" s="204">
        <f>ROUND(I540*H540,2)</f>
        <v>0</v>
      </c>
      <c r="BL540" s="24" t="s">
        <v>465</v>
      </c>
      <c r="BM540" s="24" t="s">
        <v>1213</v>
      </c>
    </row>
    <row r="541" spans="2:51" s="12" customFormat="1" ht="13.5">
      <c r="B541" s="217"/>
      <c r="C541" s="218"/>
      <c r="D541" s="207" t="s">
        <v>183</v>
      </c>
      <c r="E541" s="219" t="s">
        <v>21</v>
      </c>
      <c r="F541" s="220" t="s">
        <v>21</v>
      </c>
      <c r="G541" s="218"/>
      <c r="H541" s="221">
        <v>0</v>
      </c>
      <c r="I541" s="222"/>
      <c r="J541" s="218"/>
      <c r="K541" s="218"/>
      <c r="L541" s="223"/>
      <c r="M541" s="224"/>
      <c r="N541" s="225"/>
      <c r="O541" s="225"/>
      <c r="P541" s="225"/>
      <c r="Q541" s="225"/>
      <c r="R541" s="225"/>
      <c r="S541" s="225"/>
      <c r="T541" s="226"/>
      <c r="AT541" s="227" t="s">
        <v>183</v>
      </c>
      <c r="AU541" s="227" t="s">
        <v>82</v>
      </c>
      <c r="AV541" s="12" t="s">
        <v>82</v>
      </c>
      <c r="AW541" s="12" t="s">
        <v>35</v>
      </c>
      <c r="AX541" s="12" t="s">
        <v>72</v>
      </c>
      <c r="AY541" s="227" t="s">
        <v>173</v>
      </c>
    </row>
    <row r="542" spans="2:51" s="12" customFormat="1" ht="13.5">
      <c r="B542" s="217"/>
      <c r="C542" s="218"/>
      <c r="D542" s="207" t="s">
        <v>183</v>
      </c>
      <c r="E542" s="219" t="s">
        <v>21</v>
      </c>
      <c r="F542" s="220" t="s">
        <v>21</v>
      </c>
      <c r="G542" s="218"/>
      <c r="H542" s="221">
        <v>0</v>
      </c>
      <c r="I542" s="222"/>
      <c r="J542" s="218"/>
      <c r="K542" s="218"/>
      <c r="L542" s="223"/>
      <c r="M542" s="224"/>
      <c r="N542" s="225"/>
      <c r="O542" s="225"/>
      <c r="P542" s="225"/>
      <c r="Q542" s="225"/>
      <c r="R542" s="225"/>
      <c r="S542" s="225"/>
      <c r="T542" s="226"/>
      <c r="AT542" s="227" t="s">
        <v>183</v>
      </c>
      <c r="AU542" s="227" t="s">
        <v>82</v>
      </c>
      <c r="AV542" s="12" t="s">
        <v>82</v>
      </c>
      <c r="AW542" s="12" t="s">
        <v>35</v>
      </c>
      <c r="AX542" s="12" t="s">
        <v>72</v>
      </c>
      <c r="AY542" s="227" t="s">
        <v>173</v>
      </c>
    </row>
    <row r="543" spans="2:51" s="11" customFormat="1" ht="13.5">
      <c r="B543" s="205"/>
      <c r="C543" s="206"/>
      <c r="D543" s="207" t="s">
        <v>183</v>
      </c>
      <c r="E543" s="208" t="s">
        <v>21</v>
      </c>
      <c r="F543" s="209" t="s">
        <v>1195</v>
      </c>
      <c r="G543" s="206"/>
      <c r="H543" s="210" t="s">
        <v>21</v>
      </c>
      <c r="I543" s="211"/>
      <c r="J543" s="206"/>
      <c r="K543" s="206"/>
      <c r="L543" s="212"/>
      <c r="M543" s="213"/>
      <c r="N543" s="214"/>
      <c r="O543" s="214"/>
      <c r="P543" s="214"/>
      <c r="Q543" s="214"/>
      <c r="R543" s="214"/>
      <c r="S543" s="214"/>
      <c r="T543" s="215"/>
      <c r="AT543" s="216" t="s">
        <v>183</v>
      </c>
      <c r="AU543" s="216" t="s">
        <v>82</v>
      </c>
      <c r="AV543" s="11" t="s">
        <v>80</v>
      </c>
      <c r="AW543" s="11" t="s">
        <v>35</v>
      </c>
      <c r="AX543" s="11" t="s">
        <v>72</v>
      </c>
      <c r="AY543" s="216" t="s">
        <v>173</v>
      </c>
    </row>
    <row r="544" spans="2:51" s="12" customFormat="1" ht="13.5">
      <c r="B544" s="217"/>
      <c r="C544" s="218"/>
      <c r="D544" s="207" t="s">
        <v>183</v>
      </c>
      <c r="E544" s="219" t="s">
        <v>21</v>
      </c>
      <c r="F544" s="220" t="s">
        <v>21</v>
      </c>
      <c r="G544" s="218"/>
      <c r="H544" s="221">
        <v>0</v>
      </c>
      <c r="I544" s="222"/>
      <c r="J544" s="218"/>
      <c r="K544" s="218"/>
      <c r="L544" s="223"/>
      <c r="M544" s="224"/>
      <c r="N544" s="225"/>
      <c r="O544" s="225"/>
      <c r="P544" s="225"/>
      <c r="Q544" s="225"/>
      <c r="R544" s="225"/>
      <c r="S544" s="225"/>
      <c r="T544" s="226"/>
      <c r="AT544" s="227" t="s">
        <v>183</v>
      </c>
      <c r="AU544" s="227" t="s">
        <v>82</v>
      </c>
      <c r="AV544" s="12" t="s">
        <v>82</v>
      </c>
      <c r="AW544" s="12" t="s">
        <v>35</v>
      </c>
      <c r="AX544" s="12" t="s">
        <v>72</v>
      </c>
      <c r="AY544" s="227" t="s">
        <v>173</v>
      </c>
    </row>
    <row r="545" spans="2:51" s="11" customFormat="1" ht="13.5">
      <c r="B545" s="205"/>
      <c r="C545" s="206"/>
      <c r="D545" s="207" t="s">
        <v>183</v>
      </c>
      <c r="E545" s="208" t="s">
        <v>21</v>
      </c>
      <c r="F545" s="209" t="s">
        <v>723</v>
      </c>
      <c r="G545" s="206"/>
      <c r="H545" s="210" t="s">
        <v>21</v>
      </c>
      <c r="I545" s="211"/>
      <c r="J545" s="206"/>
      <c r="K545" s="206"/>
      <c r="L545" s="212"/>
      <c r="M545" s="213"/>
      <c r="N545" s="214"/>
      <c r="O545" s="214"/>
      <c r="P545" s="214"/>
      <c r="Q545" s="214"/>
      <c r="R545" s="214"/>
      <c r="S545" s="214"/>
      <c r="T545" s="215"/>
      <c r="AT545" s="216" t="s">
        <v>183</v>
      </c>
      <c r="AU545" s="216" t="s">
        <v>82</v>
      </c>
      <c r="AV545" s="11" t="s">
        <v>80</v>
      </c>
      <c r="AW545" s="11" t="s">
        <v>35</v>
      </c>
      <c r="AX545" s="11" t="s">
        <v>72</v>
      </c>
      <c r="AY545" s="216" t="s">
        <v>173</v>
      </c>
    </row>
    <row r="546" spans="2:51" s="11" customFormat="1" ht="13.5">
      <c r="B546" s="205"/>
      <c r="C546" s="206"/>
      <c r="D546" s="207" t="s">
        <v>183</v>
      </c>
      <c r="E546" s="208" t="s">
        <v>21</v>
      </c>
      <c r="F546" s="209" t="s">
        <v>702</v>
      </c>
      <c r="G546" s="206"/>
      <c r="H546" s="210" t="s">
        <v>21</v>
      </c>
      <c r="I546" s="211"/>
      <c r="J546" s="206"/>
      <c r="K546" s="206"/>
      <c r="L546" s="212"/>
      <c r="M546" s="213"/>
      <c r="N546" s="214"/>
      <c r="O546" s="214"/>
      <c r="P546" s="214"/>
      <c r="Q546" s="214"/>
      <c r="R546" s="214"/>
      <c r="S546" s="214"/>
      <c r="T546" s="215"/>
      <c r="AT546" s="216" t="s">
        <v>183</v>
      </c>
      <c r="AU546" s="216" t="s">
        <v>82</v>
      </c>
      <c r="AV546" s="11" t="s">
        <v>80</v>
      </c>
      <c r="AW546" s="11" t="s">
        <v>35</v>
      </c>
      <c r="AX546" s="11" t="s">
        <v>72</v>
      </c>
      <c r="AY546" s="216" t="s">
        <v>173</v>
      </c>
    </row>
    <row r="547" spans="2:51" s="11" customFormat="1" ht="13.5">
      <c r="B547" s="205"/>
      <c r="C547" s="206"/>
      <c r="D547" s="207" t="s">
        <v>183</v>
      </c>
      <c r="E547" s="208" t="s">
        <v>21</v>
      </c>
      <c r="F547" s="209" t="s">
        <v>1195</v>
      </c>
      <c r="G547" s="206"/>
      <c r="H547" s="210" t="s">
        <v>21</v>
      </c>
      <c r="I547" s="211"/>
      <c r="J547" s="206"/>
      <c r="K547" s="206"/>
      <c r="L547" s="212"/>
      <c r="M547" s="213"/>
      <c r="N547" s="214"/>
      <c r="O547" s="214"/>
      <c r="P547" s="214"/>
      <c r="Q547" s="214"/>
      <c r="R547" s="214"/>
      <c r="S547" s="214"/>
      <c r="T547" s="215"/>
      <c r="AT547" s="216" t="s">
        <v>183</v>
      </c>
      <c r="AU547" s="216" t="s">
        <v>82</v>
      </c>
      <c r="AV547" s="11" t="s">
        <v>80</v>
      </c>
      <c r="AW547" s="11" t="s">
        <v>35</v>
      </c>
      <c r="AX547" s="11" t="s">
        <v>72</v>
      </c>
      <c r="AY547" s="216" t="s">
        <v>173</v>
      </c>
    </row>
    <row r="548" spans="2:51" s="12" customFormat="1" ht="13.5">
      <c r="B548" s="217"/>
      <c r="C548" s="218"/>
      <c r="D548" s="207" t="s">
        <v>183</v>
      </c>
      <c r="E548" s="219" t="s">
        <v>21</v>
      </c>
      <c r="F548" s="220" t="s">
        <v>1156</v>
      </c>
      <c r="G548" s="218"/>
      <c r="H548" s="221">
        <v>12.15</v>
      </c>
      <c r="I548" s="222"/>
      <c r="J548" s="218"/>
      <c r="K548" s="218"/>
      <c r="L548" s="223"/>
      <c r="M548" s="224"/>
      <c r="N548" s="225"/>
      <c r="O548" s="225"/>
      <c r="P548" s="225"/>
      <c r="Q548" s="225"/>
      <c r="R548" s="225"/>
      <c r="S548" s="225"/>
      <c r="T548" s="226"/>
      <c r="AT548" s="227" t="s">
        <v>183</v>
      </c>
      <c r="AU548" s="227" t="s">
        <v>82</v>
      </c>
      <c r="AV548" s="12" t="s">
        <v>82</v>
      </c>
      <c r="AW548" s="12" t="s">
        <v>35</v>
      </c>
      <c r="AX548" s="12" t="s">
        <v>72</v>
      </c>
      <c r="AY548" s="227" t="s">
        <v>173</v>
      </c>
    </row>
    <row r="549" spans="2:51" s="11" customFormat="1" ht="13.5">
      <c r="B549" s="205"/>
      <c r="C549" s="206"/>
      <c r="D549" s="207" t="s">
        <v>183</v>
      </c>
      <c r="E549" s="208" t="s">
        <v>21</v>
      </c>
      <c r="F549" s="209" t="s">
        <v>723</v>
      </c>
      <c r="G549" s="206"/>
      <c r="H549" s="210" t="s">
        <v>21</v>
      </c>
      <c r="I549" s="211"/>
      <c r="J549" s="206"/>
      <c r="K549" s="206"/>
      <c r="L549" s="212"/>
      <c r="M549" s="213"/>
      <c r="N549" s="214"/>
      <c r="O549" s="214"/>
      <c r="P549" s="214"/>
      <c r="Q549" s="214"/>
      <c r="R549" s="214"/>
      <c r="S549" s="214"/>
      <c r="T549" s="215"/>
      <c r="AT549" s="216" t="s">
        <v>183</v>
      </c>
      <c r="AU549" s="216" t="s">
        <v>82</v>
      </c>
      <c r="AV549" s="11" t="s">
        <v>80</v>
      </c>
      <c r="AW549" s="11" t="s">
        <v>35</v>
      </c>
      <c r="AX549" s="11" t="s">
        <v>72</v>
      </c>
      <c r="AY549" s="216" t="s">
        <v>173</v>
      </c>
    </row>
    <row r="550" spans="2:51" s="11" customFormat="1" ht="13.5">
      <c r="B550" s="205"/>
      <c r="C550" s="206"/>
      <c r="D550" s="207" t="s">
        <v>183</v>
      </c>
      <c r="E550" s="208" t="s">
        <v>21</v>
      </c>
      <c r="F550" s="209" t="s">
        <v>725</v>
      </c>
      <c r="G550" s="206"/>
      <c r="H550" s="210" t="s">
        <v>21</v>
      </c>
      <c r="I550" s="211"/>
      <c r="J550" s="206"/>
      <c r="K550" s="206"/>
      <c r="L550" s="212"/>
      <c r="M550" s="213"/>
      <c r="N550" s="214"/>
      <c r="O550" s="214"/>
      <c r="P550" s="214"/>
      <c r="Q550" s="214"/>
      <c r="R550" s="214"/>
      <c r="S550" s="214"/>
      <c r="T550" s="215"/>
      <c r="AT550" s="216" t="s">
        <v>183</v>
      </c>
      <c r="AU550" s="216" t="s">
        <v>82</v>
      </c>
      <c r="AV550" s="11" t="s">
        <v>80</v>
      </c>
      <c r="AW550" s="11" t="s">
        <v>35</v>
      </c>
      <c r="AX550" s="11" t="s">
        <v>72</v>
      </c>
      <c r="AY550" s="216" t="s">
        <v>173</v>
      </c>
    </row>
    <row r="551" spans="2:51" s="11" customFormat="1" ht="13.5">
      <c r="B551" s="205"/>
      <c r="C551" s="206"/>
      <c r="D551" s="207" t="s">
        <v>183</v>
      </c>
      <c r="E551" s="208" t="s">
        <v>21</v>
      </c>
      <c r="F551" s="209" t="s">
        <v>1195</v>
      </c>
      <c r="G551" s="206"/>
      <c r="H551" s="210" t="s">
        <v>21</v>
      </c>
      <c r="I551" s="211"/>
      <c r="J551" s="206"/>
      <c r="K551" s="206"/>
      <c r="L551" s="212"/>
      <c r="M551" s="213"/>
      <c r="N551" s="214"/>
      <c r="O551" s="214"/>
      <c r="P551" s="214"/>
      <c r="Q551" s="214"/>
      <c r="R551" s="214"/>
      <c r="S551" s="214"/>
      <c r="T551" s="215"/>
      <c r="AT551" s="216" t="s">
        <v>183</v>
      </c>
      <c r="AU551" s="216" t="s">
        <v>82</v>
      </c>
      <c r="AV551" s="11" t="s">
        <v>80</v>
      </c>
      <c r="AW551" s="11" t="s">
        <v>35</v>
      </c>
      <c r="AX551" s="11" t="s">
        <v>72</v>
      </c>
      <c r="AY551" s="216" t="s">
        <v>173</v>
      </c>
    </row>
    <row r="552" spans="2:51" s="12" customFormat="1" ht="13.5">
      <c r="B552" s="217"/>
      <c r="C552" s="218"/>
      <c r="D552" s="207" t="s">
        <v>183</v>
      </c>
      <c r="E552" s="219" t="s">
        <v>21</v>
      </c>
      <c r="F552" s="220" t="s">
        <v>1157</v>
      </c>
      <c r="G552" s="218"/>
      <c r="H552" s="221">
        <v>13.932</v>
      </c>
      <c r="I552" s="222"/>
      <c r="J552" s="218"/>
      <c r="K552" s="218"/>
      <c r="L552" s="223"/>
      <c r="M552" s="224"/>
      <c r="N552" s="225"/>
      <c r="O552" s="225"/>
      <c r="P552" s="225"/>
      <c r="Q552" s="225"/>
      <c r="R552" s="225"/>
      <c r="S552" s="225"/>
      <c r="T552" s="226"/>
      <c r="AT552" s="227" t="s">
        <v>183</v>
      </c>
      <c r="AU552" s="227" t="s">
        <v>82</v>
      </c>
      <c r="AV552" s="12" t="s">
        <v>82</v>
      </c>
      <c r="AW552" s="12" t="s">
        <v>35</v>
      </c>
      <c r="AX552" s="12" t="s">
        <v>72</v>
      </c>
      <c r="AY552" s="227" t="s">
        <v>173</v>
      </c>
    </row>
    <row r="553" spans="2:51" s="11" customFormat="1" ht="13.5">
      <c r="B553" s="205"/>
      <c r="C553" s="206"/>
      <c r="D553" s="207" t="s">
        <v>183</v>
      </c>
      <c r="E553" s="208" t="s">
        <v>21</v>
      </c>
      <c r="F553" s="209" t="s">
        <v>723</v>
      </c>
      <c r="G553" s="206"/>
      <c r="H553" s="210" t="s">
        <v>21</v>
      </c>
      <c r="I553" s="211"/>
      <c r="J553" s="206"/>
      <c r="K553" s="206"/>
      <c r="L553" s="212"/>
      <c r="M553" s="213"/>
      <c r="N553" s="214"/>
      <c r="O553" s="214"/>
      <c r="P553" s="214"/>
      <c r="Q553" s="214"/>
      <c r="R553" s="214"/>
      <c r="S553" s="214"/>
      <c r="T553" s="215"/>
      <c r="AT553" s="216" t="s">
        <v>183</v>
      </c>
      <c r="AU553" s="216" t="s">
        <v>82</v>
      </c>
      <c r="AV553" s="11" t="s">
        <v>80</v>
      </c>
      <c r="AW553" s="11" t="s">
        <v>35</v>
      </c>
      <c r="AX553" s="11" t="s">
        <v>72</v>
      </c>
      <c r="AY553" s="216" t="s">
        <v>173</v>
      </c>
    </row>
    <row r="554" spans="2:51" s="11" customFormat="1" ht="13.5">
      <c r="B554" s="205"/>
      <c r="C554" s="206"/>
      <c r="D554" s="207" t="s">
        <v>183</v>
      </c>
      <c r="E554" s="208" t="s">
        <v>21</v>
      </c>
      <c r="F554" s="209" t="s">
        <v>694</v>
      </c>
      <c r="G554" s="206"/>
      <c r="H554" s="210" t="s">
        <v>21</v>
      </c>
      <c r="I554" s="211"/>
      <c r="J554" s="206"/>
      <c r="K554" s="206"/>
      <c r="L554" s="212"/>
      <c r="M554" s="213"/>
      <c r="N554" s="214"/>
      <c r="O554" s="214"/>
      <c r="P554" s="214"/>
      <c r="Q554" s="214"/>
      <c r="R554" s="214"/>
      <c r="S554" s="214"/>
      <c r="T554" s="215"/>
      <c r="AT554" s="216" t="s">
        <v>183</v>
      </c>
      <c r="AU554" s="216" t="s">
        <v>82</v>
      </c>
      <c r="AV554" s="11" t="s">
        <v>80</v>
      </c>
      <c r="AW554" s="11" t="s">
        <v>35</v>
      </c>
      <c r="AX554" s="11" t="s">
        <v>72</v>
      </c>
      <c r="AY554" s="216" t="s">
        <v>173</v>
      </c>
    </row>
    <row r="555" spans="2:51" s="11" customFormat="1" ht="13.5">
      <c r="B555" s="205"/>
      <c r="C555" s="206"/>
      <c r="D555" s="207" t="s">
        <v>183</v>
      </c>
      <c r="E555" s="208" t="s">
        <v>21</v>
      </c>
      <c r="F555" s="209" t="s">
        <v>1195</v>
      </c>
      <c r="G555" s="206"/>
      <c r="H555" s="210" t="s">
        <v>21</v>
      </c>
      <c r="I555" s="211"/>
      <c r="J555" s="206"/>
      <c r="K555" s="206"/>
      <c r="L555" s="212"/>
      <c r="M555" s="213"/>
      <c r="N555" s="214"/>
      <c r="O555" s="214"/>
      <c r="P555" s="214"/>
      <c r="Q555" s="214"/>
      <c r="R555" s="214"/>
      <c r="S555" s="214"/>
      <c r="T555" s="215"/>
      <c r="AT555" s="216" t="s">
        <v>183</v>
      </c>
      <c r="AU555" s="216" t="s">
        <v>82</v>
      </c>
      <c r="AV555" s="11" t="s">
        <v>80</v>
      </c>
      <c r="AW555" s="11" t="s">
        <v>35</v>
      </c>
      <c r="AX555" s="11" t="s">
        <v>72</v>
      </c>
      <c r="AY555" s="216" t="s">
        <v>173</v>
      </c>
    </row>
    <row r="556" spans="2:51" s="12" customFormat="1" ht="13.5">
      <c r="B556" s="217"/>
      <c r="C556" s="218"/>
      <c r="D556" s="207" t="s">
        <v>183</v>
      </c>
      <c r="E556" s="219" t="s">
        <v>21</v>
      </c>
      <c r="F556" s="220" t="s">
        <v>1158</v>
      </c>
      <c r="G556" s="218"/>
      <c r="H556" s="221">
        <v>9.038</v>
      </c>
      <c r="I556" s="222"/>
      <c r="J556" s="218"/>
      <c r="K556" s="218"/>
      <c r="L556" s="223"/>
      <c r="M556" s="224"/>
      <c r="N556" s="225"/>
      <c r="O556" s="225"/>
      <c r="P556" s="225"/>
      <c r="Q556" s="225"/>
      <c r="R556" s="225"/>
      <c r="S556" s="225"/>
      <c r="T556" s="226"/>
      <c r="AT556" s="227" t="s">
        <v>183</v>
      </c>
      <c r="AU556" s="227" t="s">
        <v>82</v>
      </c>
      <c r="AV556" s="12" t="s">
        <v>82</v>
      </c>
      <c r="AW556" s="12" t="s">
        <v>35</v>
      </c>
      <c r="AX556" s="12" t="s">
        <v>72</v>
      </c>
      <c r="AY556" s="227" t="s">
        <v>173</v>
      </c>
    </row>
    <row r="557" spans="2:51" s="11" customFormat="1" ht="13.5">
      <c r="B557" s="205"/>
      <c r="C557" s="206"/>
      <c r="D557" s="207" t="s">
        <v>183</v>
      </c>
      <c r="E557" s="208" t="s">
        <v>21</v>
      </c>
      <c r="F557" s="209" t="s">
        <v>723</v>
      </c>
      <c r="G557" s="206"/>
      <c r="H557" s="210" t="s">
        <v>21</v>
      </c>
      <c r="I557" s="211"/>
      <c r="J557" s="206"/>
      <c r="K557" s="206"/>
      <c r="L557" s="212"/>
      <c r="M557" s="213"/>
      <c r="N557" s="214"/>
      <c r="O557" s="214"/>
      <c r="P557" s="214"/>
      <c r="Q557" s="214"/>
      <c r="R557" s="214"/>
      <c r="S557" s="214"/>
      <c r="T557" s="215"/>
      <c r="AT557" s="216" t="s">
        <v>183</v>
      </c>
      <c r="AU557" s="216" t="s">
        <v>82</v>
      </c>
      <c r="AV557" s="11" t="s">
        <v>80</v>
      </c>
      <c r="AW557" s="11" t="s">
        <v>35</v>
      </c>
      <c r="AX557" s="11" t="s">
        <v>72</v>
      </c>
      <c r="AY557" s="216" t="s">
        <v>173</v>
      </c>
    </row>
    <row r="558" spans="2:51" s="11" customFormat="1" ht="13.5">
      <c r="B558" s="205"/>
      <c r="C558" s="206"/>
      <c r="D558" s="207" t="s">
        <v>183</v>
      </c>
      <c r="E558" s="208" t="s">
        <v>21</v>
      </c>
      <c r="F558" s="209" t="s">
        <v>309</v>
      </c>
      <c r="G558" s="206"/>
      <c r="H558" s="210" t="s">
        <v>21</v>
      </c>
      <c r="I558" s="211"/>
      <c r="J558" s="206"/>
      <c r="K558" s="206"/>
      <c r="L558" s="212"/>
      <c r="M558" s="213"/>
      <c r="N558" s="214"/>
      <c r="O558" s="214"/>
      <c r="P558" s="214"/>
      <c r="Q558" s="214"/>
      <c r="R558" s="214"/>
      <c r="S558" s="214"/>
      <c r="T558" s="215"/>
      <c r="AT558" s="216" t="s">
        <v>183</v>
      </c>
      <c r="AU558" s="216" t="s">
        <v>82</v>
      </c>
      <c r="AV558" s="11" t="s">
        <v>80</v>
      </c>
      <c r="AW558" s="11" t="s">
        <v>35</v>
      </c>
      <c r="AX558" s="11" t="s">
        <v>72</v>
      </c>
      <c r="AY558" s="216" t="s">
        <v>173</v>
      </c>
    </row>
    <row r="559" spans="2:51" s="11" customFormat="1" ht="13.5">
      <c r="B559" s="205"/>
      <c r="C559" s="206"/>
      <c r="D559" s="207" t="s">
        <v>183</v>
      </c>
      <c r="E559" s="208" t="s">
        <v>21</v>
      </c>
      <c r="F559" s="209" t="s">
        <v>1195</v>
      </c>
      <c r="G559" s="206"/>
      <c r="H559" s="210" t="s">
        <v>21</v>
      </c>
      <c r="I559" s="211"/>
      <c r="J559" s="206"/>
      <c r="K559" s="206"/>
      <c r="L559" s="212"/>
      <c r="M559" s="213"/>
      <c r="N559" s="214"/>
      <c r="O559" s="214"/>
      <c r="P559" s="214"/>
      <c r="Q559" s="214"/>
      <c r="R559" s="214"/>
      <c r="S559" s="214"/>
      <c r="T559" s="215"/>
      <c r="AT559" s="216" t="s">
        <v>183</v>
      </c>
      <c r="AU559" s="216" t="s">
        <v>82</v>
      </c>
      <c r="AV559" s="11" t="s">
        <v>80</v>
      </c>
      <c r="AW559" s="11" t="s">
        <v>35</v>
      </c>
      <c r="AX559" s="11" t="s">
        <v>72</v>
      </c>
      <c r="AY559" s="216" t="s">
        <v>173</v>
      </c>
    </row>
    <row r="560" spans="2:51" s="12" customFormat="1" ht="13.5">
      <c r="B560" s="217"/>
      <c r="C560" s="218"/>
      <c r="D560" s="207" t="s">
        <v>183</v>
      </c>
      <c r="E560" s="219" t="s">
        <v>21</v>
      </c>
      <c r="F560" s="220" t="s">
        <v>1159</v>
      </c>
      <c r="G560" s="218"/>
      <c r="H560" s="221">
        <v>4.088</v>
      </c>
      <c r="I560" s="222"/>
      <c r="J560" s="218"/>
      <c r="K560" s="218"/>
      <c r="L560" s="223"/>
      <c r="M560" s="224"/>
      <c r="N560" s="225"/>
      <c r="O560" s="225"/>
      <c r="P560" s="225"/>
      <c r="Q560" s="225"/>
      <c r="R560" s="225"/>
      <c r="S560" s="225"/>
      <c r="T560" s="226"/>
      <c r="AT560" s="227" t="s">
        <v>183</v>
      </c>
      <c r="AU560" s="227" t="s">
        <v>82</v>
      </c>
      <c r="AV560" s="12" t="s">
        <v>82</v>
      </c>
      <c r="AW560" s="12" t="s">
        <v>35</v>
      </c>
      <c r="AX560" s="12" t="s">
        <v>72</v>
      </c>
      <c r="AY560" s="227" t="s">
        <v>173</v>
      </c>
    </row>
    <row r="561" spans="2:51" s="11" customFormat="1" ht="13.5">
      <c r="B561" s="205"/>
      <c r="C561" s="206"/>
      <c r="D561" s="207" t="s">
        <v>183</v>
      </c>
      <c r="E561" s="208" t="s">
        <v>21</v>
      </c>
      <c r="F561" s="209" t="s">
        <v>723</v>
      </c>
      <c r="G561" s="206"/>
      <c r="H561" s="210" t="s">
        <v>21</v>
      </c>
      <c r="I561" s="211"/>
      <c r="J561" s="206"/>
      <c r="K561" s="206"/>
      <c r="L561" s="212"/>
      <c r="M561" s="213"/>
      <c r="N561" s="214"/>
      <c r="O561" s="214"/>
      <c r="P561" s="214"/>
      <c r="Q561" s="214"/>
      <c r="R561" s="214"/>
      <c r="S561" s="214"/>
      <c r="T561" s="215"/>
      <c r="AT561" s="216" t="s">
        <v>183</v>
      </c>
      <c r="AU561" s="216" t="s">
        <v>82</v>
      </c>
      <c r="AV561" s="11" t="s">
        <v>80</v>
      </c>
      <c r="AW561" s="11" t="s">
        <v>35</v>
      </c>
      <c r="AX561" s="11" t="s">
        <v>72</v>
      </c>
      <c r="AY561" s="216" t="s">
        <v>173</v>
      </c>
    </row>
    <row r="562" spans="2:51" s="11" customFormat="1" ht="13.5">
      <c r="B562" s="205"/>
      <c r="C562" s="206"/>
      <c r="D562" s="207" t="s">
        <v>183</v>
      </c>
      <c r="E562" s="208" t="s">
        <v>21</v>
      </c>
      <c r="F562" s="209" t="s">
        <v>226</v>
      </c>
      <c r="G562" s="206"/>
      <c r="H562" s="210" t="s">
        <v>21</v>
      </c>
      <c r="I562" s="211"/>
      <c r="J562" s="206"/>
      <c r="K562" s="206"/>
      <c r="L562" s="212"/>
      <c r="M562" s="213"/>
      <c r="N562" s="214"/>
      <c r="O562" s="214"/>
      <c r="P562" s="214"/>
      <c r="Q562" s="214"/>
      <c r="R562" s="214"/>
      <c r="S562" s="214"/>
      <c r="T562" s="215"/>
      <c r="AT562" s="216" t="s">
        <v>183</v>
      </c>
      <c r="AU562" s="216" t="s">
        <v>82</v>
      </c>
      <c r="AV562" s="11" t="s">
        <v>80</v>
      </c>
      <c r="AW562" s="11" t="s">
        <v>35</v>
      </c>
      <c r="AX562" s="11" t="s">
        <v>72</v>
      </c>
      <c r="AY562" s="216" t="s">
        <v>173</v>
      </c>
    </row>
    <row r="563" spans="2:51" s="11" customFormat="1" ht="13.5">
      <c r="B563" s="205"/>
      <c r="C563" s="206"/>
      <c r="D563" s="207" t="s">
        <v>183</v>
      </c>
      <c r="E563" s="208" t="s">
        <v>21</v>
      </c>
      <c r="F563" s="209" t="s">
        <v>1195</v>
      </c>
      <c r="G563" s="206"/>
      <c r="H563" s="210" t="s">
        <v>21</v>
      </c>
      <c r="I563" s="211"/>
      <c r="J563" s="206"/>
      <c r="K563" s="206"/>
      <c r="L563" s="212"/>
      <c r="M563" s="213"/>
      <c r="N563" s="214"/>
      <c r="O563" s="214"/>
      <c r="P563" s="214"/>
      <c r="Q563" s="214"/>
      <c r="R563" s="214"/>
      <c r="S563" s="214"/>
      <c r="T563" s="215"/>
      <c r="AT563" s="216" t="s">
        <v>183</v>
      </c>
      <c r="AU563" s="216" t="s">
        <v>82</v>
      </c>
      <c r="AV563" s="11" t="s">
        <v>80</v>
      </c>
      <c r="AW563" s="11" t="s">
        <v>35</v>
      </c>
      <c r="AX563" s="11" t="s">
        <v>72</v>
      </c>
      <c r="AY563" s="216" t="s">
        <v>173</v>
      </c>
    </row>
    <row r="564" spans="2:51" s="12" customFormat="1" ht="13.5">
      <c r="B564" s="217"/>
      <c r="C564" s="218"/>
      <c r="D564" s="207" t="s">
        <v>183</v>
      </c>
      <c r="E564" s="219" t="s">
        <v>21</v>
      </c>
      <c r="F564" s="220" t="s">
        <v>1160</v>
      </c>
      <c r="G564" s="218"/>
      <c r="H564" s="221">
        <v>4.86</v>
      </c>
      <c r="I564" s="222"/>
      <c r="J564" s="218"/>
      <c r="K564" s="218"/>
      <c r="L564" s="223"/>
      <c r="M564" s="224"/>
      <c r="N564" s="225"/>
      <c r="O564" s="225"/>
      <c r="P564" s="225"/>
      <c r="Q564" s="225"/>
      <c r="R564" s="225"/>
      <c r="S564" s="225"/>
      <c r="T564" s="226"/>
      <c r="AT564" s="227" t="s">
        <v>183</v>
      </c>
      <c r="AU564" s="227" t="s">
        <v>82</v>
      </c>
      <c r="AV564" s="12" t="s">
        <v>82</v>
      </c>
      <c r="AW564" s="12" t="s">
        <v>35</v>
      </c>
      <c r="AX564" s="12" t="s">
        <v>72</v>
      </c>
      <c r="AY564" s="227" t="s">
        <v>173</v>
      </c>
    </row>
    <row r="565" spans="2:51" s="11" customFormat="1" ht="13.5">
      <c r="B565" s="205"/>
      <c r="C565" s="206"/>
      <c r="D565" s="207" t="s">
        <v>183</v>
      </c>
      <c r="E565" s="208" t="s">
        <v>21</v>
      </c>
      <c r="F565" s="209" t="s">
        <v>723</v>
      </c>
      <c r="G565" s="206"/>
      <c r="H565" s="210" t="s">
        <v>21</v>
      </c>
      <c r="I565" s="211"/>
      <c r="J565" s="206"/>
      <c r="K565" s="206"/>
      <c r="L565" s="212"/>
      <c r="M565" s="213"/>
      <c r="N565" s="214"/>
      <c r="O565" s="214"/>
      <c r="P565" s="214"/>
      <c r="Q565" s="214"/>
      <c r="R565" s="214"/>
      <c r="S565" s="214"/>
      <c r="T565" s="215"/>
      <c r="AT565" s="216" t="s">
        <v>183</v>
      </c>
      <c r="AU565" s="216" t="s">
        <v>82</v>
      </c>
      <c r="AV565" s="11" t="s">
        <v>80</v>
      </c>
      <c r="AW565" s="11" t="s">
        <v>35</v>
      </c>
      <c r="AX565" s="11" t="s">
        <v>72</v>
      </c>
      <c r="AY565" s="216" t="s">
        <v>173</v>
      </c>
    </row>
    <row r="566" spans="2:51" s="11" customFormat="1" ht="13.5">
      <c r="B566" s="205"/>
      <c r="C566" s="206"/>
      <c r="D566" s="207" t="s">
        <v>183</v>
      </c>
      <c r="E566" s="208" t="s">
        <v>21</v>
      </c>
      <c r="F566" s="209" t="s">
        <v>418</v>
      </c>
      <c r="G566" s="206"/>
      <c r="H566" s="210" t="s">
        <v>21</v>
      </c>
      <c r="I566" s="211"/>
      <c r="J566" s="206"/>
      <c r="K566" s="206"/>
      <c r="L566" s="212"/>
      <c r="M566" s="213"/>
      <c r="N566" s="214"/>
      <c r="O566" s="214"/>
      <c r="P566" s="214"/>
      <c r="Q566" s="214"/>
      <c r="R566" s="214"/>
      <c r="S566" s="214"/>
      <c r="T566" s="215"/>
      <c r="AT566" s="216" t="s">
        <v>183</v>
      </c>
      <c r="AU566" s="216" t="s">
        <v>82</v>
      </c>
      <c r="AV566" s="11" t="s">
        <v>80</v>
      </c>
      <c r="AW566" s="11" t="s">
        <v>35</v>
      </c>
      <c r="AX566" s="11" t="s">
        <v>72</v>
      </c>
      <c r="AY566" s="216" t="s">
        <v>173</v>
      </c>
    </row>
    <row r="567" spans="2:51" s="11" customFormat="1" ht="13.5">
      <c r="B567" s="205"/>
      <c r="C567" s="206"/>
      <c r="D567" s="207" t="s">
        <v>183</v>
      </c>
      <c r="E567" s="208" t="s">
        <v>21</v>
      </c>
      <c r="F567" s="209" t="s">
        <v>1195</v>
      </c>
      <c r="G567" s="206"/>
      <c r="H567" s="210" t="s">
        <v>21</v>
      </c>
      <c r="I567" s="211"/>
      <c r="J567" s="206"/>
      <c r="K567" s="206"/>
      <c r="L567" s="212"/>
      <c r="M567" s="213"/>
      <c r="N567" s="214"/>
      <c r="O567" s="214"/>
      <c r="P567" s="214"/>
      <c r="Q567" s="214"/>
      <c r="R567" s="214"/>
      <c r="S567" s="214"/>
      <c r="T567" s="215"/>
      <c r="AT567" s="216" t="s">
        <v>183</v>
      </c>
      <c r="AU567" s="216" t="s">
        <v>82</v>
      </c>
      <c r="AV567" s="11" t="s">
        <v>80</v>
      </c>
      <c r="AW567" s="11" t="s">
        <v>35</v>
      </c>
      <c r="AX567" s="11" t="s">
        <v>72</v>
      </c>
      <c r="AY567" s="216" t="s">
        <v>173</v>
      </c>
    </row>
    <row r="568" spans="2:51" s="12" customFormat="1" ht="13.5">
      <c r="B568" s="217"/>
      <c r="C568" s="218"/>
      <c r="D568" s="207" t="s">
        <v>183</v>
      </c>
      <c r="E568" s="219" t="s">
        <v>21</v>
      </c>
      <c r="F568" s="220" t="s">
        <v>1161</v>
      </c>
      <c r="G568" s="218"/>
      <c r="H568" s="221">
        <v>2.64</v>
      </c>
      <c r="I568" s="222"/>
      <c r="J568" s="218"/>
      <c r="K568" s="218"/>
      <c r="L568" s="223"/>
      <c r="M568" s="224"/>
      <c r="N568" s="225"/>
      <c r="O568" s="225"/>
      <c r="P568" s="225"/>
      <c r="Q568" s="225"/>
      <c r="R568" s="225"/>
      <c r="S568" s="225"/>
      <c r="T568" s="226"/>
      <c r="AT568" s="227" t="s">
        <v>183</v>
      </c>
      <c r="AU568" s="227" t="s">
        <v>82</v>
      </c>
      <c r="AV568" s="12" t="s">
        <v>82</v>
      </c>
      <c r="AW568" s="12" t="s">
        <v>35</v>
      </c>
      <c r="AX568" s="12" t="s">
        <v>72</v>
      </c>
      <c r="AY568" s="227" t="s">
        <v>173</v>
      </c>
    </row>
    <row r="569" spans="2:51" s="14" customFormat="1" ht="13.5">
      <c r="B569" s="243"/>
      <c r="C569" s="244"/>
      <c r="D569" s="239" t="s">
        <v>183</v>
      </c>
      <c r="E569" s="254" t="s">
        <v>21</v>
      </c>
      <c r="F569" s="255" t="s">
        <v>204</v>
      </c>
      <c r="G569" s="244"/>
      <c r="H569" s="256">
        <v>46.708</v>
      </c>
      <c r="I569" s="248"/>
      <c r="J569" s="244"/>
      <c r="K569" s="244"/>
      <c r="L569" s="249"/>
      <c r="M569" s="250"/>
      <c r="N569" s="251"/>
      <c r="O569" s="251"/>
      <c r="P569" s="251"/>
      <c r="Q569" s="251"/>
      <c r="R569" s="251"/>
      <c r="S569" s="251"/>
      <c r="T569" s="252"/>
      <c r="AT569" s="253" t="s">
        <v>183</v>
      </c>
      <c r="AU569" s="253" t="s">
        <v>82</v>
      </c>
      <c r="AV569" s="14" t="s">
        <v>181</v>
      </c>
      <c r="AW569" s="14" t="s">
        <v>35</v>
      </c>
      <c r="AX569" s="14" t="s">
        <v>80</v>
      </c>
      <c r="AY569" s="253" t="s">
        <v>173</v>
      </c>
    </row>
    <row r="570" spans="2:65" s="1" customFormat="1" ht="31.5" customHeight="1">
      <c r="B570" s="41"/>
      <c r="C570" s="193" t="s">
        <v>558</v>
      </c>
      <c r="D570" s="193" t="s">
        <v>176</v>
      </c>
      <c r="E570" s="194" t="s">
        <v>1214</v>
      </c>
      <c r="F570" s="195" t="s">
        <v>1215</v>
      </c>
      <c r="G570" s="196" t="s">
        <v>463</v>
      </c>
      <c r="H570" s="197">
        <v>1.324</v>
      </c>
      <c r="I570" s="198"/>
      <c r="J570" s="199">
        <f>ROUND(I570*H570,2)</f>
        <v>0</v>
      </c>
      <c r="K570" s="195" t="s">
        <v>180</v>
      </c>
      <c r="L570" s="61"/>
      <c r="M570" s="200" t="s">
        <v>21</v>
      </c>
      <c r="N570" s="201" t="s">
        <v>43</v>
      </c>
      <c r="O570" s="42"/>
      <c r="P570" s="202">
        <f>O570*H570</f>
        <v>0</v>
      </c>
      <c r="Q570" s="202">
        <v>0</v>
      </c>
      <c r="R570" s="202">
        <f>Q570*H570</f>
        <v>0</v>
      </c>
      <c r="S570" s="202">
        <v>0</v>
      </c>
      <c r="T570" s="203">
        <f>S570*H570</f>
        <v>0</v>
      </c>
      <c r="AR570" s="24" t="s">
        <v>465</v>
      </c>
      <c r="AT570" s="24" t="s">
        <v>176</v>
      </c>
      <c r="AU570" s="24" t="s">
        <v>82</v>
      </c>
      <c r="AY570" s="24" t="s">
        <v>173</v>
      </c>
      <c r="BE570" s="204">
        <f>IF(N570="základní",J570,0)</f>
        <v>0</v>
      </c>
      <c r="BF570" s="204">
        <f>IF(N570="snížená",J570,0)</f>
        <v>0</v>
      </c>
      <c r="BG570" s="204">
        <f>IF(N570="zákl. přenesená",J570,0)</f>
        <v>0</v>
      </c>
      <c r="BH570" s="204">
        <f>IF(N570="sníž. přenesená",J570,0)</f>
        <v>0</v>
      </c>
      <c r="BI570" s="204">
        <f>IF(N570="nulová",J570,0)</f>
        <v>0</v>
      </c>
      <c r="BJ570" s="24" t="s">
        <v>80</v>
      </c>
      <c r="BK570" s="204">
        <f>ROUND(I570*H570,2)</f>
        <v>0</v>
      </c>
      <c r="BL570" s="24" t="s">
        <v>465</v>
      </c>
      <c r="BM570" s="24" t="s">
        <v>1216</v>
      </c>
    </row>
    <row r="571" spans="2:65" s="1" customFormat="1" ht="44.25" customHeight="1">
      <c r="B571" s="41"/>
      <c r="C571" s="193" t="s">
        <v>568</v>
      </c>
      <c r="D571" s="193" t="s">
        <v>176</v>
      </c>
      <c r="E571" s="194" t="s">
        <v>1217</v>
      </c>
      <c r="F571" s="195" t="s">
        <v>1218</v>
      </c>
      <c r="G571" s="196" t="s">
        <v>463</v>
      </c>
      <c r="H571" s="197">
        <v>1.324</v>
      </c>
      <c r="I571" s="198"/>
      <c r="J571" s="199">
        <f>ROUND(I571*H571,2)</f>
        <v>0</v>
      </c>
      <c r="K571" s="195" t="s">
        <v>180</v>
      </c>
      <c r="L571" s="61"/>
      <c r="M571" s="200" t="s">
        <v>21</v>
      </c>
      <c r="N571" s="201" t="s">
        <v>43</v>
      </c>
      <c r="O571" s="42"/>
      <c r="P571" s="202">
        <f>O571*H571</f>
        <v>0</v>
      </c>
      <c r="Q571" s="202">
        <v>0</v>
      </c>
      <c r="R571" s="202">
        <f>Q571*H571</f>
        <v>0</v>
      </c>
      <c r="S571" s="202">
        <v>0</v>
      </c>
      <c r="T571" s="203">
        <f>S571*H571</f>
        <v>0</v>
      </c>
      <c r="AR571" s="24" t="s">
        <v>465</v>
      </c>
      <c r="AT571" s="24" t="s">
        <v>176</v>
      </c>
      <c r="AU571" s="24" t="s">
        <v>82</v>
      </c>
      <c r="AY571" s="24" t="s">
        <v>173</v>
      </c>
      <c r="BE571" s="204">
        <f>IF(N571="základní",J571,0)</f>
        <v>0</v>
      </c>
      <c r="BF571" s="204">
        <f>IF(N571="snížená",J571,0)</f>
        <v>0</v>
      </c>
      <c r="BG571" s="204">
        <f>IF(N571="zákl. přenesená",J571,0)</f>
        <v>0</v>
      </c>
      <c r="BH571" s="204">
        <f>IF(N571="sníž. přenesená",J571,0)</f>
        <v>0</v>
      </c>
      <c r="BI571" s="204">
        <f>IF(N571="nulová",J571,0)</f>
        <v>0</v>
      </c>
      <c r="BJ571" s="24" t="s">
        <v>80</v>
      </c>
      <c r="BK571" s="204">
        <f>ROUND(I571*H571,2)</f>
        <v>0</v>
      </c>
      <c r="BL571" s="24" t="s">
        <v>465</v>
      </c>
      <c r="BM571" s="24" t="s">
        <v>1219</v>
      </c>
    </row>
    <row r="572" spans="2:63" s="10" customFormat="1" ht="29.85" customHeight="1">
      <c r="B572" s="176"/>
      <c r="C572" s="177"/>
      <c r="D572" s="190" t="s">
        <v>71</v>
      </c>
      <c r="E572" s="191" t="s">
        <v>1220</v>
      </c>
      <c r="F572" s="191" t="s">
        <v>1221</v>
      </c>
      <c r="G572" s="177"/>
      <c r="H572" s="177"/>
      <c r="I572" s="180"/>
      <c r="J572" s="192">
        <f>BK572</f>
        <v>0</v>
      </c>
      <c r="K572" s="177"/>
      <c r="L572" s="182"/>
      <c r="M572" s="183"/>
      <c r="N572" s="184"/>
      <c r="O572" s="184"/>
      <c r="P572" s="185">
        <f>SUM(P573:P584)</f>
        <v>0</v>
      </c>
      <c r="Q572" s="184"/>
      <c r="R572" s="185">
        <f>SUM(R573:R584)</f>
        <v>0.0008826760000000001</v>
      </c>
      <c r="S572" s="184"/>
      <c r="T572" s="186">
        <f>SUM(T573:T584)</f>
        <v>0</v>
      </c>
      <c r="AR572" s="187" t="s">
        <v>82</v>
      </c>
      <c r="AT572" s="188" t="s">
        <v>71</v>
      </c>
      <c r="AU572" s="188" t="s">
        <v>80</v>
      </c>
      <c r="AY572" s="187" t="s">
        <v>173</v>
      </c>
      <c r="BK572" s="189">
        <f>SUM(BK573:BK584)</f>
        <v>0</v>
      </c>
    </row>
    <row r="573" spans="2:65" s="1" customFormat="1" ht="31.5" customHeight="1">
      <c r="B573" s="41"/>
      <c r="C573" s="193" t="s">
        <v>574</v>
      </c>
      <c r="D573" s="193" t="s">
        <v>176</v>
      </c>
      <c r="E573" s="194" t="s">
        <v>1222</v>
      </c>
      <c r="F573" s="195" t="s">
        <v>1223</v>
      </c>
      <c r="G573" s="196" t="s">
        <v>179</v>
      </c>
      <c r="H573" s="197">
        <v>1.481</v>
      </c>
      <c r="I573" s="198"/>
      <c r="J573" s="199">
        <f>ROUND(I573*H573,2)</f>
        <v>0</v>
      </c>
      <c r="K573" s="195" t="s">
        <v>180</v>
      </c>
      <c r="L573" s="61"/>
      <c r="M573" s="200" t="s">
        <v>21</v>
      </c>
      <c r="N573" s="201" t="s">
        <v>43</v>
      </c>
      <c r="O573" s="42"/>
      <c r="P573" s="202">
        <f>O573*H573</f>
        <v>0</v>
      </c>
      <c r="Q573" s="202">
        <v>0.000272</v>
      </c>
      <c r="R573" s="202">
        <f>Q573*H573</f>
        <v>0.00040283200000000005</v>
      </c>
      <c r="S573" s="202">
        <v>0</v>
      </c>
      <c r="T573" s="203">
        <f>S573*H573</f>
        <v>0</v>
      </c>
      <c r="AR573" s="24" t="s">
        <v>465</v>
      </c>
      <c r="AT573" s="24" t="s">
        <v>176</v>
      </c>
      <c r="AU573" s="24" t="s">
        <v>82</v>
      </c>
      <c r="AY573" s="24" t="s">
        <v>173</v>
      </c>
      <c r="BE573" s="204">
        <f>IF(N573="základní",J573,0)</f>
        <v>0</v>
      </c>
      <c r="BF573" s="204">
        <f>IF(N573="snížená",J573,0)</f>
        <v>0</v>
      </c>
      <c r="BG573" s="204">
        <f>IF(N573="zákl. přenesená",J573,0)</f>
        <v>0</v>
      </c>
      <c r="BH573" s="204">
        <f>IF(N573="sníž. přenesená",J573,0)</f>
        <v>0</v>
      </c>
      <c r="BI573" s="204">
        <f>IF(N573="nulová",J573,0)</f>
        <v>0</v>
      </c>
      <c r="BJ573" s="24" t="s">
        <v>80</v>
      </c>
      <c r="BK573" s="204">
        <f>ROUND(I573*H573,2)</f>
        <v>0</v>
      </c>
      <c r="BL573" s="24" t="s">
        <v>465</v>
      </c>
      <c r="BM573" s="24" t="s">
        <v>1224</v>
      </c>
    </row>
    <row r="574" spans="2:51" s="11" customFormat="1" ht="13.5">
      <c r="B574" s="205"/>
      <c r="C574" s="206"/>
      <c r="D574" s="207" t="s">
        <v>183</v>
      </c>
      <c r="E574" s="208" t="s">
        <v>21</v>
      </c>
      <c r="F574" s="209" t="s">
        <v>229</v>
      </c>
      <c r="G574" s="206"/>
      <c r="H574" s="210" t="s">
        <v>21</v>
      </c>
      <c r="I574" s="211"/>
      <c r="J574" s="206"/>
      <c r="K574" s="206"/>
      <c r="L574" s="212"/>
      <c r="M574" s="213"/>
      <c r="N574" s="214"/>
      <c r="O574" s="214"/>
      <c r="P574" s="214"/>
      <c r="Q574" s="214"/>
      <c r="R574" s="214"/>
      <c r="S574" s="214"/>
      <c r="T574" s="215"/>
      <c r="AT574" s="216" t="s">
        <v>183</v>
      </c>
      <c r="AU574" s="216" t="s">
        <v>82</v>
      </c>
      <c r="AV574" s="11" t="s">
        <v>80</v>
      </c>
      <c r="AW574" s="11" t="s">
        <v>35</v>
      </c>
      <c r="AX574" s="11" t="s">
        <v>72</v>
      </c>
      <c r="AY574" s="216" t="s">
        <v>173</v>
      </c>
    </row>
    <row r="575" spans="2:51" s="11" customFormat="1" ht="13.5">
      <c r="B575" s="205"/>
      <c r="C575" s="206"/>
      <c r="D575" s="207" t="s">
        <v>183</v>
      </c>
      <c r="E575" s="208" t="s">
        <v>21</v>
      </c>
      <c r="F575" s="209" t="s">
        <v>1225</v>
      </c>
      <c r="G575" s="206"/>
      <c r="H575" s="210" t="s">
        <v>21</v>
      </c>
      <c r="I575" s="211"/>
      <c r="J575" s="206"/>
      <c r="K575" s="206"/>
      <c r="L575" s="212"/>
      <c r="M575" s="213"/>
      <c r="N575" s="214"/>
      <c r="O575" s="214"/>
      <c r="P575" s="214"/>
      <c r="Q575" s="214"/>
      <c r="R575" s="214"/>
      <c r="S575" s="214"/>
      <c r="T575" s="215"/>
      <c r="AT575" s="216" t="s">
        <v>183</v>
      </c>
      <c r="AU575" s="216" t="s">
        <v>82</v>
      </c>
      <c r="AV575" s="11" t="s">
        <v>80</v>
      </c>
      <c r="AW575" s="11" t="s">
        <v>35</v>
      </c>
      <c r="AX575" s="11" t="s">
        <v>72</v>
      </c>
      <c r="AY575" s="216" t="s">
        <v>173</v>
      </c>
    </row>
    <row r="576" spans="2:51" s="11" customFormat="1" ht="13.5">
      <c r="B576" s="205"/>
      <c r="C576" s="206"/>
      <c r="D576" s="207" t="s">
        <v>183</v>
      </c>
      <c r="E576" s="208" t="s">
        <v>21</v>
      </c>
      <c r="F576" s="209" t="s">
        <v>1226</v>
      </c>
      <c r="G576" s="206"/>
      <c r="H576" s="210" t="s">
        <v>21</v>
      </c>
      <c r="I576" s="211"/>
      <c r="J576" s="206"/>
      <c r="K576" s="206"/>
      <c r="L576" s="212"/>
      <c r="M576" s="213"/>
      <c r="N576" s="214"/>
      <c r="O576" s="214"/>
      <c r="P576" s="214"/>
      <c r="Q576" s="214"/>
      <c r="R576" s="214"/>
      <c r="S576" s="214"/>
      <c r="T576" s="215"/>
      <c r="AT576" s="216" t="s">
        <v>183</v>
      </c>
      <c r="AU576" s="216" t="s">
        <v>82</v>
      </c>
      <c r="AV576" s="11" t="s">
        <v>80</v>
      </c>
      <c r="AW576" s="11" t="s">
        <v>35</v>
      </c>
      <c r="AX576" s="11" t="s">
        <v>72</v>
      </c>
      <c r="AY576" s="216" t="s">
        <v>173</v>
      </c>
    </row>
    <row r="577" spans="2:51" s="12" customFormat="1" ht="13.5">
      <c r="B577" s="217"/>
      <c r="C577" s="218"/>
      <c r="D577" s="207" t="s">
        <v>183</v>
      </c>
      <c r="E577" s="219" t="s">
        <v>21</v>
      </c>
      <c r="F577" s="220" t="s">
        <v>1133</v>
      </c>
      <c r="G577" s="218"/>
      <c r="H577" s="221">
        <v>1.481</v>
      </c>
      <c r="I577" s="222"/>
      <c r="J577" s="218"/>
      <c r="K577" s="218"/>
      <c r="L577" s="223"/>
      <c r="M577" s="224"/>
      <c r="N577" s="225"/>
      <c r="O577" s="225"/>
      <c r="P577" s="225"/>
      <c r="Q577" s="225"/>
      <c r="R577" s="225"/>
      <c r="S577" s="225"/>
      <c r="T577" s="226"/>
      <c r="AT577" s="227" t="s">
        <v>183</v>
      </c>
      <c r="AU577" s="227" t="s">
        <v>82</v>
      </c>
      <c r="AV577" s="12" t="s">
        <v>82</v>
      </c>
      <c r="AW577" s="12" t="s">
        <v>35</v>
      </c>
      <c r="AX577" s="12" t="s">
        <v>72</v>
      </c>
      <c r="AY577" s="227" t="s">
        <v>173</v>
      </c>
    </row>
    <row r="578" spans="2:51" s="14" customFormat="1" ht="13.5">
      <c r="B578" s="243"/>
      <c r="C578" s="244"/>
      <c r="D578" s="239" t="s">
        <v>183</v>
      </c>
      <c r="E578" s="254" t="s">
        <v>21</v>
      </c>
      <c r="F578" s="255" t="s">
        <v>204</v>
      </c>
      <c r="G578" s="244"/>
      <c r="H578" s="256">
        <v>1.481</v>
      </c>
      <c r="I578" s="248"/>
      <c r="J578" s="244"/>
      <c r="K578" s="244"/>
      <c r="L578" s="249"/>
      <c r="M578" s="250"/>
      <c r="N578" s="251"/>
      <c r="O578" s="251"/>
      <c r="P578" s="251"/>
      <c r="Q578" s="251"/>
      <c r="R578" s="251"/>
      <c r="S578" s="251"/>
      <c r="T578" s="252"/>
      <c r="AT578" s="253" t="s">
        <v>183</v>
      </c>
      <c r="AU578" s="253" t="s">
        <v>82</v>
      </c>
      <c r="AV578" s="14" t="s">
        <v>181</v>
      </c>
      <c r="AW578" s="14" t="s">
        <v>35</v>
      </c>
      <c r="AX578" s="14" t="s">
        <v>80</v>
      </c>
      <c r="AY578" s="253" t="s">
        <v>173</v>
      </c>
    </row>
    <row r="579" spans="2:65" s="1" customFormat="1" ht="31.5" customHeight="1">
      <c r="B579" s="41"/>
      <c r="C579" s="193" t="s">
        <v>577</v>
      </c>
      <c r="D579" s="193" t="s">
        <v>176</v>
      </c>
      <c r="E579" s="194" t="s">
        <v>1227</v>
      </c>
      <c r="F579" s="195" t="s">
        <v>1228</v>
      </c>
      <c r="G579" s="196" t="s">
        <v>179</v>
      </c>
      <c r="H579" s="197">
        <v>1.481</v>
      </c>
      <c r="I579" s="198"/>
      <c r="J579" s="199">
        <f>ROUND(I579*H579,2)</f>
        <v>0</v>
      </c>
      <c r="K579" s="195" t="s">
        <v>180</v>
      </c>
      <c r="L579" s="61"/>
      <c r="M579" s="200" t="s">
        <v>21</v>
      </c>
      <c r="N579" s="201" t="s">
        <v>43</v>
      </c>
      <c r="O579" s="42"/>
      <c r="P579" s="202">
        <f>O579*H579</f>
        <v>0</v>
      </c>
      <c r="Q579" s="202">
        <v>0.000324</v>
      </c>
      <c r="R579" s="202">
        <f>Q579*H579</f>
        <v>0.00047984400000000005</v>
      </c>
      <c r="S579" s="202">
        <v>0</v>
      </c>
      <c r="T579" s="203">
        <f>S579*H579</f>
        <v>0</v>
      </c>
      <c r="AR579" s="24" t="s">
        <v>465</v>
      </c>
      <c r="AT579" s="24" t="s">
        <v>176</v>
      </c>
      <c r="AU579" s="24" t="s">
        <v>82</v>
      </c>
      <c r="AY579" s="24" t="s">
        <v>173</v>
      </c>
      <c r="BE579" s="204">
        <f>IF(N579="základní",J579,0)</f>
        <v>0</v>
      </c>
      <c r="BF579" s="204">
        <f>IF(N579="snížená",J579,0)</f>
        <v>0</v>
      </c>
      <c r="BG579" s="204">
        <f>IF(N579="zákl. přenesená",J579,0)</f>
        <v>0</v>
      </c>
      <c r="BH579" s="204">
        <f>IF(N579="sníž. přenesená",J579,0)</f>
        <v>0</v>
      </c>
      <c r="BI579" s="204">
        <f>IF(N579="nulová",J579,0)</f>
        <v>0</v>
      </c>
      <c r="BJ579" s="24" t="s">
        <v>80</v>
      </c>
      <c r="BK579" s="204">
        <f>ROUND(I579*H579,2)</f>
        <v>0</v>
      </c>
      <c r="BL579" s="24" t="s">
        <v>465</v>
      </c>
      <c r="BM579" s="24" t="s">
        <v>1229</v>
      </c>
    </row>
    <row r="580" spans="2:51" s="11" customFormat="1" ht="13.5">
      <c r="B580" s="205"/>
      <c r="C580" s="206"/>
      <c r="D580" s="207" t="s">
        <v>183</v>
      </c>
      <c r="E580" s="208" t="s">
        <v>21</v>
      </c>
      <c r="F580" s="209" t="s">
        <v>229</v>
      </c>
      <c r="G580" s="206"/>
      <c r="H580" s="210" t="s">
        <v>21</v>
      </c>
      <c r="I580" s="211"/>
      <c r="J580" s="206"/>
      <c r="K580" s="206"/>
      <c r="L580" s="212"/>
      <c r="M580" s="213"/>
      <c r="N580" s="214"/>
      <c r="O580" s="214"/>
      <c r="P580" s="214"/>
      <c r="Q580" s="214"/>
      <c r="R580" s="214"/>
      <c r="S580" s="214"/>
      <c r="T580" s="215"/>
      <c r="AT580" s="216" t="s">
        <v>183</v>
      </c>
      <c r="AU580" s="216" t="s">
        <v>82</v>
      </c>
      <c r="AV580" s="11" t="s">
        <v>80</v>
      </c>
      <c r="AW580" s="11" t="s">
        <v>35</v>
      </c>
      <c r="AX580" s="11" t="s">
        <v>72</v>
      </c>
      <c r="AY580" s="216" t="s">
        <v>173</v>
      </c>
    </row>
    <row r="581" spans="2:51" s="11" customFormat="1" ht="13.5">
      <c r="B581" s="205"/>
      <c r="C581" s="206"/>
      <c r="D581" s="207" t="s">
        <v>183</v>
      </c>
      <c r="E581" s="208" t="s">
        <v>21</v>
      </c>
      <c r="F581" s="209" t="s">
        <v>1225</v>
      </c>
      <c r="G581" s="206"/>
      <c r="H581" s="210" t="s">
        <v>21</v>
      </c>
      <c r="I581" s="211"/>
      <c r="J581" s="206"/>
      <c r="K581" s="206"/>
      <c r="L581" s="212"/>
      <c r="M581" s="213"/>
      <c r="N581" s="214"/>
      <c r="O581" s="214"/>
      <c r="P581" s="214"/>
      <c r="Q581" s="214"/>
      <c r="R581" s="214"/>
      <c r="S581" s="214"/>
      <c r="T581" s="215"/>
      <c r="AT581" s="216" t="s">
        <v>183</v>
      </c>
      <c r="AU581" s="216" t="s">
        <v>82</v>
      </c>
      <c r="AV581" s="11" t="s">
        <v>80</v>
      </c>
      <c r="AW581" s="11" t="s">
        <v>35</v>
      </c>
      <c r="AX581" s="11" t="s">
        <v>72</v>
      </c>
      <c r="AY581" s="216" t="s">
        <v>173</v>
      </c>
    </row>
    <row r="582" spans="2:51" s="11" customFormat="1" ht="13.5">
      <c r="B582" s="205"/>
      <c r="C582" s="206"/>
      <c r="D582" s="207" t="s">
        <v>183</v>
      </c>
      <c r="E582" s="208" t="s">
        <v>21</v>
      </c>
      <c r="F582" s="209" t="s">
        <v>1226</v>
      </c>
      <c r="G582" s="206"/>
      <c r="H582" s="210" t="s">
        <v>21</v>
      </c>
      <c r="I582" s="211"/>
      <c r="J582" s="206"/>
      <c r="K582" s="206"/>
      <c r="L582" s="212"/>
      <c r="M582" s="213"/>
      <c r="N582" s="214"/>
      <c r="O582" s="214"/>
      <c r="P582" s="214"/>
      <c r="Q582" s="214"/>
      <c r="R582" s="214"/>
      <c r="S582" s="214"/>
      <c r="T582" s="215"/>
      <c r="AT582" s="216" t="s">
        <v>183</v>
      </c>
      <c r="AU582" s="216" t="s">
        <v>82</v>
      </c>
      <c r="AV582" s="11" t="s">
        <v>80</v>
      </c>
      <c r="AW582" s="11" t="s">
        <v>35</v>
      </c>
      <c r="AX582" s="11" t="s">
        <v>72</v>
      </c>
      <c r="AY582" s="216" t="s">
        <v>173</v>
      </c>
    </row>
    <row r="583" spans="2:51" s="12" customFormat="1" ht="13.5">
      <c r="B583" s="217"/>
      <c r="C583" s="218"/>
      <c r="D583" s="207" t="s">
        <v>183</v>
      </c>
      <c r="E583" s="219" t="s">
        <v>21</v>
      </c>
      <c r="F583" s="220" t="s">
        <v>1133</v>
      </c>
      <c r="G583" s="218"/>
      <c r="H583" s="221">
        <v>1.481</v>
      </c>
      <c r="I583" s="222"/>
      <c r="J583" s="218"/>
      <c r="K583" s="218"/>
      <c r="L583" s="223"/>
      <c r="M583" s="224"/>
      <c r="N583" s="225"/>
      <c r="O583" s="225"/>
      <c r="P583" s="225"/>
      <c r="Q583" s="225"/>
      <c r="R583" s="225"/>
      <c r="S583" s="225"/>
      <c r="T583" s="226"/>
      <c r="AT583" s="227" t="s">
        <v>183</v>
      </c>
      <c r="AU583" s="227" t="s">
        <v>82</v>
      </c>
      <c r="AV583" s="12" t="s">
        <v>82</v>
      </c>
      <c r="AW583" s="12" t="s">
        <v>35</v>
      </c>
      <c r="AX583" s="12" t="s">
        <v>72</v>
      </c>
      <c r="AY583" s="227" t="s">
        <v>173</v>
      </c>
    </row>
    <row r="584" spans="2:51" s="14" customFormat="1" ht="13.5">
      <c r="B584" s="243"/>
      <c r="C584" s="244"/>
      <c r="D584" s="207" t="s">
        <v>183</v>
      </c>
      <c r="E584" s="245" t="s">
        <v>21</v>
      </c>
      <c r="F584" s="246" t="s">
        <v>204</v>
      </c>
      <c r="G584" s="244"/>
      <c r="H584" s="247">
        <v>1.481</v>
      </c>
      <c r="I584" s="248"/>
      <c r="J584" s="244"/>
      <c r="K584" s="244"/>
      <c r="L584" s="249"/>
      <c r="M584" s="250"/>
      <c r="N584" s="251"/>
      <c r="O584" s="251"/>
      <c r="P584" s="251"/>
      <c r="Q584" s="251"/>
      <c r="R584" s="251"/>
      <c r="S584" s="251"/>
      <c r="T584" s="252"/>
      <c r="AT584" s="253" t="s">
        <v>183</v>
      </c>
      <c r="AU584" s="253" t="s">
        <v>82</v>
      </c>
      <c r="AV584" s="14" t="s">
        <v>181</v>
      </c>
      <c r="AW584" s="14" t="s">
        <v>35</v>
      </c>
      <c r="AX584" s="14" t="s">
        <v>80</v>
      </c>
      <c r="AY584" s="253" t="s">
        <v>173</v>
      </c>
    </row>
    <row r="585" spans="2:63" s="10" customFormat="1" ht="29.85" customHeight="1">
      <c r="B585" s="176"/>
      <c r="C585" s="177"/>
      <c r="D585" s="190" t="s">
        <v>71</v>
      </c>
      <c r="E585" s="191" t="s">
        <v>1230</v>
      </c>
      <c r="F585" s="191" t="s">
        <v>1231</v>
      </c>
      <c r="G585" s="177"/>
      <c r="H585" s="177"/>
      <c r="I585" s="180"/>
      <c r="J585" s="192">
        <f>BK585</f>
        <v>0</v>
      </c>
      <c r="K585" s="177"/>
      <c r="L585" s="182"/>
      <c r="M585" s="183"/>
      <c r="N585" s="184"/>
      <c r="O585" s="184"/>
      <c r="P585" s="185">
        <f>SUM(P586:P1406)</f>
        <v>0</v>
      </c>
      <c r="Q585" s="184"/>
      <c r="R585" s="185">
        <f>SUM(R586:R1406)</f>
        <v>1.0834020483</v>
      </c>
      <c r="S585" s="184"/>
      <c r="T585" s="186">
        <f>SUM(T586:T1406)</f>
        <v>0.21450884</v>
      </c>
      <c r="AR585" s="187" t="s">
        <v>82</v>
      </c>
      <c r="AT585" s="188" t="s">
        <v>71</v>
      </c>
      <c r="AU585" s="188" t="s">
        <v>80</v>
      </c>
      <c r="AY585" s="187" t="s">
        <v>173</v>
      </c>
      <c r="BK585" s="189">
        <f>SUM(BK586:BK1406)</f>
        <v>0</v>
      </c>
    </row>
    <row r="586" spans="2:65" s="1" customFormat="1" ht="22.5" customHeight="1">
      <c r="B586" s="41"/>
      <c r="C586" s="193" t="s">
        <v>583</v>
      </c>
      <c r="D586" s="193" t="s">
        <v>176</v>
      </c>
      <c r="E586" s="194" t="s">
        <v>1232</v>
      </c>
      <c r="F586" s="195" t="s">
        <v>1233</v>
      </c>
      <c r="G586" s="196" t="s">
        <v>179</v>
      </c>
      <c r="H586" s="197">
        <v>293.19</v>
      </c>
      <c r="I586" s="198"/>
      <c r="J586" s="199">
        <f>ROUND(I586*H586,2)</f>
        <v>0</v>
      </c>
      <c r="K586" s="195" t="s">
        <v>180</v>
      </c>
      <c r="L586" s="61"/>
      <c r="M586" s="200" t="s">
        <v>21</v>
      </c>
      <c r="N586" s="201" t="s">
        <v>43</v>
      </c>
      <c r="O586" s="42"/>
      <c r="P586" s="202">
        <f>O586*H586</f>
        <v>0</v>
      </c>
      <c r="Q586" s="202">
        <v>0</v>
      </c>
      <c r="R586" s="202">
        <f>Q586*H586</f>
        <v>0</v>
      </c>
      <c r="S586" s="202">
        <v>0</v>
      </c>
      <c r="T586" s="203">
        <f>S586*H586</f>
        <v>0</v>
      </c>
      <c r="AR586" s="24" t="s">
        <v>465</v>
      </c>
      <c r="AT586" s="24" t="s">
        <v>176</v>
      </c>
      <c r="AU586" s="24" t="s">
        <v>82</v>
      </c>
      <c r="AY586" s="24" t="s">
        <v>173</v>
      </c>
      <c r="BE586" s="204">
        <f>IF(N586="základní",J586,0)</f>
        <v>0</v>
      </c>
      <c r="BF586" s="204">
        <f>IF(N586="snížená",J586,0)</f>
        <v>0</v>
      </c>
      <c r="BG586" s="204">
        <f>IF(N586="zákl. přenesená",J586,0)</f>
        <v>0</v>
      </c>
      <c r="BH586" s="204">
        <f>IF(N586="sníž. přenesená",J586,0)</f>
        <v>0</v>
      </c>
      <c r="BI586" s="204">
        <f>IF(N586="nulová",J586,0)</f>
        <v>0</v>
      </c>
      <c r="BJ586" s="24" t="s">
        <v>80</v>
      </c>
      <c r="BK586" s="204">
        <f>ROUND(I586*H586,2)</f>
        <v>0</v>
      </c>
      <c r="BL586" s="24" t="s">
        <v>465</v>
      </c>
      <c r="BM586" s="24" t="s">
        <v>1234</v>
      </c>
    </row>
    <row r="587" spans="2:51" s="12" customFormat="1" ht="13.5">
      <c r="B587" s="217"/>
      <c r="C587" s="218"/>
      <c r="D587" s="207" t="s">
        <v>183</v>
      </c>
      <c r="E587" s="219" t="s">
        <v>21</v>
      </c>
      <c r="F587" s="220" t="s">
        <v>21</v>
      </c>
      <c r="G587" s="218"/>
      <c r="H587" s="221">
        <v>0</v>
      </c>
      <c r="I587" s="222"/>
      <c r="J587" s="218"/>
      <c r="K587" s="218"/>
      <c r="L587" s="223"/>
      <c r="M587" s="224"/>
      <c r="N587" s="225"/>
      <c r="O587" s="225"/>
      <c r="P587" s="225"/>
      <c r="Q587" s="225"/>
      <c r="R587" s="225"/>
      <c r="S587" s="225"/>
      <c r="T587" s="226"/>
      <c r="AT587" s="227" t="s">
        <v>183</v>
      </c>
      <c r="AU587" s="227" t="s">
        <v>82</v>
      </c>
      <c r="AV587" s="12" t="s">
        <v>82</v>
      </c>
      <c r="AW587" s="12" t="s">
        <v>35</v>
      </c>
      <c r="AX587" s="12" t="s">
        <v>72</v>
      </c>
      <c r="AY587" s="227" t="s">
        <v>173</v>
      </c>
    </row>
    <row r="588" spans="2:51" s="11" customFormat="1" ht="13.5">
      <c r="B588" s="205"/>
      <c r="C588" s="206"/>
      <c r="D588" s="207" t="s">
        <v>183</v>
      </c>
      <c r="E588" s="208" t="s">
        <v>21</v>
      </c>
      <c r="F588" s="209" t="s">
        <v>1235</v>
      </c>
      <c r="G588" s="206"/>
      <c r="H588" s="210" t="s">
        <v>21</v>
      </c>
      <c r="I588" s="211"/>
      <c r="J588" s="206"/>
      <c r="K588" s="206"/>
      <c r="L588" s="212"/>
      <c r="M588" s="213"/>
      <c r="N588" s="214"/>
      <c r="O588" s="214"/>
      <c r="P588" s="214"/>
      <c r="Q588" s="214"/>
      <c r="R588" s="214"/>
      <c r="S588" s="214"/>
      <c r="T588" s="215"/>
      <c r="AT588" s="216" t="s">
        <v>183</v>
      </c>
      <c r="AU588" s="216" t="s">
        <v>82</v>
      </c>
      <c r="AV588" s="11" t="s">
        <v>80</v>
      </c>
      <c r="AW588" s="11" t="s">
        <v>35</v>
      </c>
      <c r="AX588" s="11" t="s">
        <v>72</v>
      </c>
      <c r="AY588" s="216" t="s">
        <v>173</v>
      </c>
    </row>
    <row r="589" spans="2:51" s="12" customFormat="1" ht="13.5">
      <c r="B589" s="217"/>
      <c r="C589" s="218"/>
      <c r="D589" s="207" t="s">
        <v>183</v>
      </c>
      <c r="E589" s="219" t="s">
        <v>21</v>
      </c>
      <c r="F589" s="220" t="s">
        <v>21</v>
      </c>
      <c r="G589" s="218"/>
      <c r="H589" s="221">
        <v>0</v>
      </c>
      <c r="I589" s="222"/>
      <c r="J589" s="218"/>
      <c r="K589" s="218"/>
      <c r="L589" s="223"/>
      <c r="M589" s="224"/>
      <c r="N589" s="225"/>
      <c r="O589" s="225"/>
      <c r="P589" s="225"/>
      <c r="Q589" s="225"/>
      <c r="R589" s="225"/>
      <c r="S589" s="225"/>
      <c r="T589" s="226"/>
      <c r="AT589" s="227" t="s">
        <v>183</v>
      </c>
      <c r="AU589" s="227" t="s">
        <v>82</v>
      </c>
      <c r="AV589" s="12" t="s">
        <v>82</v>
      </c>
      <c r="AW589" s="12" t="s">
        <v>35</v>
      </c>
      <c r="AX589" s="12" t="s">
        <v>72</v>
      </c>
      <c r="AY589" s="227" t="s">
        <v>173</v>
      </c>
    </row>
    <row r="590" spans="2:51" s="11" customFormat="1" ht="13.5">
      <c r="B590" s="205"/>
      <c r="C590" s="206"/>
      <c r="D590" s="207" t="s">
        <v>183</v>
      </c>
      <c r="E590" s="208" t="s">
        <v>21</v>
      </c>
      <c r="F590" s="209" t="s">
        <v>845</v>
      </c>
      <c r="G590" s="206"/>
      <c r="H590" s="210" t="s">
        <v>21</v>
      </c>
      <c r="I590" s="211"/>
      <c r="J590" s="206"/>
      <c r="K590" s="206"/>
      <c r="L590" s="212"/>
      <c r="M590" s="213"/>
      <c r="N590" s="214"/>
      <c r="O590" s="214"/>
      <c r="P590" s="214"/>
      <c r="Q590" s="214"/>
      <c r="R590" s="214"/>
      <c r="S590" s="214"/>
      <c r="T590" s="215"/>
      <c r="AT590" s="216" t="s">
        <v>183</v>
      </c>
      <c r="AU590" s="216" t="s">
        <v>82</v>
      </c>
      <c r="AV590" s="11" t="s">
        <v>80</v>
      </c>
      <c r="AW590" s="11" t="s">
        <v>35</v>
      </c>
      <c r="AX590" s="11" t="s">
        <v>72</v>
      </c>
      <c r="AY590" s="216" t="s">
        <v>173</v>
      </c>
    </row>
    <row r="591" spans="2:51" s="11" customFormat="1" ht="13.5">
      <c r="B591" s="205"/>
      <c r="C591" s="206"/>
      <c r="D591" s="207" t="s">
        <v>183</v>
      </c>
      <c r="E591" s="208" t="s">
        <v>21</v>
      </c>
      <c r="F591" s="209" t="s">
        <v>1235</v>
      </c>
      <c r="G591" s="206"/>
      <c r="H591" s="210" t="s">
        <v>21</v>
      </c>
      <c r="I591" s="211"/>
      <c r="J591" s="206"/>
      <c r="K591" s="206"/>
      <c r="L591" s="212"/>
      <c r="M591" s="213"/>
      <c r="N591" s="214"/>
      <c r="O591" s="214"/>
      <c r="P591" s="214"/>
      <c r="Q591" s="214"/>
      <c r="R591" s="214"/>
      <c r="S591" s="214"/>
      <c r="T591" s="215"/>
      <c r="AT591" s="216" t="s">
        <v>183</v>
      </c>
      <c r="AU591" s="216" t="s">
        <v>82</v>
      </c>
      <c r="AV591" s="11" t="s">
        <v>80</v>
      </c>
      <c r="AW591" s="11" t="s">
        <v>35</v>
      </c>
      <c r="AX591" s="11" t="s">
        <v>72</v>
      </c>
      <c r="AY591" s="216" t="s">
        <v>173</v>
      </c>
    </row>
    <row r="592" spans="2:51" s="12" customFormat="1" ht="13.5">
      <c r="B592" s="217"/>
      <c r="C592" s="218"/>
      <c r="D592" s="207" t="s">
        <v>183</v>
      </c>
      <c r="E592" s="219" t="s">
        <v>21</v>
      </c>
      <c r="F592" s="220" t="s">
        <v>605</v>
      </c>
      <c r="G592" s="218"/>
      <c r="H592" s="221">
        <v>50.19</v>
      </c>
      <c r="I592" s="222"/>
      <c r="J592" s="218"/>
      <c r="K592" s="218"/>
      <c r="L592" s="223"/>
      <c r="M592" s="224"/>
      <c r="N592" s="225"/>
      <c r="O592" s="225"/>
      <c r="P592" s="225"/>
      <c r="Q592" s="225"/>
      <c r="R592" s="225"/>
      <c r="S592" s="225"/>
      <c r="T592" s="226"/>
      <c r="AT592" s="227" t="s">
        <v>183</v>
      </c>
      <c r="AU592" s="227" t="s">
        <v>82</v>
      </c>
      <c r="AV592" s="12" t="s">
        <v>82</v>
      </c>
      <c r="AW592" s="12" t="s">
        <v>35</v>
      </c>
      <c r="AX592" s="12" t="s">
        <v>72</v>
      </c>
      <c r="AY592" s="227" t="s">
        <v>173</v>
      </c>
    </row>
    <row r="593" spans="2:51" s="11" customFormat="1" ht="13.5">
      <c r="B593" s="205"/>
      <c r="C593" s="206"/>
      <c r="D593" s="207" t="s">
        <v>183</v>
      </c>
      <c r="E593" s="208" t="s">
        <v>21</v>
      </c>
      <c r="F593" s="209" t="s">
        <v>846</v>
      </c>
      <c r="G593" s="206"/>
      <c r="H593" s="210" t="s">
        <v>21</v>
      </c>
      <c r="I593" s="211"/>
      <c r="J593" s="206"/>
      <c r="K593" s="206"/>
      <c r="L593" s="212"/>
      <c r="M593" s="213"/>
      <c r="N593" s="214"/>
      <c r="O593" s="214"/>
      <c r="P593" s="214"/>
      <c r="Q593" s="214"/>
      <c r="R593" s="214"/>
      <c r="S593" s="214"/>
      <c r="T593" s="215"/>
      <c r="AT593" s="216" t="s">
        <v>183</v>
      </c>
      <c r="AU593" s="216" t="s">
        <v>82</v>
      </c>
      <c r="AV593" s="11" t="s">
        <v>80</v>
      </c>
      <c r="AW593" s="11" t="s">
        <v>35</v>
      </c>
      <c r="AX593" s="11" t="s">
        <v>72</v>
      </c>
      <c r="AY593" s="216" t="s">
        <v>173</v>
      </c>
    </row>
    <row r="594" spans="2:51" s="11" customFormat="1" ht="13.5">
      <c r="B594" s="205"/>
      <c r="C594" s="206"/>
      <c r="D594" s="207" t="s">
        <v>183</v>
      </c>
      <c r="E594" s="208" t="s">
        <v>21</v>
      </c>
      <c r="F594" s="209" t="s">
        <v>1235</v>
      </c>
      <c r="G594" s="206"/>
      <c r="H594" s="210" t="s">
        <v>21</v>
      </c>
      <c r="I594" s="211"/>
      <c r="J594" s="206"/>
      <c r="K594" s="206"/>
      <c r="L594" s="212"/>
      <c r="M594" s="213"/>
      <c r="N594" s="214"/>
      <c r="O594" s="214"/>
      <c r="P594" s="214"/>
      <c r="Q594" s="214"/>
      <c r="R594" s="214"/>
      <c r="S594" s="214"/>
      <c r="T594" s="215"/>
      <c r="AT594" s="216" t="s">
        <v>183</v>
      </c>
      <c r="AU594" s="216" t="s">
        <v>82</v>
      </c>
      <c r="AV594" s="11" t="s">
        <v>80</v>
      </c>
      <c r="AW594" s="11" t="s">
        <v>35</v>
      </c>
      <c r="AX594" s="11" t="s">
        <v>72</v>
      </c>
      <c r="AY594" s="216" t="s">
        <v>173</v>
      </c>
    </row>
    <row r="595" spans="2:51" s="12" customFormat="1" ht="13.5">
      <c r="B595" s="217"/>
      <c r="C595" s="218"/>
      <c r="D595" s="207" t="s">
        <v>183</v>
      </c>
      <c r="E595" s="219" t="s">
        <v>21</v>
      </c>
      <c r="F595" s="220" t="s">
        <v>847</v>
      </c>
      <c r="G595" s="218"/>
      <c r="H595" s="221">
        <v>38.05</v>
      </c>
      <c r="I595" s="222"/>
      <c r="J595" s="218"/>
      <c r="K595" s="218"/>
      <c r="L595" s="223"/>
      <c r="M595" s="224"/>
      <c r="N595" s="225"/>
      <c r="O595" s="225"/>
      <c r="P595" s="225"/>
      <c r="Q595" s="225"/>
      <c r="R595" s="225"/>
      <c r="S595" s="225"/>
      <c r="T595" s="226"/>
      <c r="AT595" s="227" t="s">
        <v>183</v>
      </c>
      <c r="AU595" s="227" t="s">
        <v>82</v>
      </c>
      <c r="AV595" s="12" t="s">
        <v>82</v>
      </c>
      <c r="AW595" s="12" t="s">
        <v>35</v>
      </c>
      <c r="AX595" s="12" t="s">
        <v>72</v>
      </c>
      <c r="AY595" s="227" t="s">
        <v>173</v>
      </c>
    </row>
    <row r="596" spans="2:51" s="11" customFormat="1" ht="13.5">
      <c r="B596" s="205"/>
      <c r="C596" s="206"/>
      <c r="D596" s="207" t="s">
        <v>183</v>
      </c>
      <c r="E596" s="208" t="s">
        <v>21</v>
      </c>
      <c r="F596" s="209" t="s">
        <v>663</v>
      </c>
      <c r="G596" s="206"/>
      <c r="H596" s="210" t="s">
        <v>21</v>
      </c>
      <c r="I596" s="211"/>
      <c r="J596" s="206"/>
      <c r="K596" s="206"/>
      <c r="L596" s="212"/>
      <c r="M596" s="213"/>
      <c r="N596" s="214"/>
      <c r="O596" s="214"/>
      <c r="P596" s="214"/>
      <c r="Q596" s="214"/>
      <c r="R596" s="214"/>
      <c r="S596" s="214"/>
      <c r="T596" s="215"/>
      <c r="AT596" s="216" t="s">
        <v>183</v>
      </c>
      <c r="AU596" s="216" t="s">
        <v>82</v>
      </c>
      <c r="AV596" s="11" t="s">
        <v>80</v>
      </c>
      <c r="AW596" s="11" t="s">
        <v>35</v>
      </c>
      <c r="AX596" s="11" t="s">
        <v>72</v>
      </c>
      <c r="AY596" s="216" t="s">
        <v>173</v>
      </c>
    </row>
    <row r="597" spans="2:51" s="11" customFormat="1" ht="13.5">
      <c r="B597" s="205"/>
      <c r="C597" s="206"/>
      <c r="D597" s="207" t="s">
        <v>183</v>
      </c>
      <c r="E597" s="208" t="s">
        <v>21</v>
      </c>
      <c r="F597" s="209" t="s">
        <v>1235</v>
      </c>
      <c r="G597" s="206"/>
      <c r="H597" s="210" t="s">
        <v>21</v>
      </c>
      <c r="I597" s="211"/>
      <c r="J597" s="206"/>
      <c r="K597" s="206"/>
      <c r="L597" s="212"/>
      <c r="M597" s="213"/>
      <c r="N597" s="214"/>
      <c r="O597" s="214"/>
      <c r="P597" s="214"/>
      <c r="Q597" s="214"/>
      <c r="R597" s="214"/>
      <c r="S597" s="214"/>
      <c r="T597" s="215"/>
      <c r="AT597" s="216" t="s">
        <v>183</v>
      </c>
      <c r="AU597" s="216" t="s">
        <v>82</v>
      </c>
      <c r="AV597" s="11" t="s">
        <v>80</v>
      </c>
      <c r="AW597" s="11" t="s">
        <v>35</v>
      </c>
      <c r="AX597" s="11" t="s">
        <v>72</v>
      </c>
      <c r="AY597" s="216" t="s">
        <v>173</v>
      </c>
    </row>
    <row r="598" spans="2:51" s="12" customFormat="1" ht="13.5">
      <c r="B598" s="217"/>
      <c r="C598" s="218"/>
      <c r="D598" s="207" t="s">
        <v>183</v>
      </c>
      <c r="E598" s="219" t="s">
        <v>21</v>
      </c>
      <c r="F598" s="220" t="s">
        <v>799</v>
      </c>
      <c r="G598" s="218"/>
      <c r="H598" s="221">
        <v>12.35</v>
      </c>
      <c r="I598" s="222"/>
      <c r="J598" s="218"/>
      <c r="K598" s="218"/>
      <c r="L598" s="223"/>
      <c r="M598" s="224"/>
      <c r="N598" s="225"/>
      <c r="O598" s="225"/>
      <c r="P598" s="225"/>
      <c r="Q598" s="225"/>
      <c r="R598" s="225"/>
      <c r="S598" s="225"/>
      <c r="T598" s="226"/>
      <c r="AT598" s="227" t="s">
        <v>183</v>
      </c>
      <c r="AU598" s="227" t="s">
        <v>82</v>
      </c>
      <c r="AV598" s="12" t="s">
        <v>82</v>
      </c>
      <c r="AW598" s="12" t="s">
        <v>35</v>
      </c>
      <c r="AX598" s="12" t="s">
        <v>72</v>
      </c>
      <c r="AY598" s="227" t="s">
        <v>173</v>
      </c>
    </row>
    <row r="599" spans="2:51" s="11" customFormat="1" ht="13.5">
      <c r="B599" s="205"/>
      <c r="C599" s="206"/>
      <c r="D599" s="207" t="s">
        <v>183</v>
      </c>
      <c r="E599" s="208" t="s">
        <v>21</v>
      </c>
      <c r="F599" s="209" t="s">
        <v>324</v>
      </c>
      <c r="G599" s="206"/>
      <c r="H599" s="210" t="s">
        <v>21</v>
      </c>
      <c r="I599" s="211"/>
      <c r="J599" s="206"/>
      <c r="K599" s="206"/>
      <c r="L599" s="212"/>
      <c r="M599" s="213"/>
      <c r="N599" s="214"/>
      <c r="O599" s="214"/>
      <c r="P599" s="214"/>
      <c r="Q599" s="214"/>
      <c r="R599" s="214"/>
      <c r="S599" s="214"/>
      <c r="T599" s="215"/>
      <c r="AT599" s="216" t="s">
        <v>183</v>
      </c>
      <c r="AU599" s="216" t="s">
        <v>82</v>
      </c>
      <c r="AV599" s="11" t="s">
        <v>80</v>
      </c>
      <c r="AW599" s="11" t="s">
        <v>35</v>
      </c>
      <c r="AX599" s="11" t="s">
        <v>72</v>
      </c>
      <c r="AY599" s="216" t="s">
        <v>173</v>
      </c>
    </row>
    <row r="600" spans="2:51" s="11" customFormat="1" ht="13.5">
      <c r="B600" s="205"/>
      <c r="C600" s="206"/>
      <c r="D600" s="207" t="s">
        <v>183</v>
      </c>
      <c r="E600" s="208" t="s">
        <v>21</v>
      </c>
      <c r="F600" s="209" t="s">
        <v>1235</v>
      </c>
      <c r="G600" s="206"/>
      <c r="H600" s="210" t="s">
        <v>21</v>
      </c>
      <c r="I600" s="211"/>
      <c r="J600" s="206"/>
      <c r="K600" s="206"/>
      <c r="L600" s="212"/>
      <c r="M600" s="213"/>
      <c r="N600" s="214"/>
      <c r="O600" s="214"/>
      <c r="P600" s="214"/>
      <c r="Q600" s="214"/>
      <c r="R600" s="214"/>
      <c r="S600" s="214"/>
      <c r="T600" s="215"/>
      <c r="AT600" s="216" t="s">
        <v>183</v>
      </c>
      <c r="AU600" s="216" t="s">
        <v>82</v>
      </c>
      <c r="AV600" s="11" t="s">
        <v>80</v>
      </c>
      <c r="AW600" s="11" t="s">
        <v>35</v>
      </c>
      <c r="AX600" s="11" t="s">
        <v>72</v>
      </c>
      <c r="AY600" s="216" t="s">
        <v>173</v>
      </c>
    </row>
    <row r="601" spans="2:51" s="12" customFormat="1" ht="13.5">
      <c r="B601" s="217"/>
      <c r="C601" s="218"/>
      <c r="D601" s="207" t="s">
        <v>183</v>
      </c>
      <c r="E601" s="219" t="s">
        <v>21</v>
      </c>
      <c r="F601" s="220" t="s">
        <v>851</v>
      </c>
      <c r="G601" s="218"/>
      <c r="H601" s="221">
        <v>32.29</v>
      </c>
      <c r="I601" s="222"/>
      <c r="J601" s="218"/>
      <c r="K601" s="218"/>
      <c r="L601" s="223"/>
      <c r="M601" s="224"/>
      <c r="N601" s="225"/>
      <c r="O601" s="225"/>
      <c r="P601" s="225"/>
      <c r="Q601" s="225"/>
      <c r="R601" s="225"/>
      <c r="S601" s="225"/>
      <c r="T601" s="226"/>
      <c r="AT601" s="227" t="s">
        <v>183</v>
      </c>
      <c r="AU601" s="227" t="s">
        <v>82</v>
      </c>
      <c r="AV601" s="12" t="s">
        <v>82</v>
      </c>
      <c r="AW601" s="12" t="s">
        <v>35</v>
      </c>
      <c r="AX601" s="12" t="s">
        <v>72</v>
      </c>
      <c r="AY601" s="227" t="s">
        <v>173</v>
      </c>
    </row>
    <row r="602" spans="2:51" s="11" customFormat="1" ht="13.5">
      <c r="B602" s="205"/>
      <c r="C602" s="206"/>
      <c r="D602" s="207" t="s">
        <v>183</v>
      </c>
      <c r="E602" s="208" t="s">
        <v>21</v>
      </c>
      <c r="F602" s="209" t="s">
        <v>852</v>
      </c>
      <c r="G602" s="206"/>
      <c r="H602" s="210" t="s">
        <v>21</v>
      </c>
      <c r="I602" s="211"/>
      <c r="J602" s="206"/>
      <c r="K602" s="206"/>
      <c r="L602" s="212"/>
      <c r="M602" s="213"/>
      <c r="N602" s="214"/>
      <c r="O602" s="214"/>
      <c r="P602" s="214"/>
      <c r="Q602" s="214"/>
      <c r="R602" s="214"/>
      <c r="S602" s="214"/>
      <c r="T602" s="215"/>
      <c r="AT602" s="216" t="s">
        <v>183</v>
      </c>
      <c r="AU602" s="216" t="s">
        <v>82</v>
      </c>
      <c r="AV602" s="11" t="s">
        <v>80</v>
      </c>
      <c r="AW602" s="11" t="s">
        <v>35</v>
      </c>
      <c r="AX602" s="11" t="s">
        <v>72</v>
      </c>
      <c r="AY602" s="216" t="s">
        <v>173</v>
      </c>
    </row>
    <row r="603" spans="2:51" s="11" customFormat="1" ht="13.5">
      <c r="B603" s="205"/>
      <c r="C603" s="206"/>
      <c r="D603" s="207" t="s">
        <v>183</v>
      </c>
      <c r="E603" s="208" t="s">
        <v>21</v>
      </c>
      <c r="F603" s="209" t="s">
        <v>1235</v>
      </c>
      <c r="G603" s="206"/>
      <c r="H603" s="210" t="s">
        <v>21</v>
      </c>
      <c r="I603" s="211"/>
      <c r="J603" s="206"/>
      <c r="K603" s="206"/>
      <c r="L603" s="212"/>
      <c r="M603" s="213"/>
      <c r="N603" s="214"/>
      <c r="O603" s="214"/>
      <c r="P603" s="214"/>
      <c r="Q603" s="214"/>
      <c r="R603" s="214"/>
      <c r="S603" s="214"/>
      <c r="T603" s="215"/>
      <c r="AT603" s="216" t="s">
        <v>183</v>
      </c>
      <c r="AU603" s="216" t="s">
        <v>82</v>
      </c>
      <c r="AV603" s="11" t="s">
        <v>80</v>
      </c>
      <c r="AW603" s="11" t="s">
        <v>35</v>
      </c>
      <c r="AX603" s="11" t="s">
        <v>72</v>
      </c>
      <c r="AY603" s="216" t="s">
        <v>173</v>
      </c>
    </row>
    <row r="604" spans="2:51" s="12" customFormat="1" ht="13.5">
      <c r="B604" s="217"/>
      <c r="C604" s="218"/>
      <c r="D604" s="207" t="s">
        <v>183</v>
      </c>
      <c r="E604" s="219" t="s">
        <v>21</v>
      </c>
      <c r="F604" s="220" t="s">
        <v>853</v>
      </c>
      <c r="G604" s="218"/>
      <c r="H604" s="221">
        <v>6.5</v>
      </c>
      <c r="I604" s="222"/>
      <c r="J604" s="218"/>
      <c r="K604" s="218"/>
      <c r="L604" s="223"/>
      <c r="M604" s="224"/>
      <c r="N604" s="225"/>
      <c r="O604" s="225"/>
      <c r="P604" s="225"/>
      <c r="Q604" s="225"/>
      <c r="R604" s="225"/>
      <c r="S604" s="225"/>
      <c r="T604" s="226"/>
      <c r="AT604" s="227" t="s">
        <v>183</v>
      </c>
      <c r="AU604" s="227" t="s">
        <v>82</v>
      </c>
      <c r="AV604" s="12" t="s">
        <v>82</v>
      </c>
      <c r="AW604" s="12" t="s">
        <v>35</v>
      </c>
      <c r="AX604" s="12" t="s">
        <v>72</v>
      </c>
      <c r="AY604" s="227" t="s">
        <v>173</v>
      </c>
    </row>
    <row r="605" spans="2:51" s="11" customFormat="1" ht="13.5">
      <c r="B605" s="205"/>
      <c r="C605" s="206"/>
      <c r="D605" s="207" t="s">
        <v>183</v>
      </c>
      <c r="E605" s="208" t="s">
        <v>21</v>
      </c>
      <c r="F605" s="209" t="s">
        <v>727</v>
      </c>
      <c r="G605" s="206"/>
      <c r="H605" s="210" t="s">
        <v>21</v>
      </c>
      <c r="I605" s="211"/>
      <c r="J605" s="206"/>
      <c r="K605" s="206"/>
      <c r="L605" s="212"/>
      <c r="M605" s="213"/>
      <c r="N605" s="214"/>
      <c r="O605" s="214"/>
      <c r="P605" s="214"/>
      <c r="Q605" s="214"/>
      <c r="R605" s="214"/>
      <c r="S605" s="214"/>
      <c r="T605" s="215"/>
      <c r="AT605" s="216" t="s">
        <v>183</v>
      </c>
      <c r="AU605" s="216" t="s">
        <v>82</v>
      </c>
      <c r="AV605" s="11" t="s">
        <v>80</v>
      </c>
      <c r="AW605" s="11" t="s">
        <v>35</v>
      </c>
      <c r="AX605" s="11" t="s">
        <v>72</v>
      </c>
      <c r="AY605" s="216" t="s">
        <v>173</v>
      </c>
    </row>
    <row r="606" spans="2:51" s="11" customFormat="1" ht="13.5">
      <c r="B606" s="205"/>
      <c r="C606" s="206"/>
      <c r="D606" s="207" t="s">
        <v>183</v>
      </c>
      <c r="E606" s="208" t="s">
        <v>21</v>
      </c>
      <c r="F606" s="209" t="s">
        <v>1235</v>
      </c>
      <c r="G606" s="206"/>
      <c r="H606" s="210" t="s">
        <v>21</v>
      </c>
      <c r="I606" s="211"/>
      <c r="J606" s="206"/>
      <c r="K606" s="206"/>
      <c r="L606" s="212"/>
      <c r="M606" s="213"/>
      <c r="N606" s="214"/>
      <c r="O606" s="214"/>
      <c r="P606" s="214"/>
      <c r="Q606" s="214"/>
      <c r="R606" s="214"/>
      <c r="S606" s="214"/>
      <c r="T606" s="215"/>
      <c r="AT606" s="216" t="s">
        <v>183</v>
      </c>
      <c r="AU606" s="216" t="s">
        <v>82</v>
      </c>
      <c r="AV606" s="11" t="s">
        <v>80</v>
      </c>
      <c r="AW606" s="11" t="s">
        <v>35</v>
      </c>
      <c r="AX606" s="11" t="s">
        <v>72</v>
      </c>
      <c r="AY606" s="216" t="s">
        <v>173</v>
      </c>
    </row>
    <row r="607" spans="2:51" s="12" customFormat="1" ht="13.5">
      <c r="B607" s="217"/>
      <c r="C607" s="218"/>
      <c r="D607" s="207" t="s">
        <v>183</v>
      </c>
      <c r="E607" s="219" t="s">
        <v>21</v>
      </c>
      <c r="F607" s="220" t="s">
        <v>806</v>
      </c>
      <c r="G607" s="218"/>
      <c r="H607" s="221">
        <v>19.37</v>
      </c>
      <c r="I607" s="222"/>
      <c r="J607" s="218"/>
      <c r="K607" s="218"/>
      <c r="L607" s="223"/>
      <c r="M607" s="224"/>
      <c r="N607" s="225"/>
      <c r="O607" s="225"/>
      <c r="P607" s="225"/>
      <c r="Q607" s="225"/>
      <c r="R607" s="225"/>
      <c r="S607" s="225"/>
      <c r="T607" s="226"/>
      <c r="AT607" s="227" t="s">
        <v>183</v>
      </c>
      <c r="AU607" s="227" t="s">
        <v>82</v>
      </c>
      <c r="AV607" s="12" t="s">
        <v>82</v>
      </c>
      <c r="AW607" s="12" t="s">
        <v>35</v>
      </c>
      <c r="AX607" s="12" t="s">
        <v>72</v>
      </c>
      <c r="AY607" s="227" t="s">
        <v>173</v>
      </c>
    </row>
    <row r="608" spans="2:51" s="11" customFormat="1" ht="13.5">
      <c r="B608" s="205"/>
      <c r="C608" s="206"/>
      <c r="D608" s="207" t="s">
        <v>183</v>
      </c>
      <c r="E608" s="208" t="s">
        <v>21</v>
      </c>
      <c r="F608" s="209" t="s">
        <v>352</v>
      </c>
      <c r="G608" s="206"/>
      <c r="H608" s="210" t="s">
        <v>21</v>
      </c>
      <c r="I608" s="211"/>
      <c r="J608" s="206"/>
      <c r="K608" s="206"/>
      <c r="L608" s="212"/>
      <c r="M608" s="213"/>
      <c r="N608" s="214"/>
      <c r="O608" s="214"/>
      <c r="P608" s="214"/>
      <c r="Q608" s="214"/>
      <c r="R608" s="214"/>
      <c r="S608" s="214"/>
      <c r="T608" s="215"/>
      <c r="AT608" s="216" t="s">
        <v>183</v>
      </c>
      <c r="AU608" s="216" t="s">
        <v>82</v>
      </c>
      <c r="AV608" s="11" t="s">
        <v>80</v>
      </c>
      <c r="AW608" s="11" t="s">
        <v>35</v>
      </c>
      <c r="AX608" s="11" t="s">
        <v>72</v>
      </c>
      <c r="AY608" s="216" t="s">
        <v>173</v>
      </c>
    </row>
    <row r="609" spans="2:51" s="11" customFormat="1" ht="13.5">
      <c r="B609" s="205"/>
      <c r="C609" s="206"/>
      <c r="D609" s="207" t="s">
        <v>183</v>
      </c>
      <c r="E609" s="208" t="s">
        <v>21</v>
      </c>
      <c r="F609" s="209" t="s">
        <v>1235</v>
      </c>
      <c r="G609" s="206"/>
      <c r="H609" s="210" t="s">
        <v>21</v>
      </c>
      <c r="I609" s="211"/>
      <c r="J609" s="206"/>
      <c r="K609" s="206"/>
      <c r="L609" s="212"/>
      <c r="M609" s="213"/>
      <c r="N609" s="214"/>
      <c r="O609" s="214"/>
      <c r="P609" s="214"/>
      <c r="Q609" s="214"/>
      <c r="R609" s="214"/>
      <c r="S609" s="214"/>
      <c r="T609" s="215"/>
      <c r="AT609" s="216" t="s">
        <v>183</v>
      </c>
      <c r="AU609" s="216" t="s">
        <v>82</v>
      </c>
      <c r="AV609" s="11" t="s">
        <v>80</v>
      </c>
      <c r="AW609" s="11" t="s">
        <v>35</v>
      </c>
      <c r="AX609" s="11" t="s">
        <v>72</v>
      </c>
      <c r="AY609" s="216" t="s">
        <v>173</v>
      </c>
    </row>
    <row r="610" spans="2:51" s="12" customFormat="1" ht="13.5">
      <c r="B610" s="217"/>
      <c r="C610" s="218"/>
      <c r="D610" s="207" t="s">
        <v>183</v>
      </c>
      <c r="E610" s="219" t="s">
        <v>21</v>
      </c>
      <c r="F610" s="220" t="s">
        <v>185</v>
      </c>
      <c r="G610" s="218"/>
      <c r="H610" s="221">
        <v>75.87</v>
      </c>
      <c r="I610" s="222"/>
      <c r="J610" s="218"/>
      <c r="K610" s="218"/>
      <c r="L610" s="223"/>
      <c r="M610" s="224"/>
      <c r="N610" s="225"/>
      <c r="O610" s="225"/>
      <c r="P610" s="225"/>
      <c r="Q610" s="225"/>
      <c r="R610" s="225"/>
      <c r="S610" s="225"/>
      <c r="T610" s="226"/>
      <c r="AT610" s="227" t="s">
        <v>183</v>
      </c>
      <c r="AU610" s="227" t="s">
        <v>82</v>
      </c>
      <c r="AV610" s="12" t="s">
        <v>82</v>
      </c>
      <c r="AW610" s="12" t="s">
        <v>35</v>
      </c>
      <c r="AX610" s="12" t="s">
        <v>72</v>
      </c>
      <c r="AY610" s="227" t="s">
        <v>173</v>
      </c>
    </row>
    <row r="611" spans="2:51" s="11" customFormat="1" ht="13.5">
      <c r="B611" s="205"/>
      <c r="C611" s="206"/>
      <c r="D611" s="207" t="s">
        <v>183</v>
      </c>
      <c r="E611" s="208" t="s">
        <v>21</v>
      </c>
      <c r="F611" s="209" t="s">
        <v>1082</v>
      </c>
      <c r="G611" s="206"/>
      <c r="H611" s="210" t="s">
        <v>21</v>
      </c>
      <c r="I611" s="211"/>
      <c r="J611" s="206"/>
      <c r="K611" s="206"/>
      <c r="L611" s="212"/>
      <c r="M611" s="213"/>
      <c r="N611" s="214"/>
      <c r="O611" s="214"/>
      <c r="P611" s="214"/>
      <c r="Q611" s="214"/>
      <c r="R611" s="214"/>
      <c r="S611" s="214"/>
      <c r="T611" s="215"/>
      <c r="AT611" s="216" t="s">
        <v>183</v>
      </c>
      <c r="AU611" s="216" t="s">
        <v>82</v>
      </c>
      <c r="AV611" s="11" t="s">
        <v>80</v>
      </c>
      <c r="AW611" s="11" t="s">
        <v>35</v>
      </c>
      <c r="AX611" s="11" t="s">
        <v>72</v>
      </c>
      <c r="AY611" s="216" t="s">
        <v>173</v>
      </c>
    </row>
    <row r="612" spans="2:51" s="11" customFormat="1" ht="13.5">
      <c r="B612" s="205"/>
      <c r="C612" s="206"/>
      <c r="D612" s="207" t="s">
        <v>183</v>
      </c>
      <c r="E612" s="208" t="s">
        <v>21</v>
      </c>
      <c r="F612" s="209" t="s">
        <v>1235</v>
      </c>
      <c r="G612" s="206"/>
      <c r="H612" s="210" t="s">
        <v>21</v>
      </c>
      <c r="I612" s="211"/>
      <c r="J612" s="206"/>
      <c r="K612" s="206"/>
      <c r="L612" s="212"/>
      <c r="M612" s="213"/>
      <c r="N612" s="214"/>
      <c r="O612" s="214"/>
      <c r="P612" s="214"/>
      <c r="Q612" s="214"/>
      <c r="R612" s="214"/>
      <c r="S612" s="214"/>
      <c r="T612" s="215"/>
      <c r="AT612" s="216" t="s">
        <v>183</v>
      </c>
      <c r="AU612" s="216" t="s">
        <v>82</v>
      </c>
      <c r="AV612" s="11" t="s">
        <v>80</v>
      </c>
      <c r="AW612" s="11" t="s">
        <v>35</v>
      </c>
      <c r="AX612" s="11" t="s">
        <v>72</v>
      </c>
      <c r="AY612" s="216" t="s">
        <v>173</v>
      </c>
    </row>
    <row r="613" spans="2:51" s="12" customFormat="1" ht="13.5">
      <c r="B613" s="217"/>
      <c r="C613" s="218"/>
      <c r="D613" s="207" t="s">
        <v>183</v>
      </c>
      <c r="E613" s="219" t="s">
        <v>21</v>
      </c>
      <c r="F613" s="220" t="s">
        <v>854</v>
      </c>
      <c r="G613" s="218"/>
      <c r="H613" s="221">
        <v>9.44</v>
      </c>
      <c r="I613" s="222"/>
      <c r="J613" s="218"/>
      <c r="K613" s="218"/>
      <c r="L613" s="223"/>
      <c r="M613" s="224"/>
      <c r="N613" s="225"/>
      <c r="O613" s="225"/>
      <c r="P613" s="225"/>
      <c r="Q613" s="225"/>
      <c r="R613" s="225"/>
      <c r="S613" s="225"/>
      <c r="T613" s="226"/>
      <c r="AT613" s="227" t="s">
        <v>183</v>
      </c>
      <c r="AU613" s="227" t="s">
        <v>82</v>
      </c>
      <c r="AV613" s="12" t="s">
        <v>82</v>
      </c>
      <c r="AW613" s="12" t="s">
        <v>35</v>
      </c>
      <c r="AX613" s="12" t="s">
        <v>72</v>
      </c>
      <c r="AY613" s="227" t="s">
        <v>173</v>
      </c>
    </row>
    <row r="614" spans="2:51" s="11" customFormat="1" ht="13.5">
      <c r="B614" s="205"/>
      <c r="C614" s="206"/>
      <c r="D614" s="207" t="s">
        <v>183</v>
      </c>
      <c r="E614" s="208" t="s">
        <v>21</v>
      </c>
      <c r="F614" s="209" t="s">
        <v>725</v>
      </c>
      <c r="G614" s="206"/>
      <c r="H614" s="210" t="s">
        <v>21</v>
      </c>
      <c r="I614" s="211"/>
      <c r="J614" s="206"/>
      <c r="K614" s="206"/>
      <c r="L614" s="212"/>
      <c r="M614" s="213"/>
      <c r="N614" s="214"/>
      <c r="O614" s="214"/>
      <c r="P614" s="214"/>
      <c r="Q614" s="214"/>
      <c r="R614" s="214"/>
      <c r="S614" s="214"/>
      <c r="T614" s="215"/>
      <c r="AT614" s="216" t="s">
        <v>183</v>
      </c>
      <c r="AU614" s="216" t="s">
        <v>82</v>
      </c>
      <c r="AV614" s="11" t="s">
        <v>80</v>
      </c>
      <c r="AW614" s="11" t="s">
        <v>35</v>
      </c>
      <c r="AX614" s="11" t="s">
        <v>72</v>
      </c>
      <c r="AY614" s="216" t="s">
        <v>173</v>
      </c>
    </row>
    <row r="615" spans="2:51" s="11" customFormat="1" ht="13.5">
      <c r="B615" s="205"/>
      <c r="C615" s="206"/>
      <c r="D615" s="207" t="s">
        <v>183</v>
      </c>
      <c r="E615" s="208" t="s">
        <v>21</v>
      </c>
      <c r="F615" s="209" t="s">
        <v>1235</v>
      </c>
      <c r="G615" s="206"/>
      <c r="H615" s="210" t="s">
        <v>21</v>
      </c>
      <c r="I615" s="211"/>
      <c r="J615" s="206"/>
      <c r="K615" s="206"/>
      <c r="L615" s="212"/>
      <c r="M615" s="213"/>
      <c r="N615" s="214"/>
      <c r="O615" s="214"/>
      <c r="P615" s="214"/>
      <c r="Q615" s="214"/>
      <c r="R615" s="214"/>
      <c r="S615" s="214"/>
      <c r="T615" s="215"/>
      <c r="AT615" s="216" t="s">
        <v>183</v>
      </c>
      <c r="AU615" s="216" t="s">
        <v>82</v>
      </c>
      <c r="AV615" s="11" t="s">
        <v>80</v>
      </c>
      <c r="AW615" s="11" t="s">
        <v>35</v>
      </c>
      <c r="AX615" s="11" t="s">
        <v>72</v>
      </c>
      <c r="AY615" s="216" t="s">
        <v>173</v>
      </c>
    </row>
    <row r="616" spans="2:51" s="12" customFormat="1" ht="13.5">
      <c r="B616" s="217"/>
      <c r="C616" s="218"/>
      <c r="D616" s="207" t="s">
        <v>183</v>
      </c>
      <c r="E616" s="219" t="s">
        <v>21</v>
      </c>
      <c r="F616" s="220" t="s">
        <v>804</v>
      </c>
      <c r="G616" s="218"/>
      <c r="H616" s="221">
        <v>2.74</v>
      </c>
      <c r="I616" s="222"/>
      <c r="J616" s="218"/>
      <c r="K616" s="218"/>
      <c r="L616" s="223"/>
      <c r="M616" s="224"/>
      <c r="N616" s="225"/>
      <c r="O616" s="225"/>
      <c r="P616" s="225"/>
      <c r="Q616" s="225"/>
      <c r="R616" s="225"/>
      <c r="S616" s="225"/>
      <c r="T616" s="226"/>
      <c r="AT616" s="227" t="s">
        <v>183</v>
      </c>
      <c r="AU616" s="227" t="s">
        <v>82</v>
      </c>
      <c r="AV616" s="12" t="s">
        <v>82</v>
      </c>
      <c r="AW616" s="12" t="s">
        <v>35</v>
      </c>
      <c r="AX616" s="12" t="s">
        <v>72</v>
      </c>
      <c r="AY616" s="227" t="s">
        <v>173</v>
      </c>
    </row>
    <row r="617" spans="2:51" s="11" customFormat="1" ht="13.5">
      <c r="B617" s="205"/>
      <c r="C617" s="206"/>
      <c r="D617" s="207" t="s">
        <v>183</v>
      </c>
      <c r="E617" s="208" t="s">
        <v>21</v>
      </c>
      <c r="F617" s="209" t="s">
        <v>702</v>
      </c>
      <c r="G617" s="206"/>
      <c r="H617" s="210" t="s">
        <v>21</v>
      </c>
      <c r="I617" s="211"/>
      <c r="J617" s="206"/>
      <c r="K617" s="206"/>
      <c r="L617" s="212"/>
      <c r="M617" s="213"/>
      <c r="N617" s="214"/>
      <c r="O617" s="214"/>
      <c r="P617" s="214"/>
      <c r="Q617" s="214"/>
      <c r="R617" s="214"/>
      <c r="S617" s="214"/>
      <c r="T617" s="215"/>
      <c r="AT617" s="216" t="s">
        <v>183</v>
      </c>
      <c r="AU617" s="216" t="s">
        <v>82</v>
      </c>
      <c r="AV617" s="11" t="s">
        <v>80</v>
      </c>
      <c r="AW617" s="11" t="s">
        <v>35</v>
      </c>
      <c r="AX617" s="11" t="s">
        <v>72</v>
      </c>
      <c r="AY617" s="216" t="s">
        <v>173</v>
      </c>
    </row>
    <row r="618" spans="2:51" s="11" customFormat="1" ht="13.5">
      <c r="B618" s="205"/>
      <c r="C618" s="206"/>
      <c r="D618" s="207" t="s">
        <v>183</v>
      </c>
      <c r="E618" s="208" t="s">
        <v>21</v>
      </c>
      <c r="F618" s="209" t="s">
        <v>1235</v>
      </c>
      <c r="G618" s="206"/>
      <c r="H618" s="210" t="s">
        <v>21</v>
      </c>
      <c r="I618" s="211"/>
      <c r="J618" s="206"/>
      <c r="K618" s="206"/>
      <c r="L618" s="212"/>
      <c r="M618" s="213"/>
      <c r="N618" s="214"/>
      <c r="O618" s="214"/>
      <c r="P618" s="214"/>
      <c r="Q618" s="214"/>
      <c r="R618" s="214"/>
      <c r="S618" s="214"/>
      <c r="T618" s="215"/>
      <c r="AT618" s="216" t="s">
        <v>183</v>
      </c>
      <c r="AU618" s="216" t="s">
        <v>82</v>
      </c>
      <c r="AV618" s="11" t="s">
        <v>80</v>
      </c>
      <c r="AW618" s="11" t="s">
        <v>35</v>
      </c>
      <c r="AX618" s="11" t="s">
        <v>72</v>
      </c>
      <c r="AY618" s="216" t="s">
        <v>173</v>
      </c>
    </row>
    <row r="619" spans="2:51" s="12" customFormat="1" ht="13.5">
      <c r="B619" s="217"/>
      <c r="C619" s="218"/>
      <c r="D619" s="207" t="s">
        <v>183</v>
      </c>
      <c r="E619" s="219" t="s">
        <v>21</v>
      </c>
      <c r="F619" s="220" t="s">
        <v>803</v>
      </c>
      <c r="G619" s="218"/>
      <c r="H619" s="221">
        <v>2.28</v>
      </c>
      <c r="I619" s="222"/>
      <c r="J619" s="218"/>
      <c r="K619" s="218"/>
      <c r="L619" s="223"/>
      <c r="M619" s="224"/>
      <c r="N619" s="225"/>
      <c r="O619" s="225"/>
      <c r="P619" s="225"/>
      <c r="Q619" s="225"/>
      <c r="R619" s="225"/>
      <c r="S619" s="225"/>
      <c r="T619" s="226"/>
      <c r="AT619" s="227" t="s">
        <v>183</v>
      </c>
      <c r="AU619" s="227" t="s">
        <v>82</v>
      </c>
      <c r="AV619" s="12" t="s">
        <v>82</v>
      </c>
      <c r="AW619" s="12" t="s">
        <v>35</v>
      </c>
      <c r="AX619" s="12" t="s">
        <v>72</v>
      </c>
      <c r="AY619" s="227" t="s">
        <v>173</v>
      </c>
    </row>
    <row r="620" spans="2:51" s="11" customFormat="1" ht="13.5">
      <c r="B620" s="205"/>
      <c r="C620" s="206"/>
      <c r="D620" s="207" t="s">
        <v>183</v>
      </c>
      <c r="E620" s="208" t="s">
        <v>21</v>
      </c>
      <c r="F620" s="209" t="s">
        <v>418</v>
      </c>
      <c r="G620" s="206"/>
      <c r="H620" s="210" t="s">
        <v>21</v>
      </c>
      <c r="I620" s="211"/>
      <c r="J620" s="206"/>
      <c r="K620" s="206"/>
      <c r="L620" s="212"/>
      <c r="M620" s="213"/>
      <c r="N620" s="214"/>
      <c r="O620" s="214"/>
      <c r="P620" s="214"/>
      <c r="Q620" s="214"/>
      <c r="R620" s="214"/>
      <c r="S620" s="214"/>
      <c r="T620" s="215"/>
      <c r="AT620" s="216" t="s">
        <v>183</v>
      </c>
      <c r="AU620" s="216" t="s">
        <v>82</v>
      </c>
      <c r="AV620" s="11" t="s">
        <v>80</v>
      </c>
      <c r="AW620" s="11" t="s">
        <v>35</v>
      </c>
      <c r="AX620" s="11" t="s">
        <v>72</v>
      </c>
      <c r="AY620" s="216" t="s">
        <v>173</v>
      </c>
    </row>
    <row r="621" spans="2:51" s="11" customFormat="1" ht="13.5">
      <c r="B621" s="205"/>
      <c r="C621" s="206"/>
      <c r="D621" s="207" t="s">
        <v>183</v>
      </c>
      <c r="E621" s="208" t="s">
        <v>21</v>
      </c>
      <c r="F621" s="209" t="s">
        <v>1235</v>
      </c>
      <c r="G621" s="206"/>
      <c r="H621" s="210" t="s">
        <v>21</v>
      </c>
      <c r="I621" s="211"/>
      <c r="J621" s="206"/>
      <c r="K621" s="206"/>
      <c r="L621" s="212"/>
      <c r="M621" s="213"/>
      <c r="N621" s="214"/>
      <c r="O621" s="214"/>
      <c r="P621" s="214"/>
      <c r="Q621" s="214"/>
      <c r="R621" s="214"/>
      <c r="S621" s="214"/>
      <c r="T621" s="215"/>
      <c r="AT621" s="216" t="s">
        <v>183</v>
      </c>
      <c r="AU621" s="216" t="s">
        <v>82</v>
      </c>
      <c r="AV621" s="11" t="s">
        <v>80</v>
      </c>
      <c r="AW621" s="11" t="s">
        <v>35</v>
      </c>
      <c r="AX621" s="11" t="s">
        <v>72</v>
      </c>
      <c r="AY621" s="216" t="s">
        <v>173</v>
      </c>
    </row>
    <row r="622" spans="2:51" s="12" customFormat="1" ht="13.5">
      <c r="B622" s="217"/>
      <c r="C622" s="218"/>
      <c r="D622" s="207" t="s">
        <v>183</v>
      </c>
      <c r="E622" s="219" t="s">
        <v>21</v>
      </c>
      <c r="F622" s="220" t="s">
        <v>844</v>
      </c>
      <c r="G622" s="218"/>
      <c r="H622" s="221">
        <v>9.51</v>
      </c>
      <c r="I622" s="222"/>
      <c r="J622" s="218"/>
      <c r="K622" s="218"/>
      <c r="L622" s="223"/>
      <c r="M622" s="224"/>
      <c r="N622" s="225"/>
      <c r="O622" s="225"/>
      <c r="P622" s="225"/>
      <c r="Q622" s="225"/>
      <c r="R622" s="225"/>
      <c r="S622" s="225"/>
      <c r="T622" s="226"/>
      <c r="AT622" s="227" t="s">
        <v>183</v>
      </c>
      <c r="AU622" s="227" t="s">
        <v>82</v>
      </c>
      <c r="AV622" s="12" t="s">
        <v>82</v>
      </c>
      <c r="AW622" s="12" t="s">
        <v>35</v>
      </c>
      <c r="AX622" s="12" t="s">
        <v>72</v>
      </c>
      <c r="AY622" s="227" t="s">
        <v>173</v>
      </c>
    </row>
    <row r="623" spans="2:51" s="11" customFormat="1" ht="13.5">
      <c r="B623" s="205"/>
      <c r="C623" s="206"/>
      <c r="D623" s="207" t="s">
        <v>183</v>
      </c>
      <c r="E623" s="208" t="s">
        <v>21</v>
      </c>
      <c r="F623" s="209" t="s">
        <v>301</v>
      </c>
      <c r="G623" s="206"/>
      <c r="H623" s="210" t="s">
        <v>21</v>
      </c>
      <c r="I623" s="211"/>
      <c r="J623" s="206"/>
      <c r="K623" s="206"/>
      <c r="L623" s="212"/>
      <c r="M623" s="213"/>
      <c r="N623" s="214"/>
      <c r="O623" s="214"/>
      <c r="P623" s="214"/>
      <c r="Q623" s="214"/>
      <c r="R623" s="214"/>
      <c r="S623" s="214"/>
      <c r="T623" s="215"/>
      <c r="AT623" s="216" t="s">
        <v>183</v>
      </c>
      <c r="AU623" s="216" t="s">
        <v>82</v>
      </c>
      <c r="AV623" s="11" t="s">
        <v>80</v>
      </c>
      <c r="AW623" s="11" t="s">
        <v>35</v>
      </c>
      <c r="AX623" s="11" t="s">
        <v>72</v>
      </c>
      <c r="AY623" s="216" t="s">
        <v>173</v>
      </c>
    </row>
    <row r="624" spans="2:51" s="11" customFormat="1" ht="13.5">
      <c r="B624" s="205"/>
      <c r="C624" s="206"/>
      <c r="D624" s="207" t="s">
        <v>183</v>
      </c>
      <c r="E624" s="208" t="s">
        <v>21</v>
      </c>
      <c r="F624" s="209" t="s">
        <v>1235</v>
      </c>
      <c r="G624" s="206"/>
      <c r="H624" s="210" t="s">
        <v>21</v>
      </c>
      <c r="I624" s="211"/>
      <c r="J624" s="206"/>
      <c r="K624" s="206"/>
      <c r="L624" s="212"/>
      <c r="M624" s="213"/>
      <c r="N624" s="214"/>
      <c r="O624" s="214"/>
      <c r="P624" s="214"/>
      <c r="Q624" s="214"/>
      <c r="R624" s="214"/>
      <c r="S624" s="214"/>
      <c r="T624" s="215"/>
      <c r="AT624" s="216" t="s">
        <v>183</v>
      </c>
      <c r="AU624" s="216" t="s">
        <v>82</v>
      </c>
      <c r="AV624" s="11" t="s">
        <v>80</v>
      </c>
      <c r="AW624" s="11" t="s">
        <v>35</v>
      </c>
      <c r="AX624" s="11" t="s">
        <v>72</v>
      </c>
      <c r="AY624" s="216" t="s">
        <v>173</v>
      </c>
    </row>
    <row r="625" spans="2:51" s="12" customFormat="1" ht="13.5">
      <c r="B625" s="217"/>
      <c r="C625" s="218"/>
      <c r="D625" s="207" t="s">
        <v>183</v>
      </c>
      <c r="E625" s="219" t="s">
        <v>21</v>
      </c>
      <c r="F625" s="220" t="s">
        <v>800</v>
      </c>
      <c r="G625" s="218"/>
      <c r="H625" s="221">
        <v>6.32</v>
      </c>
      <c r="I625" s="222"/>
      <c r="J625" s="218"/>
      <c r="K625" s="218"/>
      <c r="L625" s="223"/>
      <c r="M625" s="224"/>
      <c r="N625" s="225"/>
      <c r="O625" s="225"/>
      <c r="P625" s="225"/>
      <c r="Q625" s="225"/>
      <c r="R625" s="225"/>
      <c r="S625" s="225"/>
      <c r="T625" s="226"/>
      <c r="AT625" s="227" t="s">
        <v>183</v>
      </c>
      <c r="AU625" s="227" t="s">
        <v>82</v>
      </c>
      <c r="AV625" s="12" t="s">
        <v>82</v>
      </c>
      <c r="AW625" s="12" t="s">
        <v>35</v>
      </c>
      <c r="AX625" s="12" t="s">
        <v>72</v>
      </c>
      <c r="AY625" s="227" t="s">
        <v>173</v>
      </c>
    </row>
    <row r="626" spans="2:51" s="11" customFormat="1" ht="13.5">
      <c r="B626" s="205"/>
      <c r="C626" s="206"/>
      <c r="D626" s="207" t="s">
        <v>183</v>
      </c>
      <c r="E626" s="208" t="s">
        <v>21</v>
      </c>
      <c r="F626" s="209" t="s">
        <v>773</v>
      </c>
      <c r="G626" s="206"/>
      <c r="H626" s="210" t="s">
        <v>21</v>
      </c>
      <c r="I626" s="211"/>
      <c r="J626" s="206"/>
      <c r="K626" s="206"/>
      <c r="L626" s="212"/>
      <c r="M626" s="213"/>
      <c r="N626" s="214"/>
      <c r="O626" s="214"/>
      <c r="P626" s="214"/>
      <c r="Q626" s="214"/>
      <c r="R626" s="214"/>
      <c r="S626" s="214"/>
      <c r="T626" s="215"/>
      <c r="AT626" s="216" t="s">
        <v>183</v>
      </c>
      <c r="AU626" s="216" t="s">
        <v>82</v>
      </c>
      <c r="AV626" s="11" t="s">
        <v>80</v>
      </c>
      <c r="AW626" s="11" t="s">
        <v>35</v>
      </c>
      <c r="AX626" s="11" t="s">
        <v>72</v>
      </c>
      <c r="AY626" s="216" t="s">
        <v>173</v>
      </c>
    </row>
    <row r="627" spans="2:51" s="11" customFormat="1" ht="13.5">
      <c r="B627" s="205"/>
      <c r="C627" s="206"/>
      <c r="D627" s="207" t="s">
        <v>183</v>
      </c>
      <c r="E627" s="208" t="s">
        <v>21</v>
      </c>
      <c r="F627" s="209" t="s">
        <v>1235</v>
      </c>
      <c r="G627" s="206"/>
      <c r="H627" s="210" t="s">
        <v>21</v>
      </c>
      <c r="I627" s="211"/>
      <c r="J627" s="206"/>
      <c r="K627" s="206"/>
      <c r="L627" s="212"/>
      <c r="M627" s="213"/>
      <c r="N627" s="214"/>
      <c r="O627" s="214"/>
      <c r="P627" s="214"/>
      <c r="Q627" s="214"/>
      <c r="R627" s="214"/>
      <c r="S627" s="214"/>
      <c r="T627" s="215"/>
      <c r="AT627" s="216" t="s">
        <v>183</v>
      </c>
      <c r="AU627" s="216" t="s">
        <v>82</v>
      </c>
      <c r="AV627" s="11" t="s">
        <v>80</v>
      </c>
      <c r="AW627" s="11" t="s">
        <v>35</v>
      </c>
      <c r="AX627" s="11" t="s">
        <v>72</v>
      </c>
      <c r="AY627" s="216" t="s">
        <v>173</v>
      </c>
    </row>
    <row r="628" spans="2:51" s="12" customFormat="1" ht="13.5">
      <c r="B628" s="217"/>
      <c r="C628" s="218"/>
      <c r="D628" s="207" t="s">
        <v>183</v>
      </c>
      <c r="E628" s="219" t="s">
        <v>21</v>
      </c>
      <c r="F628" s="220" t="s">
        <v>801</v>
      </c>
      <c r="G628" s="218"/>
      <c r="H628" s="221">
        <v>5.09</v>
      </c>
      <c r="I628" s="222"/>
      <c r="J628" s="218"/>
      <c r="K628" s="218"/>
      <c r="L628" s="223"/>
      <c r="M628" s="224"/>
      <c r="N628" s="225"/>
      <c r="O628" s="225"/>
      <c r="P628" s="225"/>
      <c r="Q628" s="225"/>
      <c r="R628" s="225"/>
      <c r="S628" s="225"/>
      <c r="T628" s="226"/>
      <c r="AT628" s="227" t="s">
        <v>183</v>
      </c>
      <c r="AU628" s="227" t="s">
        <v>82</v>
      </c>
      <c r="AV628" s="12" t="s">
        <v>82</v>
      </c>
      <c r="AW628" s="12" t="s">
        <v>35</v>
      </c>
      <c r="AX628" s="12" t="s">
        <v>72</v>
      </c>
      <c r="AY628" s="227" t="s">
        <v>173</v>
      </c>
    </row>
    <row r="629" spans="2:51" s="11" customFormat="1" ht="13.5">
      <c r="B629" s="205"/>
      <c r="C629" s="206"/>
      <c r="D629" s="207" t="s">
        <v>183</v>
      </c>
      <c r="E629" s="208" t="s">
        <v>21</v>
      </c>
      <c r="F629" s="209" t="s">
        <v>212</v>
      </c>
      <c r="G629" s="206"/>
      <c r="H629" s="210" t="s">
        <v>21</v>
      </c>
      <c r="I629" s="211"/>
      <c r="J629" s="206"/>
      <c r="K629" s="206"/>
      <c r="L629" s="212"/>
      <c r="M629" s="213"/>
      <c r="N629" s="214"/>
      <c r="O629" s="214"/>
      <c r="P629" s="214"/>
      <c r="Q629" s="214"/>
      <c r="R629" s="214"/>
      <c r="S629" s="214"/>
      <c r="T629" s="215"/>
      <c r="AT629" s="216" t="s">
        <v>183</v>
      </c>
      <c r="AU629" s="216" t="s">
        <v>82</v>
      </c>
      <c r="AV629" s="11" t="s">
        <v>80</v>
      </c>
      <c r="AW629" s="11" t="s">
        <v>35</v>
      </c>
      <c r="AX629" s="11" t="s">
        <v>72</v>
      </c>
      <c r="AY629" s="216" t="s">
        <v>173</v>
      </c>
    </row>
    <row r="630" spans="2:51" s="11" customFormat="1" ht="13.5">
      <c r="B630" s="205"/>
      <c r="C630" s="206"/>
      <c r="D630" s="207" t="s">
        <v>183</v>
      </c>
      <c r="E630" s="208" t="s">
        <v>21</v>
      </c>
      <c r="F630" s="209" t="s">
        <v>1235</v>
      </c>
      <c r="G630" s="206"/>
      <c r="H630" s="210" t="s">
        <v>21</v>
      </c>
      <c r="I630" s="211"/>
      <c r="J630" s="206"/>
      <c r="K630" s="206"/>
      <c r="L630" s="212"/>
      <c r="M630" s="213"/>
      <c r="N630" s="214"/>
      <c r="O630" s="214"/>
      <c r="P630" s="214"/>
      <c r="Q630" s="214"/>
      <c r="R630" s="214"/>
      <c r="S630" s="214"/>
      <c r="T630" s="215"/>
      <c r="AT630" s="216" t="s">
        <v>183</v>
      </c>
      <c r="AU630" s="216" t="s">
        <v>82</v>
      </c>
      <c r="AV630" s="11" t="s">
        <v>80</v>
      </c>
      <c r="AW630" s="11" t="s">
        <v>35</v>
      </c>
      <c r="AX630" s="11" t="s">
        <v>72</v>
      </c>
      <c r="AY630" s="216" t="s">
        <v>173</v>
      </c>
    </row>
    <row r="631" spans="2:51" s="12" customFormat="1" ht="13.5">
      <c r="B631" s="217"/>
      <c r="C631" s="218"/>
      <c r="D631" s="207" t="s">
        <v>183</v>
      </c>
      <c r="E631" s="219" t="s">
        <v>21</v>
      </c>
      <c r="F631" s="220" t="s">
        <v>802</v>
      </c>
      <c r="G631" s="218"/>
      <c r="H631" s="221">
        <v>10.21</v>
      </c>
      <c r="I631" s="222"/>
      <c r="J631" s="218"/>
      <c r="K631" s="218"/>
      <c r="L631" s="223"/>
      <c r="M631" s="224"/>
      <c r="N631" s="225"/>
      <c r="O631" s="225"/>
      <c r="P631" s="225"/>
      <c r="Q631" s="225"/>
      <c r="R631" s="225"/>
      <c r="S631" s="225"/>
      <c r="T631" s="226"/>
      <c r="AT631" s="227" t="s">
        <v>183</v>
      </c>
      <c r="AU631" s="227" t="s">
        <v>82</v>
      </c>
      <c r="AV631" s="12" t="s">
        <v>82</v>
      </c>
      <c r="AW631" s="12" t="s">
        <v>35</v>
      </c>
      <c r="AX631" s="12" t="s">
        <v>72</v>
      </c>
      <c r="AY631" s="227" t="s">
        <v>173</v>
      </c>
    </row>
    <row r="632" spans="2:51" s="11" customFormat="1" ht="13.5">
      <c r="B632" s="205"/>
      <c r="C632" s="206"/>
      <c r="D632" s="207" t="s">
        <v>183</v>
      </c>
      <c r="E632" s="208" t="s">
        <v>21</v>
      </c>
      <c r="F632" s="209" t="s">
        <v>229</v>
      </c>
      <c r="G632" s="206"/>
      <c r="H632" s="210" t="s">
        <v>21</v>
      </c>
      <c r="I632" s="211"/>
      <c r="J632" s="206"/>
      <c r="K632" s="206"/>
      <c r="L632" s="212"/>
      <c r="M632" s="213"/>
      <c r="N632" s="214"/>
      <c r="O632" s="214"/>
      <c r="P632" s="214"/>
      <c r="Q632" s="214"/>
      <c r="R632" s="214"/>
      <c r="S632" s="214"/>
      <c r="T632" s="215"/>
      <c r="AT632" s="216" t="s">
        <v>183</v>
      </c>
      <c r="AU632" s="216" t="s">
        <v>82</v>
      </c>
      <c r="AV632" s="11" t="s">
        <v>80</v>
      </c>
      <c r="AW632" s="11" t="s">
        <v>35</v>
      </c>
      <c r="AX632" s="11" t="s">
        <v>72</v>
      </c>
      <c r="AY632" s="216" t="s">
        <v>173</v>
      </c>
    </row>
    <row r="633" spans="2:51" s="11" customFormat="1" ht="13.5">
      <c r="B633" s="205"/>
      <c r="C633" s="206"/>
      <c r="D633" s="207" t="s">
        <v>183</v>
      </c>
      <c r="E633" s="208" t="s">
        <v>21</v>
      </c>
      <c r="F633" s="209" t="s">
        <v>1235</v>
      </c>
      <c r="G633" s="206"/>
      <c r="H633" s="210" t="s">
        <v>21</v>
      </c>
      <c r="I633" s="211"/>
      <c r="J633" s="206"/>
      <c r="K633" s="206"/>
      <c r="L633" s="212"/>
      <c r="M633" s="213"/>
      <c r="N633" s="214"/>
      <c r="O633" s="214"/>
      <c r="P633" s="214"/>
      <c r="Q633" s="214"/>
      <c r="R633" s="214"/>
      <c r="S633" s="214"/>
      <c r="T633" s="215"/>
      <c r="AT633" s="216" t="s">
        <v>183</v>
      </c>
      <c r="AU633" s="216" t="s">
        <v>82</v>
      </c>
      <c r="AV633" s="11" t="s">
        <v>80</v>
      </c>
      <c r="AW633" s="11" t="s">
        <v>35</v>
      </c>
      <c r="AX633" s="11" t="s">
        <v>72</v>
      </c>
      <c r="AY633" s="216" t="s">
        <v>173</v>
      </c>
    </row>
    <row r="634" spans="2:51" s="12" customFormat="1" ht="13.5">
      <c r="B634" s="217"/>
      <c r="C634" s="218"/>
      <c r="D634" s="207" t="s">
        <v>183</v>
      </c>
      <c r="E634" s="219" t="s">
        <v>21</v>
      </c>
      <c r="F634" s="220" t="s">
        <v>850</v>
      </c>
      <c r="G634" s="218"/>
      <c r="H634" s="221">
        <v>12.98</v>
      </c>
      <c r="I634" s="222"/>
      <c r="J634" s="218"/>
      <c r="K634" s="218"/>
      <c r="L634" s="223"/>
      <c r="M634" s="224"/>
      <c r="N634" s="225"/>
      <c r="O634" s="225"/>
      <c r="P634" s="225"/>
      <c r="Q634" s="225"/>
      <c r="R634" s="225"/>
      <c r="S634" s="225"/>
      <c r="T634" s="226"/>
      <c r="AT634" s="227" t="s">
        <v>183</v>
      </c>
      <c r="AU634" s="227" t="s">
        <v>82</v>
      </c>
      <c r="AV634" s="12" t="s">
        <v>82</v>
      </c>
      <c r="AW634" s="12" t="s">
        <v>35</v>
      </c>
      <c r="AX634" s="12" t="s">
        <v>72</v>
      </c>
      <c r="AY634" s="227" t="s">
        <v>173</v>
      </c>
    </row>
    <row r="635" spans="2:51" s="14" customFormat="1" ht="13.5">
      <c r="B635" s="243"/>
      <c r="C635" s="244"/>
      <c r="D635" s="239" t="s">
        <v>183</v>
      </c>
      <c r="E635" s="254" t="s">
        <v>21</v>
      </c>
      <c r="F635" s="255" t="s">
        <v>204</v>
      </c>
      <c r="G635" s="244"/>
      <c r="H635" s="256">
        <v>293.19</v>
      </c>
      <c r="I635" s="248"/>
      <c r="J635" s="244"/>
      <c r="K635" s="244"/>
      <c r="L635" s="249"/>
      <c r="M635" s="250"/>
      <c r="N635" s="251"/>
      <c r="O635" s="251"/>
      <c r="P635" s="251"/>
      <c r="Q635" s="251"/>
      <c r="R635" s="251"/>
      <c r="S635" s="251"/>
      <c r="T635" s="252"/>
      <c r="AT635" s="253" t="s">
        <v>183</v>
      </c>
      <c r="AU635" s="253" t="s">
        <v>82</v>
      </c>
      <c r="AV635" s="14" t="s">
        <v>181</v>
      </c>
      <c r="AW635" s="14" t="s">
        <v>35</v>
      </c>
      <c r="AX635" s="14" t="s">
        <v>80</v>
      </c>
      <c r="AY635" s="253" t="s">
        <v>173</v>
      </c>
    </row>
    <row r="636" spans="2:65" s="1" customFormat="1" ht="22.5" customHeight="1">
      <c r="B636" s="41"/>
      <c r="C636" s="193" t="s">
        <v>593</v>
      </c>
      <c r="D636" s="193" t="s">
        <v>176</v>
      </c>
      <c r="E636" s="194" t="s">
        <v>1236</v>
      </c>
      <c r="F636" s="195" t="s">
        <v>1237</v>
      </c>
      <c r="G636" s="196" t="s">
        <v>179</v>
      </c>
      <c r="H636" s="197">
        <v>691.964</v>
      </c>
      <c r="I636" s="198"/>
      <c r="J636" s="199">
        <f>ROUND(I636*H636,2)</f>
        <v>0</v>
      </c>
      <c r="K636" s="195" t="s">
        <v>180</v>
      </c>
      <c r="L636" s="61"/>
      <c r="M636" s="200" t="s">
        <v>21</v>
      </c>
      <c r="N636" s="201" t="s">
        <v>43</v>
      </c>
      <c r="O636" s="42"/>
      <c r="P636" s="202">
        <f>O636*H636</f>
        <v>0</v>
      </c>
      <c r="Q636" s="202">
        <v>0.001</v>
      </c>
      <c r="R636" s="202">
        <f>Q636*H636</f>
        <v>0.691964</v>
      </c>
      <c r="S636" s="202">
        <v>0.00031</v>
      </c>
      <c r="T636" s="203">
        <f>S636*H636</f>
        <v>0.21450884</v>
      </c>
      <c r="AR636" s="24" t="s">
        <v>465</v>
      </c>
      <c r="AT636" s="24" t="s">
        <v>176</v>
      </c>
      <c r="AU636" s="24" t="s">
        <v>82</v>
      </c>
      <c r="AY636" s="24" t="s">
        <v>173</v>
      </c>
      <c r="BE636" s="204">
        <f>IF(N636="základní",J636,0)</f>
        <v>0</v>
      </c>
      <c r="BF636" s="204">
        <f>IF(N636="snížená",J636,0)</f>
        <v>0</v>
      </c>
      <c r="BG636" s="204">
        <f>IF(N636="zákl. přenesená",J636,0)</f>
        <v>0</v>
      </c>
      <c r="BH636" s="204">
        <f>IF(N636="sníž. přenesená",J636,0)</f>
        <v>0</v>
      </c>
      <c r="BI636" s="204">
        <f>IF(N636="nulová",J636,0)</f>
        <v>0</v>
      </c>
      <c r="BJ636" s="24" t="s">
        <v>80</v>
      </c>
      <c r="BK636" s="204">
        <f>ROUND(I636*H636,2)</f>
        <v>0</v>
      </c>
      <c r="BL636" s="24" t="s">
        <v>465</v>
      </c>
      <c r="BM636" s="24" t="s">
        <v>1238</v>
      </c>
    </row>
    <row r="637" spans="2:51" s="12" customFormat="1" ht="13.5">
      <c r="B637" s="217"/>
      <c r="C637" s="218"/>
      <c r="D637" s="207" t="s">
        <v>183</v>
      </c>
      <c r="E637" s="219" t="s">
        <v>21</v>
      </c>
      <c r="F637" s="220" t="s">
        <v>21</v>
      </c>
      <c r="G637" s="218"/>
      <c r="H637" s="221">
        <v>0</v>
      </c>
      <c r="I637" s="222"/>
      <c r="J637" s="218"/>
      <c r="K637" s="218"/>
      <c r="L637" s="223"/>
      <c r="M637" s="224"/>
      <c r="N637" s="225"/>
      <c r="O637" s="225"/>
      <c r="P637" s="225"/>
      <c r="Q637" s="225"/>
      <c r="R637" s="225"/>
      <c r="S637" s="225"/>
      <c r="T637" s="226"/>
      <c r="AT637" s="227" t="s">
        <v>183</v>
      </c>
      <c r="AU637" s="227" t="s">
        <v>82</v>
      </c>
      <c r="AV637" s="12" t="s">
        <v>82</v>
      </c>
      <c r="AW637" s="12" t="s">
        <v>35</v>
      </c>
      <c r="AX637" s="12" t="s">
        <v>72</v>
      </c>
      <c r="AY637" s="227" t="s">
        <v>173</v>
      </c>
    </row>
    <row r="638" spans="2:51" s="11" customFormat="1" ht="13.5">
      <c r="B638" s="205"/>
      <c r="C638" s="206"/>
      <c r="D638" s="207" t="s">
        <v>183</v>
      </c>
      <c r="E638" s="208" t="s">
        <v>21</v>
      </c>
      <c r="F638" s="209" t="s">
        <v>1239</v>
      </c>
      <c r="G638" s="206"/>
      <c r="H638" s="210" t="s">
        <v>21</v>
      </c>
      <c r="I638" s="211"/>
      <c r="J638" s="206"/>
      <c r="K638" s="206"/>
      <c r="L638" s="212"/>
      <c r="M638" s="213"/>
      <c r="N638" s="214"/>
      <c r="O638" s="214"/>
      <c r="P638" s="214"/>
      <c r="Q638" s="214"/>
      <c r="R638" s="214"/>
      <c r="S638" s="214"/>
      <c r="T638" s="215"/>
      <c r="AT638" s="216" t="s">
        <v>183</v>
      </c>
      <c r="AU638" s="216" t="s">
        <v>82</v>
      </c>
      <c r="AV638" s="11" t="s">
        <v>80</v>
      </c>
      <c r="AW638" s="11" t="s">
        <v>35</v>
      </c>
      <c r="AX638" s="11" t="s">
        <v>72</v>
      </c>
      <c r="AY638" s="216" t="s">
        <v>173</v>
      </c>
    </row>
    <row r="639" spans="2:51" s="11" customFormat="1" ht="13.5">
      <c r="B639" s="205"/>
      <c r="C639" s="206"/>
      <c r="D639" s="207" t="s">
        <v>183</v>
      </c>
      <c r="E639" s="208" t="s">
        <v>21</v>
      </c>
      <c r="F639" s="209" t="s">
        <v>1082</v>
      </c>
      <c r="G639" s="206"/>
      <c r="H639" s="210" t="s">
        <v>21</v>
      </c>
      <c r="I639" s="211"/>
      <c r="J639" s="206"/>
      <c r="K639" s="206"/>
      <c r="L639" s="212"/>
      <c r="M639" s="213"/>
      <c r="N639" s="214"/>
      <c r="O639" s="214"/>
      <c r="P639" s="214"/>
      <c r="Q639" s="214"/>
      <c r="R639" s="214"/>
      <c r="S639" s="214"/>
      <c r="T639" s="215"/>
      <c r="AT639" s="216" t="s">
        <v>183</v>
      </c>
      <c r="AU639" s="216" t="s">
        <v>82</v>
      </c>
      <c r="AV639" s="11" t="s">
        <v>80</v>
      </c>
      <c r="AW639" s="11" t="s">
        <v>35</v>
      </c>
      <c r="AX639" s="11" t="s">
        <v>72</v>
      </c>
      <c r="AY639" s="216" t="s">
        <v>173</v>
      </c>
    </row>
    <row r="640" spans="2:51" s="11" customFormat="1" ht="13.5">
      <c r="B640" s="205"/>
      <c r="C640" s="206"/>
      <c r="D640" s="207" t="s">
        <v>183</v>
      </c>
      <c r="E640" s="208" t="s">
        <v>21</v>
      </c>
      <c r="F640" s="209" t="s">
        <v>1239</v>
      </c>
      <c r="G640" s="206"/>
      <c r="H640" s="210" t="s">
        <v>21</v>
      </c>
      <c r="I640" s="211"/>
      <c r="J640" s="206"/>
      <c r="K640" s="206"/>
      <c r="L640" s="212"/>
      <c r="M640" s="213"/>
      <c r="N640" s="214"/>
      <c r="O640" s="214"/>
      <c r="P640" s="214"/>
      <c r="Q640" s="214"/>
      <c r="R640" s="214"/>
      <c r="S640" s="214"/>
      <c r="T640" s="215"/>
      <c r="AT640" s="216" t="s">
        <v>183</v>
      </c>
      <c r="AU640" s="216" t="s">
        <v>82</v>
      </c>
      <c r="AV640" s="11" t="s">
        <v>80</v>
      </c>
      <c r="AW640" s="11" t="s">
        <v>35</v>
      </c>
      <c r="AX640" s="11" t="s">
        <v>72</v>
      </c>
      <c r="AY640" s="216" t="s">
        <v>173</v>
      </c>
    </row>
    <row r="641" spans="2:51" s="12" customFormat="1" ht="13.5">
      <c r="B641" s="217"/>
      <c r="C641" s="218"/>
      <c r="D641" s="207" t="s">
        <v>183</v>
      </c>
      <c r="E641" s="219" t="s">
        <v>21</v>
      </c>
      <c r="F641" s="220" t="s">
        <v>854</v>
      </c>
      <c r="G641" s="218"/>
      <c r="H641" s="221">
        <v>9.44</v>
      </c>
      <c r="I641" s="222"/>
      <c r="J641" s="218"/>
      <c r="K641" s="218"/>
      <c r="L641" s="223"/>
      <c r="M641" s="224"/>
      <c r="N641" s="225"/>
      <c r="O641" s="225"/>
      <c r="P641" s="225"/>
      <c r="Q641" s="225"/>
      <c r="R641" s="225"/>
      <c r="S641" s="225"/>
      <c r="T641" s="226"/>
      <c r="AT641" s="227" t="s">
        <v>183</v>
      </c>
      <c r="AU641" s="227" t="s">
        <v>82</v>
      </c>
      <c r="AV641" s="12" t="s">
        <v>82</v>
      </c>
      <c r="AW641" s="12" t="s">
        <v>35</v>
      </c>
      <c r="AX641" s="12" t="s">
        <v>72</v>
      </c>
      <c r="AY641" s="227" t="s">
        <v>173</v>
      </c>
    </row>
    <row r="642" spans="2:51" s="12" customFormat="1" ht="13.5">
      <c r="B642" s="217"/>
      <c r="C642" s="218"/>
      <c r="D642" s="207" t="s">
        <v>183</v>
      </c>
      <c r="E642" s="219" t="s">
        <v>21</v>
      </c>
      <c r="F642" s="220" t="s">
        <v>21</v>
      </c>
      <c r="G642" s="218"/>
      <c r="H642" s="221">
        <v>0</v>
      </c>
      <c r="I642" s="222"/>
      <c r="J642" s="218"/>
      <c r="K642" s="218"/>
      <c r="L642" s="223"/>
      <c r="M642" s="224"/>
      <c r="N642" s="225"/>
      <c r="O642" s="225"/>
      <c r="P642" s="225"/>
      <c r="Q642" s="225"/>
      <c r="R642" s="225"/>
      <c r="S642" s="225"/>
      <c r="T642" s="226"/>
      <c r="AT642" s="227" t="s">
        <v>183</v>
      </c>
      <c r="AU642" s="227" t="s">
        <v>82</v>
      </c>
      <c r="AV642" s="12" t="s">
        <v>82</v>
      </c>
      <c r="AW642" s="12" t="s">
        <v>35</v>
      </c>
      <c r="AX642" s="12" t="s">
        <v>72</v>
      </c>
      <c r="AY642" s="227" t="s">
        <v>173</v>
      </c>
    </row>
    <row r="643" spans="2:51" s="11" customFormat="1" ht="13.5">
      <c r="B643" s="205"/>
      <c r="C643" s="206"/>
      <c r="D643" s="207" t="s">
        <v>183</v>
      </c>
      <c r="E643" s="208" t="s">
        <v>21</v>
      </c>
      <c r="F643" s="209" t="s">
        <v>418</v>
      </c>
      <c r="G643" s="206"/>
      <c r="H643" s="210" t="s">
        <v>21</v>
      </c>
      <c r="I643" s="211"/>
      <c r="J643" s="206"/>
      <c r="K643" s="206"/>
      <c r="L643" s="212"/>
      <c r="M643" s="213"/>
      <c r="N643" s="214"/>
      <c r="O643" s="214"/>
      <c r="P643" s="214"/>
      <c r="Q643" s="214"/>
      <c r="R643" s="214"/>
      <c r="S643" s="214"/>
      <c r="T643" s="215"/>
      <c r="AT643" s="216" t="s">
        <v>183</v>
      </c>
      <c r="AU643" s="216" t="s">
        <v>82</v>
      </c>
      <c r="AV643" s="11" t="s">
        <v>80</v>
      </c>
      <c r="AW643" s="11" t="s">
        <v>35</v>
      </c>
      <c r="AX643" s="11" t="s">
        <v>72</v>
      </c>
      <c r="AY643" s="216" t="s">
        <v>173</v>
      </c>
    </row>
    <row r="644" spans="2:51" s="11" customFormat="1" ht="13.5">
      <c r="B644" s="205"/>
      <c r="C644" s="206"/>
      <c r="D644" s="207" t="s">
        <v>183</v>
      </c>
      <c r="E644" s="208" t="s">
        <v>21</v>
      </c>
      <c r="F644" s="209" t="s">
        <v>1239</v>
      </c>
      <c r="G644" s="206"/>
      <c r="H644" s="210" t="s">
        <v>21</v>
      </c>
      <c r="I644" s="211"/>
      <c r="J644" s="206"/>
      <c r="K644" s="206"/>
      <c r="L644" s="212"/>
      <c r="M644" s="213"/>
      <c r="N644" s="214"/>
      <c r="O644" s="214"/>
      <c r="P644" s="214"/>
      <c r="Q644" s="214"/>
      <c r="R644" s="214"/>
      <c r="S644" s="214"/>
      <c r="T644" s="215"/>
      <c r="AT644" s="216" t="s">
        <v>183</v>
      </c>
      <c r="AU644" s="216" t="s">
        <v>82</v>
      </c>
      <c r="AV644" s="11" t="s">
        <v>80</v>
      </c>
      <c r="AW644" s="11" t="s">
        <v>35</v>
      </c>
      <c r="AX644" s="11" t="s">
        <v>72</v>
      </c>
      <c r="AY644" s="216" t="s">
        <v>173</v>
      </c>
    </row>
    <row r="645" spans="2:51" s="12" customFormat="1" ht="13.5">
      <c r="B645" s="217"/>
      <c r="C645" s="218"/>
      <c r="D645" s="207" t="s">
        <v>183</v>
      </c>
      <c r="E645" s="219" t="s">
        <v>21</v>
      </c>
      <c r="F645" s="220" t="s">
        <v>844</v>
      </c>
      <c r="G645" s="218"/>
      <c r="H645" s="221">
        <v>9.51</v>
      </c>
      <c r="I645" s="222"/>
      <c r="J645" s="218"/>
      <c r="K645" s="218"/>
      <c r="L645" s="223"/>
      <c r="M645" s="224"/>
      <c r="N645" s="225"/>
      <c r="O645" s="225"/>
      <c r="P645" s="225"/>
      <c r="Q645" s="225"/>
      <c r="R645" s="225"/>
      <c r="S645" s="225"/>
      <c r="T645" s="226"/>
      <c r="AT645" s="227" t="s">
        <v>183</v>
      </c>
      <c r="AU645" s="227" t="s">
        <v>82</v>
      </c>
      <c r="AV645" s="12" t="s">
        <v>82</v>
      </c>
      <c r="AW645" s="12" t="s">
        <v>35</v>
      </c>
      <c r="AX645" s="12" t="s">
        <v>72</v>
      </c>
      <c r="AY645" s="227" t="s">
        <v>173</v>
      </c>
    </row>
    <row r="646" spans="2:51" s="11" customFormat="1" ht="13.5">
      <c r="B646" s="205"/>
      <c r="C646" s="206"/>
      <c r="D646" s="207" t="s">
        <v>183</v>
      </c>
      <c r="E646" s="208" t="s">
        <v>21</v>
      </c>
      <c r="F646" s="209" t="s">
        <v>301</v>
      </c>
      <c r="G646" s="206"/>
      <c r="H646" s="210" t="s">
        <v>21</v>
      </c>
      <c r="I646" s="211"/>
      <c r="J646" s="206"/>
      <c r="K646" s="206"/>
      <c r="L646" s="212"/>
      <c r="M646" s="213"/>
      <c r="N646" s="214"/>
      <c r="O646" s="214"/>
      <c r="P646" s="214"/>
      <c r="Q646" s="214"/>
      <c r="R646" s="214"/>
      <c r="S646" s="214"/>
      <c r="T646" s="215"/>
      <c r="AT646" s="216" t="s">
        <v>183</v>
      </c>
      <c r="AU646" s="216" t="s">
        <v>82</v>
      </c>
      <c r="AV646" s="11" t="s">
        <v>80</v>
      </c>
      <c r="AW646" s="11" t="s">
        <v>35</v>
      </c>
      <c r="AX646" s="11" t="s">
        <v>72</v>
      </c>
      <c r="AY646" s="216" t="s">
        <v>173</v>
      </c>
    </row>
    <row r="647" spans="2:51" s="11" customFormat="1" ht="13.5">
      <c r="B647" s="205"/>
      <c r="C647" s="206"/>
      <c r="D647" s="207" t="s">
        <v>183</v>
      </c>
      <c r="E647" s="208" t="s">
        <v>21</v>
      </c>
      <c r="F647" s="209" t="s">
        <v>1239</v>
      </c>
      <c r="G647" s="206"/>
      <c r="H647" s="210" t="s">
        <v>21</v>
      </c>
      <c r="I647" s="211"/>
      <c r="J647" s="206"/>
      <c r="K647" s="206"/>
      <c r="L647" s="212"/>
      <c r="M647" s="213"/>
      <c r="N647" s="214"/>
      <c r="O647" s="214"/>
      <c r="P647" s="214"/>
      <c r="Q647" s="214"/>
      <c r="R647" s="214"/>
      <c r="S647" s="214"/>
      <c r="T647" s="215"/>
      <c r="AT647" s="216" t="s">
        <v>183</v>
      </c>
      <c r="AU647" s="216" t="s">
        <v>82</v>
      </c>
      <c r="AV647" s="11" t="s">
        <v>80</v>
      </c>
      <c r="AW647" s="11" t="s">
        <v>35</v>
      </c>
      <c r="AX647" s="11" t="s">
        <v>72</v>
      </c>
      <c r="AY647" s="216" t="s">
        <v>173</v>
      </c>
    </row>
    <row r="648" spans="2:51" s="12" customFormat="1" ht="13.5">
      <c r="B648" s="217"/>
      <c r="C648" s="218"/>
      <c r="D648" s="207" t="s">
        <v>183</v>
      </c>
      <c r="E648" s="219" t="s">
        <v>21</v>
      </c>
      <c r="F648" s="220" t="s">
        <v>800</v>
      </c>
      <c r="G648" s="218"/>
      <c r="H648" s="221">
        <v>6.32</v>
      </c>
      <c r="I648" s="222"/>
      <c r="J648" s="218"/>
      <c r="K648" s="218"/>
      <c r="L648" s="223"/>
      <c r="M648" s="224"/>
      <c r="N648" s="225"/>
      <c r="O648" s="225"/>
      <c r="P648" s="225"/>
      <c r="Q648" s="225"/>
      <c r="R648" s="225"/>
      <c r="S648" s="225"/>
      <c r="T648" s="226"/>
      <c r="AT648" s="227" t="s">
        <v>183</v>
      </c>
      <c r="AU648" s="227" t="s">
        <v>82</v>
      </c>
      <c r="AV648" s="12" t="s">
        <v>82</v>
      </c>
      <c r="AW648" s="12" t="s">
        <v>35</v>
      </c>
      <c r="AX648" s="12" t="s">
        <v>72</v>
      </c>
      <c r="AY648" s="227" t="s">
        <v>173</v>
      </c>
    </row>
    <row r="649" spans="2:51" s="11" customFormat="1" ht="13.5">
      <c r="B649" s="205"/>
      <c r="C649" s="206"/>
      <c r="D649" s="207" t="s">
        <v>183</v>
      </c>
      <c r="E649" s="208" t="s">
        <v>21</v>
      </c>
      <c r="F649" s="209" t="s">
        <v>773</v>
      </c>
      <c r="G649" s="206"/>
      <c r="H649" s="210" t="s">
        <v>21</v>
      </c>
      <c r="I649" s="211"/>
      <c r="J649" s="206"/>
      <c r="K649" s="206"/>
      <c r="L649" s="212"/>
      <c r="M649" s="213"/>
      <c r="N649" s="214"/>
      <c r="O649" s="214"/>
      <c r="P649" s="214"/>
      <c r="Q649" s="214"/>
      <c r="R649" s="214"/>
      <c r="S649" s="214"/>
      <c r="T649" s="215"/>
      <c r="AT649" s="216" t="s">
        <v>183</v>
      </c>
      <c r="AU649" s="216" t="s">
        <v>82</v>
      </c>
      <c r="AV649" s="11" t="s">
        <v>80</v>
      </c>
      <c r="AW649" s="11" t="s">
        <v>35</v>
      </c>
      <c r="AX649" s="11" t="s">
        <v>72</v>
      </c>
      <c r="AY649" s="216" t="s">
        <v>173</v>
      </c>
    </row>
    <row r="650" spans="2:51" s="11" customFormat="1" ht="13.5">
      <c r="B650" s="205"/>
      <c r="C650" s="206"/>
      <c r="D650" s="207" t="s">
        <v>183</v>
      </c>
      <c r="E650" s="208" t="s">
        <v>21</v>
      </c>
      <c r="F650" s="209" t="s">
        <v>1239</v>
      </c>
      <c r="G650" s="206"/>
      <c r="H650" s="210" t="s">
        <v>21</v>
      </c>
      <c r="I650" s="211"/>
      <c r="J650" s="206"/>
      <c r="K650" s="206"/>
      <c r="L650" s="212"/>
      <c r="M650" s="213"/>
      <c r="N650" s="214"/>
      <c r="O650" s="214"/>
      <c r="P650" s="214"/>
      <c r="Q650" s="214"/>
      <c r="R650" s="214"/>
      <c r="S650" s="214"/>
      <c r="T650" s="215"/>
      <c r="AT650" s="216" t="s">
        <v>183</v>
      </c>
      <c r="AU650" s="216" t="s">
        <v>82</v>
      </c>
      <c r="AV650" s="11" t="s">
        <v>80</v>
      </c>
      <c r="AW650" s="11" t="s">
        <v>35</v>
      </c>
      <c r="AX650" s="11" t="s">
        <v>72</v>
      </c>
      <c r="AY650" s="216" t="s">
        <v>173</v>
      </c>
    </row>
    <row r="651" spans="2:51" s="12" customFormat="1" ht="13.5">
      <c r="B651" s="217"/>
      <c r="C651" s="218"/>
      <c r="D651" s="207" t="s">
        <v>183</v>
      </c>
      <c r="E651" s="219" t="s">
        <v>21</v>
      </c>
      <c r="F651" s="220" t="s">
        <v>801</v>
      </c>
      <c r="G651" s="218"/>
      <c r="H651" s="221">
        <v>5.09</v>
      </c>
      <c r="I651" s="222"/>
      <c r="J651" s="218"/>
      <c r="K651" s="218"/>
      <c r="L651" s="223"/>
      <c r="M651" s="224"/>
      <c r="N651" s="225"/>
      <c r="O651" s="225"/>
      <c r="P651" s="225"/>
      <c r="Q651" s="225"/>
      <c r="R651" s="225"/>
      <c r="S651" s="225"/>
      <c r="T651" s="226"/>
      <c r="AT651" s="227" t="s">
        <v>183</v>
      </c>
      <c r="AU651" s="227" t="s">
        <v>82</v>
      </c>
      <c r="AV651" s="12" t="s">
        <v>82</v>
      </c>
      <c r="AW651" s="12" t="s">
        <v>35</v>
      </c>
      <c r="AX651" s="12" t="s">
        <v>72</v>
      </c>
      <c r="AY651" s="227" t="s">
        <v>173</v>
      </c>
    </row>
    <row r="652" spans="2:51" s="11" customFormat="1" ht="13.5">
      <c r="B652" s="205"/>
      <c r="C652" s="206"/>
      <c r="D652" s="207" t="s">
        <v>183</v>
      </c>
      <c r="E652" s="208" t="s">
        <v>21</v>
      </c>
      <c r="F652" s="209" t="s">
        <v>212</v>
      </c>
      <c r="G652" s="206"/>
      <c r="H652" s="210" t="s">
        <v>21</v>
      </c>
      <c r="I652" s="211"/>
      <c r="J652" s="206"/>
      <c r="K652" s="206"/>
      <c r="L652" s="212"/>
      <c r="M652" s="213"/>
      <c r="N652" s="214"/>
      <c r="O652" s="214"/>
      <c r="P652" s="214"/>
      <c r="Q652" s="214"/>
      <c r="R652" s="214"/>
      <c r="S652" s="214"/>
      <c r="T652" s="215"/>
      <c r="AT652" s="216" t="s">
        <v>183</v>
      </c>
      <c r="AU652" s="216" t="s">
        <v>82</v>
      </c>
      <c r="AV652" s="11" t="s">
        <v>80</v>
      </c>
      <c r="AW652" s="11" t="s">
        <v>35</v>
      </c>
      <c r="AX652" s="11" t="s">
        <v>72</v>
      </c>
      <c r="AY652" s="216" t="s">
        <v>173</v>
      </c>
    </row>
    <row r="653" spans="2:51" s="11" customFormat="1" ht="13.5">
      <c r="B653" s="205"/>
      <c r="C653" s="206"/>
      <c r="D653" s="207" t="s">
        <v>183</v>
      </c>
      <c r="E653" s="208" t="s">
        <v>21</v>
      </c>
      <c r="F653" s="209" t="s">
        <v>1239</v>
      </c>
      <c r="G653" s="206"/>
      <c r="H653" s="210" t="s">
        <v>21</v>
      </c>
      <c r="I653" s="211"/>
      <c r="J653" s="206"/>
      <c r="K653" s="206"/>
      <c r="L653" s="212"/>
      <c r="M653" s="213"/>
      <c r="N653" s="214"/>
      <c r="O653" s="214"/>
      <c r="P653" s="214"/>
      <c r="Q653" s="214"/>
      <c r="R653" s="214"/>
      <c r="S653" s="214"/>
      <c r="T653" s="215"/>
      <c r="AT653" s="216" t="s">
        <v>183</v>
      </c>
      <c r="AU653" s="216" t="s">
        <v>82</v>
      </c>
      <c r="AV653" s="11" t="s">
        <v>80</v>
      </c>
      <c r="AW653" s="11" t="s">
        <v>35</v>
      </c>
      <c r="AX653" s="11" t="s">
        <v>72</v>
      </c>
      <c r="AY653" s="216" t="s">
        <v>173</v>
      </c>
    </row>
    <row r="654" spans="2:51" s="12" customFormat="1" ht="13.5">
      <c r="B654" s="217"/>
      <c r="C654" s="218"/>
      <c r="D654" s="207" t="s">
        <v>183</v>
      </c>
      <c r="E654" s="219" t="s">
        <v>21</v>
      </c>
      <c r="F654" s="220" t="s">
        <v>802</v>
      </c>
      <c r="G654" s="218"/>
      <c r="H654" s="221">
        <v>10.21</v>
      </c>
      <c r="I654" s="222"/>
      <c r="J654" s="218"/>
      <c r="K654" s="218"/>
      <c r="L654" s="223"/>
      <c r="M654" s="224"/>
      <c r="N654" s="225"/>
      <c r="O654" s="225"/>
      <c r="P654" s="225"/>
      <c r="Q654" s="225"/>
      <c r="R654" s="225"/>
      <c r="S654" s="225"/>
      <c r="T654" s="226"/>
      <c r="AT654" s="227" t="s">
        <v>183</v>
      </c>
      <c r="AU654" s="227" t="s">
        <v>82</v>
      </c>
      <c r="AV654" s="12" t="s">
        <v>82</v>
      </c>
      <c r="AW654" s="12" t="s">
        <v>35</v>
      </c>
      <c r="AX654" s="12" t="s">
        <v>72</v>
      </c>
      <c r="AY654" s="227" t="s">
        <v>173</v>
      </c>
    </row>
    <row r="655" spans="2:51" s="11" customFormat="1" ht="13.5">
      <c r="B655" s="205"/>
      <c r="C655" s="206"/>
      <c r="D655" s="207" t="s">
        <v>183</v>
      </c>
      <c r="E655" s="208" t="s">
        <v>21</v>
      </c>
      <c r="F655" s="209" t="s">
        <v>229</v>
      </c>
      <c r="G655" s="206"/>
      <c r="H655" s="210" t="s">
        <v>21</v>
      </c>
      <c r="I655" s="211"/>
      <c r="J655" s="206"/>
      <c r="K655" s="206"/>
      <c r="L655" s="212"/>
      <c r="M655" s="213"/>
      <c r="N655" s="214"/>
      <c r="O655" s="214"/>
      <c r="P655" s="214"/>
      <c r="Q655" s="214"/>
      <c r="R655" s="214"/>
      <c r="S655" s="214"/>
      <c r="T655" s="215"/>
      <c r="AT655" s="216" t="s">
        <v>183</v>
      </c>
      <c r="AU655" s="216" t="s">
        <v>82</v>
      </c>
      <c r="AV655" s="11" t="s">
        <v>80</v>
      </c>
      <c r="AW655" s="11" t="s">
        <v>35</v>
      </c>
      <c r="AX655" s="11" t="s">
        <v>72</v>
      </c>
      <c r="AY655" s="216" t="s">
        <v>173</v>
      </c>
    </row>
    <row r="656" spans="2:51" s="11" customFormat="1" ht="13.5">
      <c r="B656" s="205"/>
      <c r="C656" s="206"/>
      <c r="D656" s="207" t="s">
        <v>183</v>
      </c>
      <c r="E656" s="208" t="s">
        <v>21</v>
      </c>
      <c r="F656" s="209" t="s">
        <v>1239</v>
      </c>
      <c r="G656" s="206"/>
      <c r="H656" s="210" t="s">
        <v>21</v>
      </c>
      <c r="I656" s="211"/>
      <c r="J656" s="206"/>
      <c r="K656" s="206"/>
      <c r="L656" s="212"/>
      <c r="M656" s="213"/>
      <c r="N656" s="214"/>
      <c r="O656" s="214"/>
      <c r="P656" s="214"/>
      <c r="Q656" s="214"/>
      <c r="R656" s="214"/>
      <c r="S656" s="214"/>
      <c r="T656" s="215"/>
      <c r="AT656" s="216" t="s">
        <v>183</v>
      </c>
      <c r="AU656" s="216" t="s">
        <v>82</v>
      </c>
      <c r="AV656" s="11" t="s">
        <v>80</v>
      </c>
      <c r="AW656" s="11" t="s">
        <v>35</v>
      </c>
      <c r="AX656" s="11" t="s">
        <v>72</v>
      </c>
      <c r="AY656" s="216" t="s">
        <v>173</v>
      </c>
    </row>
    <row r="657" spans="2:51" s="12" customFormat="1" ht="13.5">
      <c r="B657" s="217"/>
      <c r="C657" s="218"/>
      <c r="D657" s="207" t="s">
        <v>183</v>
      </c>
      <c r="E657" s="219" t="s">
        <v>21</v>
      </c>
      <c r="F657" s="220" t="s">
        <v>850</v>
      </c>
      <c r="G657" s="218"/>
      <c r="H657" s="221">
        <v>12.98</v>
      </c>
      <c r="I657" s="222"/>
      <c r="J657" s="218"/>
      <c r="K657" s="218"/>
      <c r="L657" s="223"/>
      <c r="M657" s="224"/>
      <c r="N657" s="225"/>
      <c r="O657" s="225"/>
      <c r="P657" s="225"/>
      <c r="Q657" s="225"/>
      <c r="R657" s="225"/>
      <c r="S657" s="225"/>
      <c r="T657" s="226"/>
      <c r="AT657" s="227" t="s">
        <v>183</v>
      </c>
      <c r="AU657" s="227" t="s">
        <v>82</v>
      </c>
      <c r="AV657" s="12" t="s">
        <v>82</v>
      </c>
      <c r="AW657" s="12" t="s">
        <v>35</v>
      </c>
      <c r="AX657" s="12" t="s">
        <v>72</v>
      </c>
      <c r="AY657" s="227" t="s">
        <v>173</v>
      </c>
    </row>
    <row r="658" spans="2:51" s="13" customFormat="1" ht="13.5">
      <c r="B658" s="228"/>
      <c r="C658" s="229"/>
      <c r="D658" s="207" t="s">
        <v>183</v>
      </c>
      <c r="E658" s="230" t="s">
        <v>21</v>
      </c>
      <c r="F658" s="231" t="s">
        <v>188</v>
      </c>
      <c r="G658" s="229"/>
      <c r="H658" s="232">
        <v>53.55</v>
      </c>
      <c r="I658" s="233"/>
      <c r="J658" s="229"/>
      <c r="K658" s="229"/>
      <c r="L658" s="234"/>
      <c r="M658" s="235"/>
      <c r="N658" s="236"/>
      <c r="O658" s="236"/>
      <c r="P658" s="236"/>
      <c r="Q658" s="236"/>
      <c r="R658" s="236"/>
      <c r="S658" s="236"/>
      <c r="T658" s="237"/>
      <c r="AT658" s="238" t="s">
        <v>183</v>
      </c>
      <c r="AU658" s="238" t="s">
        <v>82</v>
      </c>
      <c r="AV658" s="13" t="s">
        <v>189</v>
      </c>
      <c r="AW658" s="13" t="s">
        <v>35</v>
      </c>
      <c r="AX658" s="13" t="s">
        <v>72</v>
      </c>
      <c r="AY658" s="238" t="s">
        <v>173</v>
      </c>
    </row>
    <row r="659" spans="2:51" s="11" customFormat="1" ht="13.5">
      <c r="B659" s="205"/>
      <c r="C659" s="206"/>
      <c r="D659" s="207" t="s">
        <v>183</v>
      </c>
      <c r="E659" s="208" t="s">
        <v>21</v>
      </c>
      <c r="F659" s="209" t="s">
        <v>723</v>
      </c>
      <c r="G659" s="206"/>
      <c r="H659" s="210" t="s">
        <v>21</v>
      </c>
      <c r="I659" s="211"/>
      <c r="J659" s="206"/>
      <c r="K659" s="206"/>
      <c r="L659" s="212"/>
      <c r="M659" s="213"/>
      <c r="N659" s="214"/>
      <c r="O659" s="214"/>
      <c r="P659" s="214"/>
      <c r="Q659" s="214"/>
      <c r="R659" s="214"/>
      <c r="S659" s="214"/>
      <c r="T659" s="215"/>
      <c r="AT659" s="216" t="s">
        <v>183</v>
      </c>
      <c r="AU659" s="216" t="s">
        <v>82</v>
      </c>
      <c r="AV659" s="11" t="s">
        <v>80</v>
      </c>
      <c r="AW659" s="11" t="s">
        <v>35</v>
      </c>
      <c r="AX659" s="11" t="s">
        <v>72</v>
      </c>
      <c r="AY659" s="216" t="s">
        <v>173</v>
      </c>
    </row>
    <row r="660" spans="2:51" s="11" customFormat="1" ht="13.5">
      <c r="B660" s="205"/>
      <c r="C660" s="206"/>
      <c r="D660" s="207" t="s">
        <v>183</v>
      </c>
      <c r="E660" s="208" t="s">
        <v>21</v>
      </c>
      <c r="F660" s="209" t="s">
        <v>702</v>
      </c>
      <c r="G660" s="206"/>
      <c r="H660" s="210" t="s">
        <v>21</v>
      </c>
      <c r="I660" s="211"/>
      <c r="J660" s="206"/>
      <c r="K660" s="206"/>
      <c r="L660" s="212"/>
      <c r="M660" s="213"/>
      <c r="N660" s="214"/>
      <c r="O660" s="214"/>
      <c r="P660" s="214"/>
      <c r="Q660" s="214"/>
      <c r="R660" s="214"/>
      <c r="S660" s="214"/>
      <c r="T660" s="215"/>
      <c r="AT660" s="216" t="s">
        <v>183</v>
      </c>
      <c r="AU660" s="216" t="s">
        <v>82</v>
      </c>
      <c r="AV660" s="11" t="s">
        <v>80</v>
      </c>
      <c r="AW660" s="11" t="s">
        <v>35</v>
      </c>
      <c r="AX660" s="11" t="s">
        <v>72</v>
      </c>
      <c r="AY660" s="216" t="s">
        <v>173</v>
      </c>
    </row>
    <row r="661" spans="2:51" s="11" customFormat="1" ht="13.5">
      <c r="B661" s="205"/>
      <c r="C661" s="206"/>
      <c r="D661" s="207" t="s">
        <v>183</v>
      </c>
      <c r="E661" s="208" t="s">
        <v>21</v>
      </c>
      <c r="F661" s="209" t="s">
        <v>1240</v>
      </c>
      <c r="G661" s="206"/>
      <c r="H661" s="210" t="s">
        <v>21</v>
      </c>
      <c r="I661" s="211"/>
      <c r="J661" s="206"/>
      <c r="K661" s="206"/>
      <c r="L661" s="212"/>
      <c r="M661" s="213"/>
      <c r="N661" s="214"/>
      <c r="O661" s="214"/>
      <c r="P661" s="214"/>
      <c r="Q661" s="214"/>
      <c r="R661" s="214"/>
      <c r="S661" s="214"/>
      <c r="T661" s="215"/>
      <c r="AT661" s="216" t="s">
        <v>183</v>
      </c>
      <c r="AU661" s="216" t="s">
        <v>82</v>
      </c>
      <c r="AV661" s="11" t="s">
        <v>80</v>
      </c>
      <c r="AW661" s="11" t="s">
        <v>35</v>
      </c>
      <c r="AX661" s="11" t="s">
        <v>72</v>
      </c>
      <c r="AY661" s="216" t="s">
        <v>173</v>
      </c>
    </row>
    <row r="662" spans="2:51" s="12" customFormat="1" ht="13.5">
      <c r="B662" s="217"/>
      <c r="C662" s="218"/>
      <c r="D662" s="207" t="s">
        <v>183</v>
      </c>
      <c r="E662" s="219" t="s">
        <v>21</v>
      </c>
      <c r="F662" s="220" t="s">
        <v>1241</v>
      </c>
      <c r="G662" s="218"/>
      <c r="H662" s="221">
        <v>13.262</v>
      </c>
      <c r="I662" s="222"/>
      <c r="J662" s="218"/>
      <c r="K662" s="218"/>
      <c r="L662" s="223"/>
      <c r="M662" s="224"/>
      <c r="N662" s="225"/>
      <c r="O662" s="225"/>
      <c r="P662" s="225"/>
      <c r="Q662" s="225"/>
      <c r="R662" s="225"/>
      <c r="S662" s="225"/>
      <c r="T662" s="226"/>
      <c r="AT662" s="227" t="s">
        <v>183</v>
      </c>
      <c r="AU662" s="227" t="s">
        <v>82</v>
      </c>
      <c r="AV662" s="12" t="s">
        <v>82</v>
      </c>
      <c r="AW662" s="12" t="s">
        <v>35</v>
      </c>
      <c r="AX662" s="12" t="s">
        <v>72</v>
      </c>
      <c r="AY662" s="227" t="s">
        <v>173</v>
      </c>
    </row>
    <row r="663" spans="2:51" s="11" customFormat="1" ht="13.5">
      <c r="B663" s="205"/>
      <c r="C663" s="206"/>
      <c r="D663" s="207" t="s">
        <v>183</v>
      </c>
      <c r="E663" s="208" t="s">
        <v>21</v>
      </c>
      <c r="F663" s="209" t="s">
        <v>723</v>
      </c>
      <c r="G663" s="206"/>
      <c r="H663" s="210" t="s">
        <v>21</v>
      </c>
      <c r="I663" s="211"/>
      <c r="J663" s="206"/>
      <c r="K663" s="206"/>
      <c r="L663" s="212"/>
      <c r="M663" s="213"/>
      <c r="N663" s="214"/>
      <c r="O663" s="214"/>
      <c r="P663" s="214"/>
      <c r="Q663" s="214"/>
      <c r="R663" s="214"/>
      <c r="S663" s="214"/>
      <c r="T663" s="215"/>
      <c r="AT663" s="216" t="s">
        <v>183</v>
      </c>
      <c r="AU663" s="216" t="s">
        <v>82</v>
      </c>
      <c r="AV663" s="11" t="s">
        <v>80</v>
      </c>
      <c r="AW663" s="11" t="s">
        <v>35</v>
      </c>
      <c r="AX663" s="11" t="s">
        <v>72</v>
      </c>
      <c r="AY663" s="216" t="s">
        <v>173</v>
      </c>
    </row>
    <row r="664" spans="2:51" s="11" customFormat="1" ht="13.5">
      <c r="B664" s="205"/>
      <c r="C664" s="206"/>
      <c r="D664" s="207" t="s">
        <v>183</v>
      </c>
      <c r="E664" s="208" t="s">
        <v>21</v>
      </c>
      <c r="F664" s="209" t="s">
        <v>725</v>
      </c>
      <c r="G664" s="206"/>
      <c r="H664" s="210" t="s">
        <v>21</v>
      </c>
      <c r="I664" s="211"/>
      <c r="J664" s="206"/>
      <c r="K664" s="206"/>
      <c r="L664" s="212"/>
      <c r="M664" s="213"/>
      <c r="N664" s="214"/>
      <c r="O664" s="214"/>
      <c r="P664" s="214"/>
      <c r="Q664" s="214"/>
      <c r="R664" s="214"/>
      <c r="S664" s="214"/>
      <c r="T664" s="215"/>
      <c r="AT664" s="216" t="s">
        <v>183</v>
      </c>
      <c r="AU664" s="216" t="s">
        <v>82</v>
      </c>
      <c r="AV664" s="11" t="s">
        <v>80</v>
      </c>
      <c r="AW664" s="11" t="s">
        <v>35</v>
      </c>
      <c r="AX664" s="11" t="s">
        <v>72</v>
      </c>
      <c r="AY664" s="216" t="s">
        <v>173</v>
      </c>
    </row>
    <row r="665" spans="2:51" s="11" customFormat="1" ht="13.5">
      <c r="B665" s="205"/>
      <c r="C665" s="206"/>
      <c r="D665" s="207" t="s">
        <v>183</v>
      </c>
      <c r="E665" s="208" t="s">
        <v>21</v>
      </c>
      <c r="F665" s="209" t="s">
        <v>1240</v>
      </c>
      <c r="G665" s="206"/>
      <c r="H665" s="210" t="s">
        <v>21</v>
      </c>
      <c r="I665" s="211"/>
      <c r="J665" s="206"/>
      <c r="K665" s="206"/>
      <c r="L665" s="212"/>
      <c r="M665" s="213"/>
      <c r="N665" s="214"/>
      <c r="O665" s="214"/>
      <c r="P665" s="214"/>
      <c r="Q665" s="214"/>
      <c r="R665" s="214"/>
      <c r="S665" s="214"/>
      <c r="T665" s="215"/>
      <c r="AT665" s="216" t="s">
        <v>183</v>
      </c>
      <c r="AU665" s="216" t="s">
        <v>82</v>
      </c>
      <c r="AV665" s="11" t="s">
        <v>80</v>
      </c>
      <c r="AW665" s="11" t="s">
        <v>35</v>
      </c>
      <c r="AX665" s="11" t="s">
        <v>72</v>
      </c>
      <c r="AY665" s="216" t="s">
        <v>173</v>
      </c>
    </row>
    <row r="666" spans="2:51" s="12" customFormat="1" ht="13.5">
      <c r="B666" s="217"/>
      <c r="C666" s="218"/>
      <c r="D666" s="207" t="s">
        <v>183</v>
      </c>
      <c r="E666" s="219" t="s">
        <v>21</v>
      </c>
      <c r="F666" s="220" t="s">
        <v>1242</v>
      </c>
      <c r="G666" s="218"/>
      <c r="H666" s="221">
        <v>4.883</v>
      </c>
      <c r="I666" s="222"/>
      <c r="J666" s="218"/>
      <c r="K666" s="218"/>
      <c r="L666" s="223"/>
      <c r="M666" s="224"/>
      <c r="N666" s="225"/>
      <c r="O666" s="225"/>
      <c r="P666" s="225"/>
      <c r="Q666" s="225"/>
      <c r="R666" s="225"/>
      <c r="S666" s="225"/>
      <c r="T666" s="226"/>
      <c r="AT666" s="227" t="s">
        <v>183</v>
      </c>
      <c r="AU666" s="227" t="s">
        <v>82</v>
      </c>
      <c r="AV666" s="12" t="s">
        <v>82</v>
      </c>
      <c r="AW666" s="12" t="s">
        <v>35</v>
      </c>
      <c r="AX666" s="12" t="s">
        <v>72</v>
      </c>
      <c r="AY666" s="227" t="s">
        <v>173</v>
      </c>
    </row>
    <row r="667" spans="2:51" s="11" customFormat="1" ht="13.5">
      <c r="B667" s="205"/>
      <c r="C667" s="206"/>
      <c r="D667" s="207" t="s">
        <v>183</v>
      </c>
      <c r="E667" s="208" t="s">
        <v>21</v>
      </c>
      <c r="F667" s="209" t="s">
        <v>723</v>
      </c>
      <c r="G667" s="206"/>
      <c r="H667" s="210" t="s">
        <v>21</v>
      </c>
      <c r="I667" s="211"/>
      <c r="J667" s="206"/>
      <c r="K667" s="206"/>
      <c r="L667" s="212"/>
      <c r="M667" s="213"/>
      <c r="N667" s="214"/>
      <c r="O667" s="214"/>
      <c r="P667" s="214"/>
      <c r="Q667" s="214"/>
      <c r="R667" s="214"/>
      <c r="S667" s="214"/>
      <c r="T667" s="215"/>
      <c r="AT667" s="216" t="s">
        <v>183</v>
      </c>
      <c r="AU667" s="216" t="s">
        <v>82</v>
      </c>
      <c r="AV667" s="11" t="s">
        <v>80</v>
      </c>
      <c r="AW667" s="11" t="s">
        <v>35</v>
      </c>
      <c r="AX667" s="11" t="s">
        <v>72</v>
      </c>
      <c r="AY667" s="216" t="s">
        <v>173</v>
      </c>
    </row>
    <row r="668" spans="2:51" s="11" customFormat="1" ht="13.5">
      <c r="B668" s="205"/>
      <c r="C668" s="206"/>
      <c r="D668" s="207" t="s">
        <v>183</v>
      </c>
      <c r="E668" s="208" t="s">
        <v>21</v>
      </c>
      <c r="F668" s="209" t="s">
        <v>706</v>
      </c>
      <c r="G668" s="206"/>
      <c r="H668" s="210" t="s">
        <v>21</v>
      </c>
      <c r="I668" s="211"/>
      <c r="J668" s="206"/>
      <c r="K668" s="206"/>
      <c r="L668" s="212"/>
      <c r="M668" s="213"/>
      <c r="N668" s="214"/>
      <c r="O668" s="214"/>
      <c r="P668" s="214"/>
      <c r="Q668" s="214"/>
      <c r="R668" s="214"/>
      <c r="S668" s="214"/>
      <c r="T668" s="215"/>
      <c r="AT668" s="216" t="s">
        <v>183</v>
      </c>
      <c r="AU668" s="216" t="s">
        <v>82</v>
      </c>
      <c r="AV668" s="11" t="s">
        <v>80</v>
      </c>
      <c r="AW668" s="11" t="s">
        <v>35</v>
      </c>
      <c r="AX668" s="11" t="s">
        <v>72</v>
      </c>
      <c r="AY668" s="216" t="s">
        <v>173</v>
      </c>
    </row>
    <row r="669" spans="2:51" s="11" customFormat="1" ht="13.5">
      <c r="B669" s="205"/>
      <c r="C669" s="206"/>
      <c r="D669" s="207" t="s">
        <v>183</v>
      </c>
      <c r="E669" s="208" t="s">
        <v>21</v>
      </c>
      <c r="F669" s="209" t="s">
        <v>1240</v>
      </c>
      <c r="G669" s="206"/>
      <c r="H669" s="210" t="s">
        <v>21</v>
      </c>
      <c r="I669" s="211"/>
      <c r="J669" s="206"/>
      <c r="K669" s="206"/>
      <c r="L669" s="212"/>
      <c r="M669" s="213"/>
      <c r="N669" s="214"/>
      <c r="O669" s="214"/>
      <c r="P669" s="214"/>
      <c r="Q669" s="214"/>
      <c r="R669" s="214"/>
      <c r="S669" s="214"/>
      <c r="T669" s="215"/>
      <c r="AT669" s="216" t="s">
        <v>183</v>
      </c>
      <c r="AU669" s="216" t="s">
        <v>82</v>
      </c>
      <c r="AV669" s="11" t="s">
        <v>80</v>
      </c>
      <c r="AW669" s="11" t="s">
        <v>35</v>
      </c>
      <c r="AX669" s="11" t="s">
        <v>72</v>
      </c>
      <c r="AY669" s="216" t="s">
        <v>173</v>
      </c>
    </row>
    <row r="670" spans="2:51" s="12" customFormat="1" ht="13.5">
      <c r="B670" s="217"/>
      <c r="C670" s="218"/>
      <c r="D670" s="207" t="s">
        <v>183</v>
      </c>
      <c r="E670" s="219" t="s">
        <v>21</v>
      </c>
      <c r="F670" s="220" t="s">
        <v>1243</v>
      </c>
      <c r="G670" s="218"/>
      <c r="H670" s="221">
        <v>12.587</v>
      </c>
      <c r="I670" s="222"/>
      <c r="J670" s="218"/>
      <c r="K670" s="218"/>
      <c r="L670" s="223"/>
      <c r="M670" s="224"/>
      <c r="N670" s="225"/>
      <c r="O670" s="225"/>
      <c r="P670" s="225"/>
      <c r="Q670" s="225"/>
      <c r="R670" s="225"/>
      <c r="S670" s="225"/>
      <c r="T670" s="226"/>
      <c r="AT670" s="227" t="s">
        <v>183</v>
      </c>
      <c r="AU670" s="227" t="s">
        <v>82</v>
      </c>
      <c r="AV670" s="12" t="s">
        <v>82</v>
      </c>
      <c r="AW670" s="12" t="s">
        <v>35</v>
      </c>
      <c r="AX670" s="12" t="s">
        <v>72</v>
      </c>
      <c r="AY670" s="227" t="s">
        <v>173</v>
      </c>
    </row>
    <row r="671" spans="2:51" s="11" customFormat="1" ht="13.5">
      <c r="B671" s="205"/>
      <c r="C671" s="206"/>
      <c r="D671" s="207" t="s">
        <v>183</v>
      </c>
      <c r="E671" s="208" t="s">
        <v>21</v>
      </c>
      <c r="F671" s="209" t="s">
        <v>723</v>
      </c>
      <c r="G671" s="206"/>
      <c r="H671" s="210" t="s">
        <v>21</v>
      </c>
      <c r="I671" s="211"/>
      <c r="J671" s="206"/>
      <c r="K671" s="206"/>
      <c r="L671" s="212"/>
      <c r="M671" s="213"/>
      <c r="N671" s="214"/>
      <c r="O671" s="214"/>
      <c r="P671" s="214"/>
      <c r="Q671" s="214"/>
      <c r="R671" s="214"/>
      <c r="S671" s="214"/>
      <c r="T671" s="215"/>
      <c r="AT671" s="216" t="s">
        <v>183</v>
      </c>
      <c r="AU671" s="216" t="s">
        <v>82</v>
      </c>
      <c r="AV671" s="11" t="s">
        <v>80</v>
      </c>
      <c r="AW671" s="11" t="s">
        <v>35</v>
      </c>
      <c r="AX671" s="11" t="s">
        <v>72</v>
      </c>
      <c r="AY671" s="216" t="s">
        <v>173</v>
      </c>
    </row>
    <row r="672" spans="2:51" s="11" customFormat="1" ht="13.5">
      <c r="B672" s="205"/>
      <c r="C672" s="206"/>
      <c r="D672" s="207" t="s">
        <v>183</v>
      </c>
      <c r="E672" s="208" t="s">
        <v>21</v>
      </c>
      <c r="F672" s="209" t="s">
        <v>727</v>
      </c>
      <c r="G672" s="206"/>
      <c r="H672" s="210" t="s">
        <v>21</v>
      </c>
      <c r="I672" s="211"/>
      <c r="J672" s="206"/>
      <c r="K672" s="206"/>
      <c r="L672" s="212"/>
      <c r="M672" s="213"/>
      <c r="N672" s="214"/>
      <c r="O672" s="214"/>
      <c r="P672" s="214"/>
      <c r="Q672" s="214"/>
      <c r="R672" s="214"/>
      <c r="S672" s="214"/>
      <c r="T672" s="215"/>
      <c r="AT672" s="216" t="s">
        <v>183</v>
      </c>
      <c r="AU672" s="216" t="s">
        <v>82</v>
      </c>
      <c r="AV672" s="11" t="s">
        <v>80</v>
      </c>
      <c r="AW672" s="11" t="s">
        <v>35</v>
      </c>
      <c r="AX672" s="11" t="s">
        <v>72</v>
      </c>
      <c r="AY672" s="216" t="s">
        <v>173</v>
      </c>
    </row>
    <row r="673" spans="2:51" s="11" customFormat="1" ht="13.5">
      <c r="B673" s="205"/>
      <c r="C673" s="206"/>
      <c r="D673" s="207" t="s">
        <v>183</v>
      </c>
      <c r="E673" s="208" t="s">
        <v>21</v>
      </c>
      <c r="F673" s="209" t="s">
        <v>1240</v>
      </c>
      <c r="G673" s="206"/>
      <c r="H673" s="210" t="s">
        <v>21</v>
      </c>
      <c r="I673" s="211"/>
      <c r="J673" s="206"/>
      <c r="K673" s="206"/>
      <c r="L673" s="212"/>
      <c r="M673" s="213"/>
      <c r="N673" s="214"/>
      <c r="O673" s="214"/>
      <c r="P673" s="214"/>
      <c r="Q673" s="214"/>
      <c r="R673" s="214"/>
      <c r="S673" s="214"/>
      <c r="T673" s="215"/>
      <c r="AT673" s="216" t="s">
        <v>183</v>
      </c>
      <c r="AU673" s="216" t="s">
        <v>82</v>
      </c>
      <c r="AV673" s="11" t="s">
        <v>80</v>
      </c>
      <c r="AW673" s="11" t="s">
        <v>35</v>
      </c>
      <c r="AX673" s="11" t="s">
        <v>72</v>
      </c>
      <c r="AY673" s="216" t="s">
        <v>173</v>
      </c>
    </row>
    <row r="674" spans="2:51" s="12" customFormat="1" ht="13.5">
      <c r="B674" s="217"/>
      <c r="C674" s="218"/>
      <c r="D674" s="207" t="s">
        <v>183</v>
      </c>
      <c r="E674" s="219" t="s">
        <v>21</v>
      </c>
      <c r="F674" s="220" t="s">
        <v>1244</v>
      </c>
      <c r="G674" s="218"/>
      <c r="H674" s="221">
        <v>40.26</v>
      </c>
      <c r="I674" s="222"/>
      <c r="J674" s="218"/>
      <c r="K674" s="218"/>
      <c r="L674" s="223"/>
      <c r="M674" s="224"/>
      <c r="N674" s="225"/>
      <c r="O674" s="225"/>
      <c r="P674" s="225"/>
      <c r="Q674" s="225"/>
      <c r="R674" s="225"/>
      <c r="S674" s="225"/>
      <c r="T674" s="226"/>
      <c r="AT674" s="227" t="s">
        <v>183</v>
      </c>
      <c r="AU674" s="227" t="s">
        <v>82</v>
      </c>
      <c r="AV674" s="12" t="s">
        <v>82</v>
      </c>
      <c r="AW674" s="12" t="s">
        <v>35</v>
      </c>
      <c r="AX674" s="12" t="s">
        <v>72</v>
      </c>
      <c r="AY674" s="227" t="s">
        <v>173</v>
      </c>
    </row>
    <row r="675" spans="2:51" s="11" customFormat="1" ht="13.5">
      <c r="B675" s="205"/>
      <c r="C675" s="206"/>
      <c r="D675" s="207" t="s">
        <v>183</v>
      </c>
      <c r="E675" s="208" t="s">
        <v>21</v>
      </c>
      <c r="F675" s="209" t="s">
        <v>723</v>
      </c>
      <c r="G675" s="206"/>
      <c r="H675" s="210" t="s">
        <v>21</v>
      </c>
      <c r="I675" s="211"/>
      <c r="J675" s="206"/>
      <c r="K675" s="206"/>
      <c r="L675" s="212"/>
      <c r="M675" s="213"/>
      <c r="N675" s="214"/>
      <c r="O675" s="214"/>
      <c r="P675" s="214"/>
      <c r="Q675" s="214"/>
      <c r="R675" s="214"/>
      <c r="S675" s="214"/>
      <c r="T675" s="215"/>
      <c r="AT675" s="216" t="s">
        <v>183</v>
      </c>
      <c r="AU675" s="216" t="s">
        <v>82</v>
      </c>
      <c r="AV675" s="11" t="s">
        <v>80</v>
      </c>
      <c r="AW675" s="11" t="s">
        <v>35</v>
      </c>
      <c r="AX675" s="11" t="s">
        <v>72</v>
      </c>
      <c r="AY675" s="216" t="s">
        <v>173</v>
      </c>
    </row>
    <row r="676" spans="2:51" s="11" customFormat="1" ht="13.5">
      <c r="B676" s="205"/>
      <c r="C676" s="206"/>
      <c r="D676" s="207" t="s">
        <v>183</v>
      </c>
      <c r="E676" s="208" t="s">
        <v>21</v>
      </c>
      <c r="F676" s="209" t="s">
        <v>694</v>
      </c>
      <c r="G676" s="206"/>
      <c r="H676" s="210" t="s">
        <v>21</v>
      </c>
      <c r="I676" s="211"/>
      <c r="J676" s="206"/>
      <c r="K676" s="206"/>
      <c r="L676" s="212"/>
      <c r="M676" s="213"/>
      <c r="N676" s="214"/>
      <c r="O676" s="214"/>
      <c r="P676" s="214"/>
      <c r="Q676" s="214"/>
      <c r="R676" s="214"/>
      <c r="S676" s="214"/>
      <c r="T676" s="215"/>
      <c r="AT676" s="216" t="s">
        <v>183</v>
      </c>
      <c r="AU676" s="216" t="s">
        <v>82</v>
      </c>
      <c r="AV676" s="11" t="s">
        <v>80</v>
      </c>
      <c r="AW676" s="11" t="s">
        <v>35</v>
      </c>
      <c r="AX676" s="11" t="s">
        <v>72</v>
      </c>
      <c r="AY676" s="216" t="s">
        <v>173</v>
      </c>
    </row>
    <row r="677" spans="2:51" s="11" customFormat="1" ht="13.5">
      <c r="B677" s="205"/>
      <c r="C677" s="206"/>
      <c r="D677" s="207" t="s">
        <v>183</v>
      </c>
      <c r="E677" s="208" t="s">
        <v>21</v>
      </c>
      <c r="F677" s="209" t="s">
        <v>1240</v>
      </c>
      <c r="G677" s="206"/>
      <c r="H677" s="210" t="s">
        <v>21</v>
      </c>
      <c r="I677" s="211"/>
      <c r="J677" s="206"/>
      <c r="K677" s="206"/>
      <c r="L677" s="212"/>
      <c r="M677" s="213"/>
      <c r="N677" s="214"/>
      <c r="O677" s="214"/>
      <c r="P677" s="214"/>
      <c r="Q677" s="214"/>
      <c r="R677" s="214"/>
      <c r="S677" s="214"/>
      <c r="T677" s="215"/>
      <c r="AT677" s="216" t="s">
        <v>183</v>
      </c>
      <c r="AU677" s="216" t="s">
        <v>82</v>
      </c>
      <c r="AV677" s="11" t="s">
        <v>80</v>
      </c>
      <c r="AW677" s="11" t="s">
        <v>35</v>
      </c>
      <c r="AX677" s="11" t="s">
        <v>72</v>
      </c>
      <c r="AY677" s="216" t="s">
        <v>173</v>
      </c>
    </row>
    <row r="678" spans="2:51" s="12" customFormat="1" ht="13.5">
      <c r="B678" s="217"/>
      <c r="C678" s="218"/>
      <c r="D678" s="207" t="s">
        <v>183</v>
      </c>
      <c r="E678" s="219" t="s">
        <v>21</v>
      </c>
      <c r="F678" s="220" t="s">
        <v>1245</v>
      </c>
      <c r="G678" s="218"/>
      <c r="H678" s="221">
        <v>14.069</v>
      </c>
      <c r="I678" s="222"/>
      <c r="J678" s="218"/>
      <c r="K678" s="218"/>
      <c r="L678" s="223"/>
      <c r="M678" s="224"/>
      <c r="N678" s="225"/>
      <c r="O678" s="225"/>
      <c r="P678" s="225"/>
      <c r="Q678" s="225"/>
      <c r="R678" s="225"/>
      <c r="S678" s="225"/>
      <c r="T678" s="226"/>
      <c r="AT678" s="227" t="s">
        <v>183</v>
      </c>
      <c r="AU678" s="227" t="s">
        <v>82</v>
      </c>
      <c r="AV678" s="12" t="s">
        <v>82</v>
      </c>
      <c r="AW678" s="12" t="s">
        <v>35</v>
      </c>
      <c r="AX678" s="12" t="s">
        <v>72</v>
      </c>
      <c r="AY678" s="227" t="s">
        <v>173</v>
      </c>
    </row>
    <row r="679" spans="2:51" s="11" customFormat="1" ht="13.5">
      <c r="B679" s="205"/>
      <c r="C679" s="206"/>
      <c r="D679" s="207" t="s">
        <v>183</v>
      </c>
      <c r="E679" s="208" t="s">
        <v>21</v>
      </c>
      <c r="F679" s="209" t="s">
        <v>723</v>
      </c>
      <c r="G679" s="206"/>
      <c r="H679" s="210" t="s">
        <v>21</v>
      </c>
      <c r="I679" s="211"/>
      <c r="J679" s="206"/>
      <c r="K679" s="206"/>
      <c r="L679" s="212"/>
      <c r="M679" s="213"/>
      <c r="N679" s="214"/>
      <c r="O679" s="214"/>
      <c r="P679" s="214"/>
      <c r="Q679" s="214"/>
      <c r="R679" s="214"/>
      <c r="S679" s="214"/>
      <c r="T679" s="215"/>
      <c r="AT679" s="216" t="s">
        <v>183</v>
      </c>
      <c r="AU679" s="216" t="s">
        <v>82</v>
      </c>
      <c r="AV679" s="11" t="s">
        <v>80</v>
      </c>
      <c r="AW679" s="11" t="s">
        <v>35</v>
      </c>
      <c r="AX679" s="11" t="s">
        <v>72</v>
      </c>
      <c r="AY679" s="216" t="s">
        <v>173</v>
      </c>
    </row>
    <row r="680" spans="2:51" s="11" customFormat="1" ht="13.5">
      <c r="B680" s="205"/>
      <c r="C680" s="206"/>
      <c r="D680" s="207" t="s">
        <v>183</v>
      </c>
      <c r="E680" s="208" t="s">
        <v>21</v>
      </c>
      <c r="F680" s="209" t="s">
        <v>709</v>
      </c>
      <c r="G680" s="206"/>
      <c r="H680" s="210" t="s">
        <v>21</v>
      </c>
      <c r="I680" s="211"/>
      <c r="J680" s="206"/>
      <c r="K680" s="206"/>
      <c r="L680" s="212"/>
      <c r="M680" s="213"/>
      <c r="N680" s="214"/>
      <c r="O680" s="214"/>
      <c r="P680" s="214"/>
      <c r="Q680" s="214"/>
      <c r="R680" s="214"/>
      <c r="S680" s="214"/>
      <c r="T680" s="215"/>
      <c r="AT680" s="216" t="s">
        <v>183</v>
      </c>
      <c r="AU680" s="216" t="s">
        <v>82</v>
      </c>
      <c r="AV680" s="11" t="s">
        <v>80</v>
      </c>
      <c r="AW680" s="11" t="s">
        <v>35</v>
      </c>
      <c r="AX680" s="11" t="s">
        <v>72</v>
      </c>
      <c r="AY680" s="216" t="s">
        <v>173</v>
      </c>
    </row>
    <row r="681" spans="2:51" s="11" customFormat="1" ht="13.5">
      <c r="B681" s="205"/>
      <c r="C681" s="206"/>
      <c r="D681" s="207" t="s">
        <v>183</v>
      </c>
      <c r="E681" s="208" t="s">
        <v>21</v>
      </c>
      <c r="F681" s="209" t="s">
        <v>1240</v>
      </c>
      <c r="G681" s="206"/>
      <c r="H681" s="210" t="s">
        <v>21</v>
      </c>
      <c r="I681" s="211"/>
      <c r="J681" s="206"/>
      <c r="K681" s="206"/>
      <c r="L681" s="212"/>
      <c r="M681" s="213"/>
      <c r="N681" s="214"/>
      <c r="O681" s="214"/>
      <c r="P681" s="214"/>
      <c r="Q681" s="214"/>
      <c r="R681" s="214"/>
      <c r="S681" s="214"/>
      <c r="T681" s="215"/>
      <c r="AT681" s="216" t="s">
        <v>183</v>
      </c>
      <c r="AU681" s="216" t="s">
        <v>82</v>
      </c>
      <c r="AV681" s="11" t="s">
        <v>80</v>
      </c>
      <c r="AW681" s="11" t="s">
        <v>35</v>
      </c>
      <c r="AX681" s="11" t="s">
        <v>72</v>
      </c>
      <c r="AY681" s="216" t="s">
        <v>173</v>
      </c>
    </row>
    <row r="682" spans="2:51" s="12" customFormat="1" ht="13.5">
      <c r="B682" s="217"/>
      <c r="C682" s="218"/>
      <c r="D682" s="207" t="s">
        <v>183</v>
      </c>
      <c r="E682" s="219" t="s">
        <v>21</v>
      </c>
      <c r="F682" s="220" t="s">
        <v>1246</v>
      </c>
      <c r="G682" s="218"/>
      <c r="H682" s="221">
        <v>21.957</v>
      </c>
      <c r="I682" s="222"/>
      <c r="J682" s="218"/>
      <c r="K682" s="218"/>
      <c r="L682" s="223"/>
      <c r="M682" s="224"/>
      <c r="N682" s="225"/>
      <c r="O682" s="225"/>
      <c r="P682" s="225"/>
      <c r="Q682" s="225"/>
      <c r="R682" s="225"/>
      <c r="S682" s="225"/>
      <c r="T682" s="226"/>
      <c r="AT682" s="227" t="s">
        <v>183</v>
      </c>
      <c r="AU682" s="227" t="s">
        <v>82</v>
      </c>
      <c r="AV682" s="12" t="s">
        <v>82</v>
      </c>
      <c r="AW682" s="12" t="s">
        <v>35</v>
      </c>
      <c r="AX682" s="12" t="s">
        <v>72</v>
      </c>
      <c r="AY682" s="227" t="s">
        <v>173</v>
      </c>
    </row>
    <row r="683" spans="2:51" s="11" customFormat="1" ht="13.5">
      <c r="B683" s="205"/>
      <c r="C683" s="206"/>
      <c r="D683" s="207" t="s">
        <v>183</v>
      </c>
      <c r="E683" s="208" t="s">
        <v>21</v>
      </c>
      <c r="F683" s="209" t="s">
        <v>723</v>
      </c>
      <c r="G683" s="206"/>
      <c r="H683" s="210" t="s">
        <v>21</v>
      </c>
      <c r="I683" s="211"/>
      <c r="J683" s="206"/>
      <c r="K683" s="206"/>
      <c r="L683" s="212"/>
      <c r="M683" s="213"/>
      <c r="N683" s="214"/>
      <c r="O683" s="214"/>
      <c r="P683" s="214"/>
      <c r="Q683" s="214"/>
      <c r="R683" s="214"/>
      <c r="S683" s="214"/>
      <c r="T683" s="215"/>
      <c r="AT683" s="216" t="s">
        <v>183</v>
      </c>
      <c r="AU683" s="216" t="s">
        <v>82</v>
      </c>
      <c r="AV683" s="11" t="s">
        <v>80</v>
      </c>
      <c r="AW683" s="11" t="s">
        <v>35</v>
      </c>
      <c r="AX683" s="11" t="s">
        <v>72</v>
      </c>
      <c r="AY683" s="216" t="s">
        <v>173</v>
      </c>
    </row>
    <row r="684" spans="2:51" s="11" customFormat="1" ht="13.5">
      <c r="B684" s="205"/>
      <c r="C684" s="206"/>
      <c r="D684" s="207" t="s">
        <v>183</v>
      </c>
      <c r="E684" s="208" t="s">
        <v>21</v>
      </c>
      <c r="F684" s="209" t="s">
        <v>312</v>
      </c>
      <c r="G684" s="206"/>
      <c r="H684" s="210" t="s">
        <v>21</v>
      </c>
      <c r="I684" s="211"/>
      <c r="J684" s="206"/>
      <c r="K684" s="206"/>
      <c r="L684" s="212"/>
      <c r="M684" s="213"/>
      <c r="N684" s="214"/>
      <c r="O684" s="214"/>
      <c r="P684" s="214"/>
      <c r="Q684" s="214"/>
      <c r="R684" s="214"/>
      <c r="S684" s="214"/>
      <c r="T684" s="215"/>
      <c r="AT684" s="216" t="s">
        <v>183</v>
      </c>
      <c r="AU684" s="216" t="s">
        <v>82</v>
      </c>
      <c r="AV684" s="11" t="s">
        <v>80</v>
      </c>
      <c r="AW684" s="11" t="s">
        <v>35</v>
      </c>
      <c r="AX684" s="11" t="s">
        <v>72</v>
      </c>
      <c r="AY684" s="216" t="s">
        <v>173</v>
      </c>
    </row>
    <row r="685" spans="2:51" s="11" customFormat="1" ht="13.5">
      <c r="B685" s="205"/>
      <c r="C685" s="206"/>
      <c r="D685" s="207" t="s">
        <v>183</v>
      </c>
      <c r="E685" s="208" t="s">
        <v>21</v>
      </c>
      <c r="F685" s="209" t="s">
        <v>1240</v>
      </c>
      <c r="G685" s="206"/>
      <c r="H685" s="210" t="s">
        <v>21</v>
      </c>
      <c r="I685" s="211"/>
      <c r="J685" s="206"/>
      <c r="K685" s="206"/>
      <c r="L685" s="212"/>
      <c r="M685" s="213"/>
      <c r="N685" s="214"/>
      <c r="O685" s="214"/>
      <c r="P685" s="214"/>
      <c r="Q685" s="214"/>
      <c r="R685" s="214"/>
      <c r="S685" s="214"/>
      <c r="T685" s="215"/>
      <c r="AT685" s="216" t="s">
        <v>183</v>
      </c>
      <c r="AU685" s="216" t="s">
        <v>82</v>
      </c>
      <c r="AV685" s="11" t="s">
        <v>80</v>
      </c>
      <c r="AW685" s="11" t="s">
        <v>35</v>
      </c>
      <c r="AX685" s="11" t="s">
        <v>72</v>
      </c>
      <c r="AY685" s="216" t="s">
        <v>173</v>
      </c>
    </row>
    <row r="686" spans="2:51" s="12" customFormat="1" ht="13.5">
      <c r="B686" s="217"/>
      <c r="C686" s="218"/>
      <c r="D686" s="207" t="s">
        <v>183</v>
      </c>
      <c r="E686" s="219" t="s">
        <v>21</v>
      </c>
      <c r="F686" s="220" t="s">
        <v>1247</v>
      </c>
      <c r="G686" s="218"/>
      <c r="H686" s="221">
        <v>62.147</v>
      </c>
      <c r="I686" s="222"/>
      <c r="J686" s="218"/>
      <c r="K686" s="218"/>
      <c r="L686" s="223"/>
      <c r="M686" s="224"/>
      <c r="N686" s="225"/>
      <c r="O686" s="225"/>
      <c r="P686" s="225"/>
      <c r="Q686" s="225"/>
      <c r="R686" s="225"/>
      <c r="S686" s="225"/>
      <c r="T686" s="226"/>
      <c r="AT686" s="227" t="s">
        <v>183</v>
      </c>
      <c r="AU686" s="227" t="s">
        <v>82</v>
      </c>
      <c r="AV686" s="12" t="s">
        <v>82</v>
      </c>
      <c r="AW686" s="12" t="s">
        <v>35</v>
      </c>
      <c r="AX686" s="12" t="s">
        <v>72</v>
      </c>
      <c r="AY686" s="227" t="s">
        <v>173</v>
      </c>
    </row>
    <row r="687" spans="2:51" s="11" customFormat="1" ht="13.5">
      <c r="B687" s="205"/>
      <c r="C687" s="206"/>
      <c r="D687" s="207" t="s">
        <v>183</v>
      </c>
      <c r="E687" s="208" t="s">
        <v>21</v>
      </c>
      <c r="F687" s="209" t="s">
        <v>723</v>
      </c>
      <c r="G687" s="206"/>
      <c r="H687" s="210" t="s">
        <v>21</v>
      </c>
      <c r="I687" s="211"/>
      <c r="J687" s="206"/>
      <c r="K687" s="206"/>
      <c r="L687" s="212"/>
      <c r="M687" s="213"/>
      <c r="N687" s="214"/>
      <c r="O687" s="214"/>
      <c r="P687" s="214"/>
      <c r="Q687" s="214"/>
      <c r="R687" s="214"/>
      <c r="S687" s="214"/>
      <c r="T687" s="215"/>
      <c r="AT687" s="216" t="s">
        <v>183</v>
      </c>
      <c r="AU687" s="216" t="s">
        <v>82</v>
      </c>
      <c r="AV687" s="11" t="s">
        <v>80</v>
      </c>
      <c r="AW687" s="11" t="s">
        <v>35</v>
      </c>
      <c r="AX687" s="11" t="s">
        <v>72</v>
      </c>
      <c r="AY687" s="216" t="s">
        <v>173</v>
      </c>
    </row>
    <row r="688" spans="2:51" s="11" customFormat="1" ht="13.5">
      <c r="B688" s="205"/>
      <c r="C688" s="206"/>
      <c r="D688" s="207" t="s">
        <v>183</v>
      </c>
      <c r="E688" s="208" t="s">
        <v>21</v>
      </c>
      <c r="F688" s="209" t="s">
        <v>309</v>
      </c>
      <c r="G688" s="206"/>
      <c r="H688" s="210" t="s">
        <v>21</v>
      </c>
      <c r="I688" s="211"/>
      <c r="J688" s="206"/>
      <c r="K688" s="206"/>
      <c r="L688" s="212"/>
      <c r="M688" s="213"/>
      <c r="N688" s="214"/>
      <c r="O688" s="214"/>
      <c r="P688" s="214"/>
      <c r="Q688" s="214"/>
      <c r="R688" s="214"/>
      <c r="S688" s="214"/>
      <c r="T688" s="215"/>
      <c r="AT688" s="216" t="s">
        <v>183</v>
      </c>
      <c r="AU688" s="216" t="s">
        <v>82</v>
      </c>
      <c r="AV688" s="11" t="s">
        <v>80</v>
      </c>
      <c r="AW688" s="11" t="s">
        <v>35</v>
      </c>
      <c r="AX688" s="11" t="s">
        <v>72</v>
      </c>
      <c r="AY688" s="216" t="s">
        <v>173</v>
      </c>
    </row>
    <row r="689" spans="2:51" s="11" customFormat="1" ht="13.5">
      <c r="B689" s="205"/>
      <c r="C689" s="206"/>
      <c r="D689" s="207" t="s">
        <v>183</v>
      </c>
      <c r="E689" s="208" t="s">
        <v>21</v>
      </c>
      <c r="F689" s="209" t="s">
        <v>1240</v>
      </c>
      <c r="G689" s="206"/>
      <c r="H689" s="210" t="s">
        <v>21</v>
      </c>
      <c r="I689" s="211"/>
      <c r="J689" s="206"/>
      <c r="K689" s="206"/>
      <c r="L689" s="212"/>
      <c r="M689" s="213"/>
      <c r="N689" s="214"/>
      <c r="O689" s="214"/>
      <c r="P689" s="214"/>
      <c r="Q689" s="214"/>
      <c r="R689" s="214"/>
      <c r="S689" s="214"/>
      <c r="T689" s="215"/>
      <c r="AT689" s="216" t="s">
        <v>183</v>
      </c>
      <c r="AU689" s="216" t="s">
        <v>82</v>
      </c>
      <c r="AV689" s="11" t="s">
        <v>80</v>
      </c>
      <c r="AW689" s="11" t="s">
        <v>35</v>
      </c>
      <c r="AX689" s="11" t="s">
        <v>72</v>
      </c>
      <c r="AY689" s="216" t="s">
        <v>173</v>
      </c>
    </row>
    <row r="690" spans="2:51" s="12" customFormat="1" ht="13.5">
      <c r="B690" s="217"/>
      <c r="C690" s="218"/>
      <c r="D690" s="207" t="s">
        <v>183</v>
      </c>
      <c r="E690" s="219" t="s">
        <v>21</v>
      </c>
      <c r="F690" s="220" t="s">
        <v>1248</v>
      </c>
      <c r="G690" s="218"/>
      <c r="H690" s="221">
        <v>10.912</v>
      </c>
      <c r="I690" s="222"/>
      <c r="J690" s="218"/>
      <c r="K690" s="218"/>
      <c r="L690" s="223"/>
      <c r="M690" s="224"/>
      <c r="N690" s="225"/>
      <c r="O690" s="225"/>
      <c r="P690" s="225"/>
      <c r="Q690" s="225"/>
      <c r="R690" s="225"/>
      <c r="S690" s="225"/>
      <c r="T690" s="226"/>
      <c r="AT690" s="227" t="s">
        <v>183</v>
      </c>
      <c r="AU690" s="227" t="s">
        <v>82</v>
      </c>
      <c r="AV690" s="12" t="s">
        <v>82</v>
      </c>
      <c r="AW690" s="12" t="s">
        <v>35</v>
      </c>
      <c r="AX690" s="12" t="s">
        <v>72</v>
      </c>
      <c r="AY690" s="227" t="s">
        <v>173</v>
      </c>
    </row>
    <row r="691" spans="2:51" s="11" customFormat="1" ht="13.5">
      <c r="B691" s="205"/>
      <c r="C691" s="206"/>
      <c r="D691" s="207" t="s">
        <v>183</v>
      </c>
      <c r="E691" s="208" t="s">
        <v>21</v>
      </c>
      <c r="F691" s="209" t="s">
        <v>723</v>
      </c>
      <c r="G691" s="206"/>
      <c r="H691" s="210" t="s">
        <v>21</v>
      </c>
      <c r="I691" s="211"/>
      <c r="J691" s="206"/>
      <c r="K691" s="206"/>
      <c r="L691" s="212"/>
      <c r="M691" s="213"/>
      <c r="N691" s="214"/>
      <c r="O691" s="214"/>
      <c r="P691" s="214"/>
      <c r="Q691" s="214"/>
      <c r="R691" s="214"/>
      <c r="S691" s="214"/>
      <c r="T691" s="215"/>
      <c r="AT691" s="216" t="s">
        <v>183</v>
      </c>
      <c r="AU691" s="216" t="s">
        <v>82</v>
      </c>
      <c r="AV691" s="11" t="s">
        <v>80</v>
      </c>
      <c r="AW691" s="11" t="s">
        <v>35</v>
      </c>
      <c r="AX691" s="11" t="s">
        <v>72</v>
      </c>
      <c r="AY691" s="216" t="s">
        <v>173</v>
      </c>
    </row>
    <row r="692" spans="2:51" s="11" customFormat="1" ht="13.5">
      <c r="B692" s="205"/>
      <c r="C692" s="206"/>
      <c r="D692" s="207" t="s">
        <v>183</v>
      </c>
      <c r="E692" s="208" t="s">
        <v>21</v>
      </c>
      <c r="F692" s="209" t="s">
        <v>226</v>
      </c>
      <c r="G692" s="206"/>
      <c r="H692" s="210" t="s">
        <v>21</v>
      </c>
      <c r="I692" s="211"/>
      <c r="J692" s="206"/>
      <c r="K692" s="206"/>
      <c r="L692" s="212"/>
      <c r="M692" s="213"/>
      <c r="N692" s="214"/>
      <c r="O692" s="214"/>
      <c r="P692" s="214"/>
      <c r="Q692" s="214"/>
      <c r="R692" s="214"/>
      <c r="S692" s="214"/>
      <c r="T692" s="215"/>
      <c r="AT692" s="216" t="s">
        <v>183</v>
      </c>
      <c r="AU692" s="216" t="s">
        <v>82</v>
      </c>
      <c r="AV692" s="11" t="s">
        <v>80</v>
      </c>
      <c r="AW692" s="11" t="s">
        <v>35</v>
      </c>
      <c r="AX692" s="11" t="s">
        <v>72</v>
      </c>
      <c r="AY692" s="216" t="s">
        <v>173</v>
      </c>
    </row>
    <row r="693" spans="2:51" s="11" customFormat="1" ht="13.5">
      <c r="B693" s="205"/>
      <c r="C693" s="206"/>
      <c r="D693" s="207" t="s">
        <v>183</v>
      </c>
      <c r="E693" s="208" t="s">
        <v>21</v>
      </c>
      <c r="F693" s="209" t="s">
        <v>1240</v>
      </c>
      <c r="G693" s="206"/>
      <c r="H693" s="210" t="s">
        <v>21</v>
      </c>
      <c r="I693" s="211"/>
      <c r="J693" s="206"/>
      <c r="K693" s="206"/>
      <c r="L693" s="212"/>
      <c r="M693" s="213"/>
      <c r="N693" s="214"/>
      <c r="O693" s="214"/>
      <c r="P693" s="214"/>
      <c r="Q693" s="214"/>
      <c r="R693" s="214"/>
      <c r="S693" s="214"/>
      <c r="T693" s="215"/>
      <c r="AT693" s="216" t="s">
        <v>183</v>
      </c>
      <c r="AU693" s="216" t="s">
        <v>82</v>
      </c>
      <c r="AV693" s="11" t="s">
        <v>80</v>
      </c>
      <c r="AW693" s="11" t="s">
        <v>35</v>
      </c>
      <c r="AX693" s="11" t="s">
        <v>72</v>
      </c>
      <c r="AY693" s="216" t="s">
        <v>173</v>
      </c>
    </row>
    <row r="694" spans="2:51" s="12" customFormat="1" ht="13.5">
      <c r="B694" s="217"/>
      <c r="C694" s="218"/>
      <c r="D694" s="207" t="s">
        <v>183</v>
      </c>
      <c r="E694" s="219" t="s">
        <v>21</v>
      </c>
      <c r="F694" s="220" t="s">
        <v>1249</v>
      </c>
      <c r="G694" s="218"/>
      <c r="H694" s="221">
        <v>31.494</v>
      </c>
      <c r="I694" s="222"/>
      <c r="J694" s="218"/>
      <c r="K694" s="218"/>
      <c r="L694" s="223"/>
      <c r="M694" s="224"/>
      <c r="N694" s="225"/>
      <c r="O694" s="225"/>
      <c r="P694" s="225"/>
      <c r="Q694" s="225"/>
      <c r="R694" s="225"/>
      <c r="S694" s="225"/>
      <c r="T694" s="226"/>
      <c r="AT694" s="227" t="s">
        <v>183</v>
      </c>
      <c r="AU694" s="227" t="s">
        <v>82</v>
      </c>
      <c r="AV694" s="12" t="s">
        <v>82</v>
      </c>
      <c r="AW694" s="12" t="s">
        <v>35</v>
      </c>
      <c r="AX694" s="12" t="s">
        <v>72</v>
      </c>
      <c r="AY694" s="227" t="s">
        <v>173</v>
      </c>
    </row>
    <row r="695" spans="2:51" s="11" customFormat="1" ht="13.5">
      <c r="B695" s="205"/>
      <c r="C695" s="206"/>
      <c r="D695" s="207" t="s">
        <v>183</v>
      </c>
      <c r="E695" s="208" t="s">
        <v>21</v>
      </c>
      <c r="F695" s="209" t="s">
        <v>723</v>
      </c>
      <c r="G695" s="206"/>
      <c r="H695" s="210" t="s">
        <v>21</v>
      </c>
      <c r="I695" s="211"/>
      <c r="J695" s="206"/>
      <c r="K695" s="206"/>
      <c r="L695" s="212"/>
      <c r="M695" s="213"/>
      <c r="N695" s="214"/>
      <c r="O695" s="214"/>
      <c r="P695" s="214"/>
      <c r="Q695" s="214"/>
      <c r="R695" s="214"/>
      <c r="S695" s="214"/>
      <c r="T695" s="215"/>
      <c r="AT695" s="216" t="s">
        <v>183</v>
      </c>
      <c r="AU695" s="216" t="s">
        <v>82</v>
      </c>
      <c r="AV695" s="11" t="s">
        <v>80</v>
      </c>
      <c r="AW695" s="11" t="s">
        <v>35</v>
      </c>
      <c r="AX695" s="11" t="s">
        <v>72</v>
      </c>
      <c r="AY695" s="216" t="s">
        <v>173</v>
      </c>
    </row>
    <row r="696" spans="2:51" s="11" customFormat="1" ht="13.5">
      <c r="B696" s="205"/>
      <c r="C696" s="206"/>
      <c r="D696" s="207" t="s">
        <v>183</v>
      </c>
      <c r="E696" s="208" t="s">
        <v>21</v>
      </c>
      <c r="F696" s="209" t="s">
        <v>848</v>
      </c>
      <c r="G696" s="206"/>
      <c r="H696" s="210" t="s">
        <v>21</v>
      </c>
      <c r="I696" s="211"/>
      <c r="J696" s="206"/>
      <c r="K696" s="206"/>
      <c r="L696" s="212"/>
      <c r="M696" s="213"/>
      <c r="N696" s="214"/>
      <c r="O696" s="214"/>
      <c r="P696" s="214"/>
      <c r="Q696" s="214"/>
      <c r="R696" s="214"/>
      <c r="S696" s="214"/>
      <c r="T696" s="215"/>
      <c r="AT696" s="216" t="s">
        <v>183</v>
      </c>
      <c r="AU696" s="216" t="s">
        <v>82</v>
      </c>
      <c r="AV696" s="11" t="s">
        <v>80</v>
      </c>
      <c r="AW696" s="11" t="s">
        <v>35</v>
      </c>
      <c r="AX696" s="11" t="s">
        <v>72</v>
      </c>
      <c r="AY696" s="216" t="s">
        <v>173</v>
      </c>
    </row>
    <row r="697" spans="2:51" s="11" customFormat="1" ht="13.5">
      <c r="B697" s="205"/>
      <c r="C697" s="206"/>
      <c r="D697" s="207" t="s">
        <v>183</v>
      </c>
      <c r="E697" s="208" t="s">
        <v>21</v>
      </c>
      <c r="F697" s="209" t="s">
        <v>1240</v>
      </c>
      <c r="G697" s="206"/>
      <c r="H697" s="210" t="s">
        <v>21</v>
      </c>
      <c r="I697" s="211"/>
      <c r="J697" s="206"/>
      <c r="K697" s="206"/>
      <c r="L697" s="212"/>
      <c r="M697" s="213"/>
      <c r="N697" s="214"/>
      <c r="O697" s="214"/>
      <c r="P697" s="214"/>
      <c r="Q697" s="214"/>
      <c r="R697" s="214"/>
      <c r="S697" s="214"/>
      <c r="T697" s="215"/>
      <c r="AT697" s="216" t="s">
        <v>183</v>
      </c>
      <c r="AU697" s="216" t="s">
        <v>82</v>
      </c>
      <c r="AV697" s="11" t="s">
        <v>80</v>
      </c>
      <c r="AW697" s="11" t="s">
        <v>35</v>
      </c>
      <c r="AX697" s="11" t="s">
        <v>72</v>
      </c>
      <c r="AY697" s="216" t="s">
        <v>173</v>
      </c>
    </row>
    <row r="698" spans="2:51" s="12" customFormat="1" ht="13.5">
      <c r="B698" s="217"/>
      <c r="C698" s="218"/>
      <c r="D698" s="207" t="s">
        <v>183</v>
      </c>
      <c r="E698" s="219" t="s">
        <v>21</v>
      </c>
      <c r="F698" s="220" t="s">
        <v>1250</v>
      </c>
      <c r="G698" s="218"/>
      <c r="H698" s="221">
        <v>22.975</v>
      </c>
      <c r="I698" s="222"/>
      <c r="J698" s="218"/>
      <c r="K698" s="218"/>
      <c r="L698" s="223"/>
      <c r="M698" s="224"/>
      <c r="N698" s="225"/>
      <c r="O698" s="225"/>
      <c r="P698" s="225"/>
      <c r="Q698" s="225"/>
      <c r="R698" s="225"/>
      <c r="S698" s="225"/>
      <c r="T698" s="226"/>
      <c r="AT698" s="227" t="s">
        <v>183</v>
      </c>
      <c r="AU698" s="227" t="s">
        <v>82</v>
      </c>
      <c r="AV698" s="12" t="s">
        <v>82</v>
      </c>
      <c r="AW698" s="12" t="s">
        <v>35</v>
      </c>
      <c r="AX698" s="12" t="s">
        <v>72</v>
      </c>
      <c r="AY698" s="227" t="s">
        <v>173</v>
      </c>
    </row>
    <row r="699" spans="2:51" s="11" customFormat="1" ht="13.5">
      <c r="B699" s="205"/>
      <c r="C699" s="206"/>
      <c r="D699" s="207" t="s">
        <v>183</v>
      </c>
      <c r="E699" s="208" t="s">
        <v>21</v>
      </c>
      <c r="F699" s="209" t="s">
        <v>723</v>
      </c>
      <c r="G699" s="206"/>
      <c r="H699" s="210" t="s">
        <v>21</v>
      </c>
      <c r="I699" s="211"/>
      <c r="J699" s="206"/>
      <c r="K699" s="206"/>
      <c r="L699" s="212"/>
      <c r="M699" s="213"/>
      <c r="N699" s="214"/>
      <c r="O699" s="214"/>
      <c r="P699" s="214"/>
      <c r="Q699" s="214"/>
      <c r="R699" s="214"/>
      <c r="S699" s="214"/>
      <c r="T699" s="215"/>
      <c r="AT699" s="216" t="s">
        <v>183</v>
      </c>
      <c r="AU699" s="216" t="s">
        <v>82</v>
      </c>
      <c r="AV699" s="11" t="s">
        <v>80</v>
      </c>
      <c r="AW699" s="11" t="s">
        <v>35</v>
      </c>
      <c r="AX699" s="11" t="s">
        <v>72</v>
      </c>
      <c r="AY699" s="216" t="s">
        <v>173</v>
      </c>
    </row>
    <row r="700" spans="2:51" s="11" customFormat="1" ht="13.5">
      <c r="B700" s="205"/>
      <c r="C700" s="206"/>
      <c r="D700" s="207" t="s">
        <v>183</v>
      </c>
      <c r="E700" s="208" t="s">
        <v>21</v>
      </c>
      <c r="F700" s="209" t="s">
        <v>413</v>
      </c>
      <c r="G700" s="206"/>
      <c r="H700" s="210" t="s">
        <v>21</v>
      </c>
      <c r="I700" s="211"/>
      <c r="J700" s="206"/>
      <c r="K700" s="206"/>
      <c r="L700" s="212"/>
      <c r="M700" s="213"/>
      <c r="N700" s="214"/>
      <c r="O700" s="214"/>
      <c r="P700" s="214"/>
      <c r="Q700" s="214"/>
      <c r="R700" s="214"/>
      <c r="S700" s="214"/>
      <c r="T700" s="215"/>
      <c r="AT700" s="216" t="s">
        <v>183</v>
      </c>
      <c r="AU700" s="216" t="s">
        <v>82</v>
      </c>
      <c r="AV700" s="11" t="s">
        <v>80</v>
      </c>
      <c r="AW700" s="11" t="s">
        <v>35</v>
      </c>
      <c r="AX700" s="11" t="s">
        <v>72</v>
      </c>
      <c r="AY700" s="216" t="s">
        <v>173</v>
      </c>
    </row>
    <row r="701" spans="2:51" s="11" customFormat="1" ht="13.5">
      <c r="B701" s="205"/>
      <c r="C701" s="206"/>
      <c r="D701" s="207" t="s">
        <v>183</v>
      </c>
      <c r="E701" s="208" t="s">
        <v>21</v>
      </c>
      <c r="F701" s="209" t="s">
        <v>1240</v>
      </c>
      <c r="G701" s="206"/>
      <c r="H701" s="210" t="s">
        <v>21</v>
      </c>
      <c r="I701" s="211"/>
      <c r="J701" s="206"/>
      <c r="K701" s="206"/>
      <c r="L701" s="212"/>
      <c r="M701" s="213"/>
      <c r="N701" s="214"/>
      <c r="O701" s="214"/>
      <c r="P701" s="214"/>
      <c r="Q701" s="214"/>
      <c r="R701" s="214"/>
      <c r="S701" s="214"/>
      <c r="T701" s="215"/>
      <c r="AT701" s="216" t="s">
        <v>183</v>
      </c>
      <c r="AU701" s="216" t="s">
        <v>82</v>
      </c>
      <c r="AV701" s="11" t="s">
        <v>80</v>
      </c>
      <c r="AW701" s="11" t="s">
        <v>35</v>
      </c>
      <c r="AX701" s="11" t="s">
        <v>72</v>
      </c>
      <c r="AY701" s="216" t="s">
        <v>173</v>
      </c>
    </row>
    <row r="702" spans="2:51" s="12" customFormat="1" ht="13.5">
      <c r="B702" s="217"/>
      <c r="C702" s="218"/>
      <c r="D702" s="207" t="s">
        <v>183</v>
      </c>
      <c r="E702" s="219" t="s">
        <v>21</v>
      </c>
      <c r="F702" s="220" t="s">
        <v>1251</v>
      </c>
      <c r="G702" s="218"/>
      <c r="H702" s="221">
        <v>59.104</v>
      </c>
      <c r="I702" s="222"/>
      <c r="J702" s="218"/>
      <c r="K702" s="218"/>
      <c r="L702" s="223"/>
      <c r="M702" s="224"/>
      <c r="N702" s="225"/>
      <c r="O702" s="225"/>
      <c r="P702" s="225"/>
      <c r="Q702" s="225"/>
      <c r="R702" s="225"/>
      <c r="S702" s="225"/>
      <c r="T702" s="226"/>
      <c r="AT702" s="227" t="s">
        <v>183</v>
      </c>
      <c r="AU702" s="227" t="s">
        <v>82</v>
      </c>
      <c r="AV702" s="12" t="s">
        <v>82</v>
      </c>
      <c r="AW702" s="12" t="s">
        <v>35</v>
      </c>
      <c r="AX702" s="12" t="s">
        <v>72</v>
      </c>
      <c r="AY702" s="227" t="s">
        <v>173</v>
      </c>
    </row>
    <row r="703" spans="2:51" s="11" customFormat="1" ht="13.5">
      <c r="B703" s="205"/>
      <c r="C703" s="206"/>
      <c r="D703" s="207" t="s">
        <v>183</v>
      </c>
      <c r="E703" s="208" t="s">
        <v>21</v>
      </c>
      <c r="F703" s="209" t="s">
        <v>723</v>
      </c>
      <c r="G703" s="206"/>
      <c r="H703" s="210" t="s">
        <v>21</v>
      </c>
      <c r="I703" s="211"/>
      <c r="J703" s="206"/>
      <c r="K703" s="206"/>
      <c r="L703" s="212"/>
      <c r="M703" s="213"/>
      <c r="N703" s="214"/>
      <c r="O703" s="214"/>
      <c r="P703" s="214"/>
      <c r="Q703" s="214"/>
      <c r="R703" s="214"/>
      <c r="S703" s="214"/>
      <c r="T703" s="215"/>
      <c r="AT703" s="216" t="s">
        <v>183</v>
      </c>
      <c r="AU703" s="216" t="s">
        <v>82</v>
      </c>
      <c r="AV703" s="11" t="s">
        <v>80</v>
      </c>
      <c r="AW703" s="11" t="s">
        <v>35</v>
      </c>
      <c r="AX703" s="11" t="s">
        <v>72</v>
      </c>
      <c r="AY703" s="216" t="s">
        <v>173</v>
      </c>
    </row>
    <row r="704" spans="2:51" s="11" customFormat="1" ht="13.5">
      <c r="B704" s="205"/>
      <c r="C704" s="206"/>
      <c r="D704" s="207" t="s">
        <v>183</v>
      </c>
      <c r="E704" s="208" t="s">
        <v>21</v>
      </c>
      <c r="F704" s="209" t="s">
        <v>235</v>
      </c>
      <c r="G704" s="206"/>
      <c r="H704" s="210" t="s">
        <v>21</v>
      </c>
      <c r="I704" s="211"/>
      <c r="J704" s="206"/>
      <c r="K704" s="206"/>
      <c r="L704" s="212"/>
      <c r="M704" s="213"/>
      <c r="N704" s="214"/>
      <c r="O704" s="214"/>
      <c r="P704" s="214"/>
      <c r="Q704" s="214"/>
      <c r="R704" s="214"/>
      <c r="S704" s="214"/>
      <c r="T704" s="215"/>
      <c r="AT704" s="216" t="s">
        <v>183</v>
      </c>
      <c r="AU704" s="216" t="s">
        <v>82</v>
      </c>
      <c r="AV704" s="11" t="s">
        <v>80</v>
      </c>
      <c r="AW704" s="11" t="s">
        <v>35</v>
      </c>
      <c r="AX704" s="11" t="s">
        <v>72</v>
      </c>
      <c r="AY704" s="216" t="s">
        <v>173</v>
      </c>
    </row>
    <row r="705" spans="2:51" s="11" customFormat="1" ht="13.5">
      <c r="B705" s="205"/>
      <c r="C705" s="206"/>
      <c r="D705" s="207" t="s">
        <v>183</v>
      </c>
      <c r="E705" s="208" t="s">
        <v>21</v>
      </c>
      <c r="F705" s="209" t="s">
        <v>1240</v>
      </c>
      <c r="G705" s="206"/>
      <c r="H705" s="210" t="s">
        <v>21</v>
      </c>
      <c r="I705" s="211"/>
      <c r="J705" s="206"/>
      <c r="K705" s="206"/>
      <c r="L705" s="212"/>
      <c r="M705" s="213"/>
      <c r="N705" s="214"/>
      <c r="O705" s="214"/>
      <c r="P705" s="214"/>
      <c r="Q705" s="214"/>
      <c r="R705" s="214"/>
      <c r="S705" s="214"/>
      <c r="T705" s="215"/>
      <c r="AT705" s="216" t="s">
        <v>183</v>
      </c>
      <c r="AU705" s="216" t="s">
        <v>82</v>
      </c>
      <c r="AV705" s="11" t="s">
        <v>80</v>
      </c>
      <c r="AW705" s="11" t="s">
        <v>35</v>
      </c>
      <c r="AX705" s="11" t="s">
        <v>72</v>
      </c>
      <c r="AY705" s="216" t="s">
        <v>173</v>
      </c>
    </row>
    <row r="706" spans="2:51" s="12" customFormat="1" ht="13.5">
      <c r="B706" s="217"/>
      <c r="C706" s="218"/>
      <c r="D706" s="207" t="s">
        <v>183</v>
      </c>
      <c r="E706" s="219" t="s">
        <v>21</v>
      </c>
      <c r="F706" s="220" t="s">
        <v>1252</v>
      </c>
      <c r="G706" s="218"/>
      <c r="H706" s="221">
        <v>79.494</v>
      </c>
      <c r="I706" s="222"/>
      <c r="J706" s="218"/>
      <c r="K706" s="218"/>
      <c r="L706" s="223"/>
      <c r="M706" s="224"/>
      <c r="N706" s="225"/>
      <c r="O706" s="225"/>
      <c r="P706" s="225"/>
      <c r="Q706" s="225"/>
      <c r="R706" s="225"/>
      <c r="S706" s="225"/>
      <c r="T706" s="226"/>
      <c r="AT706" s="227" t="s">
        <v>183</v>
      </c>
      <c r="AU706" s="227" t="s">
        <v>82</v>
      </c>
      <c r="AV706" s="12" t="s">
        <v>82</v>
      </c>
      <c r="AW706" s="12" t="s">
        <v>35</v>
      </c>
      <c r="AX706" s="12" t="s">
        <v>72</v>
      </c>
      <c r="AY706" s="227" t="s">
        <v>173</v>
      </c>
    </row>
    <row r="707" spans="2:51" s="11" customFormat="1" ht="13.5">
      <c r="B707" s="205"/>
      <c r="C707" s="206"/>
      <c r="D707" s="207" t="s">
        <v>183</v>
      </c>
      <c r="E707" s="208" t="s">
        <v>21</v>
      </c>
      <c r="F707" s="209" t="s">
        <v>723</v>
      </c>
      <c r="G707" s="206"/>
      <c r="H707" s="210" t="s">
        <v>21</v>
      </c>
      <c r="I707" s="211"/>
      <c r="J707" s="206"/>
      <c r="K707" s="206"/>
      <c r="L707" s="212"/>
      <c r="M707" s="213"/>
      <c r="N707" s="214"/>
      <c r="O707" s="214"/>
      <c r="P707" s="214"/>
      <c r="Q707" s="214"/>
      <c r="R707" s="214"/>
      <c r="S707" s="214"/>
      <c r="T707" s="215"/>
      <c r="AT707" s="216" t="s">
        <v>183</v>
      </c>
      <c r="AU707" s="216" t="s">
        <v>82</v>
      </c>
      <c r="AV707" s="11" t="s">
        <v>80</v>
      </c>
      <c r="AW707" s="11" t="s">
        <v>35</v>
      </c>
      <c r="AX707" s="11" t="s">
        <v>72</v>
      </c>
      <c r="AY707" s="216" t="s">
        <v>173</v>
      </c>
    </row>
    <row r="708" spans="2:51" s="11" customFormat="1" ht="13.5">
      <c r="B708" s="205"/>
      <c r="C708" s="206"/>
      <c r="D708" s="207" t="s">
        <v>183</v>
      </c>
      <c r="E708" s="208" t="s">
        <v>21</v>
      </c>
      <c r="F708" s="209" t="s">
        <v>418</v>
      </c>
      <c r="G708" s="206"/>
      <c r="H708" s="210" t="s">
        <v>21</v>
      </c>
      <c r="I708" s="211"/>
      <c r="J708" s="206"/>
      <c r="K708" s="206"/>
      <c r="L708" s="212"/>
      <c r="M708" s="213"/>
      <c r="N708" s="214"/>
      <c r="O708" s="214"/>
      <c r="P708" s="214"/>
      <c r="Q708" s="214"/>
      <c r="R708" s="214"/>
      <c r="S708" s="214"/>
      <c r="T708" s="215"/>
      <c r="AT708" s="216" t="s">
        <v>183</v>
      </c>
      <c r="AU708" s="216" t="s">
        <v>82</v>
      </c>
      <c r="AV708" s="11" t="s">
        <v>80</v>
      </c>
      <c r="AW708" s="11" t="s">
        <v>35</v>
      </c>
      <c r="AX708" s="11" t="s">
        <v>72</v>
      </c>
      <c r="AY708" s="216" t="s">
        <v>173</v>
      </c>
    </row>
    <row r="709" spans="2:51" s="11" customFormat="1" ht="13.5">
      <c r="B709" s="205"/>
      <c r="C709" s="206"/>
      <c r="D709" s="207" t="s">
        <v>183</v>
      </c>
      <c r="E709" s="208" t="s">
        <v>21</v>
      </c>
      <c r="F709" s="209" t="s">
        <v>1240</v>
      </c>
      <c r="G709" s="206"/>
      <c r="H709" s="210" t="s">
        <v>21</v>
      </c>
      <c r="I709" s="211"/>
      <c r="J709" s="206"/>
      <c r="K709" s="206"/>
      <c r="L709" s="212"/>
      <c r="M709" s="213"/>
      <c r="N709" s="214"/>
      <c r="O709" s="214"/>
      <c r="P709" s="214"/>
      <c r="Q709" s="214"/>
      <c r="R709" s="214"/>
      <c r="S709" s="214"/>
      <c r="T709" s="215"/>
      <c r="AT709" s="216" t="s">
        <v>183</v>
      </c>
      <c r="AU709" s="216" t="s">
        <v>82</v>
      </c>
      <c r="AV709" s="11" t="s">
        <v>80</v>
      </c>
      <c r="AW709" s="11" t="s">
        <v>35</v>
      </c>
      <c r="AX709" s="11" t="s">
        <v>72</v>
      </c>
      <c r="AY709" s="216" t="s">
        <v>173</v>
      </c>
    </row>
    <row r="710" spans="2:51" s="12" customFormat="1" ht="13.5">
      <c r="B710" s="217"/>
      <c r="C710" s="218"/>
      <c r="D710" s="207" t="s">
        <v>183</v>
      </c>
      <c r="E710" s="219" t="s">
        <v>21</v>
      </c>
      <c r="F710" s="220" t="s">
        <v>1253</v>
      </c>
      <c r="G710" s="218"/>
      <c r="H710" s="221">
        <v>37.262</v>
      </c>
      <c r="I710" s="222"/>
      <c r="J710" s="218"/>
      <c r="K710" s="218"/>
      <c r="L710" s="223"/>
      <c r="M710" s="224"/>
      <c r="N710" s="225"/>
      <c r="O710" s="225"/>
      <c r="P710" s="225"/>
      <c r="Q710" s="225"/>
      <c r="R710" s="225"/>
      <c r="S710" s="225"/>
      <c r="T710" s="226"/>
      <c r="AT710" s="227" t="s">
        <v>183</v>
      </c>
      <c r="AU710" s="227" t="s">
        <v>82</v>
      </c>
      <c r="AV710" s="12" t="s">
        <v>82</v>
      </c>
      <c r="AW710" s="12" t="s">
        <v>35</v>
      </c>
      <c r="AX710" s="12" t="s">
        <v>72</v>
      </c>
      <c r="AY710" s="227" t="s">
        <v>173</v>
      </c>
    </row>
    <row r="711" spans="2:51" s="11" customFormat="1" ht="13.5">
      <c r="B711" s="205"/>
      <c r="C711" s="206"/>
      <c r="D711" s="207" t="s">
        <v>183</v>
      </c>
      <c r="E711" s="208" t="s">
        <v>21</v>
      </c>
      <c r="F711" s="209" t="s">
        <v>723</v>
      </c>
      <c r="G711" s="206"/>
      <c r="H711" s="210" t="s">
        <v>21</v>
      </c>
      <c r="I711" s="211"/>
      <c r="J711" s="206"/>
      <c r="K711" s="206"/>
      <c r="L711" s="212"/>
      <c r="M711" s="213"/>
      <c r="N711" s="214"/>
      <c r="O711" s="214"/>
      <c r="P711" s="214"/>
      <c r="Q711" s="214"/>
      <c r="R711" s="214"/>
      <c r="S711" s="214"/>
      <c r="T711" s="215"/>
      <c r="AT711" s="216" t="s">
        <v>183</v>
      </c>
      <c r="AU711" s="216" t="s">
        <v>82</v>
      </c>
      <c r="AV711" s="11" t="s">
        <v>80</v>
      </c>
      <c r="AW711" s="11" t="s">
        <v>35</v>
      </c>
      <c r="AX711" s="11" t="s">
        <v>72</v>
      </c>
      <c r="AY711" s="216" t="s">
        <v>173</v>
      </c>
    </row>
    <row r="712" spans="2:51" s="11" customFormat="1" ht="13.5">
      <c r="B712" s="205"/>
      <c r="C712" s="206"/>
      <c r="D712" s="207" t="s">
        <v>183</v>
      </c>
      <c r="E712" s="208" t="s">
        <v>21</v>
      </c>
      <c r="F712" s="209" t="s">
        <v>420</v>
      </c>
      <c r="G712" s="206"/>
      <c r="H712" s="210" t="s">
        <v>21</v>
      </c>
      <c r="I712" s="211"/>
      <c r="J712" s="206"/>
      <c r="K712" s="206"/>
      <c r="L712" s="212"/>
      <c r="M712" s="213"/>
      <c r="N712" s="214"/>
      <c r="O712" s="214"/>
      <c r="P712" s="214"/>
      <c r="Q712" s="214"/>
      <c r="R712" s="214"/>
      <c r="S712" s="214"/>
      <c r="T712" s="215"/>
      <c r="AT712" s="216" t="s">
        <v>183</v>
      </c>
      <c r="AU712" s="216" t="s">
        <v>82</v>
      </c>
      <c r="AV712" s="11" t="s">
        <v>80</v>
      </c>
      <c r="AW712" s="11" t="s">
        <v>35</v>
      </c>
      <c r="AX712" s="11" t="s">
        <v>72</v>
      </c>
      <c r="AY712" s="216" t="s">
        <v>173</v>
      </c>
    </row>
    <row r="713" spans="2:51" s="11" customFormat="1" ht="13.5">
      <c r="B713" s="205"/>
      <c r="C713" s="206"/>
      <c r="D713" s="207" t="s">
        <v>183</v>
      </c>
      <c r="E713" s="208" t="s">
        <v>21</v>
      </c>
      <c r="F713" s="209" t="s">
        <v>1240</v>
      </c>
      <c r="G713" s="206"/>
      <c r="H713" s="210" t="s">
        <v>21</v>
      </c>
      <c r="I713" s="211"/>
      <c r="J713" s="206"/>
      <c r="K713" s="206"/>
      <c r="L713" s="212"/>
      <c r="M713" s="213"/>
      <c r="N713" s="214"/>
      <c r="O713" s="214"/>
      <c r="P713" s="214"/>
      <c r="Q713" s="214"/>
      <c r="R713" s="214"/>
      <c r="S713" s="214"/>
      <c r="T713" s="215"/>
      <c r="AT713" s="216" t="s">
        <v>183</v>
      </c>
      <c r="AU713" s="216" t="s">
        <v>82</v>
      </c>
      <c r="AV713" s="11" t="s">
        <v>80</v>
      </c>
      <c r="AW713" s="11" t="s">
        <v>35</v>
      </c>
      <c r="AX713" s="11" t="s">
        <v>72</v>
      </c>
      <c r="AY713" s="216" t="s">
        <v>173</v>
      </c>
    </row>
    <row r="714" spans="2:51" s="12" customFormat="1" ht="13.5">
      <c r="B714" s="217"/>
      <c r="C714" s="218"/>
      <c r="D714" s="207" t="s">
        <v>183</v>
      </c>
      <c r="E714" s="219" t="s">
        <v>21</v>
      </c>
      <c r="F714" s="220" t="s">
        <v>1254</v>
      </c>
      <c r="G714" s="218"/>
      <c r="H714" s="221">
        <v>37.32</v>
      </c>
      <c r="I714" s="222"/>
      <c r="J714" s="218"/>
      <c r="K714" s="218"/>
      <c r="L714" s="223"/>
      <c r="M714" s="224"/>
      <c r="N714" s="225"/>
      <c r="O714" s="225"/>
      <c r="P714" s="225"/>
      <c r="Q714" s="225"/>
      <c r="R714" s="225"/>
      <c r="S714" s="225"/>
      <c r="T714" s="226"/>
      <c r="AT714" s="227" t="s">
        <v>183</v>
      </c>
      <c r="AU714" s="227" t="s">
        <v>82</v>
      </c>
      <c r="AV714" s="12" t="s">
        <v>82</v>
      </c>
      <c r="AW714" s="12" t="s">
        <v>35</v>
      </c>
      <c r="AX714" s="12" t="s">
        <v>72</v>
      </c>
      <c r="AY714" s="227" t="s">
        <v>173</v>
      </c>
    </row>
    <row r="715" spans="2:51" s="11" customFormat="1" ht="13.5">
      <c r="B715" s="205"/>
      <c r="C715" s="206"/>
      <c r="D715" s="207" t="s">
        <v>183</v>
      </c>
      <c r="E715" s="208" t="s">
        <v>21</v>
      </c>
      <c r="F715" s="209" t="s">
        <v>723</v>
      </c>
      <c r="G715" s="206"/>
      <c r="H715" s="210" t="s">
        <v>21</v>
      </c>
      <c r="I715" s="211"/>
      <c r="J715" s="206"/>
      <c r="K715" s="206"/>
      <c r="L715" s="212"/>
      <c r="M715" s="213"/>
      <c r="N715" s="214"/>
      <c r="O715" s="214"/>
      <c r="P715" s="214"/>
      <c r="Q715" s="214"/>
      <c r="R715" s="214"/>
      <c r="S715" s="214"/>
      <c r="T715" s="215"/>
      <c r="AT715" s="216" t="s">
        <v>183</v>
      </c>
      <c r="AU715" s="216" t="s">
        <v>82</v>
      </c>
      <c r="AV715" s="11" t="s">
        <v>80</v>
      </c>
      <c r="AW715" s="11" t="s">
        <v>35</v>
      </c>
      <c r="AX715" s="11" t="s">
        <v>72</v>
      </c>
      <c r="AY715" s="216" t="s">
        <v>173</v>
      </c>
    </row>
    <row r="716" spans="2:51" s="11" customFormat="1" ht="13.5">
      <c r="B716" s="205"/>
      <c r="C716" s="206"/>
      <c r="D716" s="207" t="s">
        <v>183</v>
      </c>
      <c r="E716" s="208" t="s">
        <v>21</v>
      </c>
      <c r="F716" s="209" t="s">
        <v>352</v>
      </c>
      <c r="G716" s="206"/>
      <c r="H716" s="210" t="s">
        <v>21</v>
      </c>
      <c r="I716" s="211"/>
      <c r="J716" s="206"/>
      <c r="K716" s="206"/>
      <c r="L716" s="212"/>
      <c r="M716" s="213"/>
      <c r="N716" s="214"/>
      <c r="O716" s="214"/>
      <c r="P716" s="214"/>
      <c r="Q716" s="214"/>
      <c r="R716" s="214"/>
      <c r="S716" s="214"/>
      <c r="T716" s="215"/>
      <c r="AT716" s="216" t="s">
        <v>183</v>
      </c>
      <c r="AU716" s="216" t="s">
        <v>82</v>
      </c>
      <c r="AV716" s="11" t="s">
        <v>80</v>
      </c>
      <c r="AW716" s="11" t="s">
        <v>35</v>
      </c>
      <c r="AX716" s="11" t="s">
        <v>72</v>
      </c>
      <c r="AY716" s="216" t="s">
        <v>173</v>
      </c>
    </row>
    <row r="717" spans="2:51" s="11" customFormat="1" ht="13.5">
      <c r="B717" s="205"/>
      <c r="C717" s="206"/>
      <c r="D717" s="207" t="s">
        <v>183</v>
      </c>
      <c r="E717" s="208" t="s">
        <v>21</v>
      </c>
      <c r="F717" s="209" t="s">
        <v>1240</v>
      </c>
      <c r="G717" s="206"/>
      <c r="H717" s="210" t="s">
        <v>21</v>
      </c>
      <c r="I717" s="211"/>
      <c r="J717" s="206"/>
      <c r="K717" s="206"/>
      <c r="L717" s="212"/>
      <c r="M717" s="213"/>
      <c r="N717" s="214"/>
      <c r="O717" s="214"/>
      <c r="P717" s="214"/>
      <c r="Q717" s="214"/>
      <c r="R717" s="214"/>
      <c r="S717" s="214"/>
      <c r="T717" s="215"/>
      <c r="AT717" s="216" t="s">
        <v>183</v>
      </c>
      <c r="AU717" s="216" t="s">
        <v>82</v>
      </c>
      <c r="AV717" s="11" t="s">
        <v>80</v>
      </c>
      <c r="AW717" s="11" t="s">
        <v>35</v>
      </c>
      <c r="AX717" s="11" t="s">
        <v>72</v>
      </c>
      <c r="AY717" s="216" t="s">
        <v>173</v>
      </c>
    </row>
    <row r="718" spans="2:51" s="12" customFormat="1" ht="13.5">
      <c r="B718" s="217"/>
      <c r="C718" s="218"/>
      <c r="D718" s="207" t="s">
        <v>183</v>
      </c>
      <c r="E718" s="219" t="s">
        <v>21</v>
      </c>
      <c r="F718" s="220" t="s">
        <v>1093</v>
      </c>
      <c r="G718" s="218"/>
      <c r="H718" s="221">
        <v>190.688</v>
      </c>
      <c r="I718" s="222"/>
      <c r="J718" s="218"/>
      <c r="K718" s="218"/>
      <c r="L718" s="223"/>
      <c r="M718" s="224"/>
      <c r="N718" s="225"/>
      <c r="O718" s="225"/>
      <c r="P718" s="225"/>
      <c r="Q718" s="225"/>
      <c r="R718" s="225"/>
      <c r="S718" s="225"/>
      <c r="T718" s="226"/>
      <c r="AT718" s="227" t="s">
        <v>183</v>
      </c>
      <c r="AU718" s="227" t="s">
        <v>82</v>
      </c>
      <c r="AV718" s="12" t="s">
        <v>82</v>
      </c>
      <c r="AW718" s="12" t="s">
        <v>35</v>
      </c>
      <c r="AX718" s="12" t="s">
        <v>72</v>
      </c>
      <c r="AY718" s="227" t="s">
        <v>173</v>
      </c>
    </row>
    <row r="719" spans="2:51" s="14" customFormat="1" ht="13.5">
      <c r="B719" s="243"/>
      <c r="C719" s="244"/>
      <c r="D719" s="239" t="s">
        <v>183</v>
      </c>
      <c r="E719" s="254" t="s">
        <v>21</v>
      </c>
      <c r="F719" s="255" t="s">
        <v>204</v>
      </c>
      <c r="G719" s="244"/>
      <c r="H719" s="256">
        <v>691.964</v>
      </c>
      <c r="I719" s="248"/>
      <c r="J719" s="244"/>
      <c r="K719" s="244"/>
      <c r="L719" s="249"/>
      <c r="M719" s="250"/>
      <c r="N719" s="251"/>
      <c r="O719" s="251"/>
      <c r="P719" s="251"/>
      <c r="Q719" s="251"/>
      <c r="R719" s="251"/>
      <c r="S719" s="251"/>
      <c r="T719" s="252"/>
      <c r="AT719" s="253" t="s">
        <v>183</v>
      </c>
      <c r="AU719" s="253" t="s">
        <v>82</v>
      </c>
      <c r="AV719" s="14" t="s">
        <v>181</v>
      </c>
      <c r="AW719" s="14" t="s">
        <v>35</v>
      </c>
      <c r="AX719" s="14" t="s">
        <v>80</v>
      </c>
      <c r="AY719" s="253" t="s">
        <v>173</v>
      </c>
    </row>
    <row r="720" spans="2:65" s="1" customFormat="1" ht="22.5" customHeight="1">
      <c r="B720" s="41"/>
      <c r="C720" s="193" t="s">
        <v>600</v>
      </c>
      <c r="D720" s="193" t="s">
        <v>176</v>
      </c>
      <c r="E720" s="194" t="s">
        <v>1255</v>
      </c>
      <c r="F720" s="195" t="s">
        <v>1256</v>
      </c>
      <c r="G720" s="196" t="s">
        <v>179</v>
      </c>
      <c r="H720" s="197">
        <v>691.964</v>
      </c>
      <c r="I720" s="198"/>
      <c r="J720" s="199">
        <f>ROUND(I720*H720,2)</f>
        <v>0</v>
      </c>
      <c r="K720" s="195" t="s">
        <v>180</v>
      </c>
      <c r="L720" s="61"/>
      <c r="M720" s="200" t="s">
        <v>21</v>
      </c>
      <c r="N720" s="201" t="s">
        <v>43</v>
      </c>
      <c r="O720" s="42"/>
      <c r="P720" s="202">
        <f>O720*H720</f>
        <v>0</v>
      </c>
      <c r="Q720" s="202">
        <v>0</v>
      </c>
      <c r="R720" s="202">
        <f>Q720*H720</f>
        <v>0</v>
      </c>
      <c r="S720" s="202">
        <v>0</v>
      </c>
      <c r="T720" s="203">
        <f>S720*H720</f>
        <v>0</v>
      </c>
      <c r="AR720" s="24" t="s">
        <v>465</v>
      </c>
      <c r="AT720" s="24" t="s">
        <v>176</v>
      </c>
      <c r="AU720" s="24" t="s">
        <v>82</v>
      </c>
      <c r="AY720" s="24" t="s">
        <v>173</v>
      </c>
      <c r="BE720" s="204">
        <f>IF(N720="základní",J720,0)</f>
        <v>0</v>
      </c>
      <c r="BF720" s="204">
        <f>IF(N720="snížená",J720,0)</f>
        <v>0</v>
      </c>
      <c r="BG720" s="204">
        <f>IF(N720="zákl. přenesená",J720,0)</f>
        <v>0</v>
      </c>
      <c r="BH720" s="204">
        <f>IF(N720="sníž. přenesená",J720,0)</f>
        <v>0</v>
      </c>
      <c r="BI720" s="204">
        <f>IF(N720="nulová",J720,0)</f>
        <v>0</v>
      </c>
      <c r="BJ720" s="24" t="s">
        <v>80</v>
      </c>
      <c r="BK720" s="204">
        <f>ROUND(I720*H720,2)</f>
        <v>0</v>
      </c>
      <c r="BL720" s="24" t="s">
        <v>465</v>
      </c>
      <c r="BM720" s="24" t="s">
        <v>1257</v>
      </c>
    </row>
    <row r="721" spans="2:51" s="12" customFormat="1" ht="13.5">
      <c r="B721" s="217"/>
      <c r="C721" s="218"/>
      <c r="D721" s="207" t="s">
        <v>183</v>
      </c>
      <c r="E721" s="219" t="s">
        <v>21</v>
      </c>
      <c r="F721" s="220" t="s">
        <v>21</v>
      </c>
      <c r="G721" s="218"/>
      <c r="H721" s="221">
        <v>0</v>
      </c>
      <c r="I721" s="222"/>
      <c r="J721" s="218"/>
      <c r="K721" s="218"/>
      <c r="L721" s="223"/>
      <c r="M721" s="224"/>
      <c r="N721" s="225"/>
      <c r="O721" s="225"/>
      <c r="P721" s="225"/>
      <c r="Q721" s="225"/>
      <c r="R721" s="225"/>
      <c r="S721" s="225"/>
      <c r="T721" s="226"/>
      <c r="AT721" s="227" t="s">
        <v>183</v>
      </c>
      <c r="AU721" s="227" t="s">
        <v>82</v>
      </c>
      <c r="AV721" s="12" t="s">
        <v>82</v>
      </c>
      <c r="AW721" s="12" t="s">
        <v>35</v>
      </c>
      <c r="AX721" s="12" t="s">
        <v>72</v>
      </c>
      <c r="AY721" s="227" t="s">
        <v>173</v>
      </c>
    </row>
    <row r="722" spans="2:51" s="11" customFormat="1" ht="13.5">
      <c r="B722" s="205"/>
      <c r="C722" s="206"/>
      <c r="D722" s="207" t="s">
        <v>183</v>
      </c>
      <c r="E722" s="208" t="s">
        <v>21</v>
      </c>
      <c r="F722" s="209" t="s">
        <v>1239</v>
      </c>
      <c r="G722" s="206"/>
      <c r="H722" s="210" t="s">
        <v>21</v>
      </c>
      <c r="I722" s="211"/>
      <c r="J722" s="206"/>
      <c r="K722" s="206"/>
      <c r="L722" s="212"/>
      <c r="M722" s="213"/>
      <c r="N722" s="214"/>
      <c r="O722" s="214"/>
      <c r="P722" s="214"/>
      <c r="Q722" s="214"/>
      <c r="R722" s="214"/>
      <c r="S722" s="214"/>
      <c r="T722" s="215"/>
      <c r="AT722" s="216" t="s">
        <v>183</v>
      </c>
      <c r="AU722" s="216" t="s">
        <v>82</v>
      </c>
      <c r="AV722" s="11" t="s">
        <v>80</v>
      </c>
      <c r="AW722" s="11" t="s">
        <v>35</v>
      </c>
      <c r="AX722" s="11" t="s">
        <v>72</v>
      </c>
      <c r="AY722" s="216" t="s">
        <v>173</v>
      </c>
    </row>
    <row r="723" spans="2:51" s="11" customFormat="1" ht="13.5">
      <c r="B723" s="205"/>
      <c r="C723" s="206"/>
      <c r="D723" s="207" t="s">
        <v>183</v>
      </c>
      <c r="E723" s="208" t="s">
        <v>21</v>
      </c>
      <c r="F723" s="209" t="s">
        <v>1082</v>
      </c>
      <c r="G723" s="206"/>
      <c r="H723" s="210" t="s">
        <v>21</v>
      </c>
      <c r="I723" s="211"/>
      <c r="J723" s="206"/>
      <c r="K723" s="206"/>
      <c r="L723" s="212"/>
      <c r="M723" s="213"/>
      <c r="N723" s="214"/>
      <c r="O723" s="214"/>
      <c r="P723" s="214"/>
      <c r="Q723" s="214"/>
      <c r="R723" s="214"/>
      <c r="S723" s="214"/>
      <c r="T723" s="215"/>
      <c r="AT723" s="216" t="s">
        <v>183</v>
      </c>
      <c r="AU723" s="216" t="s">
        <v>82</v>
      </c>
      <c r="AV723" s="11" t="s">
        <v>80</v>
      </c>
      <c r="AW723" s="11" t="s">
        <v>35</v>
      </c>
      <c r="AX723" s="11" t="s">
        <v>72</v>
      </c>
      <c r="AY723" s="216" t="s">
        <v>173</v>
      </c>
    </row>
    <row r="724" spans="2:51" s="11" customFormat="1" ht="13.5">
      <c r="B724" s="205"/>
      <c r="C724" s="206"/>
      <c r="D724" s="207" t="s">
        <v>183</v>
      </c>
      <c r="E724" s="208" t="s">
        <v>21</v>
      </c>
      <c r="F724" s="209" t="s">
        <v>1239</v>
      </c>
      <c r="G724" s="206"/>
      <c r="H724" s="210" t="s">
        <v>21</v>
      </c>
      <c r="I724" s="211"/>
      <c r="J724" s="206"/>
      <c r="K724" s="206"/>
      <c r="L724" s="212"/>
      <c r="M724" s="213"/>
      <c r="N724" s="214"/>
      <c r="O724" s="214"/>
      <c r="P724" s="214"/>
      <c r="Q724" s="214"/>
      <c r="R724" s="214"/>
      <c r="S724" s="214"/>
      <c r="T724" s="215"/>
      <c r="AT724" s="216" t="s">
        <v>183</v>
      </c>
      <c r="AU724" s="216" t="s">
        <v>82</v>
      </c>
      <c r="AV724" s="11" t="s">
        <v>80</v>
      </c>
      <c r="AW724" s="11" t="s">
        <v>35</v>
      </c>
      <c r="AX724" s="11" t="s">
        <v>72</v>
      </c>
      <c r="AY724" s="216" t="s">
        <v>173</v>
      </c>
    </row>
    <row r="725" spans="2:51" s="12" customFormat="1" ht="13.5">
      <c r="B725" s="217"/>
      <c r="C725" s="218"/>
      <c r="D725" s="207" t="s">
        <v>183</v>
      </c>
      <c r="E725" s="219" t="s">
        <v>21</v>
      </c>
      <c r="F725" s="220" t="s">
        <v>854</v>
      </c>
      <c r="G725" s="218"/>
      <c r="H725" s="221">
        <v>9.44</v>
      </c>
      <c r="I725" s="222"/>
      <c r="J725" s="218"/>
      <c r="K725" s="218"/>
      <c r="L725" s="223"/>
      <c r="M725" s="224"/>
      <c r="N725" s="225"/>
      <c r="O725" s="225"/>
      <c r="P725" s="225"/>
      <c r="Q725" s="225"/>
      <c r="R725" s="225"/>
      <c r="S725" s="225"/>
      <c r="T725" s="226"/>
      <c r="AT725" s="227" t="s">
        <v>183</v>
      </c>
      <c r="AU725" s="227" t="s">
        <v>82</v>
      </c>
      <c r="AV725" s="12" t="s">
        <v>82</v>
      </c>
      <c r="AW725" s="12" t="s">
        <v>35</v>
      </c>
      <c r="AX725" s="12" t="s">
        <v>72</v>
      </c>
      <c r="AY725" s="227" t="s">
        <v>173</v>
      </c>
    </row>
    <row r="726" spans="2:51" s="12" customFormat="1" ht="13.5">
      <c r="B726" s="217"/>
      <c r="C726" s="218"/>
      <c r="D726" s="207" t="s">
        <v>183</v>
      </c>
      <c r="E726" s="219" t="s">
        <v>21</v>
      </c>
      <c r="F726" s="220" t="s">
        <v>21</v>
      </c>
      <c r="G726" s="218"/>
      <c r="H726" s="221">
        <v>0</v>
      </c>
      <c r="I726" s="222"/>
      <c r="J726" s="218"/>
      <c r="K726" s="218"/>
      <c r="L726" s="223"/>
      <c r="M726" s="224"/>
      <c r="N726" s="225"/>
      <c r="O726" s="225"/>
      <c r="P726" s="225"/>
      <c r="Q726" s="225"/>
      <c r="R726" s="225"/>
      <c r="S726" s="225"/>
      <c r="T726" s="226"/>
      <c r="AT726" s="227" t="s">
        <v>183</v>
      </c>
      <c r="AU726" s="227" t="s">
        <v>82</v>
      </c>
      <c r="AV726" s="12" t="s">
        <v>82</v>
      </c>
      <c r="AW726" s="12" t="s">
        <v>35</v>
      </c>
      <c r="AX726" s="12" t="s">
        <v>72</v>
      </c>
      <c r="AY726" s="227" t="s">
        <v>173</v>
      </c>
    </row>
    <row r="727" spans="2:51" s="11" customFormat="1" ht="13.5">
      <c r="B727" s="205"/>
      <c r="C727" s="206"/>
      <c r="D727" s="207" t="s">
        <v>183</v>
      </c>
      <c r="E727" s="208" t="s">
        <v>21</v>
      </c>
      <c r="F727" s="209" t="s">
        <v>418</v>
      </c>
      <c r="G727" s="206"/>
      <c r="H727" s="210" t="s">
        <v>21</v>
      </c>
      <c r="I727" s="211"/>
      <c r="J727" s="206"/>
      <c r="K727" s="206"/>
      <c r="L727" s="212"/>
      <c r="M727" s="213"/>
      <c r="N727" s="214"/>
      <c r="O727" s="214"/>
      <c r="P727" s="214"/>
      <c r="Q727" s="214"/>
      <c r="R727" s="214"/>
      <c r="S727" s="214"/>
      <c r="T727" s="215"/>
      <c r="AT727" s="216" t="s">
        <v>183</v>
      </c>
      <c r="AU727" s="216" t="s">
        <v>82</v>
      </c>
      <c r="AV727" s="11" t="s">
        <v>80</v>
      </c>
      <c r="AW727" s="11" t="s">
        <v>35</v>
      </c>
      <c r="AX727" s="11" t="s">
        <v>72</v>
      </c>
      <c r="AY727" s="216" t="s">
        <v>173</v>
      </c>
    </row>
    <row r="728" spans="2:51" s="11" customFormat="1" ht="13.5">
      <c r="B728" s="205"/>
      <c r="C728" s="206"/>
      <c r="D728" s="207" t="s">
        <v>183</v>
      </c>
      <c r="E728" s="208" t="s">
        <v>21</v>
      </c>
      <c r="F728" s="209" t="s">
        <v>1239</v>
      </c>
      <c r="G728" s="206"/>
      <c r="H728" s="210" t="s">
        <v>21</v>
      </c>
      <c r="I728" s="211"/>
      <c r="J728" s="206"/>
      <c r="K728" s="206"/>
      <c r="L728" s="212"/>
      <c r="M728" s="213"/>
      <c r="N728" s="214"/>
      <c r="O728" s="214"/>
      <c r="P728" s="214"/>
      <c r="Q728" s="214"/>
      <c r="R728" s="214"/>
      <c r="S728" s="214"/>
      <c r="T728" s="215"/>
      <c r="AT728" s="216" t="s">
        <v>183</v>
      </c>
      <c r="AU728" s="216" t="s">
        <v>82</v>
      </c>
      <c r="AV728" s="11" t="s">
        <v>80</v>
      </c>
      <c r="AW728" s="11" t="s">
        <v>35</v>
      </c>
      <c r="AX728" s="11" t="s">
        <v>72</v>
      </c>
      <c r="AY728" s="216" t="s">
        <v>173</v>
      </c>
    </row>
    <row r="729" spans="2:51" s="12" customFormat="1" ht="13.5">
      <c r="B729" s="217"/>
      <c r="C729" s="218"/>
      <c r="D729" s="207" t="s">
        <v>183</v>
      </c>
      <c r="E729" s="219" t="s">
        <v>21</v>
      </c>
      <c r="F729" s="220" t="s">
        <v>844</v>
      </c>
      <c r="G729" s="218"/>
      <c r="H729" s="221">
        <v>9.51</v>
      </c>
      <c r="I729" s="222"/>
      <c r="J729" s="218"/>
      <c r="K729" s="218"/>
      <c r="L729" s="223"/>
      <c r="M729" s="224"/>
      <c r="N729" s="225"/>
      <c r="O729" s="225"/>
      <c r="P729" s="225"/>
      <c r="Q729" s="225"/>
      <c r="R729" s="225"/>
      <c r="S729" s="225"/>
      <c r="T729" s="226"/>
      <c r="AT729" s="227" t="s">
        <v>183</v>
      </c>
      <c r="AU729" s="227" t="s">
        <v>82</v>
      </c>
      <c r="AV729" s="12" t="s">
        <v>82</v>
      </c>
      <c r="AW729" s="12" t="s">
        <v>35</v>
      </c>
      <c r="AX729" s="12" t="s">
        <v>72</v>
      </c>
      <c r="AY729" s="227" t="s">
        <v>173</v>
      </c>
    </row>
    <row r="730" spans="2:51" s="11" customFormat="1" ht="13.5">
      <c r="B730" s="205"/>
      <c r="C730" s="206"/>
      <c r="D730" s="207" t="s">
        <v>183</v>
      </c>
      <c r="E730" s="208" t="s">
        <v>21</v>
      </c>
      <c r="F730" s="209" t="s">
        <v>301</v>
      </c>
      <c r="G730" s="206"/>
      <c r="H730" s="210" t="s">
        <v>21</v>
      </c>
      <c r="I730" s="211"/>
      <c r="J730" s="206"/>
      <c r="K730" s="206"/>
      <c r="L730" s="212"/>
      <c r="M730" s="213"/>
      <c r="N730" s="214"/>
      <c r="O730" s="214"/>
      <c r="P730" s="214"/>
      <c r="Q730" s="214"/>
      <c r="R730" s="214"/>
      <c r="S730" s="214"/>
      <c r="T730" s="215"/>
      <c r="AT730" s="216" t="s">
        <v>183</v>
      </c>
      <c r="AU730" s="216" t="s">
        <v>82</v>
      </c>
      <c r="AV730" s="11" t="s">
        <v>80</v>
      </c>
      <c r="AW730" s="11" t="s">
        <v>35</v>
      </c>
      <c r="AX730" s="11" t="s">
        <v>72</v>
      </c>
      <c r="AY730" s="216" t="s">
        <v>173</v>
      </c>
    </row>
    <row r="731" spans="2:51" s="11" customFormat="1" ht="13.5">
      <c r="B731" s="205"/>
      <c r="C731" s="206"/>
      <c r="D731" s="207" t="s">
        <v>183</v>
      </c>
      <c r="E731" s="208" t="s">
        <v>21</v>
      </c>
      <c r="F731" s="209" t="s">
        <v>1239</v>
      </c>
      <c r="G731" s="206"/>
      <c r="H731" s="210" t="s">
        <v>21</v>
      </c>
      <c r="I731" s="211"/>
      <c r="J731" s="206"/>
      <c r="K731" s="206"/>
      <c r="L731" s="212"/>
      <c r="M731" s="213"/>
      <c r="N731" s="214"/>
      <c r="O731" s="214"/>
      <c r="P731" s="214"/>
      <c r="Q731" s="214"/>
      <c r="R731" s="214"/>
      <c r="S731" s="214"/>
      <c r="T731" s="215"/>
      <c r="AT731" s="216" t="s">
        <v>183</v>
      </c>
      <c r="AU731" s="216" t="s">
        <v>82</v>
      </c>
      <c r="AV731" s="11" t="s">
        <v>80</v>
      </c>
      <c r="AW731" s="11" t="s">
        <v>35</v>
      </c>
      <c r="AX731" s="11" t="s">
        <v>72</v>
      </c>
      <c r="AY731" s="216" t="s">
        <v>173</v>
      </c>
    </row>
    <row r="732" spans="2:51" s="12" customFormat="1" ht="13.5">
      <c r="B732" s="217"/>
      <c r="C732" s="218"/>
      <c r="D732" s="207" t="s">
        <v>183</v>
      </c>
      <c r="E732" s="219" t="s">
        <v>21</v>
      </c>
      <c r="F732" s="220" t="s">
        <v>800</v>
      </c>
      <c r="G732" s="218"/>
      <c r="H732" s="221">
        <v>6.32</v>
      </c>
      <c r="I732" s="222"/>
      <c r="J732" s="218"/>
      <c r="K732" s="218"/>
      <c r="L732" s="223"/>
      <c r="M732" s="224"/>
      <c r="N732" s="225"/>
      <c r="O732" s="225"/>
      <c r="P732" s="225"/>
      <c r="Q732" s="225"/>
      <c r="R732" s="225"/>
      <c r="S732" s="225"/>
      <c r="T732" s="226"/>
      <c r="AT732" s="227" t="s">
        <v>183</v>
      </c>
      <c r="AU732" s="227" t="s">
        <v>82</v>
      </c>
      <c r="AV732" s="12" t="s">
        <v>82</v>
      </c>
      <c r="AW732" s="12" t="s">
        <v>35</v>
      </c>
      <c r="AX732" s="12" t="s">
        <v>72</v>
      </c>
      <c r="AY732" s="227" t="s">
        <v>173</v>
      </c>
    </row>
    <row r="733" spans="2:51" s="11" customFormat="1" ht="13.5">
      <c r="B733" s="205"/>
      <c r="C733" s="206"/>
      <c r="D733" s="207" t="s">
        <v>183</v>
      </c>
      <c r="E733" s="208" t="s">
        <v>21</v>
      </c>
      <c r="F733" s="209" t="s">
        <v>773</v>
      </c>
      <c r="G733" s="206"/>
      <c r="H733" s="210" t="s">
        <v>21</v>
      </c>
      <c r="I733" s="211"/>
      <c r="J733" s="206"/>
      <c r="K733" s="206"/>
      <c r="L733" s="212"/>
      <c r="M733" s="213"/>
      <c r="N733" s="214"/>
      <c r="O733" s="214"/>
      <c r="P733" s="214"/>
      <c r="Q733" s="214"/>
      <c r="R733" s="214"/>
      <c r="S733" s="214"/>
      <c r="T733" s="215"/>
      <c r="AT733" s="216" t="s">
        <v>183</v>
      </c>
      <c r="AU733" s="216" t="s">
        <v>82</v>
      </c>
      <c r="AV733" s="11" t="s">
        <v>80</v>
      </c>
      <c r="AW733" s="11" t="s">
        <v>35</v>
      </c>
      <c r="AX733" s="11" t="s">
        <v>72</v>
      </c>
      <c r="AY733" s="216" t="s">
        <v>173</v>
      </c>
    </row>
    <row r="734" spans="2:51" s="11" customFormat="1" ht="13.5">
      <c r="B734" s="205"/>
      <c r="C734" s="206"/>
      <c r="D734" s="207" t="s">
        <v>183</v>
      </c>
      <c r="E734" s="208" t="s">
        <v>21</v>
      </c>
      <c r="F734" s="209" t="s">
        <v>1239</v>
      </c>
      <c r="G734" s="206"/>
      <c r="H734" s="210" t="s">
        <v>21</v>
      </c>
      <c r="I734" s="211"/>
      <c r="J734" s="206"/>
      <c r="K734" s="206"/>
      <c r="L734" s="212"/>
      <c r="M734" s="213"/>
      <c r="N734" s="214"/>
      <c r="O734" s="214"/>
      <c r="P734" s="214"/>
      <c r="Q734" s="214"/>
      <c r="R734" s="214"/>
      <c r="S734" s="214"/>
      <c r="T734" s="215"/>
      <c r="AT734" s="216" t="s">
        <v>183</v>
      </c>
      <c r="AU734" s="216" t="s">
        <v>82</v>
      </c>
      <c r="AV734" s="11" t="s">
        <v>80</v>
      </c>
      <c r="AW734" s="11" t="s">
        <v>35</v>
      </c>
      <c r="AX734" s="11" t="s">
        <v>72</v>
      </c>
      <c r="AY734" s="216" t="s">
        <v>173</v>
      </c>
    </row>
    <row r="735" spans="2:51" s="12" customFormat="1" ht="13.5">
      <c r="B735" s="217"/>
      <c r="C735" s="218"/>
      <c r="D735" s="207" t="s">
        <v>183</v>
      </c>
      <c r="E735" s="219" t="s">
        <v>21</v>
      </c>
      <c r="F735" s="220" t="s">
        <v>801</v>
      </c>
      <c r="G735" s="218"/>
      <c r="H735" s="221">
        <v>5.09</v>
      </c>
      <c r="I735" s="222"/>
      <c r="J735" s="218"/>
      <c r="K735" s="218"/>
      <c r="L735" s="223"/>
      <c r="M735" s="224"/>
      <c r="N735" s="225"/>
      <c r="O735" s="225"/>
      <c r="P735" s="225"/>
      <c r="Q735" s="225"/>
      <c r="R735" s="225"/>
      <c r="S735" s="225"/>
      <c r="T735" s="226"/>
      <c r="AT735" s="227" t="s">
        <v>183</v>
      </c>
      <c r="AU735" s="227" t="s">
        <v>82</v>
      </c>
      <c r="AV735" s="12" t="s">
        <v>82</v>
      </c>
      <c r="AW735" s="12" t="s">
        <v>35</v>
      </c>
      <c r="AX735" s="12" t="s">
        <v>72</v>
      </c>
      <c r="AY735" s="227" t="s">
        <v>173</v>
      </c>
    </row>
    <row r="736" spans="2:51" s="11" customFormat="1" ht="13.5">
      <c r="B736" s="205"/>
      <c r="C736" s="206"/>
      <c r="D736" s="207" t="s">
        <v>183</v>
      </c>
      <c r="E736" s="208" t="s">
        <v>21</v>
      </c>
      <c r="F736" s="209" t="s">
        <v>212</v>
      </c>
      <c r="G736" s="206"/>
      <c r="H736" s="210" t="s">
        <v>21</v>
      </c>
      <c r="I736" s="211"/>
      <c r="J736" s="206"/>
      <c r="K736" s="206"/>
      <c r="L736" s="212"/>
      <c r="M736" s="213"/>
      <c r="N736" s="214"/>
      <c r="O736" s="214"/>
      <c r="P736" s="214"/>
      <c r="Q736" s="214"/>
      <c r="R736" s="214"/>
      <c r="S736" s="214"/>
      <c r="T736" s="215"/>
      <c r="AT736" s="216" t="s">
        <v>183</v>
      </c>
      <c r="AU736" s="216" t="s">
        <v>82</v>
      </c>
      <c r="AV736" s="11" t="s">
        <v>80</v>
      </c>
      <c r="AW736" s="11" t="s">
        <v>35</v>
      </c>
      <c r="AX736" s="11" t="s">
        <v>72</v>
      </c>
      <c r="AY736" s="216" t="s">
        <v>173</v>
      </c>
    </row>
    <row r="737" spans="2:51" s="11" customFormat="1" ht="13.5">
      <c r="B737" s="205"/>
      <c r="C737" s="206"/>
      <c r="D737" s="207" t="s">
        <v>183</v>
      </c>
      <c r="E737" s="208" t="s">
        <v>21</v>
      </c>
      <c r="F737" s="209" t="s">
        <v>1239</v>
      </c>
      <c r="G737" s="206"/>
      <c r="H737" s="210" t="s">
        <v>21</v>
      </c>
      <c r="I737" s="211"/>
      <c r="J737" s="206"/>
      <c r="K737" s="206"/>
      <c r="L737" s="212"/>
      <c r="M737" s="213"/>
      <c r="N737" s="214"/>
      <c r="O737" s="214"/>
      <c r="P737" s="214"/>
      <c r="Q737" s="214"/>
      <c r="R737" s="214"/>
      <c r="S737" s="214"/>
      <c r="T737" s="215"/>
      <c r="AT737" s="216" t="s">
        <v>183</v>
      </c>
      <c r="AU737" s="216" t="s">
        <v>82</v>
      </c>
      <c r="AV737" s="11" t="s">
        <v>80</v>
      </c>
      <c r="AW737" s="11" t="s">
        <v>35</v>
      </c>
      <c r="AX737" s="11" t="s">
        <v>72</v>
      </c>
      <c r="AY737" s="216" t="s">
        <v>173</v>
      </c>
    </row>
    <row r="738" spans="2:51" s="12" customFormat="1" ht="13.5">
      <c r="B738" s="217"/>
      <c r="C738" s="218"/>
      <c r="D738" s="207" t="s">
        <v>183</v>
      </c>
      <c r="E738" s="219" t="s">
        <v>21</v>
      </c>
      <c r="F738" s="220" t="s">
        <v>802</v>
      </c>
      <c r="G738" s="218"/>
      <c r="H738" s="221">
        <v>10.21</v>
      </c>
      <c r="I738" s="222"/>
      <c r="J738" s="218"/>
      <c r="K738" s="218"/>
      <c r="L738" s="223"/>
      <c r="M738" s="224"/>
      <c r="N738" s="225"/>
      <c r="O738" s="225"/>
      <c r="P738" s="225"/>
      <c r="Q738" s="225"/>
      <c r="R738" s="225"/>
      <c r="S738" s="225"/>
      <c r="T738" s="226"/>
      <c r="AT738" s="227" t="s">
        <v>183</v>
      </c>
      <c r="AU738" s="227" t="s">
        <v>82</v>
      </c>
      <c r="AV738" s="12" t="s">
        <v>82</v>
      </c>
      <c r="AW738" s="12" t="s">
        <v>35</v>
      </c>
      <c r="AX738" s="12" t="s">
        <v>72</v>
      </c>
      <c r="AY738" s="227" t="s">
        <v>173</v>
      </c>
    </row>
    <row r="739" spans="2:51" s="11" customFormat="1" ht="13.5">
      <c r="B739" s="205"/>
      <c r="C739" s="206"/>
      <c r="D739" s="207" t="s">
        <v>183</v>
      </c>
      <c r="E739" s="208" t="s">
        <v>21</v>
      </c>
      <c r="F739" s="209" t="s">
        <v>229</v>
      </c>
      <c r="G739" s="206"/>
      <c r="H739" s="210" t="s">
        <v>21</v>
      </c>
      <c r="I739" s="211"/>
      <c r="J739" s="206"/>
      <c r="K739" s="206"/>
      <c r="L739" s="212"/>
      <c r="M739" s="213"/>
      <c r="N739" s="214"/>
      <c r="O739" s="214"/>
      <c r="P739" s="214"/>
      <c r="Q739" s="214"/>
      <c r="R739" s="214"/>
      <c r="S739" s="214"/>
      <c r="T739" s="215"/>
      <c r="AT739" s="216" t="s">
        <v>183</v>
      </c>
      <c r="AU739" s="216" t="s">
        <v>82</v>
      </c>
      <c r="AV739" s="11" t="s">
        <v>80</v>
      </c>
      <c r="AW739" s="11" t="s">
        <v>35</v>
      </c>
      <c r="AX739" s="11" t="s">
        <v>72</v>
      </c>
      <c r="AY739" s="216" t="s">
        <v>173</v>
      </c>
    </row>
    <row r="740" spans="2:51" s="11" customFormat="1" ht="13.5">
      <c r="B740" s="205"/>
      <c r="C740" s="206"/>
      <c r="D740" s="207" t="s">
        <v>183</v>
      </c>
      <c r="E740" s="208" t="s">
        <v>21</v>
      </c>
      <c r="F740" s="209" t="s">
        <v>1239</v>
      </c>
      <c r="G740" s="206"/>
      <c r="H740" s="210" t="s">
        <v>21</v>
      </c>
      <c r="I740" s="211"/>
      <c r="J740" s="206"/>
      <c r="K740" s="206"/>
      <c r="L740" s="212"/>
      <c r="M740" s="213"/>
      <c r="N740" s="214"/>
      <c r="O740" s="214"/>
      <c r="P740" s="214"/>
      <c r="Q740" s="214"/>
      <c r="R740" s="214"/>
      <c r="S740" s="214"/>
      <c r="T740" s="215"/>
      <c r="AT740" s="216" t="s">
        <v>183</v>
      </c>
      <c r="AU740" s="216" t="s">
        <v>82</v>
      </c>
      <c r="AV740" s="11" t="s">
        <v>80</v>
      </c>
      <c r="AW740" s="11" t="s">
        <v>35</v>
      </c>
      <c r="AX740" s="11" t="s">
        <v>72</v>
      </c>
      <c r="AY740" s="216" t="s">
        <v>173</v>
      </c>
    </row>
    <row r="741" spans="2:51" s="12" customFormat="1" ht="13.5">
      <c r="B741" s="217"/>
      <c r="C741" s="218"/>
      <c r="D741" s="207" t="s">
        <v>183</v>
      </c>
      <c r="E741" s="219" t="s">
        <v>21</v>
      </c>
      <c r="F741" s="220" t="s">
        <v>850</v>
      </c>
      <c r="G741" s="218"/>
      <c r="H741" s="221">
        <v>12.98</v>
      </c>
      <c r="I741" s="222"/>
      <c r="J741" s="218"/>
      <c r="K741" s="218"/>
      <c r="L741" s="223"/>
      <c r="M741" s="224"/>
      <c r="N741" s="225"/>
      <c r="O741" s="225"/>
      <c r="P741" s="225"/>
      <c r="Q741" s="225"/>
      <c r="R741" s="225"/>
      <c r="S741" s="225"/>
      <c r="T741" s="226"/>
      <c r="AT741" s="227" t="s">
        <v>183</v>
      </c>
      <c r="AU741" s="227" t="s">
        <v>82</v>
      </c>
      <c r="AV741" s="12" t="s">
        <v>82</v>
      </c>
      <c r="AW741" s="12" t="s">
        <v>35</v>
      </c>
      <c r="AX741" s="12" t="s">
        <v>72</v>
      </c>
      <c r="AY741" s="227" t="s">
        <v>173</v>
      </c>
    </row>
    <row r="742" spans="2:51" s="13" customFormat="1" ht="13.5">
      <c r="B742" s="228"/>
      <c r="C742" s="229"/>
      <c r="D742" s="207" t="s">
        <v>183</v>
      </c>
      <c r="E742" s="230" t="s">
        <v>21</v>
      </c>
      <c r="F742" s="231" t="s">
        <v>188</v>
      </c>
      <c r="G742" s="229"/>
      <c r="H742" s="232">
        <v>53.55</v>
      </c>
      <c r="I742" s="233"/>
      <c r="J742" s="229"/>
      <c r="K742" s="229"/>
      <c r="L742" s="234"/>
      <c r="M742" s="235"/>
      <c r="N742" s="236"/>
      <c r="O742" s="236"/>
      <c r="P742" s="236"/>
      <c r="Q742" s="236"/>
      <c r="R742" s="236"/>
      <c r="S742" s="236"/>
      <c r="T742" s="237"/>
      <c r="AT742" s="238" t="s">
        <v>183</v>
      </c>
      <c r="AU742" s="238" t="s">
        <v>82</v>
      </c>
      <c r="AV742" s="13" t="s">
        <v>189</v>
      </c>
      <c r="AW742" s="13" t="s">
        <v>35</v>
      </c>
      <c r="AX742" s="13" t="s">
        <v>72</v>
      </c>
      <c r="AY742" s="238" t="s">
        <v>173</v>
      </c>
    </row>
    <row r="743" spans="2:51" s="11" customFormat="1" ht="13.5">
      <c r="B743" s="205"/>
      <c r="C743" s="206"/>
      <c r="D743" s="207" t="s">
        <v>183</v>
      </c>
      <c r="E743" s="208" t="s">
        <v>21</v>
      </c>
      <c r="F743" s="209" t="s">
        <v>723</v>
      </c>
      <c r="G743" s="206"/>
      <c r="H743" s="210" t="s">
        <v>21</v>
      </c>
      <c r="I743" s="211"/>
      <c r="J743" s="206"/>
      <c r="K743" s="206"/>
      <c r="L743" s="212"/>
      <c r="M743" s="213"/>
      <c r="N743" s="214"/>
      <c r="O743" s="214"/>
      <c r="P743" s="214"/>
      <c r="Q743" s="214"/>
      <c r="R743" s="214"/>
      <c r="S743" s="214"/>
      <c r="T743" s="215"/>
      <c r="AT743" s="216" t="s">
        <v>183</v>
      </c>
      <c r="AU743" s="216" t="s">
        <v>82</v>
      </c>
      <c r="AV743" s="11" t="s">
        <v>80</v>
      </c>
      <c r="AW743" s="11" t="s">
        <v>35</v>
      </c>
      <c r="AX743" s="11" t="s">
        <v>72</v>
      </c>
      <c r="AY743" s="216" t="s">
        <v>173</v>
      </c>
    </row>
    <row r="744" spans="2:51" s="11" customFormat="1" ht="13.5">
      <c r="B744" s="205"/>
      <c r="C744" s="206"/>
      <c r="D744" s="207" t="s">
        <v>183</v>
      </c>
      <c r="E744" s="208" t="s">
        <v>21</v>
      </c>
      <c r="F744" s="209" t="s">
        <v>702</v>
      </c>
      <c r="G744" s="206"/>
      <c r="H744" s="210" t="s">
        <v>21</v>
      </c>
      <c r="I744" s="211"/>
      <c r="J744" s="206"/>
      <c r="K744" s="206"/>
      <c r="L744" s="212"/>
      <c r="M744" s="213"/>
      <c r="N744" s="214"/>
      <c r="O744" s="214"/>
      <c r="P744" s="214"/>
      <c r="Q744" s="214"/>
      <c r="R744" s="214"/>
      <c r="S744" s="214"/>
      <c r="T744" s="215"/>
      <c r="AT744" s="216" t="s">
        <v>183</v>
      </c>
      <c r="AU744" s="216" t="s">
        <v>82</v>
      </c>
      <c r="AV744" s="11" t="s">
        <v>80</v>
      </c>
      <c r="AW744" s="11" t="s">
        <v>35</v>
      </c>
      <c r="AX744" s="11" t="s">
        <v>72</v>
      </c>
      <c r="AY744" s="216" t="s">
        <v>173</v>
      </c>
    </row>
    <row r="745" spans="2:51" s="11" customFormat="1" ht="13.5">
      <c r="B745" s="205"/>
      <c r="C745" s="206"/>
      <c r="D745" s="207" t="s">
        <v>183</v>
      </c>
      <c r="E745" s="208" t="s">
        <v>21</v>
      </c>
      <c r="F745" s="209" t="s">
        <v>1240</v>
      </c>
      <c r="G745" s="206"/>
      <c r="H745" s="210" t="s">
        <v>21</v>
      </c>
      <c r="I745" s="211"/>
      <c r="J745" s="206"/>
      <c r="K745" s="206"/>
      <c r="L745" s="212"/>
      <c r="M745" s="213"/>
      <c r="N745" s="214"/>
      <c r="O745" s="214"/>
      <c r="P745" s="214"/>
      <c r="Q745" s="214"/>
      <c r="R745" s="214"/>
      <c r="S745" s="214"/>
      <c r="T745" s="215"/>
      <c r="AT745" s="216" t="s">
        <v>183</v>
      </c>
      <c r="AU745" s="216" t="s">
        <v>82</v>
      </c>
      <c r="AV745" s="11" t="s">
        <v>80</v>
      </c>
      <c r="AW745" s="11" t="s">
        <v>35</v>
      </c>
      <c r="AX745" s="11" t="s">
        <v>72</v>
      </c>
      <c r="AY745" s="216" t="s">
        <v>173</v>
      </c>
    </row>
    <row r="746" spans="2:51" s="12" customFormat="1" ht="13.5">
      <c r="B746" s="217"/>
      <c r="C746" s="218"/>
      <c r="D746" s="207" t="s">
        <v>183</v>
      </c>
      <c r="E746" s="219" t="s">
        <v>21</v>
      </c>
      <c r="F746" s="220" t="s">
        <v>1241</v>
      </c>
      <c r="G746" s="218"/>
      <c r="H746" s="221">
        <v>13.262</v>
      </c>
      <c r="I746" s="222"/>
      <c r="J746" s="218"/>
      <c r="K746" s="218"/>
      <c r="L746" s="223"/>
      <c r="M746" s="224"/>
      <c r="N746" s="225"/>
      <c r="O746" s="225"/>
      <c r="P746" s="225"/>
      <c r="Q746" s="225"/>
      <c r="R746" s="225"/>
      <c r="S746" s="225"/>
      <c r="T746" s="226"/>
      <c r="AT746" s="227" t="s">
        <v>183</v>
      </c>
      <c r="AU746" s="227" t="s">
        <v>82</v>
      </c>
      <c r="AV746" s="12" t="s">
        <v>82</v>
      </c>
      <c r="AW746" s="12" t="s">
        <v>35</v>
      </c>
      <c r="AX746" s="12" t="s">
        <v>72</v>
      </c>
      <c r="AY746" s="227" t="s">
        <v>173</v>
      </c>
    </row>
    <row r="747" spans="2:51" s="11" customFormat="1" ht="13.5">
      <c r="B747" s="205"/>
      <c r="C747" s="206"/>
      <c r="D747" s="207" t="s">
        <v>183</v>
      </c>
      <c r="E747" s="208" t="s">
        <v>21</v>
      </c>
      <c r="F747" s="209" t="s">
        <v>723</v>
      </c>
      <c r="G747" s="206"/>
      <c r="H747" s="210" t="s">
        <v>21</v>
      </c>
      <c r="I747" s="211"/>
      <c r="J747" s="206"/>
      <c r="K747" s="206"/>
      <c r="L747" s="212"/>
      <c r="M747" s="213"/>
      <c r="N747" s="214"/>
      <c r="O747" s="214"/>
      <c r="P747" s="214"/>
      <c r="Q747" s="214"/>
      <c r="R747" s="214"/>
      <c r="S747" s="214"/>
      <c r="T747" s="215"/>
      <c r="AT747" s="216" t="s">
        <v>183</v>
      </c>
      <c r="AU747" s="216" t="s">
        <v>82</v>
      </c>
      <c r="AV747" s="11" t="s">
        <v>80</v>
      </c>
      <c r="AW747" s="11" t="s">
        <v>35</v>
      </c>
      <c r="AX747" s="11" t="s">
        <v>72</v>
      </c>
      <c r="AY747" s="216" t="s">
        <v>173</v>
      </c>
    </row>
    <row r="748" spans="2:51" s="11" customFormat="1" ht="13.5">
      <c r="B748" s="205"/>
      <c r="C748" s="206"/>
      <c r="D748" s="207" t="s">
        <v>183</v>
      </c>
      <c r="E748" s="208" t="s">
        <v>21</v>
      </c>
      <c r="F748" s="209" t="s">
        <v>725</v>
      </c>
      <c r="G748" s="206"/>
      <c r="H748" s="210" t="s">
        <v>21</v>
      </c>
      <c r="I748" s="211"/>
      <c r="J748" s="206"/>
      <c r="K748" s="206"/>
      <c r="L748" s="212"/>
      <c r="M748" s="213"/>
      <c r="N748" s="214"/>
      <c r="O748" s="214"/>
      <c r="P748" s="214"/>
      <c r="Q748" s="214"/>
      <c r="R748" s="214"/>
      <c r="S748" s="214"/>
      <c r="T748" s="215"/>
      <c r="AT748" s="216" t="s">
        <v>183</v>
      </c>
      <c r="AU748" s="216" t="s">
        <v>82</v>
      </c>
      <c r="AV748" s="11" t="s">
        <v>80</v>
      </c>
      <c r="AW748" s="11" t="s">
        <v>35</v>
      </c>
      <c r="AX748" s="11" t="s">
        <v>72</v>
      </c>
      <c r="AY748" s="216" t="s">
        <v>173</v>
      </c>
    </row>
    <row r="749" spans="2:51" s="11" customFormat="1" ht="13.5">
      <c r="B749" s="205"/>
      <c r="C749" s="206"/>
      <c r="D749" s="207" t="s">
        <v>183</v>
      </c>
      <c r="E749" s="208" t="s">
        <v>21</v>
      </c>
      <c r="F749" s="209" t="s">
        <v>1240</v>
      </c>
      <c r="G749" s="206"/>
      <c r="H749" s="210" t="s">
        <v>21</v>
      </c>
      <c r="I749" s="211"/>
      <c r="J749" s="206"/>
      <c r="K749" s="206"/>
      <c r="L749" s="212"/>
      <c r="M749" s="213"/>
      <c r="N749" s="214"/>
      <c r="O749" s="214"/>
      <c r="P749" s="214"/>
      <c r="Q749" s="214"/>
      <c r="R749" s="214"/>
      <c r="S749" s="214"/>
      <c r="T749" s="215"/>
      <c r="AT749" s="216" t="s">
        <v>183</v>
      </c>
      <c r="AU749" s="216" t="s">
        <v>82</v>
      </c>
      <c r="AV749" s="11" t="s">
        <v>80</v>
      </c>
      <c r="AW749" s="11" t="s">
        <v>35</v>
      </c>
      <c r="AX749" s="11" t="s">
        <v>72</v>
      </c>
      <c r="AY749" s="216" t="s">
        <v>173</v>
      </c>
    </row>
    <row r="750" spans="2:51" s="12" customFormat="1" ht="13.5">
      <c r="B750" s="217"/>
      <c r="C750" s="218"/>
      <c r="D750" s="207" t="s">
        <v>183</v>
      </c>
      <c r="E750" s="219" t="s">
        <v>21</v>
      </c>
      <c r="F750" s="220" t="s">
        <v>1242</v>
      </c>
      <c r="G750" s="218"/>
      <c r="H750" s="221">
        <v>4.883</v>
      </c>
      <c r="I750" s="222"/>
      <c r="J750" s="218"/>
      <c r="K750" s="218"/>
      <c r="L750" s="223"/>
      <c r="M750" s="224"/>
      <c r="N750" s="225"/>
      <c r="O750" s="225"/>
      <c r="P750" s="225"/>
      <c r="Q750" s="225"/>
      <c r="R750" s="225"/>
      <c r="S750" s="225"/>
      <c r="T750" s="226"/>
      <c r="AT750" s="227" t="s">
        <v>183</v>
      </c>
      <c r="AU750" s="227" t="s">
        <v>82</v>
      </c>
      <c r="AV750" s="12" t="s">
        <v>82</v>
      </c>
      <c r="AW750" s="12" t="s">
        <v>35</v>
      </c>
      <c r="AX750" s="12" t="s">
        <v>72</v>
      </c>
      <c r="AY750" s="227" t="s">
        <v>173</v>
      </c>
    </row>
    <row r="751" spans="2:51" s="11" customFormat="1" ht="13.5">
      <c r="B751" s="205"/>
      <c r="C751" s="206"/>
      <c r="D751" s="207" t="s">
        <v>183</v>
      </c>
      <c r="E751" s="208" t="s">
        <v>21</v>
      </c>
      <c r="F751" s="209" t="s">
        <v>723</v>
      </c>
      <c r="G751" s="206"/>
      <c r="H751" s="210" t="s">
        <v>21</v>
      </c>
      <c r="I751" s="211"/>
      <c r="J751" s="206"/>
      <c r="K751" s="206"/>
      <c r="L751" s="212"/>
      <c r="M751" s="213"/>
      <c r="N751" s="214"/>
      <c r="O751" s="214"/>
      <c r="P751" s="214"/>
      <c r="Q751" s="214"/>
      <c r="R751" s="214"/>
      <c r="S751" s="214"/>
      <c r="T751" s="215"/>
      <c r="AT751" s="216" t="s">
        <v>183</v>
      </c>
      <c r="AU751" s="216" t="s">
        <v>82</v>
      </c>
      <c r="AV751" s="11" t="s">
        <v>80</v>
      </c>
      <c r="AW751" s="11" t="s">
        <v>35</v>
      </c>
      <c r="AX751" s="11" t="s">
        <v>72</v>
      </c>
      <c r="AY751" s="216" t="s">
        <v>173</v>
      </c>
    </row>
    <row r="752" spans="2:51" s="11" customFormat="1" ht="13.5">
      <c r="B752" s="205"/>
      <c r="C752" s="206"/>
      <c r="D752" s="207" t="s">
        <v>183</v>
      </c>
      <c r="E752" s="208" t="s">
        <v>21</v>
      </c>
      <c r="F752" s="209" t="s">
        <v>706</v>
      </c>
      <c r="G752" s="206"/>
      <c r="H752" s="210" t="s">
        <v>21</v>
      </c>
      <c r="I752" s="211"/>
      <c r="J752" s="206"/>
      <c r="K752" s="206"/>
      <c r="L752" s="212"/>
      <c r="M752" s="213"/>
      <c r="N752" s="214"/>
      <c r="O752" s="214"/>
      <c r="P752" s="214"/>
      <c r="Q752" s="214"/>
      <c r="R752" s="214"/>
      <c r="S752" s="214"/>
      <c r="T752" s="215"/>
      <c r="AT752" s="216" t="s">
        <v>183</v>
      </c>
      <c r="AU752" s="216" t="s">
        <v>82</v>
      </c>
      <c r="AV752" s="11" t="s">
        <v>80</v>
      </c>
      <c r="AW752" s="11" t="s">
        <v>35</v>
      </c>
      <c r="AX752" s="11" t="s">
        <v>72</v>
      </c>
      <c r="AY752" s="216" t="s">
        <v>173</v>
      </c>
    </row>
    <row r="753" spans="2:51" s="11" customFormat="1" ht="13.5">
      <c r="B753" s="205"/>
      <c r="C753" s="206"/>
      <c r="D753" s="207" t="s">
        <v>183</v>
      </c>
      <c r="E753" s="208" t="s">
        <v>21</v>
      </c>
      <c r="F753" s="209" t="s">
        <v>1240</v>
      </c>
      <c r="G753" s="206"/>
      <c r="H753" s="210" t="s">
        <v>21</v>
      </c>
      <c r="I753" s="211"/>
      <c r="J753" s="206"/>
      <c r="K753" s="206"/>
      <c r="L753" s="212"/>
      <c r="M753" s="213"/>
      <c r="N753" s="214"/>
      <c r="O753" s="214"/>
      <c r="P753" s="214"/>
      <c r="Q753" s="214"/>
      <c r="R753" s="214"/>
      <c r="S753" s="214"/>
      <c r="T753" s="215"/>
      <c r="AT753" s="216" t="s">
        <v>183</v>
      </c>
      <c r="AU753" s="216" t="s">
        <v>82</v>
      </c>
      <c r="AV753" s="11" t="s">
        <v>80</v>
      </c>
      <c r="AW753" s="11" t="s">
        <v>35</v>
      </c>
      <c r="AX753" s="11" t="s">
        <v>72</v>
      </c>
      <c r="AY753" s="216" t="s">
        <v>173</v>
      </c>
    </row>
    <row r="754" spans="2:51" s="12" customFormat="1" ht="13.5">
      <c r="B754" s="217"/>
      <c r="C754" s="218"/>
      <c r="D754" s="207" t="s">
        <v>183</v>
      </c>
      <c r="E754" s="219" t="s">
        <v>21</v>
      </c>
      <c r="F754" s="220" t="s">
        <v>1243</v>
      </c>
      <c r="G754" s="218"/>
      <c r="H754" s="221">
        <v>12.587</v>
      </c>
      <c r="I754" s="222"/>
      <c r="J754" s="218"/>
      <c r="K754" s="218"/>
      <c r="L754" s="223"/>
      <c r="M754" s="224"/>
      <c r="N754" s="225"/>
      <c r="O754" s="225"/>
      <c r="P754" s="225"/>
      <c r="Q754" s="225"/>
      <c r="R754" s="225"/>
      <c r="S754" s="225"/>
      <c r="T754" s="226"/>
      <c r="AT754" s="227" t="s">
        <v>183</v>
      </c>
      <c r="AU754" s="227" t="s">
        <v>82</v>
      </c>
      <c r="AV754" s="12" t="s">
        <v>82</v>
      </c>
      <c r="AW754" s="12" t="s">
        <v>35</v>
      </c>
      <c r="AX754" s="12" t="s">
        <v>72</v>
      </c>
      <c r="AY754" s="227" t="s">
        <v>173</v>
      </c>
    </row>
    <row r="755" spans="2:51" s="11" customFormat="1" ht="13.5">
      <c r="B755" s="205"/>
      <c r="C755" s="206"/>
      <c r="D755" s="207" t="s">
        <v>183</v>
      </c>
      <c r="E755" s="208" t="s">
        <v>21</v>
      </c>
      <c r="F755" s="209" t="s">
        <v>723</v>
      </c>
      <c r="G755" s="206"/>
      <c r="H755" s="210" t="s">
        <v>21</v>
      </c>
      <c r="I755" s="211"/>
      <c r="J755" s="206"/>
      <c r="K755" s="206"/>
      <c r="L755" s="212"/>
      <c r="M755" s="213"/>
      <c r="N755" s="214"/>
      <c r="O755" s="214"/>
      <c r="P755" s="214"/>
      <c r="Q755" s="214"/>
      <c r="R755" s="214"/>
      <c r="S755" s="214"/>
      <c r="T755" s="215"/>
      <c r="AT755" s="216" t="s">
        <v>183</v>
      </c>
      <c r="AU755" s="216" t="s">
        <v>82</v>
      </c>
      <c r="AV755" s="11" t="s">
        <v>80</v>
      </c>
      <c r="AW755" s="11" t="s">
        <v>35</v>
      </c>
      <c r="AX755" s="11" t="s">
        <v>72</v>
      </c>
      <c r="AY755" s="216" t="s">
        <v>173</v>
      </c>
    </row>
    <row r="756" spans="2:51" s="11" customFormat="1" ht="13.5">
      <c r="B756" s="205"/>
      <c r="C756" s="206"/>
      <c r="D756" s="207" t="s">
        <v>183</v>
      </c>
      <c r="E756" s="208" t="s">
        <v>21</v>
      </c>
      <c r="F756" s="209" t="s">
        <v>727</v>
      </c>
      <c r="G756" s="206"/>
      <c r="H756" s="210" t="s">
        <v>21</v>
      </c>
      <c r="I756" s="211"/>
      <c r="J756" s="206"/>
      <c r="K756" s="206"/>
      <c r="L756" s="212"/>
      <c r="M756" s="213"/>
      <c r="N756" s="214"/>
      <c r="O756" s="214"/>
      <c r="P756" s="214"/>
      <c r="Q756" s="214"/>
      <c r="R756" s="214"/>
      <c r="S756" s="214"/>
      <c r="T756" s="215"/>
      <c r="AT756" s="216" t="s">
        <v>183</v>
      </c>
      <c r="AU756" s="216" t="s">
        <v>82</v>
      </c>
      <c r="AV756" s="11" t="s">
        <v>80</v>
      </c>
      <c r="AW756" s="11" t="s">
        <v>35</v>
      </c>
      <c r="AX756" s="11" t="s">
        <v>72</v>
      </c>
      <c r="AY756" s="216" t="s">
        <v>173</v>
      </c>
    </row>
    <row r="757" spans="2:51" s="11" customFormat="1" ht="13.5">
      <c r="B757" s="205"/>
      <c r="C757" s="206"/>
      <c r="D757" s="207" t="s">
        <v>183</v>
      </c>
      <c r="E757" s="208" t="s">
        <v>21</v>
      </c>
      <c r="F757" s="209" t="s">
        <v>1240</v>
      </c>
      <c r="G757" s="206"/>
      <c r="H757" s="210" t="s">
        <v>21</v>
      </c>
      <c r="I757" s="211"/>
      <c r="J757" s="206"/>
      <c r="K757" s="206"/>
      <c r="L757" s="212"/>
      <c r="M757" s="213"/>
      <c r="N757" s="214"/>
      <c r="O757" s="214"/>
      <c r="P757" s="214"/>
      <c r="Q757" s="214"/>
      <c r="R757" s="214"/>
      <c r="S757" s="214"/>
      <c r="T757" s="215"/>
      <c r="AT757" s="216" t="s">
        <v>183</v>
      </c>
      <c r="AU757" s="216" t="s">
        <v>82</v>
      </c>
      <c r="AV757" s="11" t="s">
        <v>80</v>
      </c>
      <c r="AW757" s="11" t="s">
        <v>35</v>
      </c>
      <c r="AX757" s="11" t="s">
        <v>72</v>
      </c>
      <c r="AY757" s="216" t="s">
        <v>173</v>
      </c>
    </row>
    <row r="758" spans="2:51" s="12" customFormat="1" ht="13.5">
      <c r="B758" s="217"/>
      <c r="C758" s="218"/>
      <c r="D758" s="207" t="s">
        <v>183</v>
      </c>
      <c r="E758" s="219" t="s">
        <v>21</v>
      </c>
      <c r="F758" s="220" t="s">
        <v>1244</v>
      </c>
      <c r="G758" s="218"/>
      <c r="H758" s="221">
        <v>40.26</v>
      </c>
      <c r="I758" s="222"/>
      <c r="J758" s="218"/>
      <c r="K758" s="218"/>
      <c r="L758" s="223"/>
      <c r="M758" s="224"/>
      <c r="N758" s="225"/>
      <c r="O758" s="225"/>
      <c r="P758" s="225"/>
      <c r="Q758" s="225"/>
      <c r="R758" s="225"/>
      <c r="S758" s="225"/>
      <c r="T758" s="226"/>
      <c r="AT758" s="227" t="s">
        <v>183</v>
      </c>
      <c r="AU758" s="227" t="s">
        <v>82</v>
      </c>
      <c r="AV758" s="12" t="s">
        <v>82</v>
      </c>
      <c r="AW758" s="12" t="s">
        <v>35</v>
      </c>
      <c r="AX758" s="12" t="s">
        <v>72</v>
      </c>
      <c r="AY758" s="227" t="s">
        <v>173</v>
      </c>
    </row>
    <row r="759" spans="2:51" s="11" customFormat="1" ht="13.5">
      <c r="B759" s="205"/>
      <c r="C759" s="206"/>
      <c r="D759" s="207" t="s">
        <v>183</v>
      </c>
      <c r="E759" s="208" t="s">
        <v>21</v>
      </c>
      <c r="F759" s="209" t="s">
        <v>723</v>
      </c>
      <c r="G759" s="206"/>
      <c r="H759" s="210" t="s">
        <v>21</v>
      </c>
      <c r="I759" s="211"/>
      <c r="J759" s="206"/>
      <c r="K759" s="206"/>
      <c r="L759" s="212"/>
      <c r="M759" s="213"/>
      <c r="N759" s="214"/>
      <c r="O759" s="214"/>
      <c r="P759" s="214"/>
      <c r="Q759" s="214"/>
      <c r="R759" s="214"/>
      <c r="S759" s="214"/>
      <c r="T759" s="215"/>
      <c r="AT759" s="216" t="s">
        <v>183</v>
      </c>
      <c r="AU759" s="216" t="s">
        <v>82</v>
      </c>
      <c r="AV759" s="11" t="s">
        <v>80</v>
      </c>
      <c r="AW759" s="11" t="s">
        <v>35</v>
      </c>
      <c r="AX759" s="11" t="s">
        <v>72</v>
      </c>
      <c r="AY759" s="216" t="s">
        <v>173</v>
      </c>
    </row>
    <row r="760" spans="2:51" s="11" customFormat="1" ht="13.5">
      <c r="B760" s="205"/>
      <c r="C760" s="206"/>
      <c r="D760" s="207" t="s">
        <v>183</v>
      </c>
      <c r="E760" s="208" t="s">
        <v>21</v>
      </c>
      <c r="F760" s="209" t="s">
        <v>694</v>
      </c>
      <c r="G760" s="206"/>
      <c r="H760" s="210" t="s">
        <v>21</v>
      </c>
      <c r="I760" s="211"/>
      <c r="J760" s="206"/>
      <c r="K760" s="206"/>
      <c r="L760" s="212"/>
      <c r="M760" s="213"/>
      <c r="N760" s="214"/>
      <c r="O760" s="214"/>
      <c r="P760" s="214"/>
      <c r="Q760" s="214"/>
      <c r="R760" s="214"/>
      <c r="S760" s="214"/>
      <c r="T760" s="215"/>
      <c r="AT760" s="216" t="s">
        <v>183</v>
      </c>
      <c r="AU760" s="216" t="s">
        <v>82</v>
      </c>
      <c r="AV760" s="11" t="s">
        <v>80</v>
      </c>
      <c r="AW760" s="11" t="s">
        <v>35</v>
      </c>
      <c r="AX760" s="11" t="s">
        <v>72</v>
      </c>
      <c r="AY760" s="216" t="s">
        <v>173</v>
      </c>
    </row>
    <row r="761" spans="2:51" s="11" customFormat="1" ht="13.5">
      <c r="B761" s="205"/>
      <c r="C761" s="206"/>
      <c r="D761" s="207" t="s">
        <v>183</v>
      </c>
      <c r="E761" s="208" t="s">
        <v>21</v>
      </c>
      <c r="F761" s="209" t="s">
        <v>1240</v>
      </c>
      <c r="G761" s="206"/>
      <c r="H761" s="210" t="s">
        <v>21</v>
      </c>
      <c r="I761" s="211"/>
      <c r="J761" s="206"/>
      <c r="K761" s="206"/>
      <c r="L761" s="212"/>
      <c r="M761" s="213"/>
      <c r="N761" s="214"/>
      <c r="O761" s="214"/>
      <c r="P761" s="214"/>
      <c r="Q761" s="214"/>
      <c r="R761" s="214"/>
      <c r="S761" s="214"/>
      <c r="T761" s="215"/>
      <c r="AT761" s="216" t="s">
        <v>183</v>
      </c>
      <c r="AU761" s="216" t="s">
        <v>82</v>
      </c>
      <c r="AV761" s="11" t="s">
        <v>80</v>
      </c>
      <c r="AW761" s="11" t="s">
        <v>35</v>
      </c>
      <c r="AX761" s="11" t="s">
        <v>72</v>
      </c>
      <c r="AY761" s="216" t="s">
        <v>173</v>
      </c>
    </row>
    <row r="762" spans="2:51" s="12" customFormat="1" ht="13.5">
      <c r="B762" s="217"/>
      <c r="C762" s="218"/>
      <c r="D762" s="207" t="s">
        <v>183</v>
      </c>
      <c r="E762" s="219" t="s">
        <v>21</v>
      </c>
      <c r="F762" s="220" t="s">
        <v>1245</v>
      </c>
      <c r="G762" s="218"/>
      <c r="H762" s="221">
        <v>14.069</v>
      </c>
      <c r="I762" s="222"/>
      <c r="J762" s="218"/>
      <c r="K762" s="218"/>
      <c r="L762" s="223"/>
      <c r="M762" s="224"/>
      <c r="N762" s="225"/>
      <c r="O762" s="225"/>
      <c r="P762" s="225"/>
      <c r="Q762" s="225"/>
      <c r="R762" s="225"/>
      <c r="S762" s="225"/>
      <c r="T762" s="226"/>
      <c r="AT762" s="227" t="s">
        <v>183</v>
      </c>
      <c r="AU762" s="227" t="s">
        <v>82</v>
      </c>
      <c r="AV762" s="12" t="s">
        <v>82</v>
      </c>
      <c r="AW762" s="12" t="s">
        <v>35</v>
      </c>
      <c r="AX762" s="12" t="s">
        <v>72</v>
      </c>
      <c r="AY762" s="227" t="s">
        <v>173</v>
      </c>
    </row>
    <row r="763" spans="2:51" s="11" customFormat="1" ht="13.5">
      <c r="B763" s="205"/>
      <c r="C763" s="206"/>
      <c r="D763" s="207" t="s">
        <v>183</v>
      </c>
      <c r="E763" s="208" t="s">
        <v>21</v>
      </c>
      <c r="F763" s="209" t="s">
        <v>723</v>
      </c>
      <c r="G763" s="206"/>
      <c r="H763" s="210" t="s">
        <v>21</v>
      </c>
      <c r="I763" s="211"/>
      <c r="J763" s="206"/>
      <c r="K763" s="206"/>
      <c r="L763" s="212"/>
      <c r="M763" s="213"/>
      <c r="N763" s="214"/>
      <c r="O763" s="214"/>
      <c r="P763" s="214"/>
      <c r="Q763" s="214"/>
      <c r="R763" s="214"/>
      <c r="S763" s="214"/>
      <c r="T763" s="215"/>
      <c r="AT763" s="216" t="s">
        <v>183</v>
      </c>
      <c r="AU763" s="216" t="s">
        <v>82</v>
      </c>
      <c r="AV763" s="11" t="s">
        <v>80</v>
      </c>
      <c r="AW763" s="11" t="s">
        <v>35</v>
      </c>
      <c r="AX763" s="11" t="s">
        <v>72</v>
      </c>
      <c r="AY763" s="216" t="s">
        <v>173</v>
      </c>
    </row>
    <row r="764" spans="2:51" s="11" customFormat="1" ht="13.5">
      <c r="B764" s="205"/>
      <c r="C764" s="206"/>
      <c r="D764" s="207" t="s">
        <v>183</v>
      </c>
      <c r="E764" s="208" t="s">
        <v>21</v>
      </c>
      <c r="F764" s="209" t="s">
        <v>709</v>
      </c>
      <c r="G764" s="206"/>
      <c r="H764" s="210" t="s">
        <v>21</v>
      </c>
      <c r="I764" s="211"/>
      <c r="J764" s="206"/>
      <c r="K764" s="206"/>
      <c r="L764" s="212"/>
      <c r="M764" s="213"/>
      <c r="N764" s="214"/>
      <c r="O764" s="214"/>
      <c r="P764" s="214"/>
      <c r="Q764" s="214"/>
      <c r="R764" s="214"/>
      <c r="S764" s="214"/>
      <c r="T764" s="215"/>
      <c r="AT764" s="216" t="s">
        <v>183</v>
      </c>
      <c r="AU764" s="216" t="s">
        <v>82</v>
      </c>
      <c r="AV764" s="11" t="s">
        <v>80</v>
      </c>
      <c r="AW764" s="11" t="s">
        <v>35</v>
      </c>
      <c r="AX764" s="11" t="s">
        <v>72</v>
      </c>
      <c r="AY764" s="216" t="s">
        <v>173</v>
      </c>
    </row>
    <row r="765" spans="2:51" s="11" customFormat="1" ht="13.5">
      <c r="B765" s="205"/>
      <c r="C765" s="206"/>
      <c r="D765" s="207" t="s">
        <v>183</v>
      </c>
      <c r="E765" s="208" t="s">
        <v>21</v>
      </c>
      <c r="F765" s="209" t="s">
        <v>1240</v>
      </c>
      <c r="G765" s="206"/>
      <c r="H765" s="210" t="s">
        <v>21</v>
      </c>
      <c r="I765" s="211"/>
      <c r="J765" s="206"/>
      <c r="K765" s="206"/>
      <c r="L765" s="212"/>
      <c r="M765" s="213"/>
      <c r="N765" s="214"/>
      <c r="O765" s="214"/>
      <c r="P765" s="214"/>
      <c r="Q765" s="214"/>
      <c r="R765" s="214"/>
      <c r="S765" s="214"/>
      <c r="T765" s="215"/>
      <c r="AT765" s="216" t="s">
        <v>183</v>
      </c>
      <c r="AU765" s="216" t="s">
        <v>82</v>
      </c>
      <c r="AV765" s="11" t="s">
        <v>80</v>
      </c>
      <c r="AW765" s="11" t="s">
        <v>35</v>
      </c>
      <c r="AX765" s="11" t="s">
        <v>72</v>
      </c>
      <c r="AY765" s="216" t="s">
        <v>173</v>
      </c>
    </row>
    <row r="766" spans="2:51" s="12" customFormat="1" ht="13.5">
      <c r="B766" s="217"/>
      <c r="C766" s="218"/>
      <c r="D766" s="207" t="s">
        <v>183</v>
      </c>
      <c r="E766" s="219" t="s">
        <v>21</v>
      </c>
      <c r="F766" s="220" t="s">
        <v>1246</v>
      </c>
      <c r="G766" s="218"/>
      <c r="H766" s="221">
        <v>21.957</v>
      </c>
      <c r="I766" s="222"/>
      <c r="J766" s="218"/>
      <c r="K766" s="218"/>
      <c r="L766" s="223"/>
      <c r="M766" s="224"/>
      <c r="N766" s="225"/>
      <c r="O766" s="225"/>
      <c r="P766" s="225"/>
      <c r="Q766" s="225"/>
      <c r="R766" s="225"/>
      <c r="S766" s="225"/>
      <c r="T766" s="226"/>
      <c r="AT766" s="227" t="s">
        <v>183</v>
      </c>
      <c r="AU766" s="227" t="s">
        <v>82</v>
      </c>
      <c r="AV766" s="12" t="s">
        <v>82</v>
      </c>
      <c r="AW766" s="12" t="s">
        <v>35</v>
      </c>
      <c r="AX766" s="12" t="s">
        <v>72</v>
      </c>
      <c r="AY766" s="227" t="s">
        <v>173</v>
      </c>
    </row>
    <row r="767" spans="2:51" s="11" customFormat="1" ht="13.5">
      <c r="B767" s="205"/>
      <c r="C767" s="206"/>
      <c r="D767" s="207" t="s">
        <v>183</v>
      </c>
      <c r="E767" s="208" t="s">
        <v>21</v>
      </c>
      <c r="F767" s="209" t="s">
        <v>723</v>
      </c>
      <c r="G767" s="206"/>
      <c r="H767" s="210" t="s">
        <v>21</v>
      </c>
      <c r="I767" s="211"/>
      <c r="J767" s="206"/>
      <c r="K767" s="206"/>
      <c r="L767" s="212"/>
      <c r="M767" s="213"/>
      <c r="N767" s="214"/>
      <c r="O767" s="214"/>
      <c r="P767" s="214"/>
      <c r="Q767" s="214"/>
      <c r="R767" s="214"/>
      <c r="S767" s="214"/>
      <c r="T767" s="215"/>
      <c r="AT767" s="216" t="s">
        <v>183</v>
      </c>
      <c r="AU767" s="216" t="s">
        <v>82</v>
      </c>
      <c r="AV767" s="11" t="s">
        <v>80</v>
      </c>
      <c r="AW767" s="11" t="s">
        <v>35</v>
      </c>
      <c r="AX767" s="11" t="s">
        <v>72</v>
      </c>
      <c r="AY767" s="216" t="s">
        <v>173</v>
      </c>
    </row>
    <row r="768" spans="2:51" s="11" customFormat="1" ht="13.5">
      <c r="B768" s="205"/>
      <c r="C768" s="206"/>
      <c r="D768" s="207" t="s">
        <v>183</v>
      </c>
      <c r="E768" s="208" t="s">
        <v>21</v>
      </c>
      <c r="F768" s="209" t="s">
        <v>312</v>
      </c>
      <c r="G768" s="206"/>
      <c r="H768" s="210" t="s">
        <v>21</v>
      </c>
      <c r="I768" s="211"/>
      <c r="J768" s="206"/>
      <c r="K768" s="206"/>
      <c r="L768" s="212"/>
      <c r="M768" s="213"/>
      <c r="N768" s="214"/>
      <c r="O768" s="214"/>
      <c r="P768" s="214"/>
      <c r="Q768" s="214"/>
      <c r="R768" s="214"/>
      <c r="S768" s="214"/>
      <c r="T768" s="215"/>
      <c r="AT768" s="216" t="s">
        <v>183</v>
      </c>
      <c r="AU768" s="216" t="s">
        <v>82</v>
      </c>
      <c r="AV768" s="11" t="s">
        <v>80</v>
      </c>
      <c r="AW768" s="11" t="s">
        <v>35</v>
      </c>
      <c r="AX768" s="11" t="s">
        <v>72</v>
      </c>
      <c r="AY768" s="216" t="s">
        <v>173</v>
      </c>
    </row>
    <row r="769" spans="2:51" s="11" customFormat="1" ht="13.5">
      <c r="B769" s="205"/>
      <c r="C769" s="206"/>
      <c r="D769" s="207" t="s">
        <v>183</v>
      </c>
      <c r="E769" s="208" t="s">
        <v>21</v>
      </c>
      <c r="F769" s="209" t="s">
        <v>1240</v>
      </c>
      <c r="G769" s="206"/>
      <c r="H769" s="210" t="s">
        <v>21</v>
      </c>
      <c r="I769" s="211"/>
      <c r="J769" s="206"/>
      <c r="K769" s="206"/>
      <c r="L769" s="212"/>
      <c r="M769" s="213"/>
      <c r="N769" s="214"/>
      <c r="O769" s="214"/>
      <c r="P769" s="214"/>
      <c r="Q769" s="214"/>
      <c r="R769" s="214"/>
      <c r="S769" s="214"/>
      <c r="T769" s="215"/>
      <c r="AT769" s="216" t="s">
        <v>183</v>
      </c>
      <c r="AU769" s="216" t="s">
        <v>82</v>
      </c>
      <c r="AV769" s="11" t="s">
        <v>80</v>
      </c>
      <c r="AW769" s="11" t="s">
        <v>35</v>
      </c>
      <c r="AX769" s="11" t="s">
        <v>72</v>
      </c>
      <c r="AY769" s="216" t="s">
        <v>173</v>
      </c>
    </row>
    <row r="770" spans="2:51" s="12" customFormat="1" ht="13.5">
      <c r="B770" s="217"/>
      <c r="C770" s="218"/>
      <c r="D770" s="207" t="s">
        <v>183</v>
      </c>
      <c r="E770" s="219" t="s">
        <v>21</v>
      </c>
      <c r="F770" s="220" t="s">
        <v>1247</v>
      </c>
      <c r="G770" s="218"/>
      <c r="H770" s="221">
        <v>62.147</v>
      </c>
      <c r="I770" s="222"/>
      <c r="J770" s="218"/>
      <c r="K770" s="218"/>
      <c r="L770" s="223"/>
      <c r="M770" s="224"/>
      <c r="N770" s="225"/>
      <c r="O770" s="225"/>
      <c r="P770" s="225"/>
      <c r="Q770" s="225"/>
      <c r="R770" s="225"/>
      <c r="S770" s="225"/>
      <c r="T770" s="226"/>
      <c r="AT770" s="227" t="s">
        <v>183</v>
      </c>
      <c r="AU770" s="227" t="s">
        <v>82</v>
      </c>
      <c r="AV770" s="12" t="s">
        <v>82</v>
      </c>
      <c r="AW770" s="12" t="s">
        <v>35</v>
      </c>
      <c r="AX770" s="12" t="s">
        <v>72</v>
      </c>
      <c r="AY770" s="227" t="s">
        <v>173</v>
      </c>
    </row>
    <row r="771" spans="2:51" s="11" customFormat="1" ht="13.5">
      <c r="B771" s="205"/>
      <c r="C771" s="206"/>
      <c r="D771" s="207" t="s">
        <v>183</v>
      </c>
      <c r="E771" s="208" t="s">
        <v>21</v>
      </c>
      <c r="F771" s="209" t="s">
        <v>723</v>
      </c>
      <c r="G771" s="206"/>
      <c r="H771" s="210" t="s">
        <v>21</v>
      </c>
      <c r="I771" s="211"/>
      <c r="J771" s="206"/>
      <c r="K771" s="206"/>
      <c r="L771" s="212"/>
      <c r="M771" s="213"/>
      <c r="N771" s="214"/>
      <c r="O771" s="214"/>
      <c r="P771" s="214"/>
      <c r="Q771" s="214"/>
      <c r="R771" s="214"/>
      <c r="S771" s="214"/>
      <c r="T771" s="215"/>
      <c r="AT771" s="216" t="s">
        <v>183</v>
      </c>
      <c r="AU771" s="216" t="s">
        <v>82</v>
      </c>
      <c r="AV771" s="11" t="s">
        <v>80</v>
      </c>
      <c r="AW771" s="11" t="s">
        <v>35</v>
      </c>
      <c r="AX771" s="11" t="s">
        <v>72</v>
      </c>
      <c r="AY771" s="216" t="s">
        <v>173</v>
      </c>
    </row>
    <row r="772" spans="2:51" s="11" customFormat="1" ht="13.5">
      <c r="B772" s="205"/>
      <c r="C772" s="206"/>
      <c r="D772" s="207" t="s">
        <v>183</v>
      </c>
      <c r="E772" s="208" t="s">
        <v>21</v>
      </c>
      <c r="F772" s="209" t="s">
        <v>309</v>
      </c>
      <c r="G772" s="206"/>
      <c r="H772" s="210" t="s">
        <v>21</v>
      </c>
      <c r="I772" s="211"/>
      <c r="J772" s="206"/>
      <c r="K772" s="206"/>
      <c r="L772" s="212"/>
      <c r="M772" s="213"/>
      <c r="N772" s="214"/>
      <c r="O772" s="214"/>
      <c r="P772" s="214"/>
      <c r="Q772" s="214"/>
      <c r="R772" s="214"/>
      <c r="S772" s="214"/>
      <c r="T772" s="215"/>
      <c r="AT772" s="216" t="s">
        <v>183</v>
      </c>
      <c r="AU772" s="216" t="s">
        <v>82</v>
      </c>
      <c r="AV772" s="11" t="s">
        <v>80</v>
      </c>
      <c r="AW772" s="11" t="s">
        <v>35</v>
      </c>
      <c r="AX772" s="11" t="s">
        <v>72</v>
      </c>
      <c r="AY772" s="216" t="s">
        <v>173</v>
      </c>
    </row>
    <row r="773" spans="2:51" s="11" customFormat="1" ht="13.5">
      <c r="B773" s="205"/>
      <c r="C773" s="206"/>
      <c r="D773" s="207" t="s">
        <v>183</v>
      </c>
      <c r="E773" s="208" t="s">
        <v>21</v>
      </c>
      <c r="F773" s="209" t="s">
        <v>1240</v>
      </c>
      <c r="G773" s="206"/>
      <c r="H773" s="210" t="s">
        <v>21</v>
      </c>
      <c r="I773" s="211"/>
      <c r="J773" s="206"/>
      <c r="K773" s="206"/>
      <c r="L773" s="212"/>
      <c r="M773" s="213"/>
      <c r="N773" s="214"/>
      <c r="O773" s="214"/>
      <c r="P773" s="214"/>
      <c r="Q773" s="214"/>
      <c r="R773" s="214"/>
      <c r="S773" s="214"/>
      <c r="T773" s="215"/>
      <c r="AT773" s="216" t="s">
        <v>183</v>
      </c>
      <c r="AU773" s="216" t="s">
        <v>82</v>
      </c>
      <c r="AV773" s="11" t="s">
        <v>80</v>
      </c>
      <c r="AW773" s="11" t="s">
        <v>35</v>
      </c>
      <c r="AX773" s="11" t="s">
        <v>72</v>
      </c>
      <c r="AY773" s="216" t="s">
        <v>173</v>
      </c>
    </row>
    <row r="774" spans="2:51" s="12" customFormat="1" ht="13.5">
      <c r="B774" s="217"/>
      <c r="C774" s="218"/>
      <c r="D774" s="207" t="s">
        <v>183</v>
      </c>
      <c r="E774" s="219" t="s">
        <v>21</v>
      </c>
      <c r="F774" s="220" t="s">
        <v>1248</v>
      </c>
      <c r="G774" s="218"/>
      <c r="H774" s="221">
        <v>10.912</v>
      </c>
      <c r="I774" s="222"/>
      <c r="J774" s="218"/>
      <c r="K774" s="218"/>
      <c r="L774" s="223"/>
      <c r="M774" s="224"/>
      <c r="N774" s="225"/>
      <c r="O774" s="225"/>
      <c r="P774" s="225"/>
      <c r="Q774" s="225"/>
      <c r="R774" s="225"/>
      <c r="S774" s="225"/>
      <c r="T774" s="226"/>
      <c r="AT774" s="227" t="s">
        <v>183</v>
      </c>
      <c r="AU774" s="227" t="s">
        <v>82</v>
      </c>
      <c r="AV774" s="12" t="s">
        <v>82</v>
      </c>
      <c r="AW774" s="12" t="s">
        <v>35</v>
      </c>
      <c r="AX774" s="12" t="s">
        <v>72</v>
      </c>
      <c r="AY774" s="227" t="s">
        <v>173</v>
      </c>
    </row>
    <row r="775" spans="2:51" s="11" customFormat="1" ht="13.5">
      <c r="B775" s="205"/>
      <c r="C775" s="206"/>
      <c r="D775" s="207" t="s">
        <v>183</v>
      </c>
      <c r="E775" s="208" t="s">
        <v>21</v>
      </c>
      <c r="F775" s="209" t="s">
        <v>723</v>
      </c>
      <c r="G775" s="206"/>
      <c r="H775" s="210" t="s">
        <v>21</v>
      </c>
      <c r="I775" s="211"/>
      <c r="J775" s="206"/>
      <c r="K775" s="206"/>
      <c r="L775" s="212"/>
      <c r="M775" s="213"/>
      <c r="N775" s="214"/>
      <c r="O775" s="214"/>
      <c r="P775" s="214"/>
      <c r="Q775" s="214"/>
      <c r="R775" s="214"/>
      <c r="S775" s="214"/>
      <c r="T775" s="215"/>
      <c r="AT775" s="216" t="s">
        <v>183</v>
      </c>
      <c r="AU775" s="216" t="s">
        <v>82</v>
      </c>
      <c r="AV775" s="11" t="s">
        <v>80</v>
      </c>
      <c r="AW775" s="11" t="s">
        <v>35</v>
      </c>
      <c r="AX775" s="11" t="s">
        <v>72</v>
      </c>
      <c r="AY775" s="216" t="s">
        <v>173</v>
      </c>
    </row>
    <row r="776" spans="2:51" s="11" customFormat="1" ht="13.5">
      <c r="B776" s="205"/>
      <c r="C776" s="206"/>
      <c r="D776" s="207" t="s">
        <v>183</v>
      </c>
      <c r="E776" s="208" t="s">
        <v>21</v>
      </c>
      <c r="F776" s="209" t="s">
        <v>226</v>
      </c>
      <c r="G776" s="206"/>
      <c r="H776" s="210" t="s">
        <v>21</v>
      </c>
      <c r="I776" s="211"/>
      <c r="J776" s="206"/>
      <c r="K776" s="206"/>
      <c r="L776" s="212"/>
      <c r="M776" s="213"/>
      <c r="N776" s="214"/>
      <c r="O776" s="214"/>
      <c r="P776" s="214"/>
      <c r="Q776" s="214"/>
      <c r="R776" s="214"/>
      <c r="S776" s="214"/>
      <c r="T776" s="215"/>
      <c r="AT776" s="216" t="s">
        <v>183</v>
      </c>
      <c r="AU776" s="216" t="s">
        <v>82</v>
      </c>
      <c r="AV776" s="11" t="s">
        <v>80</v>
      </c>
      <c r="AW776" s="11" t="s">
        <v>35</v>
      </c>
      <c r="AX776" s="11" t="s">
        <v>72</v>
      </c>
      <c r="AY776" s="216" t="s">
        <v>173</v>
      </c>
    </row>
    <row r="777" spans="2:51" s="11" customFormat="1" ht="13.5">
      <c r="B777" s="205"/>
      <c r="C777" s="206"/>
      <c r="D777" s="207" t="s">
        <v>183</v>
      </c>
      <c r="E777" s="208" t="s">
        <v>21</v>
      </c>
      <c r="F777" s="209" t="s">
        <v>1240</v>
      </c>
      <c r="G777" s="206"/>
      <c r="H777" s="210" t="s">
        <v>21</v>
      </c>
      <c r="I777" s="211"/>
      <c r="J777" s="206"/>
      <c r="K777" s="206"/>
      <c r="L777" s="212"/>
      <c r="M777" s="213"/>
      <c r="N777" s="214"/>
      <c r="O777" s="214"/>
      <c r="P777" s="214"/>
      <c r="Q777" s="214"/>
      <c r="R777" s="214"/>
      <c r="S777" s="214"/>
      <c r="T777" s="215"/>
      <c r="AT777" s="216" t="s">
        <v>183</v>
      </c>
      <c r="AU777" s="216" t="s">
        <v>82</v>
      </c>
      <c r="AV777" s="11" t="s">
        <v>80</v>
      </c>
      <c r="AW777" s="11" t="s">
        <v>35</v>
      </c>
      <c r="AX777" s="11" t="s">
        <v>72</v>
      </c>
      <c r="AY777" s="216" t="s">
        <v>173</v>
      </c>
    </row>
    <row r="778" spans="2:51" s="12" customFormat="1" ht="13.5">
      <c r="B778" s="217"/>
      <c r="C778" s="218"/>
      <c r="D778" s="207" t="s">
        <v>183</v>
      </c>
      <c r="E778" s="219" t="s">
        <v>21</v>
      </c>
      <c r="F778" s="220" t="s">
        <v>1249</v>
      </c>
      <c r="G778" s="218"/>
      <c r="H778" s="221">
        <v>31.494</v>
      </c>
      <c r="I778" s="222"/>
      <c r="J778" s="218"/>
      <c r="K778" s="218"/>
      <c r="L778" s="223"/>
      <c r="M778" s="224"/>
      <c r="N778" s="225"/>
      <c r="O778" s="225"/>
      <c r="P778" s="225"/>
      <c r="Q778" s="225"/>
      <c r="R778" s="225"/>
      <c r="S778" s="225"/>
      <c r="T778" s="226"/>
      <c r="AT778" s="227" t="s">
        <v>183</v>
      </c>
      <c r="AU778" s="227" t="s">
        <v>82</v>
      </c>
      <c r="AV778" s="12" t="s">
        <v>82</v>
      </c>
      <c r="AW778" s="12" t="s">
        <v>35</v>
      </c>
      <c r="AX778" s="12" t="s">
        <v>72</v>
      </c>
      <c r="AY778" s="227" t="s">
        <v>173</v>
      </c>
    </row>
    <row r="779" spans="2:51" s="11" customFormat="1" ht="13.5">
      <c r="B779" s="205"/>
      <c r="C779" s="206"/>
      <c r="D779" s="207" t="s">
        <v>183</v>
      </c>
      <c r="E779" s="208" t="s">
        <v>21</v>
      </c>
      <c r="F779" s="209" t="s">
        <v>723</v>
      </c>
      <c r="G779" s="206"/>
      <c r="H779" s="210" t="s">
        <v>21</v>
      </c>
      <c r="I779" s="211"/>
      <c r="J779" s="206"/>
      <c r="K779" s="206"/>
      <c r="L779" s="212"/>
      <c r="M779" s="213"/>
      <c r="N779" s="214"/>
      <c r="O779" s="214"/>
      <c r="P779" s="214"/>
      <c r="Q779" s="214"/>
      <c r="R779" s="214"/>
      <c r="S779" s="214"/>
      <c r="T779" s="215"/>
      <c r="AT779" s="216" t="s">
        <v>183</v>
      </c>
      <c r="AU779" s="216" t="s">
        <v>82</v>
      </c>
      <c r="AV779" s="11" t="s">
        <v>80</v>
      </c>
      <c r="AW779" s="11" t="s">
        <v>35</v>
      </c>
      <c r="AX779" s="11" t="s">
        <v>72</v>
      </c>
      <c r="AY779" s="216" t="s">
        <v>173</v>
      </c>
    </row>
    <row r="780" spans="2:51" s="11" customFormat="1" ht="13.5">
      <c r="B780" s="205"/>
      <c r="C780" s="206"/>
      <c r="D780" s="207" t="s">
        <v>183</v>
      </c>
      <c r="E780" s="208" t="s">
        <v>21</v>
      </c>
      <c r="F780" s="209" t="s">
        <v>848</v>
      </c>
      <c r="G780" s="206"/>
      <c r="H780" s="210" t="s">
        <v>21</v>
      </c>
      <c r="I780" s="211"/>
      <c r="J780" s="206"/>
      <c r="K780" s="206"/>
      <c r="L780" s="212"/>
      <c r="M780" s="213"/>
      <c r="N780" s="214"/>
      <c r="O780" s="214"/>
      <c r="P780" s="214"/>
      <c r="Q780" s="214"/>
      <c r="R780" s="214"/>
      <c r="S780" s="214"/>
      <c r="T780" s="215"/>
      <c r="AT780" s="216" t="s">
        <v>183</v>
      </c>
      <c r="AU780" s="216" t="s">
        <v>82</v>
      </c>
      <c r="AV780" s="11" t="s">
        <v>80</v>
      </c>
      <c r="AW780" s="11" t="s">
        <v>35</v>
      </c>
      <c r="AX780" s="11" t="s">
        <v>72</v>
      </c>
      <c r="AY780" s="216" t="s">
        <v>173</v>
      </c>
    </row>
    <row r="781" spans="2:51" s="11" customFormat="1" ht="13.5">
      <c r="B781" s="205"/>
      <c r="C781" s="206"/>
      <c r="D781" s="207" t="s">
        <v>183</v>
      </c>
      <c r="E781" s="208" t="s">
        <v>21</v>
      </c>
      <c r="F781" s="209" t="s">
        <v>1240</v>
      </c>
      <c r="G781" s="206"/>
      <c r="H781" s="210" t="s">
        <v>21</v>
      </c>
      <c r="I781" s="211"/>
      <c r="J781" s="206"/>
      <c r="K781" s="206"/>
      <c r="L781" s="212"/>
      <c r="M781" s="213"/>
      <c r="N781" s="214"/>
      <c r="O781" s="214"/>
      <c r="P781" s="214"/>
      <c r="Q781" s="214"/>
      <c r="R781" s="214"/>
      <c r="S781" s="214"/>
      <c r="T781" s="215"/>
      <c r="AT781" s="216" t="s">
        <v>183</v>
      </c>
      <c r="AU781" s="216" t="s">
        <v>82</v>
      </c>
      <c r="AV781" s="11" t="s">
        <v>80</v>
      </c>
      <c r="AW781" s="11" t="s">
        <v>35</v>
      </c>
      <c r="AX781" s="11" t="s">
        <v>72</v>
      </c>
      <c r="AY781" s="216" t="s">
        <v>173</v>
      </c>
    </row>
    <row r="782" spans="2:51" s="12" customFormat="1" ht="13.5">
      <c r="B782" s="217"/>
      <c r="C782" s="218"/>
      <c r="D782" s="207" t="s">
        <v>183</v>
      </c>
      <c r="E782" s="219" t="s">
        <v>21</v>
      </c>
      <c r="F782" s="220" t="s">
        <v>1250</v>
      </c>
      <c r="G782" s="218"/>
      <c r="H782" s="221">
        <v>22.975</v>
      </c>
      <c r="I782" s="222"/>
      <c r="J782" s="218"/>
      <c r="K782" s="218"/>
      <c r="L782" s="223"/>
      <c r="M782" s="224"/>
      <c r="N782" s="225"/>
      <c r="O782" s="225"/>
      <c r="P782" s="225"/>
      <c r="Q782" s="225"/>
      <c r="R782" s="225"/>
      <c r="S782" s="225"/>
      <c r="T782" s="226"/>
      <c r="AT782" s="227" t="s">
        <v>183</v>
      </c>
      <c r="AU782" s="227" t="s">
        <v>82</v>
      </c>
      <c r="AV782" s="12" t="s">
        <v>82</v>
      </c>
      <c r="AW782" s="12" t="s">
        <v>35</v>
      </c>
      <c r="AX782" s="12" t="s">
        <v>72</v>
      </c>
      <c r="AY782" s="227" t="s">
        <v>173</v>
      </c>
    </row>
    <row r="783" spans="2:51" s="11" customFormat="1" ht="13.5">
      <c r="B783" s="205"/>
      <c r="C783" s="206"/>
      <c r="D783" s="207" t="s">
        <v>183</v>
      </c>
      <c r="E783" s="208" t="s">
        <v>21</v>
      </c>
      <c r="F783" s="209" t="s">
        <v>723</v>
      </c>
      <c r="G783" s="206"/>
      <c r="H783" s="210" t="s">
        <v>21</v>
      </c>
      <c r="I783" s="211"/>
      <c r="J783" s="206"/>
      <c r="K783" s="206"/>
      <c r="L783" s="212"/>
      <c r="M783" s="213"/>
      <c r="N783" s="214"/>
      <c r="O783" s="214"/>
      <c r="P783" s="214"/>
      <c r="Q783" s="214"/>
      <c r="R783" s="214"/>
      <c r="S783" s="214"/>
      <c r="T783" s="215"/>
      <c r="AT783" s="216" t="s">
        <v>183</v>
      </c>
      <c r="AU783" s="216" t="s">
        <v>82</v>
      </c>
      <c r="AV783" s="11" t="s">
        <v>80</v>
      </c>
      <c r="AW783" s="11" t="s">
        <v>35</v>
      </c>
      <c r="AX783" s="11" t="s">
        <v>72</v>
      </c>
      <c r="AY783" s="216" t="s">
        <v>173</v>
      </c>
    </row>
    <row r="784" spans="2:51" s="11" customFormat="1" ht="13.5">
      <c r="B784" s="205"/>
      <c r="C784" s="206"/>
      <c r="D784" s="207" t="s">
        <v>183</v>
      </c>
      <c r="E784" s="208" t="s">
        <v>21</v>
      </c>
      <c r="F784" s="209" t="s">
        <v>413</v>
      </c>
      <c r="G784" s="206"/>
      <c r="H784" s="210" t="s">
        <v>21</v>
      </c>
      <c r="I784" s="211"/>
      <c r="J784" s="206"/>
      <c r="K784" s="206"/>
      <c r="L784" s="212"/>
      <c r="M784" s="213"/>
      <c r="N784" s="214"/>
      <c r="O784" s="214"/>
      <c r="P784" s="214"/>
      <c r="Q784" s="214"/>
      <c r="R784" s="214"/>
      <c r="S784" s="214"/>
      <c r="T784" s="215"/>
      <c r="AT784" s="216" t="s">
        <v>183</v>
      </c>
      <c r="AU784" s="216" t="s">
        <v>82</v>
      </c>
      <c r="AV784" s="11" t="s">
        <v>80</v>
      </c>
      <c r="AW784" s="11" t="s">
        <v>35</v>
      </c>
      <c r="AX784" s="11" t="s">
        <v>72</v>
      </c>
      <c r="AY784" s="216" t="s">
        <v>173</v>
      </c>
    </row>
    <row r="785" spans="2:51" s="11" customFormat="1" ht="13.5">
      <c r="B785" s="205"/>
      <c r="C785" s="206"/>
      <c r="D785" s="207" t="s">
        <v>183</v>
      </c>
      <c r="E785" s="208" t="s">
        <v>21</v>
      </c>
      <c r="F785" s="209" t="s">
        <v>1240</v>
      </c>
      <c r="G785" s="206"/>
      <c r="H785" s="210" t="s">
        <v>21</v>
      </c>
      <c r="I785" s="211"/>
      <c r="J785" s="206"/>
      <c r="K785" s="206"/>
      <c r="L785" s="212"/>
      <c r="M785" s="213"/>
      <c r="N785" s="214"/>
      <c r="O785" s="214"/>
      <c r="P785" s="214"/>
      <c r="Q785" s="214"/>
      <c r="R785" s="214"/>
      <c r="S785" s="214"/>
      <c r="T785" s="215"/>
      <c r="AT785" s="216" t="s">
        <v>183</v>
      </c>
      <c r="AU785" s="216" t="s">
        <v>82</v>
      </c>
      <c r="AV785" s="11" t="s">
        <v>80</v>
      </c>
      <c r="AW785" s="11" t="s">
        <v>35</v>
      </c>
      <c r="AX785" s="11" t="s">
        <v>72</v>
      </c>
      <c r="AY785" s="216" t="s">
        <v>173</v>
      </c>
    </row>
    <row r="786" spans="2:51" s="12" customFormat="1" ht="13.5">
      <c r="B786" s="217"/>
      <c r="C786" s="218"/>
      <c r="D786" s="207" t="s">
        <v>183</v>
      </c>
      <c r="E786" s="219" t="s">
        <v>21</v>
      </c>
      <c r="F786" s="220" t="s">
        <v>1251</v>
      </c>
      <c r="G786" s="218"/>
      <c r="H786" s="221">
        <v>59.104</v>
      </c>
      <c r="I786" s="222"/>
      <c r="J786" s="218"/>
      <c r="K786" s="218"/>
      <c r="L786" s="223"/>
      <c r="M786" s="224"/>
      <c r="N786" s="225"/>
      <c r="O786" s="225"/>
      <c r="P786" s="225"/>
      <c r="Q786" s="225"/>
      <c r="R786" s="225"/>
      <c r="S786" s="225"/>
      <c r="T786" s="226"/>
      <c r="AT786" s="227" t="s">
        <v>183</v>
      </c>
      <c r="AU786" s="227" t="s">
        <v>82</v>
      </c>
      <c r="AV786" s="12" t="s">
        <v>82</v>
      </c>
      <c r="AW786" s="12" t="s">
        <v>35</v>
      </c>
      <c r="AX786" s="12" t="s">
        <v>72</v>
      </c>
      <c r="AY786" s="227" t="s">
        <v>173</v>
      </c>
    </row>
    <row r="787" spans="2:51" s="11" customFormat="1" ht="13.5">
      <c r="B787" s="205"/>
      <c r="C787" s="206"/>
      <c r="D787" s="207" t="s">
        <v>183</v>
      </c>
      <c r="E787" s="208" t="s">
        <v>21</v>
      </c>
      <c r="F787" s="209" t="s">
        <v>723</v>
      </c>
      <c r="G787" s="206"/>
      <c r="H787" s="210" t="s">
        <v>21</v>
      </c>
      <c r="I787" s="211"/>
      <c r="J787" s="206"/>
      <c r="K787" s="206"/>
      <c r="L787" s="212"/>
      <c r="M787" s="213"/>
      <c r="N787" s="214"/>
      <c r="O787" s="214"/>
      <c r="P787" s="214"/>
      <c r="Q787" s="214"/>
      <c r="R787" s="214"/>
      <c r="S787" s="214"/>
      <c r="T787" s="215"/>
      <c r="AT787" s="216" t="s">
        <v>183</v>
      </c>
      <c r="AU787" s="216" t="s">
        <v>82</v>
      </c>
      <c r="AV787" s="11" t="s">
        <v>80</v>
      </c>
      <c r="AW787" s="11" t="s">
        <v>35</v>
      </c>
      <c r="AX787" s="11" t="s">
        <v>72</v>
      </c>
      <c r="AY787" s="216" t="s">
        <v>173</v>
      </c>
    </row>
    <row r="788" spans="2:51" s="11" customFormat="1" ht="13.5">
      <c r="B788" s="205"/>
      <c r="C788" s="206"/>
      <c r="D788" s="207" t="s">
        <v>183</v>
      </c>
      <c r="E788" s="208" t="s">
        <v>21</v>
      </c>
      <c r="F788" s="209" t="s">
        <v>235</v>
      </c>
      <c r="G788" s="206"/>
      <c r="H788" s="210" t="s">
        <v>21</v>
      </c>
      <c r="I788" s="211"/>
      <c r="J788" s="206"/>
      <c r="K788" s="206"/>
      <c r="L788" s="212"/>
      <c r="M788" s="213"/>
      <c r="N788" s="214"/>
      <c r="O788" s="214"/>
      <c r="P788" s="214"/>
      <c r="Q788" s="214"/>
      <c r="R788" s="214"/>
      <c r="S788" s="214"/>
      <c r="T788" s="215"/>
      <c r="AT788" s="216" t="s">
        <v>183</v>
      </c>
      <c r="AU788" s="216" t="s">
        <v>82</v>
      </c>
      <c r="AV788" s="11" t="s">
        <v>80</v>
      </c>
      <c r="AW788" s="11" t="s">
        <v>35</v>
      </c>
      <c r="AX788" s="11" t="s">
        <v>72</v>
      </c>
      <c r="AY788" s="216" t="s">
        <v>173</v>
      </c>
    </row>
    <row r="789" spans="2:51" s="11" customFormat="1" ht="13.5">
      <c r="B789" s="205"/>
      <c r="C789" s="206"/>
      <c r="D789" s="207" t="s">
        <v>183</v>
      </c>
      <c r="E789" s="208" t="s">
        <v>21</v>
      </c>
      <c r="F789" s="209" t="s">
        <v>1240</v>
      </c>
      <c r="G789" s="206"/>
      <c r="H789" s="210" t="s">
        <v>21</v>
      </c>
      <c r="I789" s="211"/>
      <c r="J789" s="206"/>
      <c r="K789" s="206"/>
      <c r="L789" s="212"/>
      <c r="M789" s="213"/>
      <c r="N789" s="214"/>
      <c r="O789" s="214"/>
      <c r="P789" s="214"/>
      <c r="Q789" s="214"/>
      <c r="R789" s="214"/>
      <c r="S789" s="214"/>
      <c r="T789" s="215"/>
      <c r="AT789" s="216" t="s">
        <v>183</v>
      </c>
      <c r="AU789" s="216" t="s">
        <v>82</v>
      </c>
      <c r="AV789" s="11" t="s">
        <v>80</v>
      </c>
      <c r="AW789" s="11" t="s">
        <v>35</v>
      </c>
      <c r="AX789" s="11" t="s">
        <v>72</v>
      </c>
      <c r="AY789" s="216" t="s">
        <v>173</v>
      </c>
    </row>
    <row r="790" spans="2:51" s="12" customFormat="1" ht="13.5">
      <c r="B790" s="217"/>
      <c r="C790" s="218"/>
      <c r="D790" s="207" t="s">
        <v>183</v>
      </c>
      <c r="E790" s="219" t="s">
        <v>21</v>
      </c>
      <c r="F790" s="220" t="s">
        <v>1252</v>
      </c>
      <c r="G790" s="218"/>
      <c r="H790" s="221">
        <v>79.494</v>
      </c>
      <c r="I790" s="222"/>
      <c r="J790" s="218"/>
      <c r="K790" s="218"/>
      <c r="L790" s="223"/>
      <c r="M790" s="224"/>
      <c r="N790" s="225"/>
      <c r="O790" s="225"/>
      <c r="P790" s="225"/>
      <c r="Q790" s="225"/>
      <c r="R790" s="225"/>
      <c r="S790" s="225"/>
      <c r="T790" s="226"/>
      <c r="AT790" s="227" t="s">
        <v>183</v>
      </c>
      <c r="AU790" s="227" t="s">
        <v>82</v>
      </c>
      <c r="AV790" s="12" t="s">
        <v>82</v>
      </c>
      <c r="AW790" s="12" t="s">
        <v>35</v>
      </c>
      <c r="AX790" s="12" t="s">
        <v>72</v>
      </c>
      <c r="AY790" s="227" t="s">
        <v>173</v>
      </c>
    </row>
    <row r="791" spans="2:51" s="11" customFormat="1" ht="13.5">
      <c r="B791" s="205"/>
      <c r="C791" s="206"/>
      <c r="D791" s="207" t="s">
        <v>183</v>
      </c>
      <c r="E791" s="208" t="s">
        <v>21</v>
      </c>
      <c r="F791" s="209" t="s">
        <v>723</v>
      </c>
      <c r="G791" s="206"/>
      <c r="H791" s="210" t="s">
        <v>21</v>
      </c>
      <c r="I791" s="211"/>
      <c r="J791" s="206"/>
      <c r="K791" s="206"/>
      <c r="L791" s="212"/>
      <c r="M791" s="213"/>
      <c r="N791" s="214"/>
      <c r="O791" s="214"/>
      <c r="P791" s="214"/>
      <c r="Q791" s="214"/>
      <c r="R791" s="214"/>
      <c r="S791" s="214"/>
      <c r="T791" s="215"/>
      <c r="AT791" s="216" t="s">
        <v>183</v>
      </c>
      <c r="AU791" s="216" t="s">
        <v>82</v>
      </c>
      <c r="AV791" s="11" t="s">
        <v>80</v>
      </c>
      <c r="AW791" s="11" t="s">
        <v>35</v>
      </c>
      <c r="AX791" s="11" t="s">
        <v>72</v>
      </c>
      <c r="AY791" s="216" t="s">
        <v>173</v>
      </c>
    </row>
    <row r="792" spans="2:51" s="11" customFormat="1" ht="13.5">
      <c r="B792" s="205"/>
      <c r="C792" s="206"/>
      <c r="D792" s="207" t="s">
        <v>183</v>
      </c>
      <c r="E792" s="208" t="s">
        <v>21</v>
      </c>
      <c r="F792" s="209" t="s">
        <v>418</v>
      </c>
      <c r="G792" s="206"/>
      <c r="H792" s="210" t="s">
        <v>21</v>
      </c>
      <c r="I792" s="211"/>
      <c r="J792" s="206"/>
      <c r="K792" s="206"/>
      <c r="L792" s="212"/>
      <c r="M792" s="213"/>
      <c r="N792" s="214"/>
      <c r="O792" s="214"/>
      <c r="P792" s="214"/>
      <c r="Q792" s="214"/>
      <c r="R792" s="214"/>
      <c r="S792" s="214"/>
      <c r="T792" s="215"/>
      <c r="AT792" s="216" t="s">
        <v>183</v>
      </c>
      <c r="AU792" s="216" t="s">
        <v>82</v>
      </c>
      <c r="AV792" s="11" t="s">
        <v>80</v>
      </c>
      <c r="AW792" s="11" t="s">
        <v>35</v>
      </c>
      <c r="AX792" s="11" t="s">
        <v>72</v>
      </c>
      <c r="AY792" s="216" t="s">
        <v>173</v>
      </c>
    </row>
    <row r="793" spans="2:51" s="11" customFormat="1" ht="13.5">
      <c r="B793" s="205"/>
      <c r="C793" s="206"/>
      <c r="D793" s="207" t="s">
        <v>183</v>
      </c>
      <c r="E793" s="208" t="s">
        <v>21</v>
      </c>
      <c r="F793" s="209" t="s">
        <v>1240</v>
      </c>
      <c r="G793" s="206"/>
      <c r="H793" s="210" t="s">
        <v>21</v>
      </c>
      <c r="I793" s="211"/>
      <c r="J793" s="206"/>
      <c r="K793" s="206"/>
      <c r="L793" s="212"/>
      <c r="M793" s="213"/>
      <c r="N793" s="214"/>
      <c r="O793" s="214"/>
      <c r="P793" s="214"/>
      <c r="Q793" s="214"/>
      <c r="R793" s="214"/>
      <c r="S793" s="214"/>
      <c r="T793" s="215"/>
      <c r="AT793" s="216" t="s">
        <v>183</v>
      </c>
      <c r="AU793" s="216" t="s">
        <v>82</v>
      </c>
      <c r="AV793" s="11" t="s">
        <v>80</v>
      </c>
      <c r="AW793" s="11" t="s">
        <v>35</v>
      </c>
      <c r="AX793" s="11" t="s">
        <v>72</v>
      </c>
      <c r="AY793" s="216" t="s">
        <v>173</v>
      </c>
    </row>
    <row r="794" spans="2:51" s="12" customFormat="1" ht="13.5">
      <c r="B794" s="217"/>
      <c r="C794" s="218"/>
      <c r="D794" s="207" t="s">
        <v>183</v>
      </c>
      <c r="E794" s="219" t="s">
        <v>21</v>
      </c>
      <c r="F794" s="220" t="s">
        <v>1253</v>
      </c>
      <c r="G794" s="218"/>
      <c r="H794" s="221">
        <v>37.262</v>
      </c>
      <c r="I794" s="222"/>
      <c r="J794" s="218"/>
      <c r="K794" s="218"/>
      <c r="L794" s="223"/>
      <c r="M794" s="224"/>
      <c r="N794" s="225"/>
      <c r="O794" s="225"/>
      <c r="P794" s="225"/>
      <c r="Q794" s="225"/>
      <c r="R794" s="225"/>
      <c r="S794" s="225"/>
      <c r="T794" s="226"/>
      <c r="AT794" s="227" t="s">
        <v>183</v>
      </c>
      <c r="AU794" s="227" t="s">
        <v>82</v>
      </c>
      <c r="AV794" s="12" t="s">
        <v>82</v>
      </c>
      <c r="AW794" s="12" t="s">
        <v>35</v>
      </c>
      <c r="AX794" s="12" t="s">
        <v>72</v>
      </c>
      <c r="AY794" s="227" t="s">
        <v>173</v>
      </c>
    </row>
    <row r="795" spans="2:51" s="11" customFormat="1" ht="13.5">
      <c r="B795" s="205"/>
      <c r="C795" s="206"/>
      <c r="D795" s="207" t="s">
        <v>183</v>
      </c>
      <c r="E795" s="208" t="s">
        <v>21</v>
      </c>
      <c r="F795" s="209" t="s">
        <v>723</v>
      </c>
      <c r="G795" s="206"/>
      <c r="H795" s="210" t="s">
        <v>21</v>
      </c>
      <c r="I795" s="211"/>
      <c r="J795" s="206"/>
      <c r="K795" s="206"/>
      <c r="L795" s="212"/>
      <c r="M795" s="213"/>
      <c r="N795" s="214"/>
      <c r="O795" s="214"/>
      <c r="P795" s="214"/>
      <c r="Q795" s="214"/>
      <c r="R795" s="214"/>
      <c r="S795" s="214"/>
      <c r="T795" s="215"/>
      <c r="AT795" s="216" t="s">
        <v>183</v>
      </c>
      <c r="AU795" s="216" t="s">
        <v>82</v>
      </c>
      <c r="AV795" s="11" t="s">
        <v>80</v>
      </c>
      <c r="AW795" s="11" t="s">
        <v>35</v>
      </c>
      <c r="AX795" s="11" t="s">
        <v>72</v>
      </c>
      <c r="AY795" s="216" t="s">
        <v>173</v>
      </c>
    </row>
    <row r="796" spans="2:51" s="11" customFormat="1" ht="13.5">
      <c r="B796" s="205"/>
      <c r="C796" s="206"/>
      <c r="D796" s="207" t="s">
        <v>183</v>
      </c>
      <c r="E796" s="208" t="s">
        <v>21</v>
      </c>
      <c r="F796" s="209" t="s">
        <v>420</v>
      </c>
      <c r="G796" s="206"/>
      <c r="H796" s="210" t="s">
        <v>21</v>
      </c>
      <c r="I796" s="211"/>
      <c r="J796" s="206"/>
      <c r="K796" s="206"/>
      <c r="L796" s="212"/>
      <c r="M796" s="213"/>
      <c r="N796" s="214"/>
      <c r="O796" s="214"/>
      <c r="P796" s="214"/>
      <c r="Q796" s="214"/>
      <c r="R796" s="214"/>
      <c r="S796" s="214"/>
      <c r="T796" s="215"/>
      <c r="AT796" s="216" t="s">
        <v>183</v>
      </c>
      <c r="AU796" s="216" t="s">
        <v>82</v>
      </c>
      <c r="AV796" s="11" t="s">
        <v>80</v>
      </c>
      <c r="AW796" s="11" t="s">
        <v>35</v>
      </c>
      <c r="AX796" s="11" t="s">
        <v>72</v>
      </c>
      <c r="AY796" s="216" t="s">
        <v>173</v>
      </c>
    </row>
    <row r="797" spans="2:51" s="11" customFormat="1" ht="13.5">
      <c r="B797" s="205"/>
      <c r="C797" s="206"/>
      <c r="D797" s="207" t="s">
        <v>183</v>
      </c>
      <c r="E797" s="208" t="s">
        <v>21</v>
      </c>
      <c r="F797" s="209" t="s">
        <v>1240</v>
      </c>
      <c r="G797" s="206"/>
      <c r="H797" s="210" t="s">
        <v>21</v>
      </c>
      <c r="I797" s="211"/>
      <c r="J797" s="206"/>
      <c r="K797" s="206"/>
      <c r="L797" s="212"/>
      <c r="M797" s="213"/>
      <c r="N797" s="214"/>
      <c r="O797" s="214"/>
      <c r="P797" s="214"/>
      <c r="Q797" s="214"/>
      <c r="R797" s="214"/>
      <c r="S797" s="214"/>
      <c r="T797" s="215"/>
      <c r="AT797" s="216" t="s">
        <v>183</v>
      </c>
      <c r="AU797" s="216" t="s">
        <v>82</v>
      </c>
      <c r="AV797" s="11" t="s">
        <v>80</v>
      </c>
      <c r="AW797" s="11" t="s">
        <v>35</v>
      </c>
      <c r="AX797" s="11" t="s">
        <v>72</v>
      </c>
      <c r="AY797" s="216" t="s">
        <v>173</v>
      </c>
    </row>
    <row r="798" spans="2:51" s="12" customFormat="1" ht="13.5">
      <c r="B798" s="217"/>
      <c r="C798" s="218"/>
      <c r="D798" s="207" t="s">
        <v>183</v>
      </c>
      <c r="E798" s="219" t="s">
        <v>21</v>
      </c>
      <c r="F798" s="220" t="s">
        <v>1254</v>
      </c>
      <c r="G798" s="218"/>
      <c r="H798" s="221">
        <v>37.32</v>
      </c>
      <c r="I798" s="222"/>
      <c r="J798" s="218"/>
      <c r="K798" s="218"/>
      <c r="L798" s="223"/>
      <c r="M798" s="224"/>
      <c r="N798" s="225"/>
      <c r="O798" s="225"/>
      <c r="P798" s="225"/>
      <c r="Q798" s="225"/>
      <c r="R798" s="225"/>
      <c r="S798" s="225"/>
      <c r="T798" s="226"/>
      <c r="AT798" s="227" t="s">
        <v>183</v>
      </c>
      <c r="AU798" s="227" t="s">
        <v>82</v>
      </c>
      <c r="AV798" s="12" t="s">
        <v>82</v>
      </c>
      <c r="AW798" s="12" t="s">
        <v>35</v>
      </c>
      <c r="AX798" s="12" t="s">
        <v>72</v>
      </c>
      <c r="AY798" s="227" t="s">
        <v>173</v>
      </c>
    </row>
    <row r="799" spans="2:51" s="11" customFormat="1" ht="13.5">
      <c r="B799" s="205"/>
      <c r="C799" s="206"/>
      <c r="D799" s="207" t="s">
        <v>183</v>
      </c>
      <c r="E799" s="208" t="s">
        <v>21</v>
      </c>
      <c r="F799" s="209" t="s">
        <v>723</v>
      </c>
      <c r="G799" s="206"/>
      <c r="H799" s="210" t="s">
        <v>21</v>
      </c>
      <c r="I799" s="211"/>
      <c r="J799" s="206"/>
      <c r="K799" s="206"/>
      <c r="L799" s="212"/>
      <c r="M799" s="213"/>
      <c r="N799" s="214"/>
      <c r="O799" s="214"/>
      <c r="P799" s="214"/>
      <c r="Q799" s="214"/>
      <c r="R799" s="214"/>
      <c r="S799" s="214"/>
      <c r="T799" s="215"/>
      <c r="AT799" s="216" t="s">
        <v>183</v>
      </c>
      <c r="AU799" s="216" t="s">
        <v>82</v>
      </c>
      <c r="AV799" s="11" t="s">
        <v>80</v>
      </c>
      <c r="AW799" s="11" t="s">
        <v>35</v>
      </c>
      <c r="AX799" s="11" t="s">
        <v>72</v>
      </c>
      <c r="AY799" s="216" t="s">
        <v>173</v>
      </c>
    </row>
    <row r="800" spans="2:51" s="11" customFormat="1" ht="13.5">
      <c r="B800" s="205"/>
      <c r="C800" s="206"/>
      <c r="D800" s="207" t="s">
        <v>183</v>
      </c>
      <c r="E800" s="208" t="s">
        <v>21</v>
      </c>
      <c r="F800" s="209" t="s">
        <v>352</v>
      </c>
      <c r="G800" s="206"/>
      <c r="H800" s="210" t="s">
        <v>21</v>
      </c>
      <c r="I800" s="211"/>
      <c r="J800" s="206"/>
      <c r="K800" s="206"/>
      <c r="L800" s="212"/>
      <c r="M800" s="213"/>
      <c r="N800" s="214"/>
      <c r="O800" s="214"/>
      <c r="P800" s="214"/>
      <c r="Q800" s="214"/>
      <c r="R800" s="214"/>
      <c r="S800" s="214"/>
      <c r="T800" s="215"/>
      <c r="AT800" s="216" t="s">
        <v>183</v>
      </c>
      <c r="AU800" s="216" t="s">
        <v>82</v>
      </c>
      <c r="AV800" s="11" t="s">
        <v>80</v>
      </c>
      <c r="AW800" s="11" t="s">
        <v>35</v>
      </c>
      <c r="AX800" s="11" t="s">
        <v>72</v>
      </c>
      <c r="AY800" s="216" t="s">
        <v>173</v>
      </c>
    </row>
    <row r="801" spans="2:51" s="11" customFormat="1" ht="13.5">
      <c r="B801" s="205"/>
      <c r="C801" s="206"/>
      <c r="D801" s="207" t="s">
        <v>183</v>
      </c>
      <c r="E801" s="208" t="s">
        <v>21</v>
      </c>
      <c r="F801" s="209" t="s">
        <v>1240</v>
      </c>
      <c r="G801" s="206"/>
      <c r="H801" s="210" t="s">
        <v>21</v>
      </c>
      <c r="I801" s="211"/>
      <c r="J801" s="206"/>
      <c r="K801" s="206"/>
      <c r="L801" s="212"/>
      <c r="M801" s="213"/>
      <c r="N801" s="214"/>
      <c r="O801" s="214"/>
      <c r="P801" s="214"/>
      <c r="Q801" s="214"/>
      <c r="R801" s="214"/>
      <c r="S801" s="214"/>
      <c r="T801" s="215"/>
      <c r="AT801" s="216" t="s">
        <v>183</v>
      </c>
      <c r="AU801" s="216" t="s">
        <v>82</v>
      </c>
      <c r="AV801" s="11" t="s">
        <v>80</v>
      </c>
      <c r="AW801" s="11" t="s">
        <v>35</v>
      </c>
      <c r="AX801" s="11" t="s">
        <v>72</v>
      </c>
      <c r="AY801" s="216" t="s">
        <v>173</v>
      </c>
    </row>
    <row r="802" spans="2:51" s="12" customFormat="1" ht="13.5">
      <c r="B802" s="217"/>
      <c r="C802" s="218"/>
      <c r="D802" s="207" t="s">
        <v>183</v>
      </c>
      <c r="E802" s="219" t="s">
        <v>21</v>
      </c>
      <c r="F802" s="220" t="s">
        <v>1093</v>
      </c>
      <c r="G802" s="218"/>
      <c r="H802" s="221">
        <v>190.688</v>
      </c>
      <c r="I802" s="222"/>
      <c r="J802" s="218"/>
      <c r="K802" s="218"/>
      <c r="L802" s="223"/>
      <c r="M802" s="224"/>
      <c r="N802" s="225"/>
      <c r="O802" s="225"/>
      <c r="P802" s="225"/>
      <c r="Q802" s="225"/>
      <c r="R802" s="225"/>
      <c r="S802" s="225"/>
      <c r="T802" s="226"/>
      <c r="AT802" s="227" t="s">
        <v>183</v>
      </c>
      <c r="AU802" s="227" t="s">
        <v>82</v>
      </c>
      <c r="AV802" s="12" t="s">
        <v>82</v>
      </c>
      <c r="AW802" s="12" t="s">
        <v>35</v>
      </c>
      <c r="AX802" s="12" t="s">
        <v>72</v>
      </c>
      <c r="AY802" s="227" t="s">
        <v>173</v>
      </c>
    </row>
    <row r="803" spans="2:51" s="14" customFormat="1" ht="13.5">
      <c r="B803" s="243"/>
      <c r="C803" s="244"/>
      <c r="D803" s="239" t="s">
        <v>183</v>
      </c>
      <c r="E803" s="254" t="s">
        <v>21</v>
      </c>
      <c r="F803" s="255" t="s">
        <v>204</v>
      </c>
      <c r="G803" s="244"/>
      <c r="H803" s="256">
        <v>691.964</v>
      </c>
      <c r="I803" s="248"/>
      <c r="J803" s="244"/>
      <c r="K803" s="244"/>
      <c r="L803" s="249"/>
      <c r="M803" s="250"/>
      <c r="N803" s="251"/>
      <c r="O803" s="251"/>
      <c r="P803" s="251"/>
      <c r="Q803" s="251"/>
      <c r="R803" s="251"/>
      <c r="S803" s="251"/>
      <c r="T803" s="252"/>
      <c r="AT803" s="253" t="s">
        <v>183</v>
      </c>
      <c r="AU803" s="253" t="s">
        <v>82</v>
      </c>
      <c r="AV803" s="14" t="s">
        <v>181</v>
      </c>
      <c r="AW803" s="14" t="s">
        <v>35</v>
      </c>
      <c r="AX803" s="14" t="s">
        <v>80</v>
      </c>
      <c r="AY803" s="253" t="s">
        <v>173</v>
      </c>
    </row>
    <row r="804" spans="2:65" s="1" customFormat="1" ht="22.5" customHeight="1">
      <c r="B804" s="41"/>
      <c r="C804" s="193" t="s">
        <v>609</v>
      </c>
      <c r="D804" s="193" t="s">
        <v>176</v>
      </c>
      <c r="E804" s="194" t="s">
        <v>1258</v>
      </c>
      <c r="F804" s="195" t="s">
        <v>1259</v>
      </c>
      <c r="G804" s="196" t="s">
        <v>179</v>
      </c>
      <c r="H804" s="197">
        <v>691.964</v>
      </c>
      <c r="I804" s="198"/>
      <c r="J804" s="199">
        <f>ROUND(I804*H804,2)</f>
        <v>0</v>
      </c>
      <c r="K804" s="195" t="s">
        <v>180</v>
      </c>
      <c r="L804" s="61"/>
      <c r="M804" s="200" t="s">
        <v>21</v>
      </c>
      <c r="N804" s="201" t="s">
        <v>43</v>
      </c>
      <c r="O804" s="42"/>
      <c r="P804" s="202">
        <f>O804*H804</f>
        <v>0</v>
      </c>
      <c r="Q804" s="202">
        <v>2.5E-05</v>
      </c>
      <c r="R804" s="202">
        <f>Q804*H804</f>
        <v>0.0172991</v>
      </c>
      <c r="S804" s="202">
        <v>0</v>
      </c>
      <c r="T804" s="203">
        <f>S804*H804</f>
        <v>0</v>
      </c>
      <c r="AR804" s="24" t="s">
        <v>465</v>
      </c>
      <c r="AT804" s="24" t="s">
        <v>176</v>
      </c>
      <c r="AU804" s="24" t="s">
        <v>82</v>
      </c>
      <c r="AY804" s="24" t="s">
        <v>173</v>
      </c>
      <c r="BE804" s="204">
        <f>IF(N804="základní",J804,0)</f>
        <v>0</v>
      </c>
      <c r="BF804" s="204">
        <f>IF(N804="snížená",J804,0)</f>
        <v>0</v>
      </c>
      <c r="BG804" s="204">
        <f>IF(N804="zákl. přenesená",J804,0)</f>
        <v>0</v>
      </c>
      <c r="BH804" s="204">
        <f>IF(N804="sníž. přenesená",J804,0)</f>
        <v>0</v>
      </c>
      <c r="BI804" s="204">
        <f>IF(N804="nulová",J804,0)</f>
        <v>0</v>
      </c>
      <c r="BJ804" s="24" t="s">
        <v>80</v>
      </c>
      <c r="BK804" s="204">
        <f>ROUND(I804*H804,2)</f>
        <v>0</v>
      </c>
      <c r="BL804" s="24" t="s">
        <v>465</v>
      </c>
      <c r="BM804" s="24" t="s">
        <v>1260</v>
      </c>
    </row>
    <row r="805" spans="2:51" s="12" customFormat="1" ht="13.5">
      <c r="B805" s="217"/>
      <c r="C805" s="218"/>
      <c r="D805" s="207" t="s">
        <v>183</v>
      </c>
      <c r="E805" s="219" t="s">
        <v>21</v>
      </c>
      <c r="F805" s="220" t="s">
        <v>21</v>
      </c>
      <c r="G805" s="218"/>
      <c r="H805" s="221">
        <v>0</v>
      </c>
      <c r="I805" s="222"/>
      <c r="J805" s="218"/>
      <c r="K805" s="218"/>
      <c r="L805" s="223"/>
      <c r="M805" s="224"/>
      <c r="N805" s="225"/>
      <c r="O805" s="225"/>
      <c r="P805" s="225"/>
      <c r="Q805" s="225"/>
      <c r="R805" s="225"/>
      <c r="S805" s="225"/>
      <c r="T805" s="226"/>
      <c r="AT805" s="227" t="s">
        <v>183</v>
      </c>
      <c r="AU805" s="227" t="s">
        <v>82</v>
      </c>
      <c r="AV805" s="12" t="s">
        <v>82</v>
      </c>
      <c r="AW805" s="12" t="s">
        <v>35</v>
      </c>
      <c r="AX805" s="12" t="s">
        <v>72</v>
      </c>
      <c r="AY805" s="227" t="s">
        <v>173</v>
      </c>
    </row>
    <row r="806" spans="2:51" s="11" customFormat="1" ht="13.5">
      <c r="B806" s="205"/>
      <c r="C806" s="206"/>
      <c r="D806" s="207" t="s">
        <v>183</v>
      </c>
      <c r="E806" s="208" t="s">
        <v>21</v>
      </c>
      <c r="F806" s="209" t="s">
        <v>1261</v>
      </c>
      <c r="G806" s="206"/>
      <c r="H806" s="210" t="s">
        <v>21</v>
      </c>
      <c r="I806" s="211"/>
      <c r="J806" s="206"/>
      <c r="K806" s="206"/>
      <c r="L806" s="212"/>
      <c r="M806" s="213"/>
      <c r="N806" s="214"/>
      <c r="O806" s="214"/>
      <c r="P806" s="214"/>
      <c r="Q806" s="214"/>
      <c r="R806" s="214"/>
      <c r="S806" s="214"/>
      <c r="T806" s="215"/>
      <c r="AT806" s="216" t="s">
        <v>183</v>
      </c>
      <c r="AU806" s="216" t="s">
        <v>82</v>
      </c>
      <c r="AV806" s="11" t="s">
        <v>80</v>
      </c>
      <c r="AW806" s="11" t="s">
        <v>35</v>
      </c>
      <c r="AX806" s="11" t="s">
        <v>72</v>
      </c>
      <c r="AY806" s="216" t="s">
        <v>173</v>
      </c>
    </row>
    <row r="807" spans="2:51" s="11" customFormat="1" ht="13.5">
      <c r="B807" s="205"/>
      <c r="C807" s="206"/>
      <c r="D807" s="207" t="s">
        <v>183</v>
      </c>
      <c r="E807" s="208" t="s">
        <v>21</v>
      </c>
      <c r="F807" s="209" t="s">
        <v>1082</v>
      </c>
      <c r="G807" s="206"/>
      <c r="H807" s="210" t="s">
        <v>21</v>
      </c>
      <c r="I807" s="211"/>
      <c r="J807" s="206"/>
      <c r="K807" s="206"/>
      <c r="L807" s="212"/>
      <c r="M807" s="213"/>
      <c r="N807" s="214"/>
      <c r="O807" s="214"/>
      <c r="P807" s="214"/>
      <c r="Q807" s="214"/>
      <c r="R807" s="214"/>
      <c r="S807" s="214"/>
      <c r="T807" s="215"/>
      <c r="AT807" s="216" t="s">
        <v>183</v>
      </c>
      <c r="AU807" s="216" t="s">
        <v>82</v>
      </c>
      <c r="AV807" s="11" t="s">
        <v>80</v>
      </c>
      <c r="AW807" s="11" t="s">
        <v>35</v>
      </c>
      <c r="AX807" s="11" t="s">
        <v>72</v>
      </c>
      <c r="AY807" s="216" t="s">
        <v>173</v>
      </c>
    </row>
    <row r="808" spans="2:51" s="11" customFormat="1" ht="13.5">
      <c r="B808" s="205"/>
      <c r="C808" s="206"/>
      <c r="D808" s="207" t="s">
        <v>183</v>
      </c>
      <c r="E808" s="208" t="s">
        <v>21</v>
      </c>
      <c r="F808" s="209" t="s">
        <v>1239</v>
      </c>
      <c r="G808" s="206"/>
      <c r="H808" s="210" t="s">
        <v>21</v>
      </c>
      <c r="I808" s="211"/>
      <c r="J808" s="206"/>
      <c r="K808" s="206"/>
      <c r="L808" s="212"/>
      <c r="M808" s="213"/>
      <c r="N808" s="214"/>
      <c r="O808" s="214"/>
      <c r="P808" s="214"/>
      <c r="Q808" s="214"/>
      <c r="R808" s="214"/>
      <c r="S808" s="214"/>
      <c r="T808" s="215"/>
      <c r="AT808" s="216" t="s">
        <v>183</v>
      </c>
      <c r="AU808" s="216" t="s">
        <v>82</v>
      </c>
      <c r="AV808" s="11" t="s">
        <v>80</v>
      </c>
      <c r="AW808" s="11" t="s">
        <v>35</v>
      </c>
      <c r="AX808" s="11" t="s">
        <v>72</v>
      </c>
      <c r="AY808" s="216" t="s">
        <v>173</v>
      </c>
    </row>
    <row r="809" spans="2:51" s="12" customFormat="1" ht="13.5">
      <c r="B809" s="217"/>
      <c r="C809" s="218"/>
      <c r="D809" s="207" t="s">
        <v>183</v>
      </c>
      <c r="E809" s="219" t="s">
        <v>21</v>
      </c>
      <c r="F809" s="220" t="s">
        <v>854</v>
      </c>
      <c r="G809" s="218"/>
      <c r="H809" s="221">
        <v>9.44</v>
      </c>
      <c r="I809" s="222"/>
      <c r="J809" s="218"/>
      <c r="K809" s="218"/>
      <c r="L809" s="223"/>
      <c r="M809" s="224"/>
      <c r="N809" s="225"/>
      <c r="O809" s="225"/>
      <c r="P809" s="225"/>
      <c r="Q809" s="225"/>
      <c r="R809" s="225"/>
      <c r="S809" s="225"/>
      <c r="T809" s="226"/>
      <c r="AT809" s="227" t="s">
        <v>183</v>
      </c>
      <c r="AU809" s="227" t="s">
        <v>82</v>
      </c>
      <c r="AV809" s="12" t="s">
        <v>82</v>
      </c>
      <c r="AW809" s="12" t="s">
        <v>35</v>
      </c>
      <c r="AX809" s="12" t="s">
        <v>72</v>
      </c>
      <c r="AY809" s="227" t="s">
        <v>173</v>
      </c>
    </row>
    <row r="810" spans="2:51" s="12" customFormat="1" ht="13.5">
      <c r="B810" s="217"/>
      <c r="C810" s="218"/>
      <c r="D810" s="207" t="s">
        <v>183</v>
      </c>
      <c r="E810" s="219" t="s">
        <v>21</v>
      </c>
      <c r="F810" s="220" t="s">
        <v>21</v>
      </c>
      <c r="G810" s="218"/>
      <c r="H810" s="221">
        <v>0</v>
      </c>
      <c r="I810" s="222"/>
      <c r="J810" s="218"/>
      <c r="K810" s="218"/>
      <c r="L810" s="223"/>
      <c r="M810" s="224"/>
      <c r="N810" s="225"/>
      <c r="O810" s="225"/>
      <c r="P810" s="225"/>
      <c r="Q810" s="225"/>
      <c r="R810" s="225"/>
      <c r="S810" s="225"/>
      <c r="T810" s="226"/>
      <c r="AT810" s="227" t="s">
        <v>183</v>
      </c>
      <c r="AU810" s="227" t="s">
        <v>82</v>
      </c>
      <c r="AV810" s="12" t="s">
        <v>82</v>
      </c>
      <c r="AW810" s="12" t="s">
        <v>35</v>
      </c>
      <c r="AX810" s="12" t="s">
        <v>72</v>
      </c>
      <c r="AY810" s="227" t="s">
        <v>173</v>
      </c>
    </row>
    <row r="811" spans="2:51" s="11" customFormat="1" ht="13.5">
      <c r="B811" s="205"/>
      <c r="C811" s="206"/>
      <c r="D811" s="207" t="s">
        <v>183</v>
      </c>
      <c r="E811" s="208" t="s">
        <v>21</v>
      </c>
      <c r="F811" s="209" t="s">
        <v>418</v>
      </c>
      <c r="G811" s="206"/>
      <c r="H811" s="210" t="s">
        <v>21</v>
      </c>
      <c r="I811" s="211"/>
      <c r="J811" s="206"/>
      <c r="K811" s="206"/>
      <c r="L811" s="212"/>
      <c r="M811" s="213"/>
      <c r="N811" s="214"/>
      <c r="O811" s="214"/>
      <c r="P811" s="214"/>
      <c r="Q811" s="214"/>
      <c r="R811" s="214"/>
      <c r="S811" s="214"/>
      <c r="T811" s="215"/>
      <c r="AT811" s="216" t="s">
        <v>183</v>
      </c>
      <c r="AU811" s="216" t="s">
        <v>82</v>
      </c>
      <c r="AV811" s="11" t="s">
        <v>80</v>
      </c>
      <c r="AW811" s="11" t="s">
        <v>35</v>
      </c>
      <c r="AX811" s="11" t="s">
        <v>72</v>
      </c>
      <c r="AY811" s="216" t="s">
        <v>173</v>
      </c>
    </row>
    <row r="812" spans="2:51" s="11" customFormat="1" ht="13.5">
      <c r="B812" s="205"/>
      <c r="C812" s="206"/>
      <c r="D812" s="207" t="s">
        <v>183</v>
      </c>
      <c r="E812" s="208" t="s">
        <v>21</v>
      </c>
      <c r="F812" s="209" t="s">
        <v>1239</v>
      </c>
      <c r="G812" s="206"/>
      <c r="H812" s="210" t="s">
        <v>21</v>
      </c>
      <c r="I812" s="211"/>
      <c r="J812" s="206"/>
      <c r="K812" s="206"/>
      <c r="L812" s="212"/>
      <c r="M812" s="213"/>
      <c r="N812" s="214"/>
      <c r="O812" s="214"/>
      <c r="P812" s="214"/>
      <c r="Q812" s="214"/>
      <c r="R812" s="214"/>
      <c r="S812" s="214"/>
      <c r="T812" s="215"/>
      <c r="AT812" s="216" t="s">
        <v>183</v>
      </c>
      <c r="AU812" s="216" t="s">
        <v>82</v>
      </c>
      <c r="AV812" s="11" t="s">
        <v>80</v>
      </c>
      <c r="AW812" s="11" t="s">
        <v>35</v>
      </c>
      <c r="AX812" s="11" t="s">
        <v>72</v>
      </c>
      <c r="AY812" s="216" t="s">
        <v>173</v>
      </c>
    </row>
    <row r="813" spans="2:51" s="12" customFormat="1" ht="13.5">
      <c r="B813" s="217"/>
      <c r="C813" s="218"/>
      <c r="D813" s="207" t="s">
        <v>183</v>
      </c>
      <c r="E813" s="219" t="s">
        <v>21</v>
      </c>
      <c r="F813" s="220" t="s">
        <v>844</v>
      </c>
      <c r="G813" s="218"/>
      <c r="H813" s="221">
        <v>9.51</v>
      </c>
      <c r="I813" s="222"/>
      <c r="J813" s="218"/>
      <c r="K813" s="218"/>
      <c r="L813" s="223"/>
      <c r="M813" s="224"/>
      <c r="N813" s="225"/>
      <c r="O813" s="225"/>
      <c r="P813" s="225"/>
      <c r="Q813" s="225"/>
      <c r="R813" s="225"/>
      <c r="S813" s="225"/>
      <c r="T813" s="226"/>
      <c r="AT813" s="227" t="s">
        <v>183</v>
      </c>
      <c r="AU813" s="227" t="s">
        <v>82</v>
      </c>
      <c r="AV813" s="12" t="s">
        <v>82</v>
      </c>
      <c r="AW813" s="12" t="s">
        <v>35</v>
      </c>
      <c r="AX813" s="12" t="s">
        <v>72</v>
      </c>
      <c r="AY813" s="227" t="s">
        <v>173</v>
      </c>
    </row>
    <row r="814" spans="2:51" s="11" customFormat="1" ht="13.5">
      <c r="B814" s="205"/>
      <c r="C814" s="206"/>
      <c r="D814" s="207" t="s">
        <v>183</v>
      </c>
      <c r="E814" s="208" t="s">
        <v>21</v>
      </c>
      <c r="F814" s="209" t="s">
        <v>301</v>
      </c>
      <c r="G814" s="206"/>
      <c r="H814" s="210" t="s">
        <v>21</v>
      </c>
      <c r="I814" s="211"/>
      <c r="J814" s="206"/>
      <c r="K814" s="206"/>
      <c r="L814" s="212"/>
      <c r="M814" s="213"/>
      <c r="N814" s="214"/>
      <c r="O814" s="214"/>
      <c r="P814" s="214"/>
      <c r="Q814" s="214"/>
      <c r="R814" s="214"/>
      <c r="S814" s="214"/>
      <c r="T814" s="215"/>
      <c r="AT814" s="216" t="s">
        <v>183</v>
      </c>
      <c r="AU814" s="216" t="s">
        <v>82</v>
      </c>
      <c r="AV814" s="11" t="s">
        <v>80</v>
      </c>
      <c r="AW814" s="11" t="s">
        <v>35</v>
      </c>
      <c r="AX814" s="11" t="s">
        <v>72</v>
      </c>
      <c r="AY814" s="216" t="s">
        <v>173</v>
      </c>
    </row>
    <row r="815" spans="2:51" s="11" customFormat="1" ht="13.5">
      <c r="B815" s="205"/>
      <c r="C815" s="206"/>
      <c r="D815" s="207" t="s">
        <v>183</v>
      </c>
      <c r="E815" s="208" t="s">
        <v>21</v>
      </c>
      <c r="F815" s="209" t="s">
        <v>1239</v>
      </c>
      <c r="G815" s="206"/>
      <c r="H815" s="210" t="s">
        <v>21</v>
      </c>
      <c r="I815" s="211"/>
      <c r="J815" s="206"/>
      <c r="K815" s="206"/>
      <c r="L815" s="212"/>
      <c r="M815" s="213"/>
      <c r="N815" s="214"/>
      <c r="O815" s="214"/>
      <c r="P815" s="214"/>
      <c r="Q815" s="214"/>
      <c r="R815" s="214"/>
      <c r="S815" s="214"/>
      <c r="T815" s="215"/>
      <c r="AT815" s="216" t="s">
        <v>183</v>
      </c>
      <c r="AU815" s="216" t="s">
        <v>82</v>
      </c>
      <c r="AV815" s="11" t="s">
        <v>80</v>
      </c>
      <c r="AW815" s="11" t="s">
        <v>35</v>
      </c>
      <c r="AX815" s="11" t="s">
        <v>72</v>
      </c>
      <c r="AY815" s="216" t="s">
        <v>173</v>
      </c>
    </row>
    <row r="816" spans="2:51" s="12" customFormat="1" ht="13.5">
      <c r="B816" s="217"/>
      <c r="C816" s="218"/>
      <c r="D816" s="207" t="s">
        <v>183</v>
      </c>
      <c r="E816" s="219" t="s">
        <v>21</v>
      </c>
      <c r="F816" s="220" t="s">
        <v>800</v>
      </c>
      <c r="G816" s="218"/>
      <c r="H816" s="221">
        <v>6.32</v>
      </c>
      <c r="I816" s="222"/>
      <c r="J816" s="218"/>
      <c r="K816" s="218"/>
      <c r="L816" s="223"/>
      <c r="M816" s="224"/>
      <c r="N816" s="225"/>
      <c r="O816" s="225"/>
      <c r="P816" s="225"/>
      <c r="Q816" s="225"/>
      <c r="R816" s="225"/>
      <c r="S816" s="225"/>
      <c r="T816" s="226"/>
      <c r="AT816" s="227" t="s">
        <v>183</v>
      </c>
      <c r="AU816" s="227" t="s">
        <v>82</v>
      </c>
      <c r="AV816" s="12" t="s">
        <v>82</v>
      </c>
      <c r="AW816" s="12" t="s">
        <v>35</v>
      </c>
      <c r="AX816" s="12" t="s">
        <v>72</v>
      </c>
      <c r="AY816" s="227" t="s">
        <v>173</v>
      </c>
    </row>
    <row r="817" spans="2:51" s="11" customFormat="1" ht="13.5">
      <c r="B817" s="205"/>
      <c r="C817" s="206"/>
      <c r="D817" s="207" t="s">
        <v>183</v>
      </c>
      <c r="E817" s="208" t="s">
        <v>21</v>
      </c>
      <c r="F817" s="209" t="s">
        <v>773</v>
      </c>
      <c r="G817" s="206"/>
      <c r="H817" s="210" t="s">
        <v>21</v>
      </c>
      <c r="I817" s="211"/>
      <c r="J817" s="206"/>
      <c r="K817" s="206"/>
      <c r="L817" s="212"/>
      <c r="M817" s="213"/>
      <c r="N817" s="214"/>
      <c r="O817" s="214"/>
      <c r="P817" s="214"/>
      <c r="Q817" s="214"/>
      <c r="R817" s="214"/>
      <c r="S817" s="214"/>
      <c r="T817" s="215"/>
      <c r="AT817" s="216" t="s">
        <v>183</v>
      </c>
      <c r="AU817" s="216" t="s">
        <v>82</v>
      </c>
      <c r="AV817" s="11" t="s">
        <v>80</v>
      </c>
      <c r="AW817" s="11" t="s">
        <v>35</v>
      </c>
      <c r="AX817" s="11" t="s">
        <v>72</v>
      </c>
      <c r="AY817" s="216" t="s">
        <v>173</v>
      </c>
    </row>
    <row r="818" spans="2:51" s="11" customFormat="1" ht="13.5">
      <c r="B818" s="205"/>
      <c r="C818" s="206"/>
      <c r="D818" s="207" t="s">
        <v>183</v>
      </c>
      <c r="E818" s="208" t="s">
        <v>21</v>
      </c>
      <c r="F818" s="209" t="s">
        <v>1239</v>
      </c>
      <c r="G818" s="206"/>
      <c r="H818" s="210" t="s">
        <v>21</v>
      </c>
      <c r="I818" s="211"/>
      <c r="J818" s="206"/>
      <c r="K818" s="206"/>
      <c r="L818" s="212"/>
      <c r="M818" s="213"/>
      <c r="N818" s="214"/>
      <c r="O818" s="214"/>
      <c r="P818" s="214"/>
      <c r="Q818" s="214"/>
      <c r="R818" s="214"/>
      <c r="S818" s="214"/>
      <c r="T818" s="215"/>
      <c r="AT818" s="216" t="s">
        <v>183</v>
      </c>
      <c r="AU818" s="216" t="s">
        <v>82</v>
      </c>
      <c r="AV818" s="11" t="s">
        <v>80</v>
      </c>
      <c r="AW818" s="11" t="s">
        <v>35</v>
      </c>
      <c r="AX818" s="11" t="s">
        <v>72</v>
      </c>
      <c r="AY818" s="216" t="s">
        <v>173</v>
      </c>
    </row>
    <row r="819" spans="2:51" s="12" customFormat="1" ht="13.5">
      <c r="B819" s="217"/>
      <c r="C819" s="218"/>
      <c r="D819" s="207" t="s">
        <v>183</v>
      </c>
      <c r="E819" s="219" t="s">
        <v>21</v>
      </c>
      <c r="F819" s="220" t="s">
        <v>801</v>
      </c>
      <c r="G819" s="218"/>
      <c r="H819" s="221">
        <v>5.09</v>
      </c>
      <c r="I819" s="222"/>
      <c r="J819" s="218"/>
      <c r="K819" s="218"/>
      <c r="L819" s="223"/>
      <c r="M819" s="224"/>
      <c r="N819" s="225"/>
      <c r="O819" s="225"/>
      <c r="P819" s="225"/>
      <c r="Q819" s="225"/>
      <c r="R819" s="225"/>
      <c r="S819" s="225"/>
      <c r="T819" s="226"/>
      <c r="AT819" s="227" t="s">
        <v>183</v>
      </c>
      <c r="AU819" s="227" t="s">
        <v>82</v>
      </c>
      <c r="AV819" s="12" t="s">
        <v>82</v>
      </c>
      <c r="AW819" s="12" t="s">
        <v>35</v>
      </c>
      <c r="AX819" s="12" t="s">
        <v>72</v>
      </c>
      <c r="AY819" s="227" t="s">
        <v>173</v>
      </c>
    </row>
    <row r="820" spans="2:51" s="11" customFormat="1" ht="13.5">
      <c r="B820" s="205"/>
      <c r="C820" s="206"/>
      <c r="D820" s="207" t="s">
        <v>183</v>
      </c>
      <c r="E820" s="208" t="s">
        <v>21</v>
      </c>
      <c r="F820" s="209" t="s">
        <v>212</v>
      </c>
      <c r="G820" s="206"/>
      <c r="H820" s="210" t="s">
        <v>21</v>
      </c>
      <c r="I820" s="211"/>
      <c r="J820" s="206"/>
      <c r="K820" s="206"/>
      <c r="L820" s="212"/>
      <c r="M820" s="213"/>
      <c r="N820" s="214"/>
      <c r="O820" s="214"/>
      <c r="P820" s="214"/>
      <c r="Q820" s="214"/>
      <c r="R820" s="214"/>
      <c r="S820" s="214"/>
      <c r="T820" s="215"/>
      <c r="AT820" s="216" t="s">
        <v>183</v>
      </c>
      <c r="AU820" s="216" t="s">
        <v>82</v>
      </c>
      <c r="AV820" s="11" t="s">
        <v>80</v>
      </c>
      <c r="AW820" s="11" t="s">
        <v>35</v>
      </c>
      <c r="AX820" s="11" t="s">
        <v>72</v>
      </c>
      <c r="AY820" s="216" t="s">
        <v>173</v>
      </c>
    </row>
    <row r="821" spans="2:51" s="11" customFormat="1" ht="13.5">
      <c r="B821" s="205"/>
      <c r="C821" s="206"/>
      <c r="D821" s="207" t="s">
        <v>183</v>
      </c>
      <c r="E821" s="208" t="s">
        <v>21</v>
      </c>
      <c r="F821" s="209" t="s">
        <v>1239</v>
      </c>
      <c r="G821" s="206"/>
      <c r="H821" s="210" t="s">
        <v>21</v>
      </c>
      <c r="I821" s="211"/>
      <c r="J821" s="206"/>
      <c r="K821" s="206"/>
      <c r="L821" s="212"/>
      <c r="M821" s="213"/>
      <c r="N821" s="214"/>
      <c r="O821" s="214"/>
      <c r="P821" s="214"/>
      <c r="Q821" s="214"/>
      <c r="R821" s="214"/>
      <c r="S821" s="214"/>
      <c r="T821" s="215"/>
      <c r="AT821" s="216" t="s">
        <v>183</v>
      </c>
      <c r="AU821" s="216" t="s">
        <v>82</v>
      </c>
      <c r="AV821" s="11" t="s">
        <v>80</v>
      </c>
      <c r="AW821" s="11" t="s">
        <v>35</v>
      </c>
      <c r="AX821" s="11" t="s">
        <v>72</v>
      </c>
      <c r="AY821" s="216" t="s">
        <v>173</v>
      </c>
    </row>
    <row r="822" spans="2:51" s="12" customFormat="1" ht="13.5">
      <c r="B822" s="217"/>
      <c r="C822" s="218"/>
      <c r="D822" s="207" t="s">
        <v>183</v>
      </c>
      <c r="E822" s="219" t="s">
        <v>21</v>
      </c>
      <c r="F822" s="220" t="s">
        <v>802</v>
      </c>
      <c r="G822" s="218"/>
      <c r="H822" s="221">
        <v>10.21</v>
      </c>
      <c r="I822" s="222"/>
      <c r="J822" s="218"/>
      <c r="K822" s="218"/>
      <c r="L822" s="223"/>
      <c r="M822" s="224"/>
      <c r="N822" s="225"/>
      <c r="O822" s="225"/>
      <c r="P822" s="225"/>
      <c r="Q822" s="225"/>
      <c r="R822" s="225"/>
      <c r="S822" s="225"/>
      <c r="T822" s="226"/>
      <c r="AT822" s="227" t="s">
        <v>183</v>
      </c>
      <c r="AU822" s="227" t="s">
        <v>82</v>
      </c>
      <c r="AV822" s="12" t="s">
        <v>82</v>
      </c>
      <c r="AW822" s="12" t="s">
        <v>35</v>
      </c>
      <c r="AX822" s="12" t="s">
        <v>72</v>
      </c>
      <c r="AY822" s="227" t="s">
        <v>173</v>
      </c>
    </row>
    <row r="823" spans="2:51" s="11" customFormat="1" ht="13.5">
      <c r="B823" s="205"/>
      <c r="C823" s="206"/>
      <c r="D823" s="207" t="s">
        <v>183</v>
      </c>
      <c r="E823" s="208" t="s">
        <v>21</v>
      </c>
      <c r="F823" s="209" t="s">
        <v>229</v>
      </c>
      <c r="G823" s="206"/>
      <c r="H823" s="210" t="s">
        <v>21</v>
      </c>
      <c r="I823" s="211"/>
      <c r="J823" s="206"/>
      <c r="K823" s="206"/>
      <c r="L823" s="212"/>
      <c r="M823" s="213"/>
      <c r="N823" s="214"/>
      <c r="O823" s="214"/>
      <c r="P823" s="214"/>
      <c r="Q823" s="214"/>
      <c r="R823" s="214"/>
      <c r="S823" s="214"/>
      <c r="T823" s="215"/>
      <c r="AT823" s="216" t="s">
        <v>183</v>
      </c>
      <c r="AU823" s="216" t="s">
        <v>82</v>
      </c>
      <c r="AV823" s="11" t="s">
        <v>80</v>
      </c>
      <c r="AW823" s="11" t="s">
        <v>35</v>
      </c>
      <c r="AX823" s="11" t="s">
        <v>72</v>
      </c>
      <c r="AY823" s="216" t="s">
        <v>173</v>
      </c>
    </row>
    <row r="824" spans="2:51" s="11" customFormat="1" ht="13.5">
      <c r="B824" s="205"/>
      <c r="C824" s="206"/>
      <c r="D824" s="207" t="s">
        <v>183</v>
      </c>
      <c r="E824" s="208" t="s">
        <v>21</v>
      </c>
      <c r="F824" s="209" t="s">
        <v>1239</v>
      </c>
      <c r="G824" s="206"/>
      <c r="H824" s="210" t="s">
        <v>21</v>
      </c>
      <c r="I824" s="211"/>
      <c r="J824" s="206"/>
      <c r="K824" s="206"/>
      <c r="L824" s="212"/>
      <c r="M824" s="213"/>
      <c r="N824" s="214"/>
      <c r="O824" s="214"/>
      <c r="P824" s="214"/>
      <c r="Q824" s="214"/>
      <c r="R824" s="214"/>
      <c r="S824" s="214"/>
      <c r="T824" s="215"/>
      <c r="AT824" s="216" t="s">
        <v>183</v>
      </c>
      <c r="AU824" s="216" t="s">
        <v>82</v>
      </c>
      <c r="AV824" s="11" t="s">
        <v>80</v>
      </c>
      <c r="AW824" s="11" t="s">
        <v>35</v>
      </c>
      <c r="AX824" s="11" t="s">
        <v>72</v>
      </c>
      <c r="AY824" s="216" t="s">
        <v>173</v>
      </c>
    </row>
    <row r="825" spans="2:51" s="12" customFormat="1" ht="13.5">
      <c r="B825" s="217"/>
      <c r="C825" s="218"/>
      <c r="D825" s="207" t="s">
        <v>183</v>
      </c>
      <c r="E825" s="219" t="s">
        <v>21</v>
      </c>
      <c r="F825" s="220" t="s">
        <v>850</v>
      </c>
      <c r="G825" s="218"/>
      <c r="H825" s="221">
        <v>12.98</v>
      </c>
      <c r="I825" s="222"/>
      <c r="J825" s="218"/>
      <c r="K825" s="218"/>
      <c r="L825" s="223"/>
      <c r="M825" s="224"/>
      <c r="N825" s="225"/>
      <c r="O825" s="225"/>
      <c r="P825" s="225"/>
      <c r="Q825" s="225"/>
      <c r="R825" s="225"/>
      <c r="S825" s="225"/>
      <c r="T825" s="226"/>
      <c r="AT825" s="227" t="s">
        <v>183</v>
      </c>
      <c r="AU825" s="227" t="s">
        <v>82</v>
      </c>
      <c r="AV825" s="12" t="s">
        <v>82</v>
      </c>
      <c r="AW825" s="12" t="s">
        <v>35</v>
      </c>
      <c r="AX825" s="12" t="s">
        <v>72</v>
      </c>
      <c r="AY825" s="227" t="s">
        <v>173</v>
      </c>
    </row>
    <row r="826" spans="2:51" s="13" customFormat="1" ht="13.5">
      <c r="B826" s="228"/>
      <c r="C826" s="229"/>
      <c r="D826" s="207" t="s">
        <v>183</v>
      </c>
      <c r="E826" s="230" t="s">
        <v>21</v>
      </c>
      <c r="F826" s="231" t="s">
        <v>188</v>
      </c>
      <c r="G826" s="229"/>
      <c r="H826" s="232">
        <v>53.55</v>
      </c>
      <c r="I826" s="233"/>
      <c r="J826" s="229"/>
      <c r="K826" s="229"/>
      <c r="L826" s="234"/>
      <c r="M826" s="235"/>
      <c r="N826" s="236"/>
      <c r="O826" s="236"/>
      <c r="P826" s="236"/>
      <c r="Q826" s="236"/>
      <c r="R826" s="236"/>
      <c r="S826" s="236"/>
      <c r="T826" s="237"/>
      <c r="AT826" s="238" t="s">
        <v>183</v>
      </c>
      <c r="AU826" s="238" t="s">
        <v>82</v>
      </c>
      <c r="AV826" s="13" t="s">
        <v>189</v>
      </c>
      <c r="AW826" s="13" t="s">
        <v>35</v>
      </c>
      <c r="AX826" s="13" t="s">
        <v>72</v>
      </c>
      <c r="AY826" s="238" t="s">
        <v>173</v>
      </c>
    </row>
    <row r="827" spans="2:51" s="11" customFormat="1" ht="13.5">
      <c r="B827" s="205"/>
      <c r="C827" s="206"/>
      <c r="D827" s="207" t="s">
        <v>183</v>
      </c>
      <c r="E827" s="208" t="s">
        <v>21</v>
      </c>
      <c r="F827" s="209" t="s">
        <v>723</v>
      </c>
      <c r="G827" s="206"/>
      <c r="H827" s="210" t="s">
        <v>21</v>
      </c>
      <c r="I827" s="211"/>
      <c r="J827" s="206"/>
      <c r="K827" s="206"/>
      <c r="L827" s="212"/>
      <c r="M827" s="213"/>
      <c r="N827" s="214"/>
      <c r="O827" s="214"/>
      <c r="P827" s="214"/>
      <c r="Q827" s="214"/>
      <c r="R827" s="214"/>
      <c r="S827" s="214"/>
      <c r="T827" s="215"/>
      <c r="AT827" s="216" t="s">
        <v>183</v>
      </c>
      <c r="AU827" s="216" t="s">
        <v>82</v>
      </c>
      <c r="AV827" s="11" t="s">
        <v>80</v>
      </c>
      <c r="AW827" s="11" t="s">
        <v>35</v>
      </c>
      <c r="AX827" s="11" t="s">
        <v>72</v>
      </c>
      <c r="AY827" s="216" t="s">
        <v>173</v>
      </c>
    </row>
    <row r="828" spans="2:51" s="11" customFormat="1" ht="13.5">
      <c r="B828" s="205"/>
      <c r="C828" s="206"/>
      <c r="D828" s="207" t="s">
        <v>183</v>
      </c>
      <c r="E828" s="208" t="s">
        <v>21</v>
      </c>
      <c r="F828" s="209" t="s">
        <v>702</v>
      </c>
      <c r="G828" s="206"/>
      <c r="H828" s="210" t="s">
        <v>21</v>
      </c>
      <c r="I828" s="211"/>
      <c r="J828" s="206"/>
      <c r="K828" s="206"/>
      <c r="L828" s="212"/>
      <c r="M828" s="213"/>
      <c r="N828" s="214"/>
      <c r="O828" s="214"/>
      <c r="P828" s="214"/>
      <c r="Q828" s="214"/>
      <c r="R828" s="214"/>
      <c r="S828" s="214"/>
      <c r="T828" s="215"/>
      <c r="AT828" s="216" t="s">
        <v>183</v>
      </c>
      <c r="AU828" s="216" t="s">
        <v>82</v>
      </c>
      <c r="AV828" s="11" t="s">
        <v>80</v>
      </c>
      <c r="AW828" s="11" t="s">
        <v>35</v>
      </c>
      <c r="AX828" s="11" t="s">
        <v>72</v>
      </c>
      <c r="AY828" s="216" t="s">
        <v>173</v>
      </c>
    </row>
    <row r="829" spans="2:51" s="11" customFormat="1" ht="13.5">
      <c r="B829" s="205"/>
      <c r="C829" s="206"/>
      <c r="D829" s="207" t="s">
        <v>183</v>
      </c>
      <c r="E829" s="208" t="s">
        <v>21</v>
      </c>
      <c r="F829" s="209" t="s">
        <v>1240</v>
      </c>
      <c r="G829" s="206"/>
      <c r="H829" s="210" t="s">
        <v>21</v>
      </c>
      <c r="I829" s="211"/>
      <c r="J829" s="206"/>
      <c r="K829" s="206"/>
      <c r="L829" s="212"/>
      <c r="M829" s="213"/>
      <c r="N829" s="214"/>
      <c r="O829" s="214"/>
      <c r="P829" s="214"/>
      <c r="Q829" s="214"/>
      <c r="R829" s="214"/>
      <c r="S829" s="214"/>
      <c r="T829" s="215"/>
      <c r="AT829" s="216" t="s">
        <v>183</v>
      </c>
      <c r="AU829" s="216" t="s">
        <v>82</v>
      </c>
      <c r="AV829" s="11" t="s">
        <v>80</v>
      </c>
      <c r="AW829" s="11" t="s">
        <v>35</v>
      </c>
      <c r="AX829" s="11" t="s">
        <v>72</v>
      </c>
      <c r="AY829" s="216" t="s">
        <v>173</v>
      </c>
    </row>
    <row r="830" spans="2:51" s="12" customFormat="1" ht="13.5">
      <c r="B830" s="217"/>
      <c r="C830" s="218"/>
      <c r="D830" s="207" t="s">
        <v>183</v>
      </c>
      <c r="E830" s="219" t="s">
        <v>21</v>
      </c>
      <c r="F830" s="220" t="s">
        <v>1241</v>
      </c>
      <c r="G830" s="218"/>
      <c r="H830" s="221">
        <v>13.262</v>
      </c>
      <c r="I830" s="222"/>
      <c r="J830" s="218"/>
      <c r="K830" s="218"/>
      <c r="L830" s="223"/>
      <c r="M830" s="224"/>
      <c r="N830" s="225"/>
      <c r="O830" s="225"/>
      <c r="P830" s="225"/>
      <c r="Q830" s="225"/>
      <c r="R830" s="225"/>
      <c r="S830" s="225"/>
      <c r="T830" s="226"/>
      <c r="AT830" s="227" t="s">
        <v>183</v>
      </c>
      <c r="AU830" s="227" t="s">
        <v>82</v>
      </c>
      <c r="AV830" s="12" t="s">
        <v>82</v>
      </c>
      <c r="AW830" s="12" t="s">
        <v>35</v>
      </c>
      <c r="AX830" s="12" t="s">
        <v>72</v>
      </c>
      <c r="AY830" s="227" t="s">
        <v>173</v>
      </c>
    </row>
    <row r="831" spans="2:51" s="11" customFormat="1" ht="13.5">
      <c r="B831" s="205"/>
      <c r="C831" s="206"/>
      <c r="D831" s="207" t="s">
        <v>183</v>
      </c>
      <c r="E831" s="208" t="s">
        <v>21</v>
      </c>
      <c r="F831" s="209" t="s">
        <v>723</v>
      </c>
      <c r="G831" s="206"/>
      <c r="H831" s="210" t="s">
        <v>21</v>
      </c>
      <c r="I831" s="211"/>
      <c r="J831" s="206"/>
      <c r="K831" s="206"/>
      <c r="L831" s="212"/>
      <c r="M831" s="213"/>
      <c r="N831" s="214"/>
      <c r="O831" s="214"/>
      <c r="P831" s="214"/>
      <c r="Q831" s="214"/>
      <c r="R831" s="214"/>
      <c r="S831" s="214"/>
      <c r="T831" s="215"/>
      <c r="AT831" s="216" t="s">
        <v>183</v>
      </c>
      <c r="AU831" s="216" t="s">
        <v>82</v>
      </c>
      <c r="AV831" s="11" t="s">
        <v>80</v>
      </c>
      <c r="AW831" s="11" t="s">
        <v>35</v>
      </c>
      <c r="AX831" s="11" t="s">
        <v>72</v>
      </c>
      <c r="AY831" s="216" t="s">
        <v>173</v>
      </c>
    </row>
    <row r="832" spans="2:51" s="11" customFormat="1" ht="13.5">
      <c r="B832" s="205"/>
      <c r="C832" s="206"/>
      <c r="D832" s="207" t="s">
        <v>183</v>
      </c>
      <c r="E832" s="208" t="s">
        <v>21</v>
      </c>
      <c r="F832" s="209" t="s">
        <v>725</v>
      </c>
      <c r="G832" s="206"/>
      <c r="H832" s="210" t="s">
        <v>21</v>
      </c>
      <c r="I832" s="211"/>
      <c r="J832" s="206"/>
      <c r="K832" s="206"/>
      <c r="L832" s="212"/>
      <c r="M832" s="213"/>
      <c r="N832" s="214"/>
      <c r="O832" s="214"/>
      <c r="P832" s="214"/>
      <c r="Q832" s="214"/>
      <c r="R832" s="214"/>
      <c r="S832" s="214"/>
      <c r="T832" s="215"/>
      <c r="AT832" s="216" t="s">
        <v>183</v>
      </c>
      <c r="AU832" s="216" t="s">
        <v>82</v>
      </c>
      <c r="AV832" s="11" t="s">
        <v>80</v>
      </c>
      <c r="AW832" s="11" t="s">
        <v>35</v>
      </c>
      <c r="AX832" s="11" t="s">
        <v>72</v>
      </c>
      <c r="AY832" s="216" t="s">
        <v>173</v>
      </c>
    </row>
    <row r="833" spans="2:51" s="11" customFormat="1" ht="13.5">
      <c r="B833" s="205"/>
      <c r="C833" s="206"/>
      <c r="D833" s="207" t="s">
        <v>183</v>
      </c>
      <c r="E833" s="208" t="s">
        <v>21</v>
      </c>
      <c r="F833" s="209" t="s">
        <v>1240</v>
      </c>
      <c r="G833" s="206"/>
      <c r="H833" s="210" t="s">
        <v>21</v>
      </c>
      <c r="I833" s="211"/>
      <c r="J833" s="206"/>
      <c r="K833" s="206"/>
      <c r="L833" s="212"/>
      <c r="M833" s="213"/>
      <c r="N833" s="214"/>
      <c r="O833" s="214"/>
      <c r="P833" s="214"/>
      <c r="Q833" s="214"/>
      <c r="R833" s="214"/>
      <c r="S833" s="214"/>
      <c r="T833" s="215"/>
      <c r="AT833" s="216" t="s">
        <v>183</v>
      </c>
      <c r="AU833" s="216" t="s">
        <v>82</v>
      </c>
      <c r="AV833" s="11" t="s">
        <v>80</v>
      </c>
      <c r="AW833" s="11" t="s">
        <v>35</v>
      </c>
      <c r="AX833" s="11" t="s">
        <v>72</v>
      </c>
      <c r="AY833" s="216" t="s">
        <v>173</v>
      </c>
    </row>
    <row r="834" spans="2:51" s="12" customFormat="1" ht="13.5">
      <c r="B834" s="217"/>
      <c r="C834" s="218"/>
      <c r="D834" s="207" t="s">
        <v>183</v>
      </c>
      <c r="E834" s="219" t="s">
        <v>21</v>
      </c>
      <c r="F834" s="220" t="s">
        <v>1242</v>
      </c>
      <c r="G834" s="218"/>
      <c r="H834" s="221">
        <v>4.883</v>
      </c>
      <c r="I834" s="222"/>
      <c r="J834" s="218"/>
      <c r="K834" s="218"/>
      <c r="L834" s="223"/>
      <c r="M834" s="224"/>
      <c r="N834" s="225"/>
      <c r="O834" s="225"/>
      <c r="P834" s="225"/>
      <c r="Q834" s="225"/>
      <c r="R834" s="225"/>
      <c r="S834" s="225"/>
      <c r="T834" s="226"/>
      <c r="AT834" s="227" t="s">
        <v>183</v>
      </c>
      <c r="AU834" s="227" t="s">
        <v>82</v>
      </c>
      <c r="AV834" s="12" t="s">
        <v>82</v>
      </c>
      <c r="AW834" s="12" t="s">
        <v>35</v>
      </c>
      <c r="AX834" s="12" t="s">
        <v>72</v>
      </c>
      <c r="AY834" s="227" t="s">
        <v>173</v>
      </c>
    </row>
    <row r="835" spans="2:51" s="11" customFormat="1" ht="13.5">
      <c r="B835" s="205"/>
      <c r="C835" s="206"/>
      <c r="D835" s="207" t="s">
        <v>183</v>
      </c>
      <c r="E835" s="208" t="s">
        <v>21</v>
      </c>
      <c r="F835" s="209" t="s">
        <v>723</v>
      </c>
      <c r="G835" s="206"/>
      <c r="H835" s="210" t="s">
        <v>21</v>
      </c>
      <c r="I835" s="211"/>
      <c r="J835" s="206"/>
      <c r="K835" s="206"/>
      <c r="L835" s="212"/>
      <c r="M835" s="213"/>
      <c r="N835" s="214"/>
      <c r="O835" s="214"/>
      <c r="P835" s="214"/>
      <c r="Q835" s="214"/>
      <c r="R835" s="214"/>
      <c r="S835" s="214"/>
      <c r="T835" s="215"/>
      <c r="AT835" s="216" t="s">
        <v>183</v>
      </c>
      <c r="AU835" s="216" t="s">
        <v>82</v>
      </c>
      <c r="AV835" s="11" t="s">
        <v>80</v>
      </c>
      <c r="AW835" s="11" t="s">
        <v>35</v>
      </c>
      <c r="AX835" s="11" t="s">
        <v>72</v>
      </c>
      <c r="AY835" s="216" t="s">
        <v>173</v>
      </c>
    </row>
    <row r="836" spans="2:51" s="11" customFormat="1" ht="13.5">
      <c r="B836" s="205"/>
      <c r="C836" s="206"/>
      <c r="D836" s="207" t="s">
        <v>183</v>
      </c>
      <c r="E836" s="208" t="s">
        <v>21</v>
      </c>
      <c r="F836" s="209" t="s">
        <v>706</v>
      </c>
      <c r="G836" s="206"/>
      <c r="H836" s="210" t="s">
        <v>21</v>
      </c>
      <c r="I836" s="211"/>
      <c r="J836" s="206"/>
      <c r="K836" s="206"/>
      <c r="L836" s="212"/>
      <c r="M836" s="213"/>
      <c r="N836" s="214"/>
      <c r="O836" s="214"/>
      <c r="P836" s="214"/>
      <c r="Q836" s="214"/>
      <c r="R836" s="214"/>
      <c r="S836" s="214"/>
      <c r="T836" s="215"/>
      <c r="AT836" s="216" t="s">
        <v>183</v>
      </c>
      <c r="AU836" s="216" t="s">
        <v>82</v>
      </c>
      <c r="AV836" s="11" t="s">
        <v>80</v>
      </c>
      <c r="AW836" s="11" t="s">
        <v>35</v>
      </c>
      <c r="AX836" s="11" t="s">
        <v>72</v>
      </c>
      <c r="AY836" s="216" t="s">
        <v>173</v>
      </c>
    </row>
    <row r="837" spans="2:51" s="11" customFormat="1" ht="13.5">
      <c r="B837" s="205"/>
      <c r="C837" s="206"/>
      <c r="D837" s="207" t="s">
        <v>183</v>
      </c>
      <c r="E837" s="208" t="s">
        <v>21</v>
      </c>
      <c r="F837" s="209" t="s">
        <v>1240</v>
      </c>
      <c r="G837" s="206"/>
      <c r="H837" s="210" t="s">
        <v>21</v>
      </c>
      <c r="I837" s="211"/>
      <c r="J837" s="206"/>
      <c r="K837" s="206"/>
      <c r="L837" s="212"/>
      <c r="M837" s="213"/>
      <c r="N837" s="214"/>
      <c r="O837" s="214"/>
      <c r="P837" s="214"/>
      <c r="Q837" s="214"/>
      <c r="R837" s="214"/>
      <c r="S837" s="214"/>
      <c r="T837" s="215"/>
      <c r="AT837" s="216" t="s">
        <v>183</v>
      </c>
      <c r="AU837" s="216" t="s">
        <v>82</v>
      </c>
      <c r="AV837" s="11" t="s">
        <v>80</v>
      </c>
      <c r="AW837" s="11" t="s">
        <v>35</v>
      </c>
      <c r="AX837" s="11" t="s">
        <v>72</v>
      </c>
      <c r="AY837" s="216" t="s">
        <v>173</v>
      </c>
    </row>
    <row r="838" spans="2:51" s="12" customFormat="1" ht="13.5">
      <c r="B838" s="217"/>
      <c r="C838" s="218"/>
      <c r="D838" s="207" t="s">
        <v>183</v>
      </c>
      <c r="E838" s="219" t="s">
        <v>21</v>
      </c>
      <c r="F838" s="220" t="s">
        <v>1243</v>
      </c>
      <c r="G838" s="218"/>
      <c r="H838" s="221">
        <v>12.587</v>
      </c>
      <c r="I838" s="222"/>
      <c r="J838" s="218"/>
      <c r="K838" s="218"/>
      <c r="L838" s="223"/>
      <c r="M838" s="224"/>
      <c r="N838" s="225"/>
      <c r="O838" s="225"/>
      <c r="P838" s="225"/>
      <c r="Q838" s="225"/>
      <c r="R838" s="225"/>
      <c r="S838" s="225"/>
      <c r="T838" s="226"/>
      <c r="AT838" s="227" t="s">
        <v>183</v>
      </c>
      <c r="AU838" s="227" t="s">
        <v>82</v>
      </c>
      <c r="AV838" s="12" t="s">
        <v>82</v>
      </c>
      <c r="AW838" s="12" t="s">
        <v>35</v>
      </c>
      <c r="AX838" s="12" t="s">
        <v>72</v>
      </c>
      <c r="AY838" s="227" t="s">
        <v>173</v>
      </c>
    </row>
    <row r="839" spans="2:51" s="11" customFormat="1" ht="13.5">
      <c r="B839" s="205"/>
      <c r="C839" s="206"/>
      <c r="D839" s="207" t="s">
        <v>183</v>
      </c>
      <c r="E839" s="208" t="s">
        <v>21</v>
      </c>
      <c r="F839" s="209" t="s">
        <v>723</v>
      </c>
      <c r="G839" s="206"/>
      <c r="H839" s="210" t="s">
        <v>21</v>
      </c>
      <c r="I839" s="211"/>
      <c r="J839" s="206"/>
      <c r="K839" s="206"/>
      <c r="L839" s="212"/>
      <c r="M839" s="213"/>
      <c r="N839" s="214"/>
      <c r="O839" s="214"/>
      <c r="P839" s="214"/>
      <c r="Q839" s="214"/>
      <c r="R839" s="214"/>
      <c r="S839" s="214"/>
      <c r="T839" s="215"/>
      <c r="AT839" s="216" t="s">
        <v>183</v>
      </c>
      <c r="AU839" s="216" t="s">
        <v>82</v>
      </c>
      <c r="AV839" s="11" t="s">
        <v>80</v>
      </c>
      <c r="AW839" s="11" t="s">
        <v>35</v>
      </c>
      <c r="AX839" s="11" t="s">
        <v>72</v>
      </c>
      <c r="AY839" s="216" t="s">
        <v>173</v>
      </c>
    </row>
    <row r="840" spans="2:51" s="11" customFormat="1" ht="13.5">
      <c r="B840" s="205"/>
      <c r="C840" s="206"/>
      <c r="D840" s="207" t="s">
        <v>183</v>
      </c>
      <c r="E840" s="208" t="s">
        <v>21</v>
      </c>
      <c r="F840" s="209" t="s">
        <v>727</v>
      </c>
      <c r="G840" s="206"/>
      <c r="H840" s="210" t="s">
        <v>21</v>
      </c>
      <c r="I840" s="211"/>
      <c r="J840" s="206"/>
      <c r="K840" s="206"/>
      <c r="L840" s="212"/>
      <c r="M840" s="213"/>
      <c r="N840" s="214"/>
      <c r="O840" s="214"/>
      <c r="P840" s="214"/>
      <c r="Q840" s="214"/>
      <c r="R840" s="214"/>
      <c r="S840" s="214"/>
      <c r="T840" s="215"/>
      <c r="AT840" s="216" t="s">
        <v>183</v>
      </c>
      <c r="AU840" s="216" t="s">
        <v>82</v>
      </c>
      <c r="AV840" s="11" t="s">
        <v>80</v>
      </c>
      <c r="AW840" s="11" t="s">
        <v>35</v>
      </c>
      <c r="AX840" s="11" t="s">
        <v>72</v>
      </c>
      <c r="AY840" s="216" t="s">
        <v>173</v>
      </c>
    </row>
    <row r="841" spans="2:51" s="11" customFormat="1" ht="13.5">
      <c r="B841" s="205"/>
      <c r="C841" s="206"/>
      <c r="D841" s="207" t="s">
        <v>183</v>
      </c>
      <c r="E841" s="208" t="s">
        <v>21</v>
      </c>
      <c r="F841" s="209" t="s">
        <v>1240</v>
      </c>
      <c r="G841" s="206"/>
      <c r="H841" s="210" t="s">
        <v>21</v>
      </c>
      <c r="I841" s="211"/>
      <c r="J841" s="206"/>
      <c r="K841" s="206"/>
      <c r="L841" s="212"/>
      <c r="M841" s="213"/>
      <c r="N841" s="214"/>
      <c r="O841" s="214"/>
      <c r="P841" s="214"/>
      <c r="Q841" s="214"/>
      <c r="R841" s="214"/>
      <c r="S841" s="214"/>
      <c r="T841" s="215"/>
      <c r="AT841" s="216" t="s">
        <v>183</v>
      </c>
      <c r="AU841" s="216" t="s">
        <v>82</v>
      </c>
      <c r="AV841" s="11" t="s">
        <v>80</v>
      </c>
      <c r="AW841" s="11" t="s">
        <v>35</v>
      </c>
      <c r="AX841" s="11" t="s">
        <v>72</v>
      </c>
      <c r="AY841" s="216" t="s">
        <v>173</v>
      </c>
    </row>
    <row r="842" spans="2:51" s="12" customFormat="1" ht="13.5">
      <c r="B842" s="217"/>
      <c r="C842" s="218"/>
      <c r="D842" s="207" t="s">
        <v>183</v>
      </c>
      <c r="E842" s="219" t="s">
        <v>21</v>
      </c>
      <c r="F842" s="220" t="s">
        <v>1244</v>
      </c>
      <c r="G842" s="218"/>
      <c r="H842" s="221">
        <v>40.26</v>
      </c>
      <c r="I842" s="222"/>
      <c r="J842" s="218"/>
      <c r="K842" s="218"/>
      <c r="L842" s="223"/>
      <c r="M842" s="224"/>
      <c r="N842" s="225"/>
      <c r="O842" s="225"/>
      <c r="P842" s="225"/>
      <c r="Q842" s="225"/>
      <c r="R842" s="225"/>
      <c r="S842" s="225"/>
      <c r="T842" s="226"/>
      <c r="AT842" s="227" t="s">
        <v>183</v>
      </c>
      <c r="AU842" s="227" t="s">
        <v>82</v>
      </c>
      <c r="AV842" s="12" t="s">
        <v>82</v>
      </c>
      <c r="AW842" s="12" t="s">
        <v>35</v>
      </c>
      <c r="AX842" s="12" t="s">
        <v>72</v>
      </c>
      <c r="AY842" s="227" t="s">
        <v>173</v>
      </c>
    </row>
    <row r="843" spans="2:51" s="11" customFormat="1" ht="13.5">
      <c r="B843" s="205"/>
      <c r="C843" s="206"/>
      <c r="D843" s="207" t="s">
        <v>183</v>
      </c>
      <c r="E843" s="208" t="s">
        <v>21</v>
      </c>
      <c r="F843" s="209" t="s">
        <v>723</v>
      </c>
      <c r="G843" s="206"/>
      <c r="H843" s="210" t="s">
        <v>21</v>
      </c>
      <c r="I843" s="211"/>
      <c r="J843" s="206"/>
      <c r="K843" s="206"/>
      <c r="L843" s="212"/>
      <c r="M843" s="213"/>
      <c r="N843" s="214"/>
      <c r="O843" s="214"/>
      <c r="P843" s="214"/>
      <c r="Q843" s="214"/>
      <c r="R843" s="214"/>
      <c r="S843" s="214"/>
      <c r="T843" s="215"/>
      <c r="AT843" s="216" t="s">
        <v>183</v>
      </c>
      <c r="AU843" s="216" t="s">
        <v>82</v>
      </c>
      <c r="AV843" s="11" t="s">
        <v>80</v>
      </c>
      <c r="AW843" s="11" t="s">
        <v>35</v>
      </c>
      <c r="AX843" s="11" t="s">
        <v>72</v>
      </c>
      <c r="AY843" s="216" t="s">
        <v>173</v>
      </c>
    </row>
    <row r="844" spans="2:51" s="11" customFormat="1" ht="13.5">
      <c r="B844" s="205"/>
      <c r="C844" s="206"/>
      <c r="D844" s="207" t="s">
        <v>183</v>
      </c>
      <c r="E844" s="208" t="s">
        <v>21</v>
      </c>
      <c r="F844" s="209" t="s">
        <v>694</v>
      </c>
      <c r="G844" s="206"/>
      <c r="H844" s="210" t="s">
        <v>21</v>
      </c>
      <c r="I844" s="211"/>
      <c r="J844" s="206"/>
      <c r="K844" s="206"/>
      <c r="L844" s="212"/>
      <c r="M844" s="213"/>
      <c r="N844" s="214"/>
      <c r="O844" s="214"/>
      <c r="P844" s="214"/>
      <c r="Q844" s="214"/>
      <c r="R844" s="214"/>
      <c r="S844" s="214"/>
      <c r="T844" s="215"/>
      <c r="AT844" s="216" t="s">
        <v>183</v>
      </c>
      <c r="AU844" s="216" t="s">
        <v>82</v>
      </c>
      <c r="AV844" s="11" t="s">
        <v>80</v>
      </c>
      <c r="AW844" s="11" t="s">
        <v>35</v>
      </c>
      <c r="AX844" s="11" t="s">
        <v>72</v>
      </c>
      <c r="AY844" s="216" t="s">
        <v>173</v>
      </c>
    </row>
    <row r="845" spans="2:51" s="11" customFormat="1" ht="13.5">
      <c r="B845" s="205"/>
      <c r="C845" s="206"/>
      <c r="D845" s="207" t="s">
        <v>183</v>
      </c>
      <c r="E845" s="208" t="s">
        <v>21</v>
      </c>
      <c r="F845" s="209" t="s">
        <v>1240</v>
      </c>
      <c r="G845" s="206"/>
      <c r="H845" s="210" t="s">
        <v>21</v>
      </c>
      <c r="I845" s="211"/>
      <c r="J845" s="206"/>
      <c r="K845" s="206"/>
      <c r="L845" s="212"/>
      <c r="M845" s="213"/>
      <c r="N845" s="214"/>
      <c r="O845" s="214"/>
      <c r="P845" s="214"/>
      <c r="Q845" s="214"/>
      <c r="R845" s="214"/>
      <c r="S845" s="214"/>
      <c r="T845" s="215"/>
      <c r="AT845" s="216" t="s">
        <v>183</v>
      </c>
      <c r="AU845" s="216" t="s">
        <v>82</v>
      </c>
      <c r="AV845" s="11" t="s">
        <v>80</v>
      </c>
      <c r="AW845" s="11" t="s">
        <v>35</v>
      </c>
      <c r="AX845" s="11" t="s">
        <v>72</v>
      </c>
      <c r="AY845" s="216" t="s">
        <v>173</v>
      </c>
    </row>
    <row r="846" spans="2:51" s="12" customFormat="1" ht="13.5">
      <c r="B846" s="217"/>
      <c r="C846" s="218"/>
      <c r="D846" s="207" t="s">
        <v>183</v>
      </c>
      <c r="E846" s="219" t="s">
        <v>21</v>
      </c>
      <c r="F846" s="220" t="s">
        <v>1245</v>
      </c>
      <c r="G846" s="218"/>
      <c r="H846" s="221">
        <v>14.069</v>
      </c>
      <c r="I846" s="222"/>
      <c r="J846" s="218"/>
      <c r="K846" s="218"/>
      <c r="L846" s="223"/>
      <c r="M846" s="224"/>
      <c r="N846" s="225"/>
      <c r="O846" s="225"/>
      <c r="P846" s="225"/>
      <c r="Q846" s="225"/>
      <c r="R846" s="225"/>
      <c r="S846" s="225"/>
      <c r="T846" s="226"/>
      <c r="AT846" s="227" t="s">
        <v>183</v>
      </c>
      <c r="AU846" s="227" t="s">
        <v>82</v>
      </c>
      <c r="AV846" s="12" t="s">
        <v>82</v>
      </c>
      <c r="AW846" s="12" t="s">
        <v>35</v>
      </c>
      <c r="AX846" s="12" t="s">
        <v>72</v>
      </c>
      <c r="AY846" s="227" t="s">
        <v>173</v>
      </c>
    </row>
    <row r="847" spans="2:51" s="11" customFormat="1" ht="13.5">
      <c r="B847" s="205"/>
      <c r="C847" s="206"/>
      <c r="D847" s="207" t="s">
        <v>183</v>
      </c>
      <c r="E847" s="208" t="s">
        <v>21</v>
      </c>
      <c r="F847" s="209" t="s">
        <v>723</v>
      </c>
      <c r="G847" s="206"/>
      <c r="H847" s="210" t="s">
        <v>21</v>
      </c>
      <c r="I847" s="211"/>
      <c r="J847" s="206"/>
      <c r="K847" s="206"/>
      <c r="L847" s="212"/>
      <c r="M847" s="213"/>
      <c r="N847" s="214"/>
      <c r="O847" s="214"/>
      <c r="P847" s="214"/>
      <c r="Q847" s="214"/>
      <c r="R847" s="214"/>
      <c r="S847" s="214"/>
      <c r="T847" s="215"/>
      <c r="AT847" s="216" t="s">
        <v>183</v>
      </c>
      <c r="AU847" s="216" t="s">
        <v>82</v>
      </c>
      <c r="AV847" s="11" t="s">
        <v>80</v>
      </c>
      <c r="AW847" s="11" t="s">
        <v>35</v>
      </c>
      <c r="AX847" s="11" t="s">
        <v>72</v>
      </c>
      <c r="AY847" s="216" t="s">
        <v>173</v>
      </c>
    </row>
    <row r="848" spans="2:51" s="11" customFormat="1" ht="13.5">
      <c r="B848" s="205"/>
      <c r="C848" s="206"/>
      <c r="D848" s="207" t="s">
        <v>183</v>
      </c>
      <c r="E848" s="208" t="s">
        <v>21</v>
      </c>
      <c r="F848" s="209" t="s">
        <v>709</v>
      </c>
      <c r="G848" s="206"/>
      <c r="H848" s="210" t="s">
        <v>21</v>
      </c>
      <c r="I848" s="211"/>
      <c r="J848" s="206"/>
      <c r="K848" s="206"/>
      <c r="L848" s="212"/>
      <c r="M848" s="213"/>
      <c r="N848" s="214"/>
      <c r="O848" s="214"/>
      <c r="P848" s="214"/>
      <c r="Q848" s="214"/>
      <c r="R848" s="214"/>
      <c r="S848" s="214"/>
      <c r="T848" s="215"/>
      <c r="AT848" s="216" t="s">
        <v>183</v>
      </c>
      <c r="AU848" s="216" t="s">
        <v>82</v>
      </c>
      <c r="AV848" s="11" t="s">
        <v>80</v>
      </c>
      <c r="AW848" s="11" t="s">
        <v>35</v>
      </c>
      <c r="AX848" s="11" t="s">
        <v>72</v>
      </c>
      <c r="AY848" s="216" t="s">
        <v>173</v>
      </c>
    </row>
    <row r="849" spans="2:51" s="11" customFormat="1" ht="13.5">
      <c r="B849" s="205"/>
      <c r="C849" s="206"/>
      <c r="D849" s="207" t="s">
        <v>183</v>
      </c>
      <c r="E849" s="208" t="s">
        <v>21</v>
      </c>
      <c r="F849" s="209" t="s">
        <v>1240</v>
      </c>
      <c r="G849" s="206"/>
      <c r="H849" s="210" t="s">
        <v>21</v>
      </c>
      <c r="I849" s="211"/>
      <c r="J849" s="206"/>
      <c r="K849" s="206"/>
      <c r="L849" s="212"/>
      <c r="M849" s="213"/>
      <c r="N849" s="214"/>
      <c r="O849" s="214"/>
      <c r="P849" s="214"/>
      <c r="Q849" s="214"/>
      <c r="R849" s="214"/>
      <c r="S849" s="214"/>
      <c r="T849" s="215"/>
      <c r="AT849" s="216" t="s">
        <v>183</v>
      </c>
      <c r="AU849" s="216" t="s">
        <v>82</v>
      </c>
      <c r="AV849" s="11" t="s">
        <v>80</v>
      </c>
      <c r="AW849" s="11" t="s">
        <v>35</v>
      </c>
      <c r="AX849" s="11" t="s">
        <v>72</v>
      </c>
      <c r="AY849" s="216" t="s">
        <v>173</v>
      </c>
    </row>
    <row r="850" spans="2:51" s="12" customFormat="1" ht="13.5">
      <c r="B850" s="217"/>
      <c r="C850" s="218"/>
      <c r="D850" s="207" t="s">
        <v>183</v>
      </c>
      <c r="E850" s="219" t="s">
        <v>21</v>
      </c>
      <c r="F850" s="220" t="s">
        <v>1246</v>
      </c>
      <c r="G850" s="218"/>
      <c r="H850" s="221">
        <v>21.957</v>
      </c>
      <c r="I850" s="222"/>
      <c r="J850" s="218"/>
      <c r="K850" s="218"/>
      <c r="L850" s="223"/>
      <c r="M850" s="224"/>
      <c r="N850" s="225"/>
      <c r="O850" s="225"/>
      <c r="P850" s="225"/>
      <c r="Q850" s="225"/>
      <c r="R850" s="225"/>
      <c r="S850" s="225"/>
      <c r="T850" s="226"/>
      <c r="AT850" s="227" t="s">
        <v>183</v>
      </c>
      <c r="AU850" s="227" t="s">
        <v>82</v>
      </c>
      <c r="AV850" s="12" t="s">
        <v>82</v>
      </c>
      <c r="AW850" s="12" t="s">
        <v>35</v>
      </c>
      <c r="AX850" s="12" t="s">
        <v>72</v>
      </c>
      <c r="AY850" s="227" t="s">
        <v>173</v>
      </c>
    </row>
    <row r="851" spans="2:51" s="11" customFormat="1" ht="13.5">
      <c r="B851" s="205"/>
      <c r="C851" s="206"/>
      <c r="D851" s="207" t="s">
        <v>183</v>
      </c>
      <c r="E851" s="208" t="s">
        <v>21</v>
      </c>
      <c r="F851" s="209" t="s">
        <v>723</v>
      </c>
      <c r="G851" s="206"/>
      <c r="H851" s="210" t="s">
        <v>21</v>
      </c>
      <c r="I851" s="211"/>
      <c r="J851" s="206"/>
      <c r="K851" s="206"/>
      <c r="L851" s="212"/>
      <c r="M851" s="213"/>
      <c r="N851" s="214"/>
      <c r="O851" s="214"/>
      <c r="P851" s="214"/>
      <c r="Q851" s="214"/>
      <c r="R851" s="214"/>
      <c r="S851" s="214"/>
      <c r="T851" s="215"/>
      <c r="AT851" s="216" t="s">
        <v>183</v>
      </c>
      <c r="AU851" s="216" t="s">
        <v>82</v>
      </c>
      <c r="AV851" s="11" t="s">
        <v>80</v>
      </c>
      <c r="AW851" s="11" t="s">
        <v>35</v>
      </c>
      <c r="AX851" s="11" t="s">
        <v>72</v>
      </c>
      <c r="AY851" s="216" t="s">
        <v>173</v>
      </c>
    </row>
    <row r="852" spans="2:51" s="11" customFormat="1" ht="13.5">
      <c r="B852" s="205"/>
      <c r="C852" s="206"/>
      <c r="D852" s="207" t="s">
        <v>183</v>
      </c>
      <c r="E852" s="208" t="s">
        <v>21</v>
      </c>
      <c r="F852" s="209" t="s">
        <v>312</v>
      </c>
      <c r="G852" s="206"/>
      <c r="H852" s="210" t="s">
        <v>21</v>
      </c>
      <c r="I852" s="211"/>
      <c r="J852" s="206"/>
      <c r="K852" s="206"/>
      <c r="L852" s="212"/>
      <c r="M852" s="213"/>
      <c r="N852" s="214"/>
      <c r="O852" s="214"/>
      <c r="P852" s="214"/>
      <c r="Q852" s="214"/>
      <c r="R852" s="214"/>
      <c r="S852" s="214"/>
      <c r="T852" s="215"/>
      <c r="AT852" s="216" t="s">
        <v>183</v>
      </c>
      <c r="AU852" s="216" t="s">
        <v>82</v>
      </c>
      <c r="AV852" s="11" t="s">
        <v>80</v>
      </c>
      <c r="AW852" s="11" t="s">
        <v>35</v>
      </c>
      <c r="AX852" s="11" t="s">
        <v>72</v>
      </c>
      <c r="AY852" s="216" t="s">
        <v>173</v>
      </c>
    </row>
    <row r="853" spans="2:51" s="11" customFormat="1" ht="13.5">
      <c r="B853" s="205"/>
      <c r="C853" s="206"/>
      <c r="D853" s="207" t="s">
        <v>183</v>
      </c>
      <c r="E853" s="208" t="s">
        <v>21</v>
      </c>
      <c r="F853" s="209" t="s">
        <v>1240</v>
      </c>
      <c r="G853" s="206"/>
      <c r="H853" s="210" t="s">
        <v>21</v>
      </c>
      <c r="I853" s="211"/>
      <c r="J853" s="206"/>
      <c r="K853" s="206"/>
      <c r="L853" s="212"/>
      <c r="M853" s="213"/>
      <c r="N853" s="214"/>
      <c r="O853" s="214"/>
      <c r="P853" s="214"/>
      <c r="Q853" s="214"/>
      <c r="R853" s="214"/>
      <c r="S853" s="214"/>
      <c r="T853" s="215"/>
      <c r="AT853" s="216" t="s">
        <v>183</v>
      </c>
      <c r="AU853" s="216" t="s">
        <v>82</v>
      </c>
      <c r="AV853" s="11" t="s">
        <v>80</v>
      </c>
      <c r="AW853" s="11" t="s">
        <v>35</v>
      </c>
      <c r="AX853" s="11" t="s">
        <v>72</v>
      </c>
      <c r="AY853" s="216" t="s">
        <v>173</v>
      </c>
    </row>
    <row r="854" spans="2:51" s="12" customFormat="1" ht="13.5">
      <c r="B854" s="217"/>
      <c r="C854" s="218"/>
      <c r="D854" s="207" t="s">
        <v>183</v>
      </c>
      <c r="E854" s="219" t="s">
        <v>21</v>
      </c>
      <c r="F854" s="220" t="s">
        <v>1247</v>
      </c>
      <c r="G854" s="218"/>
      <c r="H854" s="221">
        <v>62.147</v>
      </c>
      <c r="I854" s="222"/>
      <c r="J854" s="218"/>
      <c r="K854" s="218"/>
      <c r="L854" s="223"/>
      <c r="M854" s="224"/>
      <c r="N854" s="225"/>
      <c r="O854" s="225"/>
      <c r="P854" s="225"/>
      <c r="Q854" s="225"/>
      <c r="R854" s="225"/>
      <c r="S854" s="225"/>
      <c r="T854" s="226"/>
      <c r="AT854" s="227" t="s">
        <v>183</v>
      </c>
      <c r="AU854" s="227" t="s">
        <v>82</v>
      </c>
      <c r="AV854" s="12" t="s">
        <v>82</v>
      </c>
      <c r="AW854" s="12" t="s">
        <v>35</v>
      </c>
      <c r="AX854" s="12" t="s">
        <v>72</v>
      </c>
      <c r="AY854" s="227" t="s">
        <v>173</v>
      </c>
    </row>
    <row r="855" spans="2:51" s="11" customFormat="1" ht="13.5">
      <c r="B855" s="205"/>
      <c r="C855" s="206"/>
      <c r="D855" s="207" t="s">
        <v>183</v>
      </c>
      <c r="E855" s="208" t="s">
        <v>21</v>
      </c>
      <c r="F855" s="209" t="s">
        <v>723</v>
      </c>
      <c r="G855" s="206"/>
      <c r="H855" s="210" t="s">
        <v>21</v>
      </c>
      <c r="I855" s="211"/>
      <c r="J855" s="206"/>
      <c r="K855" s="206"/>
      <c r="L855" s="212"/>
      <c r="M855" s="213"/>
      <c r="N855" s="214"/>
      <c r="O855" s="214"/>
      <c r="P855" s="214"/>
      <c r="Q855" s="214"/>
      <c r="R855" s="214"/>
      <c r="S855" s="214"/>
      <c r="T855" s="215"/>
      <c r="AT855" s="216" t="s">
        <v>183</v>
      </c>
      <c r="AU855" s="216" t="s">
        <v>82</v>
      </c>
      <c r="AV855" s="11" t="s">
        <v>80</v>
      </c>
      <c r="AW855" s="11" t="s">
        <v>35</v>
      </c>
      <c r="AX855" s="11" t="s">
        <v>72</v>
      </c>
      <c r="AY855" s="216" t="s">
        <v>173</v>
      </c>
    </row>
    <row r="856" spans="2:51" s="11" customFormat="1" ht="13.5">
      <c r="B856" s="205"/>
      <c r="C856" s="206"/>
      <c r="D856" s="207" t="s">
        <v>183</v>
      </c>
      <c r="E856" s="208" t="s">
        <v>21</v>
      </c>
      <c r="F856" s="209" t="s">
        <v>309</v>
      </c>
      <c r="G856" s="206"/>
      <c r="H856" s="210" t="s">
        <v>21</v>
      </c>
      <c r="I856" s="211"/>
      <c r="J856" s="206"/>
      <c r="K856" s="206"/>
      <c r="L856" s="212"/>
      <c r="M856" s="213"/>
      <c r="N856" s="214"/>
      <c r="O856" s="214"/>
      <c r="P856" s="214"/>
      <c r="Q856" s="214"/>
      <c r="R856" s="214"/>
      <c r="S856" s="214"/>
      <c r="T856" s="215"/>
      <c r="AT856" s="216" t="s">
        <v>183</v>
      </c>
      <c r="AU856" s="216" t="s">
        <v>82</v>
      </c>
      <c r="AV856" s="11" t="s">
        <v>80</v>
      </c>
      <c r="AW856" s="11" t="s">
        <v>35</v>
      </c>
      <c r="AX856" s="11" t="s">
        <v>72</v>
      </c>
      <c r="AY856" s="216" t="s">
        <v>173</v>
      </c>
    </row>
    <row r="857" spans="2:51" s="11" customFormat="1" ht="13.5">
      <c r="B857" s="205"/>
      <c r="C857" s="206"/>
      <c r="D857" s="207" t="s">
        <v>183</v>
      </c>
      <c r="E857" s="208" t="s">
        <v>21</v>
      </c>
      <c r="F857" s="209" t="s">
        <v>1240</v>
      </c>
      <c r="G857" s="206"/>
      <c r="H857" s="210" t="s">
        <v>21</v>
      </c>
      <c r="I857" s="211"/>
      <c r="J857" s="206"/>
      <c r="K857" s="206"/>
      <c r="L857" s="212"/>
      <c r="M857" s="213"/>
      <c r="N857" s="214"/>
      <c r="O857" s="214"/>
      <c r="P857" s="214"/>
      <c r="Q857" s="214"/>
      <c r="R857" s="214"/>
      <c r="S857" s="214"/>
      <c r="T857" s="215"/>
      <c r="AT857" s="216" t="s">
        <v>183</v>
      </c>
      <c r="AU857" s="216" t="s">
        <v>82</v>
      </c>
      <c r="AV857" s="11" t="s">
        <v>80</v>
      </c>
      <c r="AW857" s="11" t="s">
        <v>35</v>
      </c>
      <c r="AX857" s="11" t="s">
        <v>72</v>
      </c>
      <c r="AY857" s="216" t="s">
        <v>173</v>
      </c>
    </row>
    <row r="858" spans="2:51" s="12" customFormat="1" ht="13.5">
      <c r="B858" s="217"/>
      <c r="C858" s="218"/>
      <c r="D858" s="207" t="s">
        <v>183</v>
      </c>
      <c r="E858" s="219" t="s">
        <v>21</v>
      </c>
      <c r="F858" s="220" t="s">
        <v>1248</v>
      </c>
      <c r="G858" s="218"/>
      <c r="H858" s="221">
        <v>10.912</v>
      </c>
      <c r="I858" s="222"/>
      <c r="J858" s="218"/>
      <c r="K858" s="218"/>
      <c r="L858" s="223"/>
      <c r="M858" s="224"/>
      <c r="N858" s="225"/>
      <c r="O858" s="225"/>
      <c r="P858" s="225"/>
      <c r="Q858" s="225"/>
      <c r="R858" s="225"/>
      <c r="S858" s="225"/>
      <c r="T858" s="226"/>
      <c r="AT858" s="227" t="s">
        <v>183</v>
      </c>
      <c r="AU858" s="227" t="s">
        <v>82</v>
      </c>
      <c r="AV858" s="12" t="s">
        <v>82</v>
      </c>
      <c r="AW858" s="12" t="s">
        <v>35</v>
      </c>
      <c r="AX858" s="12" t="s">
        <v>72</v>
      </c>
      <c r="AY858" s="227" t="s">
        <v>173</v>
      </c>
    </row>
    <row r="859" spans="2:51" s="11" customFormat="1" ht="13.5">
      <c r="B859" s="205"/>
      <c r="C859" s="206"/>
      <c r="D859" s="207" t="s">
        <v>183</v>
      </c>
      <c r="E859" s="208" t="s">
        <v>21</v>
      </c>
      <c r="F859" s="209" t="s">
        <v>723</v>
      </c>
      <c r="G859" s="206"/>
      <c r="H859" s="210" t="s">
        <v>21</v>
      </c>
      <c r="I859" s="211"/>
      <c r="J859" s="206"/>
      <c r="K859" s="206"/>
      <c r="L859" s="212"/>
      <c r="M859" s="213"/>
      <c r="N859" s="214"/>
      <c r="O859" s="214"/>
      <c r="P859" s="214"/>
      <c r="Q859" s="214"/>
      <c r="R859" s="214"/>
      <c r="S859" s="214"/>
      <c r="T859" s="215"/>
      <c r="AT859" s="216" t="s">
        <v>183</v>
      </c>
      <c r="AU859" s="216" t="s">
        <v>82</v>
      </c>
      <c r="AV859" s="11" t="s">
        <v>80</v>
      </c>
      <c r="AW859" s="11" t="s">
        <v>35</v>
      </c>
      <c r="AX859" s="11" t="s">
        <v>72</v>
      </c>
      <c r="AY859" s="216" t="s">
        <v>173</v>
      </c>
    </row>
    <row r="860" spans="2:51" s="11" customFormat="1" ht="13.5">
      <c r="B860" s="205"/>
      <c r="C860" s="206"/>
      <c r="D860" s="207" t="s">
        <v>183</v>
      </c>
      <c r="E860" s="208" t="s">
        <v>21</v>
      </c>
      <c r="F860" s="209" t="s">
        <v>226</v>
      </c>
      <c r="G860" s="206"/>
      <c r="H860" s="210" t="s">
        <v>21</v>
      </c>
      <c r="I860" s="211"/>
      <c r="J860" s="206"/>
      <c r="K860" s="206"/>
      <c r="L860" s="212"/>
      <c r="M860" s="213"/>
      <c r="N860" s="214"/>
      <c r="O860" s="214"/>
      <c r="P860" s="214"/>
      <c r="Q860" s="214"/>
      <c r="R860" s="214"/>
      <c r="S860" s="214"/>
      <c r="T860" s="215"/>
      <c r="AT860" s="216" t="s">
        <v>183</v>
      </c>
      <c r="AU860" s="216" t="s">
        <v>82</v>
      </c>
      <c r="AV860" s="11" t="s">
        <v>80</v>
      </c>
      <c r="AW860" s="11" t="s">
        <v>35</v>
      </c>
      <c r="AX860" s="11" t="s">
        <v>72</v>
      </c>
      <c r="AY860" s="216" t="s">
        <v>173</v>
      </c>
    </row>
    <row r="861" spans="2:51" s="11" customFormat="1" ht="13.5">
      <c r="B861" s="205"/>
      <c r="C861" s="206"/>
      <c r="D861" s="207" t="s">
        <v>183</v>
      </c>
      <c r="E861" s="208" t="s">
        <v>21</v>
      </c>
      <c r="F861" s="209" t="s">
        <v>1240</v>
      </c>
      <c r="G861" s="206"/>
      <c r="H861" s="210" t="s">
        <v>21</v>
      </c>
      <c r="I861" s="211"/>
      <c r="J861" s="206"/>
      <c r="K861" s="206"/>
      <c r="L861" s="212"/>
      <c r="M861" s="213"/>
      <c r="N861" s="214"/>
      <c r="O861" s="214"/>
      <c r="P861" s="214"/>
      <c r="Q861" s="214"/>
      <c r="R861" s="214"/>
      <c r="S861" s="214"/>
      <c r="T861" s="215"/>
      <c r="AT861" s="216" t="s">
        <v>183</v>
      </c>
      <c r="AU861" s="216" t="s">
        <v>82</v>
      </c>
      <c r="AV861" s="11" t="s">
        <v>80</v>
      </c>
      <c r="AW861" s="11" t="s">
        <v>35</v>
      </c>
      <c r="AX861" s="11" t="s">
        <v>72</v>
      </c>
      <c r="AY861" s="216" t="s">
        <v>173</v>
      </c>
    </row>
    <row r="862" spans="2:51" s="12" customFormat="1" ht="13.5">
      <c r="B862" s="217"/>
      <c r="C862" s="218"/>
      <c r="D862" s="207" t="s">
        <v>183</v>
      </c>
      <c r="E862" s="219" t="s">
        <v>21</v>
      </c>
      <c r="F862" s="220" t="s">
        <v>1249</v>
      </c>
      <c r="G862" s="218"/>
      <c r="H862" s="221">
        <v>31.494</v>
      </c>
      <c r="I862" s="222"/>
      <c r="J862" s="218"/>
      <c r="K862" s="218"/>
      <c r="L862" s="223"/>
      <c r="M862" s="224"/>
      <c r="N862" s="225"/>
      <c r="O862" s="225"/>
      <c r="P862" s="225"/>
      <c r="Q862" s="225"/>
      <c r="R862" s="225"/>
      <c r="S862" s="225"/>
      <c r="T862" s="226"/>
      <c r="AT862" s="227" t="s">
        <v>183</v>
      </c>
      <c r="AU862" s="227" t="s">
        <v>82</v>
      </c>
      <c r="AV862" s="12" t="s">
        <v>82</v>
      </c>
      <c r="AW862" s="12" t="s">
        <v>35</v>
      </c>
      <c r="AX862" s="12" t="s">
        <v>72</v>
      </c>
      <c r="AY862" s="227" t="s">
        <v>173</v>
      </c>
    </row>
    <row r="863" spans="2:51" s="11" customFormat="1" ht="13.5">
      <c r="B863" s="205"/>
      <c r="C863" s="206"/>
      <c r="D863" s="207" t="s">
        <v>183</v>
      </c>
      <c r="E863" s="208" t="s">
        <v>21</v>
      </c>
      <c r="F863" s="209" t="s">
        <v>723</v>
      </c>
      <c r="G863" s="206"/>
      <c r="H863" s="210" t="s">
        <v>21</v>
      </c>
      <c r="I863" s="211"/>
      <c r="J863" s="206"/>
      <c r="K863" s="206"/>
      <c r="L863" s="212"/>
      <c r="M863" s="213"/>
      <c r="N863" s="214"/>
      <c r="O863" s="214"/>
      <c r="P863" s="214"/>
      <c r="Q863" s="214"/>
      <c r="R863" s="214"/>
      <c r="S863" s="214"/>
      <c r="T863" s="215"/>
      <c r="AT863" s="216" t="s">
        <v>183</v>
      </c>
      <c r="AU863" s="216" t="s">
        <v>82</v>
      </c>
      <c r="AV863" s="11" t="s">
        <v>80</v>
      </c>
      <c r="AW863" s="11" t="s">
        <v>35</v>
      </c>
      <c r="AX863" s="11" t="s">
        <v>72</v>
      </c>
      <c r="AY863" s="216" t="s">
        <v>173</v>
      </c>
    </row>
    <row r="864" spans="2:51" s="11" customFormat="1" ht="13.5">
      <c r="B864" s="205"/>
      <c r="C864" s="206"/>
      <c r="D864" s="207" t="s">
        <v>183</v>
      </c>
      <c r="E864" s="208" t="s">
        <v>21</v>
      </c>
      <c r="F864" s="209" t="s">
        <v>848</v>
      </c>
      <c r="G864" s="206"/>
      <c r="H864" s="210" t="s">
        <v>21</v>
      </c>
      <c r="I864" s="211"/>
      <c r="J864" s="206"/>
      <c r="K864" s="206"/>
      <c r="L864" s="212"/>
      <c r="M864" s="213"/>
      <c r="N864" s="214"/>
      <c r="O864" s="214"/>
      <c r="P864" s="214"/>
      <c r="Q864" s="214"/>
      <c r="R864" s="214"/>
      <c r="S864" s="214"/>
      <c r="T864" s="215"/>
      <c r="AT864" s="216" t="s">
        <v>183</v>
      </c>
      <c r="AU864" s="216" t="s">
        <v>82</v>
      </c>
      <c r="AV864" s="11" t="s">
        <v>80</v>
      </c>
      <c r="AW864" s="11" t="s">
        <v>35</v>
      </c>
      <c r="AX864" s="11" t="s">
        <v>72</v>
      </c>
      <c r="AY864" s="216" t="s">
        <v>173</v>
      </c>
    </row>
    <row r="865" spans="2:51" s="11" customFormat="1" ht="13.5">
      <c r="B865" s="205"/>
      <c r="C865" s="206"/>
      <c r="D865" s="207" t="s">
        <v>183</v>
      </c>
      <c r="E865" s="208" t="s">
        <v>21</v>
      </c>
      <c r="F865" s="209" t="s">
        <v>1240</v>
      </c>
      <c r="G865" s="206"/>
      <c r="H865" s="210" t="s">
        <v>21</v>
      </c>
      <c r="I865" s="211"/>
      <c r="J865" s="206"/>
      <c r="K865" s="206"/>
      <c r="L865" s="212"/>
      <c r="M865" s="213"/>
      <c r="N865" s="214"/>
      <c r="O865" s="214"/>
      <c r="P865" s="214"/>
      <c r="Q865" s="214"/>
      <c r="R865" s="214"/>
      <c r="S865" s="214"/>
      <c r="T865" s="215"/>
      <c r="AT865" s="216" t="s">
        <v>183</v>
      </c>
      <c r="AU865" s="216" t="s">
        <v>82</v>
      </c>
      <c r="AV865" s="11" t="s">
        <v>80</v>
      </c>
      <c r="AW865" s="11" t="s">
        <v>35</v>
      </c>
      <c r="AX865" s="11" t="s">
        <v>72</v>
      </c>
      <c r="AY865" s="216" t="s">
        <v>173</v>
      </c>
    </row>
    <row r="866" spans="2:51" s="12" customFormat="1" ht="13.5">
      <c r="B866" s="217"/>
      <c r="C866" s="218"/>
      <c r="D866" s="207" t="s">
        <v>183</v>
      </c>
      <c r="E866" s="219" t="s">
        <v>21</v>
      </c>
      <c r="F866" s="220" t="s">
        <v>1250</v>
      </c>
      <c r="G866" s="218"/>
      <c r="H866" s="221">
        <v>22.975</v>
      </c>
      <c r="I866" s="222"/>
      <c r="J866" s="218"/>
      <c r="K866" s="218"/>
      <c r="L866" s="223"/>
      <c r="M866" s="224"/>
      <c r="N866" s="225"/>
      <c r="O866" s="225"/>
      <c r="P866" s="225"/>
      <c r="Q866" s="225"/>
      <c r="R866" s="225"/>
      <c r="S866" s="225"/>
      <c r="T866" s="226"/>
      <c r="AT866" s="227" t="s">
        <v>183</v>
      </c>
      <c r="AU866" s="227" t="s">
        <v>82</v>
      </c>
      <c r="AV866" s="12" t="s">
        <v>82</v>
      </c>
      <c r="AW866" s="12" t="s">
        <v>35</v>
      </c>
      <c r="AX866" s="12" t="s">
        <v>72</v>
      </c>
      <c r="AY866" s="227" t="s">
        <v>173</v>
      </c>
    </row>
    <row r="867" spans="2:51" s="11" customFormat="1" ht="13.5">
      <c r="B867" s="205"/>
      <c r="C867" s="206"/>
      <c r="D867" s="207" t="s">
        <v>183</v>
      </c>
      <c r="E867" s="208" t="s">
        <v>21</v>
      </c>
      <c r="F867" s="209" t="s">
        <v>723</v>
      </c>
      <c r="G867" s="206"/>
      <c r="H867" s="210" t="s">
        <v>21</v>
      </c>
      <c r="I867" s="211"/>
      <c r="J867" s="206"/>
      <c r="K867" s="206"/>
      <c r="L867" s="212"/>
      <c r="M867" s="213"/>
      <c r="N867" s="214"/>
      <c r="O867" s="214"/>
      <c r="P867" s="214"/>
      <c r="Q867" s="214"/>
      <c r="R867" s="214"/>
      <c r="S867" s="214"/>
      <c r="T867" s="215"/>
      <c r="AT867" s="216" t="s">
        <v>183</v>
      </c>
      <c r="AU867" s="216" t="s">
        <v>82</v>
      </c>
      <c r="AV867" s="11" t="s">
        <v>80</v>
      </c>
      <c r="AW867" s="11" t="s">
        <v>35</v>
      </c>
      <c r="AX867" s="11" t="s">
        <v>72</v>
      </c>
      <c r="AY867" s="216" t="s">
        <v>173</v>
      </c>
    </row>
    <row r="868" spans="2:51" s="11" customFormat="1" ht="13.5">
      <c r="B868" s="205"/>
      <c r="C868" s="206"/>
      <c r="D868" s="207" t="s">
        <v>183</v>
      </c>
      <c r="E868" s="208" t="s">
        <v>21</v>
      </c>
      <c r="F868" s="209" t="s">
        <v>413</v>
      </c>
      <c r="G868" s="206"/>
      <c r="H868" s="210" t="s">
        <v>21</v>
      </c>
      <c r="I868" s="211"/>
      <c r="J868" s="206"/>
      <c r="K868" s="206"/>
      <c r="L868" s="212"/>
      <c r="M868" s="213"/>
      <c r="N868" s="214"/>
      <c r="O868" s="214"/>
      <c r="P868" s="214"/>
      <c r="Q868" s="214"/>
      <c r="R868" s="214"/>
      <c r="S868" s="214"/>
      <c r="T868" s="215"/>
      <c r="AT868" s="216" t="s">
        <v>183</v>
      </c>
      <c r="AU868" s="216" t="s">
        <v>82</v>
      </c>
      <c r="AV868" s="11" t="s">
        <v>80</v>
      </c>
      <c r="AW868" s="11" t="s">
        <v>35</v>
      </c>
      <c r="AX868" s="11" t="s">
        <v>72</v>
      </c>
      <c r="AY868" s="216" t="s">
        <v>173</v>
      </c>
    </row>
    <row r="869" spans="2:51" s="11" customFormat="1" ht="13.5">
      <c r="B869" s="205"/>
      <c r="C869" s="206"/>
      <c r="D869" s="207" t="s">
        <v>183</v>
      </c>
      <c r="E869" s="208" t="s">
        <v>21</v>
      </c>
      <c r="F869" s="209" t="s">
        <v>1240</v>
      </c>
      <c r="G869" s="206"/>
      <c r="H869" s="210" t="s">
        <v>21</v>
      </c>
      <c r="I869" s="211"/>
      <c r="J869" s="206"/>
      <c r="K869" s="206"/>
      <c r="L869" s="212"/>
      <c r="M869" s="213"/>
      <c r="N869" s="214"/>
      <c r="O869" s="214"/>
      <c r="P869" s="214"/>
      <c r="Q869" s="214"/>
      <c r="R869" s="214"/>
      <c r="S869" s="214"/>
      <c r="T869" s="215"/>
      <c r="AT869" s="216" t="s">
        <v>183</v>
      </c>
      <c r="AU869" s="216" t="s">
        <v>82</v>
      </c>
      <c r="AV869" s="11" t="s">
        <v>80</v>
      </c>
      <c r="AW869" s="11" t="s">
        <v>35</v>
      </c>
      <c r="AX869" s="11" t="s">
        <v>72</v>
      </c>
      <c r="AY869" s="216" t="s">
        <v>173</v>
      </c>
    </row>
    <row r="870" spans="2:51" s="12" customFormat="1" ht="13.5">
      <c r="B870" s="217"/>
      <c r="C870" s="218"/>
      <c r="D870" s="207" t="s">
        <v>183</v>
      </c>
      <c r="E870" s="219" t="s">
        <v>21</v>
      </c>
      <c r="F870" s="220" t="s">
        <v>1251</v>
      </c>
      <c r="G870" s="218"/>
      <c r="H870" s="221">
        <v>59.104</v>
      </c>
      <c r="I870" s="222"/>
      <c r="J870" s="218"/>
      <c r="K870" s="218"/>
      <c r="L870" s="223"/>
      <c r="M870" s="224"/>
      <c r="N870" s="225"/>
      <c r="O870" s="225"/>
      <c r="P870" s="225"/>
      <c r="Q870" s="225"/>
      <c r="R870" s="225"/>
      <c r="S870" s="225"/>
      <c r="T870" s="226"/>
      <c r="AT870" s="227" t="s">
        <v>183</v>
      </c>
      <c r="AU870" s="227" t="s">
        <v>82</v>
      </c>
      <c r="AV870" s="12" t="s">
        <v>82</v>
      </c>
      <c r="AW870" s="12" t="s">
        <v>35</v>
      </c>
      <c r="AX870" s="12" t="s">
        <v>72</v>
      </c>
      <c r="AY870" s="227" t="s">
        <v>173</v>
      </c>
    </row>
    <row r="871" spans="2:51" s="11" customFormat="1" ht="13.5">
      <c r="B871" s="205"/>
      <c r="C871" s="206"/>
      <c r="D871" s="207" t="s">
        <v>183</v>
      </c>
      <c r="E871" s="208" t="s">
        <v>21</v>
      </c>
      <c r="F871" s="209" t="s">
        <v>723</v>
      </c>
      <c r="G871" s="206"/>
      <c r="H871" s="210" t="s">
        <v>21</v>
      </c>
      <c r="I871" s="211"/>
      <c r="J871" s="206"/>
      <c r="K871" s="206"/>
      <c r="L871" s="212"/>
      <c r="M871" s="213"/>
      <c r="N871" s="214"/>
      <c r="O871" s="214"/>
      <c r="P871" s="214"/>
      <c r="Q871" s="214"/>
      <c r="R871" s="214"/>
      <c r="S871" s="214"/>
      <c r="T871" s="215"/>
      <c r="AT871" s="216" t="s">
        <v>183</v>
      </c>
      <c r="AU871" s="216" t="s">
        <v>82</v>
      </c>
      <c r="AV871" s="11" t="s">
        <v>80</v>
      </c>
      <c r="AW871" s="11" t="s">
        <v>35</v>
      </c>
      <c r="AX871" s="11" t="s">
        <v>72</v>
      </c>
      <c r="AY871" s="216" t="s">
        <v>173</v>
      </c>
    </row>
    <row r="872" spans="2:51" s="11" customFormat="1" ht="13.5">
      <c r="B872" s="205"/>
      <c r="C872" s="206"/>
      <c r="D872" s="207" t="s">
        <v>183</v>
      </c>
      <c r="E872" s="208" t="s">
        <v>21</v>
      </c>
      <c r="F872" s="209" t="s">
        <v>235</v>
      </c>
      <c r="G872" s="206"/>
      <c r="H872" s="210" t="s">
        <v>21</v>
      </c>
      <c r="I872" s="211"/>
      <c r="J872" s="206"/>
      <c r="K872" s="206"/>
      <c r="L872" s="212"/>
      <c r="M872" s="213"/>
      <c r="N872" s="214"/>
      <c r="O872" s="214"/>
      <c r="P872" s="214"/>
      <c r="Q872" s="214"/>
      <c r="R872" s="214"/>
      <c r="S872" s="214"/>
      <c r="T872" s="215"/>
      <c r="AT872" s="216" t="s">
        <v>183</v>
      </c>
      <c r="AU872" s="216" t="s">
        <v>82</v>
      </c>
      <c r="AV872" s="11" t="s">
        <v>80</v>
      </c>
      <c r="AW872" s="11" t="s">
        <v>35</v>
      </c>
      <c r="AX872" s="11" t="s">
        <v>72</v>
      </c>
      <c r="AY872" s="216" t="s">
        <v>173</v>
      </c>
    </row>
    <row r="873" spans="2:51" s="11" customFormat="1" ht="13.5">
      <c r="B873" s="205"/>
      <c r="C873" s="206"/>
      <c r="D873" s="207" t="s">
        <v>183</v>
      </c>
      <c r="E873" s="208" t="s">
        <v>21</v>
      </c>
      <c r="F873" s="209" t="s">
        <v>1240</v>
      </c>
      <c r="G873" s="206"/>
      <c r="H873" s="210" t="s">
        <v>21</v>
      </c>
      <c r="I873" s="211"/>
      <c r="J873" s="206"/>
      <c r="K873" s="206"/>
      <c r="L873" s="212"/>
      <c r="M873" s="213"/>
      <c r="N873" s="214"/>
      <c r="O873" s="214"/>
      <c r="P873" s="214"/>
      <c r="Q873" s="214"/>
      <c r="R873" s="214"/>
      <c r="S873" s="214"/>
      <c r="T873" s="215"/>
      <c r="AT873" s="216" t="s">
        <v>183</v>
      </c>
      <c r="AU873" s="216" t="s">
        <v>82</v>
      </c>
      <c r="AV873" s="11" t="s">
        <v>80</v>
      </c>
      <c r="AW873" s="11" t="s">
        <v>35</v>
      </c>
      <c r="AX873" s="11" t="s">
        <v>72</v>
      </c>
      <c r="AY873" s="216" t="s">
        <v>173</v>
      </c>
    </row>
    <row r="874" spans="2:51" s="12" customFormat="1" ht="13.5">
      <c r="B874" s="217"/>
      <c r="C874" s="218"/>
      <c r="D874" s="207" t="s">
        <v>183</v>
      </c>
      <c r="E874" s="219" t="s">
        <v>21</v>
      </c>
      <c r="F874" s="220" t="s">
        <v>1252</v>
      </c>
      <c r="G874" s="218"/>
      <c r="H874" s="221">
        <v>79.494</v>
      </c>
      <c r="I874" s="222"/>
      <c r="J874" s="218"/>
      <c r="K874" s="218"/>
      <c r="L874" s="223"/>
      <c r="M874" s="224"/>
      <c r="N874" s="225"/>
      <c r="O874" s="225"/>
      <c r="P874" s="225"/>
      <c r="Q874" s="225"/>
      <c r="R874" s="225"/>
      <c r="S874" s="225"/>
      <c r="T874" s="226"/>
      <c r="AT874" s="227" t="s">
        <v>183</v>
      </c>
      <c r="AU874" s="227" t="s">
        <v>82</v>
      </c>
      <c r="AV874" s="12" t="s">
        <v>82</v>
      </c>
      <c r="AW874" s="12" t="s">
        <v>35</v>
      </c>
      <c r="AX874" s="12" t="s">
        <v>72</v>
      </c>
      <c r="AY874" s="227" t="s">
        <v>173</v>
      </c>
    </row>
    <row r="875" spans="2:51" s="11" customFormat="1" ht="13.5">
      <c r="B875" s="205"/>
      <c r="C875" s="206"/>
      <c r="D875" s="207" t="s">
        <v>183</v>
      </c>
      <c r="E875" s="208" t="s">
        <v>21</v>
      </c>
      <c r="F875" s="209" t="s">
        <v>723</v>
      </c>
      <c r="G875" s="206"/>
      <c r="H875" s="210" t="s">
        <v>21</v>
      </c>
      <c r="I875" s="211"/>
      <c r="J875" s="206"/>
      <c r="K875" s="206"/>
      <c r="L875" s="212"/>
      <c r="M875" s="213"/>
      <c r="N875" s="214"/>
      <c r="O875" s="214"/>
      <c r="P875" s="214"/>
      <c r="Q875" s="214"/>
      <c r="R875" s="214"/>
      <c r="S875" s="214"/>
      <c r="T875" s="215"/>
      <c r="AT875" s="216" t="s">
        <v>183</v>
      </c>
      <c r="AU875" s="216" t="s">
        <v>82</v>
      </c>
      <c r="AV875" s="11" t="s">
        <v>80</v>
      </c>
      <c r="AW875" s="11" t="s">
        <v>35</v>
      </c>
      <c r="AX875" s="11" t="s">
        <v>72</v>
      </c>
      <c r="AY875" s="216" t="s">
        <v>173</v>
      </c>
    </row>
    <row r="876" spans="2:51" s="11" customFormat="1" ht="13.5">
      <c r="B876" s="205"/>
      <c r="C876" s="206"/>
      <c r="D876" s="207" t="s">
        <v>183</v>
      </c>
      <c r="E876" s="208" t="s">
        <v>21</v>
      </c>
      <c r="F876" s="209" t="s">
        <v>418</v>
      </c>
      <c r="G876" s="206"/>
      <c r="H876" s="210" t="s">
        <v>21</v>
      </c>
      <c r="I876" s="211"/>
      <c r="J876" s="206"/>
      <c r="K876" s="206"/>
      <c r="L876" s="212"/>
      <c r="M876" s="213"/>
      <c r="N876" s="214"/>
      <c r="O876" s="214"/>
      <c r="P876" s="214"/>
      <c r="Q876" s="214"/>
      <c r="R876" s="214"/>
      <c r="S876" s="214"/>
      <c r="T876" s="215"/>
      <c r="AT876" s="216" t="s">
        <v>183</v>
      </c>
      <c r="AU876" s="216" t="s">
        <v>82</v>
      </c>
      <c r="AV876" s="11" t="s">
        <v>80</v>
      </c>
      <c r="AW876" s="11" t="s">
        <v>35</v>
      </c>
      <c r="AX876" s="11" t="s">
        <v>72</v>
      </c>
      <c r="AY876" s="216" t="s">
        <v>173</v>
      </c>
    </row>
    <row r="877" spans="2:51" s="11" customFormat="1" ht="13.5">
      <c r="B877" s="205"/>
      <c r="C877" s="206"/>
      <c r="D877" s="207" t="s">
        <v>183</v>
      </c>
      <c r="E877" s="208" t="s">
        <v>21</v>
      </c>
      <c r="F877" s="209" t="s">
        <v>1240</v>
      </c>
      <c r="G877" s="206"/>
      <c r="H877" s="210" t="s">
        <v>21</v>
      </c>
      <c r="I877" s="211"/>
      <c r="J877" s="206"/>
      <c r="K877" s="206"/>
      <c r="L877" s="212"/>
      <c r="M877" s="213"/>
      <c r="N877" s="214"/>
      <c r="O877" s="214"/>
      <c r="P877" s="214"/>
      <c r="Q877" s="214"/>
      <c r="R877" s="214"/>
      <c r="S877" s="214"/>
      <c r="T877" s="215"/>
      <c r="AT877" s="216" t="s">
        <v>183</v>
      </c>
      <c r="AU877" s="216" t="s">
        <v>82</v>
      </c>
      <c r="AV877" s="11" t="s">
        <v>80</v>
      </c>
      <c r="AW877" s="11" t="s">
        <v>35</v>
      </c>
      <c r="AX877" s="11" t="s">
        <v>72</v>
      </c>
      <c r="AY877" s="216" t="s">
        <v>173</v>
      </c>
    </row>
    <row r="878" spans="2:51" s="12" customFormat="1" ht="13.5">
      <c r="B878" s="217"/>
      <c r="C878" s="218"/>
      <c r="D878" s="207" t="s">
        <v>183</v>
      </c>
      <c r="E878" s="219" t="s">
        <v>21</v>
      </c>
      <c r="F878" s="220" t="s">
        <v>1253</v>
      </c>
      <c r="G878" s="218"/>
      <c r="H878" s="221">
        <v>37.262</v>
      </c>
      <c r="I878" s="222"/>
      <c r="J878" s="218"/>
      <c r="K878" s="218"/>
      <c r="L878" s="223"/>
      <c r="M878" s="224"/>
      <c r="N878" s="225"/>
      <c r="O878" s="225"/>
      <c r="P878" s="225"/>
      <c r="Q878" s="225"/>
      <c r="R878" s="225"/>
      <c r="S878" s="225"/>
      <c r="T878" s="226"/>
      <c r="AT878" s="227" t="s">
        <v>183</v>
      </c>
      <c r="AU878" s="227" t="s">
        <v>82</v>
      </c>
      <c r="AV878" s="12" t="s">
        <v>82</v>
      </c>
      <c r="AW878" s="12" t="s">
        <v>35</v>
      </c>
      <c r="AX878" s="12" t="s">
        <v>72</v>
      </c>
      <c r="AY878" s="227" t="s">
        <v>173</v>
      </c>
    </row>
    <row r="879" spans="2:51" s="11" customFormat="1" ht="13.5">
      <c r="B879" s="205"/>
      <c r="C879" s="206"/>
      <c r="D879" s="207" t="s">
        <v>183</v>
      </c>
      <c r="E879" s="208" t="s">
        <v>21</v>
      </c>
      <c r="F879" s="209" t="s">
        <v>723</v>
      </c>
      <c r="G879" s="206"/>
      <c r="H879" s="210" t="s">
        <v>21</v>
      </c>
      <c r="I879" s="211"/>
      <c r="J879" s="206"/>
      <c r="K879" s="206"/>
      <c r="L879" s="212"/>
      <c r="M879" s="213"/>
      <c r="N879" s="214"/>
      <c r="O879" s="214"/>
      <c r="P879" s="214"/>
      <c r="Q879" s="214"/>
      <c r="R879" s="214"/>
      <c r="S879" s="214"/>
      <c r="T879" s="215"/>
      <c r="AT879" s="216" t="s">
        <v>183</v>
      </c>
      <c r="AU879" s="216" t="s">
        <v>82</v>
      </c>
      <c r="AV879" s="11" t="s">
        <v>80</v>
      </c>
      <c r="AW879" s="11" t="s">
        <v>35</v>
      </c>
      <c r="AX879" s="11" t="s">
        <v>72</v>
      </c>
      <c r="AY879" s="216" t="s">
        <v>173</v>
      </c>
    </row>
    <row r="880" spans="2:51" s="11" customFormat="1" ht="13.5">
      <c r="B880" s="205"/>
      <c r="C880" s="206"/>
      <c r="D880" s="207" t="s">
        <v>183</v>
      </c>
      <c r="E880" s="208" t="s">
        <v>21</v>
      </c>
      <c r="F880" s="209" t="s">
        <v>420</v>
      </c>
      <c r="G880" s="206"/>
      <c r="H880" s="210" t="s">
        <v>21</v>
      </c>
      <c r="I880" s="211"/>
      <c r="J880" s="206"/>
      <c r="K880" s="206"/>
      <c r="L880" s="212"/>
      <c r="M880" s="213"/>
      <c r="N880" s="214"/>
      <c r="O880" s="214"/>
      <c r="P880" s="214"/>
      <c r="Q880" s="214"/>
      <c r="R880" s="214"/>
      <c r="S880" s="214"/>
      <c r="T880" s="215"/>
      <c r="AT880" s="216" t="s">
        <v>183</v>
      </c>
      <c r="AU880" s="216" t="s">
        <v>82</v>
      </c>
      <c r="AV880" s="11" t="s">
        <v>80</v>
      </c>
      <c r="AW880" s="11" t="s">
        <v>35</v>
      </c>
      <c r="AX880" s="11" t="s">
        <v>72</v>
      </c>
      <c r="AY880" s="216" t="s">
        <v>173</v>
      </c>
    </row>
    <row r="881" spans="2:51" s="11" customFormat="1" ht="13.5">
      <c r="B881" s="205"/>
      <c r="C881" s="206"/>
      <c r="D881" s="207" t="s">
        <v>183</v>
      </c>
      <c r="E881" s="208" t="s">
        <v>21</v>
      </c>
      <c r="F881" s="209" t="s">
        <v>1240</v>
      </c>
      <c r="G881" s="206"/>
      <c r="H881" s="210" t="s">
        <v>21</v>
      </c>
      <c r="I881" s="211"/>
      <c r="J881" s="206"/>
      <c r="K881" s="206"/>
      <c r="L881" s="212"/>
      <c r="M881" s="213"/>
      <c r="N881" s="214"/>
      <c r="O881" s="214"/>
      <c r="P881" s="214"/>
      <c r="Q881" s="214"/>
      <c r="R881" s="214"/>
      <c r="S881" s="214"/>
      <c r="T881" s="215"/>
      <c r="AT881" s="216" t="s">
        <v>183</v>
      </c>
      <c r="AU881" s="216" t="s">
        <v>82</v>
      </c>
      <c r="AV881" s="11" t="s">
        <v>80</v>
      </c>
      <c r="AW881" s="11" t="s">
        <v>35</v>
      </c>
      <c r="AX881" s="11" t="s">
        <v>72</v>
      </c>
      <c r="AY881" s="216" t="s">
        <v>173</v>
      </c>
    </row>
    <row r="882" spans="2:51" s="12" customFormat="1" ht="13.5">
      <c r="B882" s="217"/>
      <c r="C882" s="218"/>
      <c r="D882" s="207" t="s">
        <v>183</v>
      </c>
      <c r="E882" s="219" t="s">
        <v>21</v>
      </c>
      <c r="F882" s="220" t="s">
        <v>1254</v>
      </c>
      <c r="G882" s="218"/>
      <c r="H882" s="221">
        <v>37.32</v>
      </c>
      <c r="I882" s="222"/>
      <c r="J882" s="218"/>
      <c r="K882" s="218"/>
      <c r="L882" s="223"/>
      <c r="M882" s="224"/>
      <c r="N882" s="225"/>
      <c r="O882" s="225"/>
      <c r="P882" s="225"/>
      <c r="Q882" s="225"/>
      <c r="R882" s="225"/>
      <c r="S882" s="225"/>
      <c r="T882" s="226"/>
      <c r="AT882" s="227" t="s">
        <v>183</v>
      </c>
      <c r="AU882" s="227" t="s">
        <v>82</v>
      </c>
      <c r="AV882" s="12" t="s">
        <v>82</v>
      </c>
      <c r="AW882" s="12" t="s">
        <v>35</v>
      </c>
      <c r="AX882" s="12" t="s">
        <v>72</v>
      </c>
      <c r="AY882" s="227" t="s">
        <v>173</v>
      </c>
    </row>
    <row r="883" spans="2:51" s="11" customFormat="1" ht="13.5">
      <c r="B883" s="205"/>
      <c r="C883" s="206"/>
      <c r="D883" s="207" t="s">
        <v>183</v>
      </c>
      <c r="E883" s="208" t="s">
        <v>21</v>
      </c>
      <c r="F883" s="209" t="s">
        <v>723</v>
      </c>
      <c r="G883" s="206"/>
      <c r="H883" s="210" t="s">
        <v>21</v>
      </c>
      <c r="I883" s="211"/>
      <c r="J883" s="206"/>
      <c r="K883" s="206"/>
      <c r="L883" s="212"/>
      <c r="M883" s="213"/>
      <c r="N883" s="214"/>
      <c r="O883" s="214"/>
      <c r="P883" s="214"/>
      <c r="Q883" s="214"/>
      <c r="R883" s="214"/>
      <c r="S883" s="214"/>
      <c r="T883" s="215"/>
      <c r="AT883" s="216" t="s">
        <v>183</v>
      </c>
      <c r="AU883" s="216" t="s">
        <v>82</v>
      </c>
      <c r="AV883" s="11" t="s">
        <v>80</v>
      </c>
      <c r="AW883" s="11" t="s">
        <v>35</v>
      </c>
      <c r="AX883" s="11" t="s">
        <v>72</v>
      </c>
      <c r="AY883" s="216" t="s">
        <v>173</v>
      </c>
    </row>
    <row r="884" spans="2:51" s="11" customFormat="1" ht="13.5">
      <c r="B884" s="205"/>
      <c r="C884" s="206"/>
      <c r="D884" s="207" t="s">
        <v>183</v>
      </c>
      <c r="E884" s="208" t="s">
        <v>21</v>
      </c>
      <c r="F884" s="209" t="s">
        <v>352</v>
      </c>
      <c r="G884" s="206"/>
      <c r="H884" s="210" t="s">
        <v>21</v>
      </c>
      <c r="I884" s="211"/>
      <c r="J884" s="206"/>
      <c r="K884" s="206"/>
      <c r="L884" s="212"/>
      <c r="M884" s="213"/>
      <c r="N884" s="214"/>
      <c r="O884" s="214"/>
      <c r="P884" s="214"/>
      <c r="Q884" s="214"/>
      <c r="R884" s="214"/>
      <c r="S884" s="214"/>
      <c r="T884" s="215"/>
      <c r="AT884" s="216" t="s">
        <v>183</v>
      </c>
      <c r="AU884" s="216" t="s">
        <v>82</v>
      </c>
      <c r="AV884" s="11" t="s">
        <v>80</v>
      </c>
      <c r="AW884" s="11" t="s">
        <v>35</v>
      </c>
      <c r="AX884" s="11" t="s">
        <v>72</v>
      </c>
      <c r="AY884" s="216" t="s">
        <v>173</v>
      </c>
    </row>
    <row r="885" spans="2:51" s="11" customFormat="1" ht="13.5">
      <c r="B885" s="205"/>
      <c r="C885" s="206"/>
      <c r="D885" s="207" t="s">
        <v>183</v>
      </c>
      <c r="E885" s="208" t="s">
        <v>21</v>
      </c>
      <c r="F885" s="209" t="s">
        <v>1240</v>
      </c>
      <c r="G885" s="206"/>
      <c r="H885" s="210" t="s">
        <v>21</v>
      </c>
      <c r="I885" s="211"/>
      <c r="J885" s="206"/>
      <c r="K885" s="206"/>
      <c r="L885" s="212"/>
      <c r="M885" s="213"/>
      <c r="N885" s="214"/>
      <c r="O885" s="214"/>
      <c r="P885" s="214"/>
      <c r="Q885" s="214"/>
      <c r="R885" s="214"/>
      <c r="S885" s="214"/>
      <c r="T885" s="215"/>
      <c r="AT885" s="216" t="s">
        <v>183</v>
      </c>
      <c r="AU885" s="216" t="s">
        <v>82</v>
      </c>
      <c r="AV885" s="11" t="s">
        <v>80</v>
      </c>
      <c r="AW885" s="11" t="s">
        <v>35</v>
      </c>
      <c r="AX885" s="11" t="s">
        <v>72</v>
      </c>
      <c r="AY885" s="216" t="s">
        <v>173</v>
      </c>
    </row>
    <row r="886" spans="2:51" s="12" customFormat="1" ht="13.5">
      <c r="B886" s="217"/>
      <c r="C886" s="218"/>
      <c r="D886" s="207" t="s">
        <v>183</v>
      </c>
      <c r="E886" s="219" t="s">
        <v>21</v>
      </c>
      <c r="F886" s="220" t="s">
        <v>1093</v>
      </c>
      <c r="G886" s="218"/>
      <c r="H886" s="221">
        <v>190.688</v>
      </c>
      <c r="I886" s="222"/>
      <c r="J886" s="218"/>
      <c r="K886" s="218"/>
      <c r="L886" s="223"/>
      <c r="M886" s="224"/>
      <c r="N886" s="225"/>
      <c r="O886" s="225"/>
      <c r="P886" s="225"/>
      <c r="Q886" s="225"/>
      <c r="R886" s="225"/>
      <c r="S886" s="225"/>
      <c r="T886" s="226"/>
      <c r="AT886" s="227" t="s">
        <v>183</v>
      </c>
      <c r="AU886" s="227" t="s">
        <v>82</v>
      </c>
      <c r="AV886" s="12" t="s">
        <v>82</v>
      </c>
      <c r="AW886" s="12" t="s">
        <v>35</v>
      </c>
      <c r="AX886" s="12" t="s">
        <v>72</v>
      </c>
      <c r="AY886" s="227" t="s">
        <v>173</v>
      </c>
    </row>
    <row r="887" spans="2:51" s="14" customFormat="1" ht="13.5">
      <c r="B887" s="243"/>
      <c r="C887" s="244"/>
      <c r="D887" s="239" t="s">
        <v>183</v>
      </c>
      <c r="E887" s="254" t="s">
        <v>21</v>
      </c>
      <c r="F887" s="255" t="s">
        <v>204</v>
      </c>
      <c r="G887" s="244"/>
      <c r="H887" s="256">
        <v>691.964</v>
      </c>
      <c r="I887" s="248"/>
      <c r="J887" s="244"/>
      <c r="K887" s="244"/>
      <c r="L887" s="249"/>
      <c r="M887" s="250"/>
      <c r="N887" s="251"/>
      <c r="O887" s="251"/>
      <c r="P887" s="251"/>
      <c r="Q887" s="251"/>
      <c r="R887" s="251"/>
      <c r="S887" s="251"/>
      <c r="T887" s="252"/>
      <c r="AT887" s="253" t="s">
        <v>183</v>
      </c>
      <c r="AU887" s="253" t="s">
        <v>82</v>
      </c>
      <c r="AV887" s="14" t="s">
        <v>181</v>
      </c>
      <c r="AW887" s="14" t="s">
        <v>35</v>
      </c>
      <c r="AX887" s="14" t="s">
        <v>80</v>
      </c>
      <c r="AY887" s="253" t="s">
        <v>173</v>
      </c>
    </row>
    <row r="888" spans="2:65" s="1" customFormat="1" ht="22.5" customHeight="1">
      <c r="B888" s="41"/>
      <c r="C888" s="193" t="s">
        <v>621</v>
      </c>
      <c r="D888" s="193" t="s">
        <v>176</v>
      </c>
      <c r="E888" s="194" t="s">
        <v>1262</v>
      </c>
      <c r="F888" s="195" t="s">
        <v>1263</v>
      </c>
      <c r="G888" s="196" t="s">
        <v>179</v>
      </c>
      <c r="H888" s="197">
        <v>293.19</v>
      </c>
      <c r="I888" s="198"/>
      <c r="J888" s="199">
        <f>ROUND(I888*H888,2)</f>
        <v>0</v>
      </c>
      <c r="K888" s="195" t="s">
        <v>180</v>
      </c>
      <c r="L888" s="61"/>
      <c r="M888" s="200" t="s">
        <v>21</v>
      </c>
      <c r="N888" s="201" t="s">
        <v>43</v>
      </c>
      <c r="O888" s="42"/>
      <c r="P888" s="202">
        <f>O888*H888</f>
        <v>0</v>
      </c>
      <c r="Q888" s="202">
        <v>0</v>
      </c>
      <c r="R888" s="202">
        <f>Q888*H888</f>
        <v>0</v>
      </c>
      <c r="S888" s="202">
        <v>0</v>
      </c>
      <c r="T888" s="203">
        <f>S888*H888</f>
        <v>0</v>
      </c>
      <c r="AR888" s="24" t="s">
        <v>465</v>
      </c>
      <c r="AT888" s="24" t="s">
        <v>176</v>
      </c>
      <c r="AU888" s="24" t="s">
        <v>82</v>
      </c>
      <c r="AY888" s="24" t="s">
        <v>173</v>
      </c>
      <c r="BE888" s="204">
        <f>IF(N888="základní",J888,0)</f>
        <v>0</v>
      </c>
      <c r="BF888" s="204">
        <f>IF(N888="snížená",J888,0)</f>
        <v>0</v>
      </c>
      <c r="BG888" s="204">
        <f>IF(N888="zákl. přenesená",J888,0)</f>
        <v>0</v>
      </c>
      <c r="BH888" s="204">
        <f>IF(N888="sníž. přenesená",J888,0)</f>
        <v>0</v>
      </c>
      <c r="BI888" s="204">
        <f>IF(N888="nulová",J888,0)</f>
        <v>0</v>
      </c>
      <c r="BJ888" s="24" t="s">
        <v>80</v>
      </c>
      <c r="BK888" s="204">
        <f>ROUND(I888*H888,2)</f>
        <v>0</v>
      </c>
      <c r="BL888" s="24" t="s">
        <v>465</v>
      </c>
      <c r="BM888" s="24" t="s">
        <v>1264</v>
      </c>
    </row>
    <row r="889" spans="2:51" s="12" customFormat="1" ht="13.5">
      <c r="B889" s="217"/>
      <c r="C889" s="218"/>
      <c r="D889" s="207" t="s">
        <v>183</v>
      </c>
      <c r="E889" s="219" t="s">
        <v>21</v>
      </c>
      <c r="F889" s="220" t="s">
        <v>21</v>
      </c>
      <c r="G889" s="218"/>
      <c r="H889" s="221">
        <v>0</v>
      </c>
      <c r="I889" s="222"/>
      <c r="J889" s="218"/>
      <c r="K889" s="218"/>
      <c r="L889" s="223"/>
      <c r="M889" s="224"/>
      <c r="N889" s="225"/>
      <c r="O889" s="225"/>
      <c r="P889" s="225"/>
      <c r="Q889" s="225"/>
      <c r="R889" s="225"/>
      <c r="S889" s="225"/>
      <c r="T889" s="226"/>
      <c r="AT889" s="227" t="s">
        <v>183</v>
      </c>
      <c r="AU889" s="227" t="s">
        <v>82</v>
      </c>
      <c r="AV889" s="12" t="s">
        <v>82</v>
      </c>
      <c r="AW889" s="12" t="s">
        <v>35</v>
      </c>
      <c r="AX889" s="12" t="s">
        <v>72</v>
      </c>
      <c r="AY889" s="227" t="s">
        <v>173</v>
      </c>
    </row>
    <row r="890" spans="2:51" s="11" customFormat="1" ht="13.5">
      <c r="B890" s="205"/>
      <c r="C890" s="206"/>
      <c r="D890" s="207" t="s">
        <v>183</v>
      </c>
      <c r="E890" s="208" t="s">
        <v>21</v>
      </c>
      <c r="F890" s="209" t="s">
        <v>1124</v>
      </c>
      <c r="G890" s="206"/>
      <c r="H890" s="210" t="s">
        <v>21</v>
      </c>
      <c r="I890" s="211"/>
      <c r="J890" s="206"/>
      <c r="K890" s="206"/>
      <c r="L890" s="212"/>
      <c r="M890" s="213"/>
      <c r="N890" s="214"/>
      <c r="O890" s="214"/>
      <c r="P890" s="214"/>
      <c r="Q890" s="214"/>
      <c r="R890" s="214"/>
      <c r="S890" s="214"/>
      <c r="T890" s="215"/>
      <c r="AT890" s="216" t="s">
        <v>183</v>
      </c>
      <c r="AU890" s="216" t="s">
        <v>82</v>
      </c>
      <c r="AV890" s="11" t="s">
        <v>80</v>
      </c>
      <c r="AW890" s="11" t="s">
        <v>35</v>
      </c>
      <c r="AX890" s="11" t="s">
        <v>72</v>
      </c>
      <c r="AY890" s="216" t="s">
        <v>173</v>
      </c>
    </row>
    <row r="891" spans="2:51" s="12" customFormat="1" ht="13.5">
      <c r="B891" s="217"/>
      <c r="C891" s="218"/>
      <c r="D891" s="207" t="s">
        <v>183</v>
      </c>
      <c r="E891" s="219" t="s">
        <v>21</v>
      </c>
      <c r="F891" s="220" t="s">
        <v>21</v>
      </c>
      <c r="G891" s="218"/>
      <c r="H891" s="221">
        <v>0</v>
      </c>
      <c r="I891" s="222"/>
      <c r="J891" s="218"/>
      <c r="K891" s="218"/>
      <c r="L891" s="223"/>
      <c r="M891" s="224"/>
      <c r="N891" s="225"/>
      <c r="O891" s="225"/>
      <c r="P891" s="225"/>
      <c r="Q891" s="225"/>
      <c r="R891" s="225"/>
      <c r="S891" s="225"/>
      <c r="T891" s="226"/>
      <c r="AT891" s="227" t="s">
        <v>183</v>
      </c>
      <c r="AU891" s="227" t="s">
        <v>82</v>
      </c>
      <c r="AV891" s="12" t="s">
        <v>82</v>
      </c>
      <c r="AW891" s="12" t="s">
        <v>35</v>
      </c>
      <c r="AX891" s="12" t="s">
        <v>72</v>
      </c>
      <c r="AY891" s="227" t="s">
        <v>173</v>
      </c>
    </row>
    <row r="892" spans="2:51" s="11" customFormat="1" ht="13.5">
      <c r="B892" s="205"/>
      <c r="C892" s="206"/>
      <c r="D892" s="207" t="s">
        <v>183</v>
      </c>
      <c r="E892" s="208" t="s">
        <v>21</v>
      </c>
      <c r="F892" s="209" t="s">
        <v>845</v>
      </c>
      <c r="G892" s="206"/>
      <c r="H892" s="210" t="s">
        <v>21</v>
      </c>
      <c r="I892" s="211"/>
      <c r="J892" s="206"/>
      <c r="K892" s="206"/>
      <c r="L892" s="212"/>
      <c r="M892" s="213"/>
      <c r="N892" s="214"/>
      <c r="O892" s="214"/>
      <c r="P892" s="214"/>
      <c r="Q892" s="214"/>
      <c r="R892" s="214"/>
      <c r="S892" s="214"/>
      <c r="T892" s="215"/>
      <c r="AT892" s="216" t="s">
        <v>183</v>
      </c>
      <c r="AU892" s="216" t="s">
        <v>82</v>
      </c>
      <c r="AV892" s="11" t="s">
        <v>80</v>
      </c>
      <c r="AW892" s="11" t="s">
        <v>35</v>
      </c>
      <c r="AX892" s="11" t="s">
        <v>72</v>
      </c>
      <c r="AY892" s="216" t="s">
        <v>173</v>
      </c>
    </row>
    <row r="893" spans="2:51" s="11" customFormat="1" ht="13.5">
      <c r="B893" s="205"/>
      <c r="C893" s="206"/>
      <c r="D893" s="207" t="s">
        <v>183</v>
      </c>
      <c r="E893" s="208" t="s">
        <v>21</v>
      </c>
      <c r="F893" s="209" t="s">
        <v>1124</v>
      </c>
      <c r="G893" s="206"/>
      <c r="H893" s="210" t="s">
        <v>21</v>
      </c>
      <c r="I893" s="211"/>
      <c r="J893" s="206"/>
      <c r="K893" s="206"/>
      <c r="L893" s="212"/>
      <c r="M893" s="213"/>
      <c r="N893" s="214"/>
      <c r="O893" s="214"/>
      <c r="P893" s="214"/>
      <c r="Q893" s="214"/>
      <c r="R893" s="214"/>
      <c r="S893" s="214"/>
      <c r="T893" s="215"/>
      <c r="AT893" s="216" t="s">
        <v>183</v>
      </c>
      <c r="AU893" s="216" t="s">
        <v>82</v>
      </c>
      <c r="AV893" s="11" t="s">
        <v>80</v>
      </c>
      <c r="AW893" s="11" t="s">
        <v>35</v>
      </c>
      <c r="AX893" s="11" t="s">
        <v>72</v>
      </c>
      <c r="AY893" s="216" t="s">
        <v>173</v>
      </c>
    </row>
    <row r="894" spans="2:51" s="12" customFormat="1" ht="13.5">
      <c r="B894" s="217"/>
      <c r="C894" s="218"/>
      <c r="D894" s="207" t="s">
        <v>183</v>
      </c>
      <c r="E894" s="219" t="s">
        <v>21</v>
      </c>
      <c r="F894" s="220" t="s">
        <v>605</v>
      </c>
      <c r="G894" s="218"/>
      <c r="H894" s="221">
        <v>50.19</v>
      </c>
      <c r="I894" s="222"/>
      <c r="J894" s="218"/>
      <c r="K894" s="218"/>
      <c r="L894" s="223"/>
      <c r="M894" s="224"/>
      <c r="N894" s="225"/>
      <c r="O894" s="225"/>
      <c r="P894" s="225"/>
      <c r="Q894" s="225"/>
      <c r="R894" s="225"/>
      <c r="S894" s="225"/>
      <c r="T894" s="226"/>
      <c r="AT894" s="227" t="s">
        <v>183</v>
      </c>
      <c r="AU894" s="227" t="s">
        <v>82</v>
      </c>
      <c r="AV894" s="12" t="s">
        <v>82</v>
      </c>
      <c r="AW894" s="12" t="s">
        <v>35</v>
      </c>
      <c r="AX894" s="12" t="s">
        <v>72</v>
      </c>
      <c r="AY894" s="227" t="s">
        <v>173</v>
      </c>
    </row>
    <row r="895" spans="2:51" s="11" customFormat="1" ht="13.5">
      <c r="B895" s="205"/>
      <c r="C895" s="206"/>
      <c r="D895" s="207" t="s">
        <v>183</v>
      </c>
      <c r="E895" s="208" t="s">
        <v>21</v>
      </c>
      <c r="F895" s="209" t="s">
        <v>846</v>
      </c>
      <c r="G895" s="206"/>
      <c r="H895" s="210" t="s">
        <v>21</v>
      </c>
      <c r="I895" s="211"/>
      <c r="J895" s="206"/>
      <c r="K895" s="206"/>
      <c r="L895" s="212"/>
      <c r="M895" s="213"/>
      <c r="N895" s="214"/>
      <c r="O895" s="214"/>
      <c r="P895" s="214"/>
      <c r="Q895" s="214"/>
      <c r="R895" s="214"/>
      <c r="S895" s="214"/>
      <c r="T895" s="215"/>
      <c r="AT895" s="216" t="s">
        <v>183</v>
      </c>
      <c r="AU895" s="216" t="s">
        <v>82</v>
      </c>
      <c r="AV895" s="11" t="s">
        <v>80</v>
      </c>
      <c r="AW895" s="11" t="s">
        <v>35</v>
      </c>
      <c r="AX895" s="11" t="s">
        <v>72</v>
      </c>
      <c r="AY895" s="216" t="s">
        <v>173</v>
      </c>
    </row>
    <row r="896" spans="2:51" s="11" customFormat="1" ht="13.5">
      <c r="B896" s="205"/>
      <c r="C896" s="206"/>
      <c r="D896" s="207" t="s">
        <v>183</v>
      </c>
      <c r="E896" s="208" t="s">
        <v>21</v>
      </c>
      <c r="F896" s="209" t="s">
        <v>1124</v>
      </c>
      <c r="G896" s="206"/>
      <c r="H896" s="210" t="s">
        <v>21</v>
      </c>
      <c r="I896" s="211"/>
      <c r="J896" s="206"/>
      <c r="K896" s="206"/>
      <c r="L896" s="212"/>
      <c r="M896" s="213"/>
      <c r="N896" s="214"/>
      <c r="O896" s="214"/>
      <c r="P896" s="214"/>
      <c r="Q896" s="214"/>
      <c r="R896" s="214"/>
      <c r="S896" s="214"/>
      <c r="T896" s="215"/>
      <c r="AT896" s="216" t="s">
        <v>183</v>
      </c>
      <c r="AU896" s="216" t="s">
        <v>82</v>
      </c>
      <c r="AV896" s="11" t="s">
        <v>80</v>
      </c>
      <c r="AW896" s="11" t="s">
        <v>35</v>
      </c>
      <c r="AX896" s="11" t="s">
        <v>72</v>
      </c>
      <c r="AY896" s="216" t="s">
        <v>173</v>
      </c>
    </row>
    <row r="897" spans="2:51" s="12" customFormat="1" ht="13.5">
      <c r="B897" s="217"/>
      <c r="C897" s="218"/>
      <c r="D897" s="207" t="s">
        <v>183</v>
      </c>
      <c r="E897" s="219" t="s">
        <v>21</v>
      </c>
      <c r="F897" s="220" t="s">
        <v>847</v>
      </c>
      <c r="G897" s="218"/>
      <c r="H897" s="221">
        <v>38.05</v>
      </c>
      <c r="I897" s="222"/>
      <c r="J897" s="218"/>
      <c r="K897" s="218"/>
      <c r="L897" s="223"/>
      <c r="M897" s="224"/>
      <c r="N897" s="225"/>
      <c r="O897" s="225"/>
      <c r="P897" s="225"/>
      <c r="Q897" s="225"/>
      <c r="R897" s="225"/>
      <c r="S897" s="225"/>
      <c r="T897" s="226"/>
      <c r="AT897" s="227" t="s">
        <v>183</v>
      </c>
      <c r="AU897" s="227" t="s">
        <v>82</v>
      </c>
      <c r="AV897" s="12" t="s">
        <v>82</v>
      </c>
      <c r="AW897" s="12" t="s">
        <v>35</v>
      </c>
      <c r="AX897" s="12" t="s">
        <v>72</v>
      </c>
      <c r="AY897" s="227" t="s">
        <v>173</v>
      </c>
    </row>
    <row r="898" spans="2:51" s="11" customFormat="1" ht="13.5">
      <c r="B898" s="205"/>
      <c r="C898" s="206"/>
      <c r="D898" s="207" t="s">
        <v>183</v>
      </c>
      <c r="E898" s="208" t="s">
        <v>21</v>
      </c>
      <c r="F898" s="209" t="s">
        <v>663</v>
      </c>
      <c r="G898" s="206"/>
      <c r="H898" s="210" t="s">
        <v>21</v>
      </c>
      <c r="I898" s="211"/>
      <c r="J898" s="206"/>
      <c r="K898" s="206"/>
      <c r="L898" s="212"/>
      <c r="M898" s="213"/>
      <c r="N898" s="214"/>
      <c r="O898" s="214"/>
      <c r="P898" s="214"/>
      <c r="Q898" s="214"/>
      <c r="R898" s="214"/>
      <c r="S898" s="214"/>
      <c r="T898" s="215"/>
      <c r="AT898" s="216" t="s">
        <v>183</v>
      </c>
      <c r="AU898" s="216" t="s">
        <v>82</v>
      </c>
      <c r="AV898" s="11" t="s">
        <v>80</v>
      </c>
      <c r="AW898" s="11" t="s">
        <v>35</v>
      </c>
      <c r="AX898" s="11" t="s">
        <v>72</v>
      </c>
      <c r="AY898" s="216" t="s">
        <v>173</v>
      </c>
    </row>
    <row r="899" spans="2:51" s="11" customFormat="1" ht="13.5">
      <c r="B899" s="205"/>
      <c r="C899" s="206"/>
      <c r="D899" s="207" t="s">
        <v>183</v>
      </c>
      <c r="E899" s="208" t="s">
        <v>21</v>
      </c>
      <c r="F899" s="209" t="s">
        <v>1124</v>
      </c>
      <c r="G899" s="206"/>
      <c r="H899" s="210" t="s">
        <v>21</v>
      </c>
      <c r="I899" s="211"/>
      <c r="J899" s="206"/>
      <c r="K899" s="206"/>
      <c r="L899" s="212"/>
      <c r="M899" s="213"/>
      <c r="N899" s="214"/>
      <c r="O899" s="214"/>
      <c r="P899" s="214"/>
      <c r="Q899" s="214"/>
      <c r="R899" s="214"/>
      <c r="S899" s="214"/>
      <c r="T899" s="215"/>
      <c r="AT899" s="216" t="s">
        <v>183</v>
      </c>
      <c r="AU899" s="216" t="s">
        <v>82</v>
      </c>
      <c r="AV899" s="11" t="s">
        <v>80</v>
      </c>
      <c r="AW899" s="11" t="s">
        <v>35</v>
      </c>
      <c r="AX899" s="11" t="s">
        <v>72</v>
      </c>
      <c r="AY899" s="216" t="s">
        <v>173</v>
      </c>
    </row>
    <row r="900" spans="2:51" s="12" customFormat="1" ht="13.5">
      <c r="B900" s="217"/>
      <c r="C900" s="218"/>
      <c r="D900" s="207" t="s">
        <v>183</v>
      </c>
      <c r="E900" s="219" t="s">
        <v>21</v>
      </c>
      <c r="F900" s="220" t="s">
        <v>799</v>
      </c>
      <c r="G900" s="218"/>
      <c r="H900" s="221">
        <v>12.35</v>
      </c>
      <c r="I900" s="222"/>
      <c r="J900" s="218"/>
      <c r="K900" s="218"/>
      <c r="L900" s="223"/>
      <c r="M900" s="224"/>
      <c r="N900" s="225"/>
      <c r="O900" s="225"/>
      <c r="P900" s="225"/>
      <c r="Q900" s="225"/>
      <c r="R900" s="225"/>
      <c r="S900" s="225"/>
      <c r="T900" s="226"/>
      <c r="AT900" s="227" t="s">
        <v>183</v>
      </c>
      <c r="AU900" s="227" t="s">
        <v>82</v>
      </c>
      <c r="AV900" s="12" t="s">
        <v>82</v>
      </c>
      <c r="AW900" s="12" t="s">
        <v>35</v>
      </c>
      <c r="AX900" s="12" t="s">
        <v>72</v>
      </c>
      <c r="AY900" s="227" t="s">
        <v>173</v>
      </c>
    </row>
    <row r="901" spans="2:51" s="11" customFormat="1" ht="13.5">
      <c r="B901" s="205"/>
      <c r="C901" s="206"/>
      <c r="D901" s="207" t="s">
        <v>183</v>
      </c>
      <c r="E901" s="208" t="s">
        <v>21</v>
      </c>
      <c r="F901" s="209" t="s">
        <v>324</v>
      </c>
      <c r="G901" s="206"/>
      <c r="H901" s="210" t="s">
        <v>21</v>
      </c>
      <c r="I901" s="211"/>
      <c r="J901" s="206"/>
      <c r="K901" s="206"/>
      <c r="L901" s="212"/>
      <c r="M901" s="213"/>
      <c r="N901" s="214"/>
      <c r="O901" s="214"/>
      <c r="P901" s="214"/>
      <c r="Q901" s="214"/>
      <c r="R901" s="214"/>
      <c r="S901" s="214"/>
      <c r="T901" s="215"/>
      <c r="AT901" s="216" t="s">
        <v>183</v>
      </c>
      <c r="AU901" s="216" t="s">
        <v>82</v>
      </c>
      <c r="AV901" s="11" t="s">
        <v>80</v>
      </c>
      <c r="AW901" s="11" t="s">
        <v>35</v>
      </c>
      <c r="AX901" s="11" t="s">
        <v>72</v>
      </c>
      <c r="AY901" s="216" t="s">
        <v>173</v>
      </c>
    </row>
    <row r="902" spans="2:51" s="11" customFormat="1" ht="13.5">
      <c r="B902" s="205"/>
      <c r="C902" s="206"/>
      <c r="D902" s="207" t="s">
        <v>183</v>
      </c>
      <c r="E902" s="208" t="s">
        <v>21</v>
      </c>
      <c r="F902" s="209" t="s">
        <v>1124</v>
      </c>
      <c r="G902" s="206"/>
      <c r="H902" s="210" t="s">
        <v>21</v>
      </c>
      <c r="I902" s="211"/>
      <c r="J902" s="206"/>
      <c r="K902" s="206"/>
      <c r="L902" s="212"/>
      <c r="M902" s="213"/>
      <c r="N902" s="214"/>
      <c r="O902" s="214"/>
      <c r="P902" s="214"/>
      <c r="Q902" s="214"/>
      <c r="R902" s="214"/>
      <c r="S902" s="214"/>
      <c r="T902" s="215"/>
      <c r="AT902" s="216" t="s">
        <v>183</v>
      </c>
      <c r="AU902" s="216" t="s">
        <v>82</v>
      </c>
      <c r="AV902" s="11" t="s">
        <v>80</v>
      </c>
      <c r="AW902" s="11" t="s">
        <v>35</v>
      </c>
      <c r="AX902" s="11" t="s">
        <v>72</v>
      </c>
      <c r="AY902" s="216" t="s">
        <v>173</v>
      </c>
    </row>
    <row r="903" spans="2:51" s="12" customFormat="1" ht="13.5">
      <c r="B903" s="217"/>
      <c r="C903" s="218"/>
      <c r="D903" s="207" t="s">
        <v>183</v>
      </c>
      <c r="E903" s="219" t="s">
        <v>21</v>
      </c>
      <c r="F903" s="220" t="s">
        <v>851</v>
      </c>
      <c r="G903" s="218"/>
      <c r="H903" s="221">
        <v>32.29</v>
      </c>
      <c r="I903" s="222"/>
      <c r="J903" s="218"/>
      <c r="K903" s="218"/>
      <c r="L903" s="223"/>
      <c r="M903" s="224"/>
      <c r="N903" s="225"/>
      <c r="O903" s="225"/>
      <c r="P903" s="225"/>
      <c r="Q903" s="225"/>
      <c r="R903" s="225"/>
      <c r="S903" s="225"/>
      <c r="T903" s="226"/>
      <c r="AT903" s="227" t="s">
        <v>183</v>
      </c>
      <c r="AU903" s="227" t="s">
        <v>82</v>
      </c>
      <c r="AV903" s="12" t="s">
        <v>82</v>
      </c>
      <c r="AW903" s="12" t="s">
        <v>35</v>
      </c>
      <c r="AX903" s="12" t="s">
        <v>72</v>
      </c>
      <c r="AY903" s="227" t="s">
        <v>173</v>
      </c>
    </row>
    <row r="904" spans="2:51" s="11" customFormat="1" ht="13.5">
      <c r="B904" s="205"/>
      <c r="C904" s="206"/>
      <c r="D904" s="207" t="s">
        <v>183</v>
      </c>
      <c r="E904" s="208" t="s">
        <v>21</v>
      </c>
      <c r="F904" s="209" t="s">
        <v>852</v>
      </c>
      <c r="G904" s="206"/>
      <c r="H904" s="210" t="s">
        <v>21</v>
      </c>
      <c r="I904" s="211"/>
      <c r="J904" s="206"/>
      <c r="K904" s="206"/>
      <c r="L904" s="212"/>
      <c r="M904" s="213"/>
      <c r="N904" s="214"/>
      <c r="O904" s="214"/>
      <c r="P904" s="214"/>
      <c r="Q904" s="214"/>
      <c r="R904" s="214"/>
      <c r="S904" s="214"/>
      <c r="T904" s="215"/>
      <c r="AT904" s="216" t="s">
        <v>183</v>
      </c>
      <c r="AU904" s="216" t="s">
        <v>82</v>
      </c>
      <c r="AV904" s="11" t="s">
        <v>80</v>
      </c>
      <c r="AW904" s="11" t="s">
        <v>35</v>
      </c>
      <c r="AX904" s="11" t="s">
        <v>72</v>
      </c>
      <c r="AY904" s="216" t="s">
        <v>173</v>
      </c>
    </row>
    <row r="905" spans="2:51" s="11" customFormat="1" ht="13.5">
      <c r="B905" s="205"/>
      <c r="C905" s="206"/>
      <c r="D905" s="207" t="s">
        <v>183</v>
      </c>
      <c r="E905" s="208" t="s">
        <v>21</v>
      </c>
      <c r="F905" s="209" t="s">
        <v>1124</v>
      </c>
      <c r="G905" s="206"/>
      <c r="H905" s="210" t="s">
        <v>21</v>
      </c>
      <c r="I905" s="211"/>
      <c r="J905" s="206"/>
      <c r="K905" s="206"/>
      <c r="L905" s="212"/>
      <c r="M905" s="213"/>
      <c r="N905" s="214"/>
      <c r="O905" s="214"/>
      <c r="P905" s="214"/>
      <c r="Q905" s="214"/>
      <c r="R905" s="214"/>
      <c r="S905" s="214"/>
      <c r="T905" s="215"/>
      <c r="AT905" s="216" t="s">
        <v>183</v>
      </c>
      <c r="AU905" s="216" t="s">
        <v>82</v>
      </c>
      <c r="AV905" s="11" t="s">
        <v>80</v>
      </c>
      <c r="AW905" s="11" t="s">
        <v>35</v>
      </c>
      <c r="AX905" s="11" t="s">
        <v>72</v>
      </c>
      <c r="AY905" s="216" t="s">
        <v>173</v>
      </c>
    </row>
    <row r="906" spans="2:51" s="12" customFormat="1" ht="13.5">
      <c r="B906" s="217"/>
      <c r="C906" s="218"/>
      <c r="D906" s="207" t="s">
        <v>183</v>
      </c>
      <c r="E906" s="219" t="s">
        <v>21</v>
      </c>
      <c r="F906" s="220" t="s">
        <v>853</v>
      </c>
      <c r="G906" s="218"/>
      <c r="H906" s="221">
        <v>6.5</v>
      </c>
      <c r="I906" s="222"/>
      <c r="J906" s="218"/>
      <c r="K906" s="218"/>
      <c r="L906" s="223"/>
      <c r="M906" s="224"/>
      <c r="N906" s="225"/>
      <c r="O906" s="225"/>
      <c r="P906" s="225"/>
      <c r="Q906" s="225"/>
      <c r="R906" s="225"/>
      <c r="S906" s="225"/>
      <c r="T906" s="226"/>
      <c r="AT906" s="227" t="s">
        <v>183</v>
      </c>
      <c r="AU906" s="227" t="s">
        <v>82</v>
      </c>
      <c r="AV906" s="12" t="s">
        <v>82</v>
      </c>
      <c r="AW906" s="12" t="s">
        <v>35</v>
      </c>
      <c r="AX906" s="12" t="s">
        <v>72</v>
      </c>
      <c r="AY906" s="227" t="s">
        <v>173</v>
      </c>
    </row>
    <row r="907" spans="2:51" s="11" customFormat="1" ht="13.5">
      <c r="B907" s="205"/>
      <c r="C907" s="206"/>
      <c r="D907" s="207" t="s">
        <v>183</v>
      </c>
      <c r="E907" s="208" t="s">
        <v>21</v>
      </c>
      <c r="F907" s="209" t="s">
        <v>727</v>
      </c>
      <c r="G907" s="206"/>
      <c r="H907" s="210" t="s">
        <v>21</v>
      </c>
      <c r="I907" s="211"/>
      <c r="J907" s="206"/>
      <c r="K907" s="206"/>
      <c r="L907" s="212"/>
      <c r="M907" s="213"/>
      <c r="N907" s="214"/>
      <c r="O907" s="214"/>
      <c r="P907" s="214"/>
      <c r="Q907" s="214"/>
      <c r="R907" s="214"/>
      <c r="S907" s="214"/>
      <c r="T907" s="215"/>
      <c r="AT907" s="216" t="s">
        <v>183</v>
      </c>
      <c r="AU907" s="216" t="s">
        <v>82</v>
      </c>
      <c r="AV907" s="11" t="s">
        <v>80</v>
      </c>
      <c r="AW907" s="11" t="s">
        <v>35</v>
      </c>
      <c r="AX907" s="11" t="s">
        <v>72</v>
      </c>
      <c r="AY907" s="216" t="s">
        <v>173</v>
      </c>
    </row>
    <row r="908" spans="2:51" s="11" customFormat="1" ht="13.5">
      <c r="B908" s="205"/>
      <c r="C908" s="206"/>
      <c r="D908" s="207" t="s">
        <v>183</v>
      </c>
      <c r="E908" s="208" t="s">
        <v>21</v>
      </c>
      <c r="F908" s="209" t="s">
        <v>1124</v>
      </c>
      <c r="G908" s="206"/>
      <c r="H908" s="210" t="s">
        <v>21</v>
      </c>
      <c r="I908" s="211"/>
      <c r="J908" s="206"/>
      <c r="K908" s="206"/>
      <c r="L908" s="212"/>
      <c r="M908" s="213"/>
      <c r="N908" s="214"/>
      <c r="O908" s="214"/>
      <c r="P908" s="214"/>
      <c r="Q908" s="214"/>
      <c r="R908" s="214"/>
      <c r="S908" s="214"/>
      <c r="T908" s="215"/>
      <c r="AT908" s="216" t="s">
        <v>183</v>
      </c>
      <c r="AU908" s="216" t="s">
        <v>82</v>
      </c>
      <c r="AV908" s="11" t="s">
        <v>80</v>
      </c>
      <c r="AW908" s="11" t="s">
        <v>35</v>
      </c>
      <c r="AX908" s="11" t="s">
        <v>72</v>
      </c>
      <c r="AY908" s="216" t="s">
        <v>173</v>
      </c>
    </row>
    <row r="909" spans="2:51" s="12" customFormat="1" ht="13.5">
      <c r="B909" s="217"/>
      <c r="C909" s="218"/>
      <c r="D909" s="207" t="s">
        <v>183</v>
      </c>
      <c r="E909" s="219" t="s">
        <v>21</v>
      </c>
      <c r="F909" s="220" t="s">
        <v>806</v>
      </c>
      <c r="G909" s="218"/>
      <c r="H909" s="221">
        <v>19.37</v>
      </c>
      <c r="I909" s="222"/>
      <c r="J909" s="218"/>
      <c r="K909" s="218"/>
      <c r="L909" s="223"/>
      <c r="M909" s="224"/>
      <c r="N909" s="225"/>
      <c r="O909" s="225"/>
      <c r="P909" s="225"/>
      <c r="Q909" s="225"/>
      <c r="R909" s="225"/>
      <c r="S909" s="225"/>
      <c r="T909" s="226"/>
      <c r="AT909" s="227" t="s">
        <v>183</v>
      </c>
      <c r="AU909" s="227" t="s">
        <v>82</v>
      </c>
      <c r="AV909" s="12" t="s">
        <v>82</v>
      </c>
      <c r="AW909" s="12" t="s">
        <v>35</v>
      </c>
      <c r="AX909" s="12" t="s">
        <v>72</v>
      </c>
      <c r="AY909" s="227" t="s">
        <v>173</v>
      </c>
    </row>
    <row r="910" spans="2:51" s="11" customFormat="1" ht="13.5">
      <c r="B910" s="205"/>
      <c r="C910" s="206"/>
      <c r="D910" s="207" t="s">
        <v>183</v>
      </c>
      <c r="E910" s="208" t="s">
        <v>21</v>
      </c>
      <c r="F910" s="209" t="s">
        <v>352</v>
      </c>
      <c r="G910" s="206"/>
      <c r="H910" s="210" t="s">
        <v>21</v>
      </c>
      <c r="I910" s="211"/>
      <c r="J910" s="206"/>
      <c r="K910" s="206"/>
      <c r="L910" s="212"/>
      <c r="M910" s="213"/>
      <c r="N910" s="214"/>
      <c r="O910" s="214"/>
      <c r="P910" s="214"/>
      <c r="Q910" s="214"/>
      <c r="R910" s="214"/>
      <c r="S910" s="214"/>
      <c r="T910" s="215"/>
      <c r="AT910" s="216" t="s">
        <v>183</v>
      </c>
      <c r="AU910" s="216" t="s">
        <v>82</v>
      </c>
      <c r="AV910" s="11" t="s">
        <v>80</v>
      </c>
      <c r="AW910" s="11" t="s">
        <v>35</v>
      </c>
      <c r="AX910" s="11" t="s">
        <v>72</v>
      </c>
      <c r="AY910" s="216" t="s">
        <v>173</v>
      </c>
    </row>
    <row r="911" spans="2:51" s="11" customFormat="1" ht="13.5">
      <c r="B911" s="205"/>
      <c r="C911" s="206"/>
      <c r="D911" s="207" t="s">
        <v>183</v>
      </c>
      <c r="E911" s="208" t="s">
        <v>21</v>
      </c>
      <c r="F911" s="209" t="s">
        <v>1124</v>
      </c>
      <c r="G911" s="206"/>
      <c r="H911" s="210" t="s">
        <v>21</v>
      </c>
      <c r="I911" s="211"/>
      <c r="J911" s="206"/>
      <c r="K911" s="206"/>
      <c r="L911" s="212"/>
      <c r="M911" s="213"/>
      <c r="N911" s="214"/>
      <c r="O911" s="214"/>
      <c r="P911" s="214"/>
      <c r="Q911" s="214"/>
      <c r="R911" s="214"/>
      <c r="S911" s="214"/>
      <c r="T911" s="215"/>
      <c r="AT911" s="216" t="s">
        <v>183</v>
      </c>
      <c r="AU911" s="216" t="s">
        <v>82</v>
      </c>
      <c r="AV911" s="11" t="s">
        <v>80</v>
      </c>
      <c r="AW911" s="11" t="s">
        <v>35</v>
      </c>
      <c r="AX911" s="11" t="s">
        <v>72</v>
      </c>
      <c r="AY911" s="216" t="s">
        <v>173</v>
      </c>
    </row>
    <row r="912" spans="2:51" s="12" customFormat="1" ht="13.5">
      <c r="B912" s="217"/>
      <c r="C912" s="218"/>
      <c r="D912" s="207" t="s">
        <v>183</v>
      </c>
      <c r="E912" s="219" t="s">
        <v>21</v>
      </c>
      <c r="F912" s="220" t="s">
        <v>185</v>
      </c>
      <c r="G912" s="218"/>
      <c r="H912" s="221">
        <v>75.87</v>
      </c>
      <c r="I912" s="222"/>
      <c r="J912" s="218"/>
      <c r="K912" s="218"/>
      <c r="L912" s="223"/>
      <c r="M912" s="224"/>
      <c r="N912" s="225"/>
      <c r="O912" s="225"/>
      <c r="P912" s="225"/>
      <c r="Q912" s="225"/>
      <c r="R912" s="225"/>
      <c r="S912" s="225"/>
      <c r="T912" s="226"/>
      <c r="AT912" s="227" t="s">
        <v>183</v>
      </c>
      <c r="AU912" s="227" t="s">
        <v>82</v>
      </c>
      <c r="AV912" s="12" t="s">
        <v>82</v>
      </c>
      <c r="AW912" s="12" t="s">
        <v>35</v>
      </c>
      <c r="AX912" s="12" t="s">
        <v>72</v>
      </c>
      <c r="AY912" s="227" t="s">
        <v>173</v>
      </c>
    </row>
    <row r="913" spans="2:51" s="11" customFormat="1" ht="13.5">
      <c r="B913" s="205"/>
      <c r="C913" s="206"/>
      <c r="D913" s="207" t="s">
        <v>183</v>
      </c>
      <c r="E913" s="208" t="s">
        <v>21</v>
      </c>
      <c r="F913" s="209" t="s">
        <v>1082</v>
      </c>
      <c r="G913" s="206"/>
      <c r="H913" s="210" t="s">
        <v>21</v>
      </c>
      <c r="I913" s="211"/>
      <c r="J913" s="206"/>
      <c r="K913" s="206"/>
      <c r="L913" s="212"/>
      <c r="M913" s="213"/>
      <c r="N913" s="214"/>
      <c r="O913" s="214"/>
      <c r="P913" s="214"/>
      <c r="Q913" s="214"/>
      <c r="R913" s="214"/>
      <c r="S913" s="214"/>
      <c r="T913" s="215"/>
      <c r="AT913" s="216" t="s">
        <v>183</v>
      </c>
      <c r="AU913" s="216" t="s">
        <v>82</v>
      </c>
      <c r="AV913" s="11" t="s">
        <v>80</v>
      </c>
      <c r="AW913" s="11" t="s">
        <v>35</v>
      </c>
      <c r="AX913" s="11" t="s">
        <v>72</v>
      </c>
      <c r="AY913" s="216" t="s">
        <v>173</v>
      </c>
    </row>
    <row r="914" spans="2:51" s="11" customFormat="1" ht="13.5">
      <c r="B914" s="205"/>
      <c r="C914" s="206"/>
      <c r="D914" s="207" t="s">
        <v>183</v>
      </c>
      <c r="E914" s="208" t="s">
        <v>21</v>
      </c>
      <c r="F914" s="209" t="s">
        <v>1124</v>
      </c>
      <c r="G914" s="206"/>
      <c r="H914" s="210" t="s">
        <v>21</v>
      </c>
      <c r="I914" s="211"/>
      <c r="J914" s="206"/>
      <c r="K914" s="206"/>
      <c r="L914" s="212"/>
      <c r="M914" s="213"/>
      <c r="N914" s="214"/>
      <c r="O914" s="214"/>
      <c r="P914" s="214"/>
      <c r="Q914" s="214"/>
      <c r="R914" s="214"/>
      <c r="S914" s="214"/>
      <c r="T914" s="215"/>
      <c r="AT914" s="216" t="s">
        <v>183</v>
      </c>
      <c r="AU914" s="216" t="s">
        <v>82</v>
      </c>
      <c r="AV914" s="11" t="s">
        <v>80</v>
      </c>
      <c r="AW914" s="11" t="s">
        <v>35</v>
      </c>
      <c r="AX914" s="11" t="s">
        <v>72</v>
      </c>
      <c r="AY914" s="216" t="s">
        <v>173</v>
      </c>
    </row>
    <row r="915" spans="2:51" s="12" customFormat="1" ht="13.5">
      <c r="B915" s="217"/>
      <c r="C915" s="218"/>
      <c r="D915" s="207" t="s">
        <v>183</v>
      </c>
      <c r="E915" s="219" t="s">
        <v>21</v>
      </c>
      <c r="F915" s="220" t="s">
        <v>854</v>
      </c>
      <c r="G915" s="218"/>
      <c r="H915" s="221">
        <v>9.44</v>
      </c>
      <c r="I915" s="222"/>
      <c r="J915" s="218"/>
      <c r="K915" s="218"/>
      <c r="L915" s="223"/>
      <c r="M915" s="224"/>
      <c r="N915" s="225"/>
      <c r="O915" s="225"/>
      <c r="P915" s="225"/>
      <c r="Q915" s="225"/>
      <c r="R915" s="225"/>
      <c r="S915" s="225"/>
      <c r="T915" s="226"/>
      <c r="AT915" s="227" t="s">
        <v>183</v>
      </c>
      <c r="AU915" s="227" t="s">
        <v>82</v>
      </c>
      <c r="AV915" s="12" t="s">
        <v>82</v>
      </c>
      <c r="AW915" s="12" t="s">
        <v>35</v>
      </c>
      <c r="AX915" s="12" t="s">
        <v>72</v>
      </c>
      <c r="AY915" s="227" t="s">
        <v>173</v>
      </c>
    </row>
    <row r="916" spans="2:51" s="11" customFormat="1" ht="13.5">
      <c r="B916" s="205"/>
      <c r="C916" s="206"/>
      <c r="D916" s="207" t="s">
        <v>183</v>
      </c>
      <c r="E916" s="208" t="s">
        <v>21</v>
      </c>
      <c r="F916" s="209" t="s">
        <v>725</v>
      </c>
      <c r="G916" s="206"/>
      <c r="H916" s="210" t="s">
        <v>21</v>
      </c>
      <c r="I916" s="211"/>
      <c r="J916" s="206"/>
      <c r="K916" s="206"/>
      <c r="L916" s="212"/>
      <c r="M916" s="213"/>
      <c r="N916" s="214"/>
      <c r="O916" s="214"/>
      <c r="P916" s="214"/>
      <c r="Q916" s="214"/>
      <c r="R916" s="214"/>
      <c r="S916" s="214"/>
      <c r="T916" s="215"/>
      <c r="AT916" s="216" t="s">
        <v>183</v>
      </c>
      <c r="AU916" s="216" t="s">
        <v>82</v>
      </c>
      <c r="AV916" s="11" t="s">
        <v>80</v>
      </c>
      <c r="AW916" s="11" t="s">
        <v>35</v>
      </c>
      <c r="AX916" s="11" t="s">
        <v>72</v>
      </c>
      <c r="AY916" s="216" t="s">
        <v>173</v>
      </c>
    </row>
    <row r="917" spans="2:51" s="11" customFormat="1" ht="13.5">
      <c r="B917" s="205"/>
      <c r="C917" s="206"/>
      <c r="D917" s="207" t="s">
        <v>183</v>
      </c>
      <c r="E917" s="208" t="s">
        <v>21</v>
      </c>
      <c r="F917" s="209" t="s">
        <v>1124</v>
      </c>
      <c r="G917" s="206"/>
      <c r="H917" s="210" t="s">
        <v>21</v>
      </c>
      <c r="I917" s="211"/>
      <c r="J917" s="206"/>
      <c r="K917" s="206"/>
      <c r="L917" s="212"/>
      <c r="M917" s="213"/>
      <c r="N917" s="214"/>
      <c r="O917" s="214"/>
      <c r="P917" s="214"/>
      <c r="Q917" s="214"/>
      <c r="R917" s="214"/>
      <c r="S917" s="214"/>
      <c r="T917" s="215"/>
      <c r="AT917" s="216" t="s">
        <v>183</v>
      </c>
      <c r="AU917" s="216" t="s">
        <v>82</v>
      </c>
      <c r="AV917" s="11" t="s">
        <v>80</v>
      </c>
      <c r="AW917" s="11" t="s">
        <v>35</v>
      </c>
      <c r="AX917" s="11" t="s">
        <v>72</v>
      </c>
      <c r="AY917" s="216" t="s">
        <v>173</v>
      </c>
    </row>
    <row r="918" spans="2:51" s="12" customFormat="1" ht="13.5">
      <c r="B918" s="217"/>
      <c r="C918" s="218"/>
      <c r="D918" s="207" t="s">
        <v>183</v>
      </c>
      <c r="E918" s="219" t="s">
        <v>21</v>
      </c>
      <c r="F918" s="220" t="s">
        <v>804</v>
      </c>
      <c r="G918" s="218"/>
      <c r="H918" s="221">
        <v>2.74</v>
      </c>
      <c r="I918" s="222"/>
      <c r="J918" s="218"/>
      <c r="K918" s="218"/>
      <c r="L918" s="223"/>
      <c r="M918" s="224"/>
      <c r="N918" s="225"/>
      <c r="O918" s="225"/>
      <c r="P918" s="225"/>
      <c r="Q918" s="225"/>
      <c r="R918" s="225"/>
      <c r="S918" s="225"/>
      <c r="T918" s="226"/>
      <c r="AT918" s="227" t="s">
        <v>183</v>
      </c>
      <c r="AU918" s="227" t="s">
        <v>82</v>
      </c>
      <c r="AV918" s="12" t="s">
        <v>82</v>
      </c>
      <c r="AW918" s="12" t="s">
        <v>35</v>
      </c>
      <c r="AX918" s="12" t="s">
        <v>72</v>
      </c>
      <c r="AY918" s="227" t="s">
        <v>173</v>
      </c>
    </row>
    <row r="919" spans="2:51" s="11" customFormat="1" ht="13.5">
      <c r="B919" s="205"/>
      <c r="C919" s="206"/>
      <c r="D919" s="207" t="s">
        <v>183</v>
      </c>
      <c r="E919" s="208" t="s">
        <v>21</v>
      </c>
      <c r="F919" s="209" t="s">
        <v>702</v>
      </c>
      <c r="G919" s="206"/>
      <c r="H919" s="210" t="s">
        <v>21</v>
      </c>
      <c r="I919" s="211"/>
      <c r="J919" s="206"/>
      <c r="K919" s="206"/>
      <c r="L919" s="212"/>
      <c r="M919" s="213"/>
      <c r="N919" s="214"/>
      <c r="O919" s="214"/>
      <c r="P919" s="214"/>
      <c r="Q919" s="214"/>
      <c r="R919" s="214"/>
      <c r="S919" s="214"/>
      <c r="T919" s="215"/>
      <c r="AT919" s="216" t="s">
        <v>183</v>
      </c>
      <c r="AU919" s="216" t="s">
        <v>82</v>
      </c>
      <c r="AV919" s="11" t="s">
        <v>80</v>
      </c>
      <c r="AW919" s="11" t="s">
        <v>35</v>
      </c>
      <c r="AX919" s="11" t="s">
        <v>72</v>
      </c>
      <c r="AY919" s="216" t="s">
        <v>173</v>
      </c>
    </row>
    <row r="920" spans="2:51" s="11" customFormat="1" ht="13.5">
      <c r="B920" s="205"/>
      <c r="C920" s="206"/>
      <c r="D920" s="207" t="s">
        <v>183</v>
      </c>
      <c r="E920" s="208" t="s">
        <v>21</v>
      </c>
      <c r="F920" s="209" t="s">
        <v>1124</v>
      </c>
      <c r="G920" s="206"/>
      <c r="H920" s="210" t="s">
        <v>21</v>
      </c>
      <c r="I920" s="211"/>
      <c r="J920" s="206"/>
      <c r="K920" s="206"/>
      <c r="L920" s="212"/>
      <c r="M920" s="213"/>
      <c r="N920" s="214"/>
      <c r="O920" s="214"/>
      <c r="P920" s="214"/>
      <c r="Q920" s="214"/>
      <c r="R920" s="214"/>
      <c r="S920" s="214"/>
      <c r="T920" s="215"/>
      <c r="AT920" s="216" t="s">
        <v>183</v>
      </c>
      <c r="AU920" s="216" t="s">
        <v>82</v>
      </c>
      <c r="AV920" s="11" t="s">
        <v>80</v>
      </c>
      <c r="AW920" s="11" t="s">
        <v>35</v>
      </c>
      <c r="AX920" s="11" t="s">
        <v>72</v>
      </c>
      <c r="AY920" s="216" t="s">
        <v>173</v>
      </c>
    </row>
    <row r="921" spans="2:51" s="12" customFormat="1" ht="13.5">
      <c r="B921" s="217"/>
      <c r="C921" s="218"/>
      <c r="D921" s="207" t="s">
        <v>183</v>
      </c>
      <c r="E921" s="219" t="s">
        <v>21</v>
      </c>
      <c r="F921" s="220" t="s">
        <v>803</v>
      </c>
      <c r="G921" s="218"/>
      <c r="H921" s="221">
        <v>2.28</v>
      </c>
      <c r="I921" s="222"/>
      <c r="J921" s="218"/>
      <c r="K921" s="218"/>
      <c r="L921" s="223"/>
      <c r="M921" s="224"/>
      <c r="N921" s="225"/>
      <c r="O921" s="225"/>
      <c r="P921" s="225"/>
      <c r="Q921" s="225"/>
      <c r="R921" s="225"/>
      <c r="S921" s="225"/>
      <c r="T921" s="226"/>
      <c r="AT921" s="227" t="s">
        <v>183</v>
      </c>
      <c r="AU921" s="227" t="s">
        <v>82</v>
      </c>
      <c r="AV921" s="12" t="s">
        <v>82</v>
      </c>
      <c r="AW921" s="12" t="s">
        <v>35</v>
      </c>
      <c r="AX921" s="12" t="s">
        <v>72</v>
      </c>
      <c r="AY921" s="227" t="s">
        <v>173</v>
      </c>
    </row>
    <row r="922" spans="2:51" s="11" customFormat="1" ht="13.5">
      <c r="B922" s="205"/>
      <c r="C922" s="206"/>
      <c r="D922" s="207" t="s">
        <v>183</v>
      </c>
      <c r="E922" s="208" t="s">
        <v>21</v>
      </c>
      <c r="F922" s="209" t="s">
        <v>418</v>
      </c>
      <c r="G922" s="206"/>
      <c r="H922" s="210" t="s">
        <v>21</v>
      </c>
      <c r="I922" s="211"/>
      <c r="J922" s="206"/>
      <c r="K922" s="206"/>
      <c r="L922" s="212"/>
      <c r="M922" s="213"/>
      <c r="N922" s="214"/>
      <c r="O922" s="214"/>
      <c r="P922" s="214"/>
      <c r="Q922" s="214"/>
      <c r="R922" s="214"/>
      <c r="S922" s="214"/>
      <c r="T922" s="215"/>
      <c r="AT922" s="216" t="s">
        <v>183</v>
      </c>
      <c r="AU922" s="216" t="s">
        <v>82</v>
      </c>
      <c r="AV922" s="11" t="s">
        <v>80</v>
      </c>
      <c r="AW922" s="11" t="s">
        <v>35</v>
      </c>
      <c r="AX922" s="11" t="s">
        <v>72</v>
      </c>
      <c r="AY922" s="216" t="s">
        <v>173</v>
      </c>
    </row>
    <row r="923" spans="2:51" s="11" customFormat="1" ht="13.5">
      <c r="B923" s="205"/>
      <c r="C923" s="206"/>
      <c r="D923" s="207" t="s">
        <v>183</v>
      </c>
      <c r="E923" s="208" t="s">
        <v>21</v>
      </c>
      <c r="F923" s="209" t="s">
        <v>1124</v>
      </c>
      <c r="G923" s="206"/>
      <c r="H923" s="210" t="s">
        <v>21</v>
      </c>
      <c r="I923" s="211"/>
      <c r="J923" s="206"/>
      <c r="K923" s="206"/>
      <c r="L923" s="212"/>
      <c r="M923" s="213"/>
      <c r="N923" s="214"/>
      <c r="O923" s="214"/>
      <c r="P923" s="214"/>
      <c r="Q923" s="214"/>
      <c r="R923" s="214"/>
      <c r="S923" s="214"/>
      <c r="T923" s="215"/>
      <c r="AT923" s="216" t="s">
        <v>183</v>
      </c>
      <c r="AU923" s="216" t="s">
        <v>82</v>
      </c>
      <c r="AV923" s="11" t="s">
        <v>80</v>
      </c>
      <c r="AW923" s="11" t="s">
        <v>35</v>
      </c>
      <c r="AX923" s="11" t="s">
        <v>72</v>
      </c>
      <c r="AY923" s="216" t="s">
        <v>173</v>
      </c>
    </row>
    <row r="924" spans="2:51" s="12" customFormat="1" ht="13.5">
      <c r="B924" s="217"/>
      <c r="C924" s="218"/>
      <c r="D924" s="207" t="s">
        <v>183</v>
      </c>
      <c r="E924" s="219" t="s">
        <v>21</v>
      </c>
      <c r="F924" s="220" t="s">
        <v>844</v>
      </c>
      <c r="G924" s="218"/>
      <c r="H924" s="221">
        <v>9.51</v>
      </c>
      <c r="I924" s="222"/>
      <c r="J924" s="218"/>
      <c r="K924" s="218"/>
      <c r="L924" s="223"/>
      <c r="M924" s="224"/>
      <c r="N924" s="225"/>
      <c r="O924" s="225"/>
      <c r="P924" s="225"/>
      <c r="Q924" s="225"/>
      <c r="R924" s="225"/>
      <c r="S924" s="225"/>
      <c r="T924" s="226"/>
      <c r="AT924" s="227" t="s">
        <v>183</v>
      </c>
      <c r="AU924" s="227" t="s">
        <v>82</v>
      </c>
      <c r="AV924" s="12" t="s">
        <v>82</v>
      </c>
      <c r="AW924" s="12" t="s">
        <v>35</v>
      </c>
      <c r="AX924" s="12" t="s">
        <v>72</v>
      </c>
      <c r="AY924" s="227" t="s">
        <v>173</v>
      </c>
    </row>
    <row r="925" spans="2:51" s="11" customFormat="1" ht="13.5">
      <c r="B925" s="205"/>
      <c r="C925" s="206"/>
      <c r="D925" s="207" t="s">
        <v>183</v>
      </c>
      <c r="E925" s="208" t="s">
        <v>21</v>
      </c>
      <c r="F925" s="209" t="s">
        <v>301</v>
      </c>
      <c r="G925" s="206"/>
      <c r="H925" s="210" t="s">
        <v>21</v>
      </c>
      <c r="I925" s="211"/>
      <c r="J925" s="206"/>
      <c r="K925" s="206"/>
      <c r="L925" s="212"/>
      <c r="M925" s="213"/>
      <c r="N925" s="214"/>
      <c r="O925" s="214"/>
      <c r="P925" s="214"/>
      <c r="Q925" s="214"/>
      <c r="R925" s="214"/>
      <c r="S925" s="214"/>
      <c r="T925" s="215"/>
      <c r="AT925" s="216" t="s">
        <v>183</v>
      </c>
      <c r="AU925" s="216" t="s">
        <v>82</v>
      </c>
      <c r="AV925" s="11" t="s">
        <v>80</v>
      </c>
      <c r="AW925" s="11" t="s">
        <v>35</v>
      </c>
      <c r="AX925" s="11" t="s">
        <v>72</v>
      </c>
      <c r="AY925" s="216" t="s">
        <v>173</v>
      </c>
    </row>
    <row r="926" spans="2:51" s="11" customFormat="1" ht="13.5">
      <c r="B926" s="205"/>
      <c r="C926" s="206"/>
      <c r="D926" s="207" t="s">
        <v>183</v>
      </c>
      <c r="E926" s="208" t="s">
        <v>21</v>
      </c>
      <c r="F926" s="209" t="s">
        <v>1124</v>
      </c>
      <c r="G926" s="206"/>
      <c r="H926" s="210" t="s">
        <v>21</v>
      </c>
      <c r="I926" s="211"/>
      <c r="J926" s="206"/>
      <c r="K926" s="206"/>
      <c r="L926" s="212"/>
      <c r="M926" s="213"/>
      <c r="N926" s="214"/>
      <c r="O926" s="214"/>
      <c r="P926" s="214"/>
      <c r="Q926" s="214"/>
      <c r="R926" s="214"/>
      <c r="S926" s="214"/>
      <c r="T926" s="215"/>
      <c r="AT926" s="216" t="s">
        <v>183</v>
      </c>
      <c r="AU926" s="216" t="s">
        <v>82</v>
      </c>
      <c r="AV926" s="11" t="s">
        <v>80</v>
      </c>
      <c r="AW926" s="11" t="s">
        <v>35</v>
      </c>
      <c r="AX926" s="11" t="s">
        <v>72</v>
      </c>
      <c r="AY926" s="216" t="s">
        <v>173</v>
      </c>
    </row>
    <row r="927" spans="2:51" s="12" customFormat="1" ht="13.5">
      <c r="B927" s="217"/>
      <c r="C927" s="218"/>
      <c r="D927" s="207" t="s">
        <v>183</v>
      </c>
      <c r="E927" s="219" t="s">
        <v>21</v>
      </c>
      <c r="F927" s="220" t="s">
        <v>800</v>
      </c>
      <c r="G927" s="218"/>
      <c r="H927" s="221">
        <v>6.32</v>
      </c>
      <c r="I927" s="222"/>
      <c r="J927" s="218"/>
      <c r="K927" s="218"/>
      <c r="L927" s="223"/>
      <c r="M927" s="224"/>
      <c r="N927" s="225"/>
      <c r="O927" s="225"/>
      <c r="P927" s="225"/>
      <c r="Q927" s="225"/>
      <c r="R927" s="225"/>
      <c r="S927" s="225"/>
      <c r="T927" s="226"/>
      <c r="AT927" s="227" t="s">
        <v>183</v>
      </c>
      <c r="AU927" s="227" t="s">
        <v>82</v>
      </c>
      <c r="AV927" s="12" t="s">
        <v>82</v>
      </c>
      <c r="AW927" s="12" t="s">
        <v>35</v>
      </c>
      <c r="AX927" s="12" t="s">
        <v>72</v>
      </c>
      <c r="AY927" s="227" t="s">
        <v>173</v>
      </c>
    </row>
    <row r="928" spans="2:51" s="11" customFormat="1" ht="13.5">
      <c r="B928" s="205"/>
      <c r="C928" s="206"/>
      <c r="D928" s="207" t="s">
        <v>183</v>
      </c>
      <c r="E928" s="208" t="s">
        <v>21</v>
      </c>
      <c r="F928" s="209" t="s">
        <v>773</v>
      </c>
      <c r="G928" s="206"/>
      <c r="H928" s="210" t="s">
        <v>21</v>
      </c>
      <c r="I928" s="211"/>
      <c r="J928" s="206"/>
      <c r="K928" s="206"/>
      <c r="L928" s="212"/>
      <c r="M928" s="213"/>
      <c r="N928" s="214"/>
      <c r="O928" s="214"/>
      <c r="P928" s="214"/>
      <c r="Q928" s="214"/>
      <c r="R928" s="214"/>
      <c r="S928" s="214"/>
      <c r="T928" s="215"/>
      <c r="AT928" s="216" t="s">
        <v>183</v>
      </c>
      <c r="AU928" s="216" t="s">
        <v>82</v>
      </c>
      <c r="AV928" s="11" t="s">
        <v>80</v>
      </c>
      <c r="AW928" s="11" t="s">
        <v>35</v>
      </c>
      <c r="AX928" s="11" t="s">
        <v>72</v>
      </c>
      <c r="AY928" s="216" t="s">
        <v>173</v>
      </c>
    </row>
    <row r="929" spans="2:51" s="11" customFormat="1" ht="13.5">
      <c r="B929" s="205"/>
      <c r="C929" s="206"/>
      <c r="D929" s="207" t="s">
        <v>183</v>
      </c>
      <c r="E929" s="208" t="s">
        <v>21</v>
      </c>
      <c r="F929" s="209" t="s">
        <v>1124</v>
      </c>
      <c r="G929" s="206"/>
      <c r="H929" s="210" t="s">
        <v>21</v>
      </c>
      <c r="I929" s="211"/>
      <c r="J929" s="206"/>
      <c r="K929" s="206"/>
      <c r="L929" s="212"/>
      <c r="M929" s="213"/>
      <c r="N929" s="214"/>
      <c r="O929" s="214"/>
      <c r="P929" s="214"/>
      <c r="Q929" s="214"/>
      <c r="R929" s="214"/>
      <c r="S929" s="214"/>
      <c r="T929" s="215"/>
      <c r="AT929" s="216" t="s">
        <v>183</v>
      </c>
      <c r="AU929" s="216" t="s">
        <v>82</v>
      </c>
      <c r="AV929" s="11" t="s">
        <v>80</v>
      </c>
      <c r="AW929" s="11" t="s">
        <v>35</v>
      </c>
      <c r="AX929" s="11" t="s">
        <v>72</v>
      </c>
      <c r="AY929" s="216" t="s">
        <v>173</v>
      </c>
    </row>
    <row r="930" spans="2:51" s="12" customFormat="1" ht="13.5">
      <c r="B930" s="217"/>
      <c r="C930" s="218"/>
      <c r="D930" s="207" t="s">
        <v>183</v>
      </c>
      <c r="E930" s="219" t="s">
        <v>21</v>
      </c>
      <c r="F930" s="220" t="s">
        <v>801</v>
      </c>
      <c r="G930" s="218"/>
      <c r="H930" s="221">
        <v>5.09</v>
      </c>
      <c r="I930" s="222"/>
      <c r="J930" s="218"/>
      <c r="K930" s="218"/>
      <c r="L930" s="223"/>
      <c r="M930" s="224"/>
      <c r="N930" s="225"/>
      <c r="O930" s="225"/>
      <c r="P930" s="225"/>
      <c r="Q930" s="225"/>
      <c r="R930" s="225"/>
      <c r="S930" s="225"/>
      <c r="T930" s="226"/>
      <c r="AT930" s="227" t="s">
        <v>183</v>
      </c>
      <c r="AU930" s="227" t="s">
        <v>82</v>
      </c>
      <c r="AV930" s="12" t="s">
        <v>82</v>
      </c>
      <c r="AW930" s="12" t="s">
        <v>35</v>
      </c>
      <c r="AX930" s="12" t="s">
        <v>72</v>
      </c>
      <c r="AY930" s="227" t="s">
        <v>173</v>
      </c>
    </row>
    <row r="931" spans="2:51" s="11" customFormat="1" ht="13.5">
      <c r="B931" s="205"/>
      <c r="C931" s="206"/>
      <c r="D931" s="207" t="s">
        <v>183</v>
      </c>
      <c r="E931" s="208" t="s">
        <v>21</v>
      </c>
      <c r="F931" s="209" t="s">
        <v>212</v>
      </c>
      <c r="G931" s="206"/>
      <c r="H931" s="210" t="s">
        <v>21</v>
      </c>
      <c r="I931" s="211"/>
      <c r="J931" s="206"/>
      <c r="K931" s="206"/>
      <c r="L931" s="212"/>
      <c r="M931" s="213"/>
      <c r="N931" s="214"/>
      <c r="O931" s="214"/>
      <c r="P931" s="214"/>
      <c r="Q931" s="214"/>
      <c r="R931" s="214"/>
      <c r="S931" s="214"/>
      <c r="T931" s="215"/>
      <c r="AT931" s="216" t="s">
        <v>183</v>
      </c>
      <c r="AU931" s="216" t="s">
        <v>82</v>
      </c>
      <c r="AV931" s="11" t="s">
        <v>80</v>
      </c>
      <c r="AW931" s="11" t="s">
        <v>35</v>
      </c>
      <c r="AX931" s="11" t="s">
        <v>72</v>
      </c>
      <c r="AY931" s="216" t="s">
        <v>173</v>
      </c>
    </row>
    <row r="932" spans="2:51" s="11" customFormat="1" ht="13.5">
      <c r="B932" s="205"/>
      <c r="C932" s="206"/>
      <c r="D932" s="207" t="s">
        <v>183</v>
      </c>
      <c r="E932" s="208" t="s">
        <v>21</v>
      </c>
      <c r="F932" s="209" t="s">
        <v>1124</v>
      </c>
      <c r="G932" s="206"/>
      <c r="H932" s="210" t="s">
        <v>21</v>
      </c>
      <c r="I932" s="211"/>
      <c r="J932" s="206"/>
      <c r="K932" s="206"/>
      <c r="L932" s="212"/>
      <c r="M932" s="213"/>
      <c r="N932" s="214"/>
      <c r="O932" s="214"/>
      <c r="P932" s="214"/>
      <c r="Q932" s="214"/>
      <c r="R932" s="214"/>
      <c r="S932" s="214"/>
      <c r="T932" s="215"/>
      <c r="AT932" s="216" t="s">
        <v>183</v>
      </c>
      <c r="AU932" s="216" t="s">
        <v>82</v>
      </c>
      <c r="AV932" s="11" t="s">
        <v>80</v>
      </c>
      <c r="AW932" s="11" t="s">
        <v>35</v>
      </c>
      <c r="AX932" s="11" t="s">
        <v>72</v>
      </c>
      <c r="AY932" s="216" t="s">
        <v>173</v>
      </c>
    </row>
    <row r="933" spans="2:51" s="12" customFormat="1" ht="13.5">
      <c r="B933" s="217"/>
      <c r="C933" s="218"/>
      <c r="D933" s="207" t="s">
        <v>183</v>
      </c>
      <c r="E933" s="219" t="s">
        <v>21</v>
      </c>
      <c r="F933" s="220" t="s">
        <v>802</v>
      </c>
      <c r="G933" s="218"/>
      <c r="H933" s="221">
        <v>10.21</v>
      </c>
      <c r="I933" s="222"/>
      <c r="J933" s="218"/>
      <c r="K933" s="218"/>
      <c r="L933" s="223"/>
      <c r="M933" s="224"/>
      <c r="N933" s="225"/>
      <c r="O933" s="225"/>
      <c r="P933" s="225"/>
      <c r="Q933" s="225"/>
      <c r="R933" s="225"/>
      <c r="S933" s="225"/>
      <c r="T933" s="226"/>
      <c r="AT933" s="227" t="s">
        <v>183</v>
      </c>
      <c r="AU933" s="227" t="s">
        <v>82</v>
      </c>
      <c r="AV933" s="12" t="s">
        <v>82</v>
      </c>
      <c r="AW933" s="12" t="s">
        <v>35</v>
      </c>
      <c r="AX933" s="12" t="s">
        <v>72</v>
      </c>
      <c r="AY933" s="227" t="s">
        <v>173</v>
      </c>
    </row>
    <row r="934" spans="2:51" s="11" customFormat="1" ht="13.5">
      <c r="B934" s="205"/>
      <c r="C934" s="206"/>
      <c r="D934" s="207" t="s">
        <v>183</v>
      </c>
      <c r="E934" s="208" t="s">
        <v>21</v>
      </c>
      <c r="F934" s="209" t="s">
        <v>229</v>
      </c>
      <c r="G934" s="206"/>
      <c r="H934" s="210" t="s">
        <v>21</v>
      </c>
      <c r="I934" s="211"/>
      <c r="J934" s="206"/>
      <c r="K934" s="206"/>
      <c r="L934" s="212"/>
      <c r="M934" s="213"/>
      <c r="N934" s="214"/>
      <c r="O934" s="214"/>
      <c r="P934" s="214"/>
      <c r="Q934" s="214"/>
      <c r="R934" s="214"/>
      <c r="S934" s="214"/>
      <c r="T934" s="215"/>
      <c r="AT934" s="216" t="s">
        <v>183</v>
      </c>
      <c r="AU934" s="216" t="s">
        <v>82</v>
      </c>
      <c r="AV934" s="11" t="s">
        <v>80</v>
      </c>
      <c r="AW934" s="11" t="s">
        <v>35</v>
      </c>
      <c r="AX934" s="11" t="s">
        <v>72</v>
      </c>
      <c r="AY934" s="216" t="s">
        <v>173</v>
      </c>
    </row>
    <row r="935" spans="2:51" s="11" customFormat="1" ht="13.5">
      <c r="B935" s="205"/>
      <c r="C935" s="206"/>
      <c r="D935" s="207" t="s">
        <v>183</v>
      </c>
      <c r="E935" s="208" t="s">
        <v>21</v>
      </c>
      <c r="F935" s="209" t="s">
        <v>1124</v>
      </c>
      <c r="G935" s="206"/>
      <c r="H935" s="210" t="s">
        <v>21</v>
      </c>
      <c r="I935" s="211"/>
      <c r="J935" s="206"/>
      <c r="K935" s="206"/>
      <c r="L935" s="212"/>
      <c r="M935" s="213"/>
      <c r="N935" s="214"/>
      <c r="O935" s="214"/>
      <c r="P935" s="214"/>
      <c r="Q935" s="214"/>
      <c r="R935" s="214"/>
      <c r="S935" s="214"/>
      <c r="T935" s="215"/>
      <c r="AT935" s="216" t="s">
        <v>183</v>
      </c>
      <c r="AU935" s="216" t="s">
        <v>82</v>
      </c>
      <c r="AV935" s="11" t="s">
        <v>80</v>
      </c>
      <c r="AW935" s="11" t="s">
        <v>35</v>
      </c>
      <c r="AX935" s="11" t="s">
        <v>72</v>
      </c>
      <c r="AY935" s="216" t="s">
        <v>173</v>
      </c>
    </row>
    <row r="936" spans="2:51" s="12" customFormat="1" ht="13.5">
      <c r="B936" s="217"/>
      <c r="C936" s="218"/>
      <c r="D936" s="207" t="s">
        <v>183</v>
      </c>
      <c r="E936" s="219" t="s">
        <v>21</v>
      </c>
      <c r="F936" s="220" t="s">
        <v>850</v>
      </c>
      <c r="G936" s="218"/>
      <c r="H936" s="221">
        <v>12.98</v>
      </c>
      <c r="I936" s="222"/>
      <c r="J936" s="218"/>
      <c r="K936" s="218"/>
      <c r="L936" s="223"/>
      <c r="M936" s="224"/>
      <c r="N936" s="225"/>
      <c r="O936" s="225"/>
      <c r="P936" s="225"/>
      <c r="Q936" s="225"/>
      <c r="R936" s="225"/>
      <c r="S936" s="225"/>
      <c r="T936" s="226"/>
      <c r="AT936" s="227" t="s">
        <v>183</v>
      </c>
      <c r="AU936" s="227" t="s">
        <v>82</v>
      </c>
      <c r="AV936" s="12" t="s">
        <v>82</v>
      </c>
      <c r="AW936" s="12" t="s">
        <v>35</v>
      </c>
      <c r="AX936" s="12" t="s">
        <v>72</v>
      </c>
      <c r="AY936" s="227" t="s">
        <v>173</v>
      </c>
    </row>
    <row r="937" spans="2:51" s="14" customFormat="1" ht="13.5">
      <c r="B937" s="243"/>
      <c r="C937" s="244"/>
      <c r="D937" s="239" t="s">
        <v>183</v>
      </c>
      <c r="E937" s="254" t="s">
        <v>21</v>
      </c>
      <c r="F937" s="255" t="s">
        <v>204</v>
      </c>
      <c r="G937" s="244"/>
      <c r="H937" s="256">
        <v>293.19</v>
      </c>
      <c r="I937" s="248"/>
      <c r="J937" s="244"/>
      <c r="K937" s="244"/>
      <c r="L937" s="249"/>
      <c r="M937" s="250"/>
      <c r="N937" s="251"/>
      <c r="O937" s="251"/>
      <c r="P937" s="251"/>
      <c r="Q937" s="251"/>
      <c r="R937" s="251"/>
      <c r="S937" s="251"/>
      <c r="T937" s="252"/>
      <c r="AT937" s="253" t="s">
        <v>183</v>
      </c>
      <c r="AU937" s="253" t="s">
        <v>82</v>
      </c>
      <c r="AV937" s="14" t="s">
        <v>181</v>
      </c>
      <c r="AW937" s="14" t="s">
        <v>35</v>
      </c>
      <c r="AX937" s="14" t="s">
        <v>80</v>
      </c>
      <c r="AY937" s="253" t="s">
        <v>173</v>
      </c>
    </row>
    <row r="938" spans="2:65" s="1" customFormat="1" ht="31.5" customHeight="1">
      <c r="B938" s="41"/>
      <c r="C938" s="193" t="s">
        <v>629</v>
      </c>
      <c r="D938" s="193" t="s">
        <v>176</v>
      </c>
      <c r="E938" s="194" t="s">
        <v>1265</v>
      </c>
      <c r="F938" s="195" t="s">
        <v>1266</v>
      </c>
      <c r="G938" s="196" t="s">
        <v>179</v>
      </c>
      <c r="H938" s="197">
        <v>77.154</v>
      </c>
      <c r="I938" s="198"/>
      <c r="J938" s="199">
        <f>ROUND(I938*H938,2)</f>
        <v>0</v>
      </c>
      <c r="K938" s="195" t="s">
        <v>180</v>
      </c>
      <c r="L938" s="61"/>
      <c r="M938" s="200" t="s">
        <v>21</v>
      </c>
      <c r="N938" s="201" t="s">
        <v>43</v>
      </c>
      <c r="O938" s="42"/>
      <c r="P938" s="202">
        <f>O938*H938</f>
        <v>0</v>
      </c>
      <c r="Q938" s="202">
        <v>0</v>
      </c>
      <c r="R938" s="202">
        <f>Q938*H938</f>
        <v>0</v>
      </c>
      <c r="S938" s="202">
        <v>0</v>
      </c>
      <c r="T938" s="203">
        <f>S938*H938</f>
        <v>0</v>
      </c>
      <c r="AR938" s="24" t="s">
        <v>465</v>
      </c>
      <c r="AT938" s="24" t="s">
        <v>176</v>
      </c>
      <c r="AU938" s="24" t="s">
        <v>82</v>
      </c>
      <c r="AY938" s="24" t="s">
        <v>173</v>
      </c>
      <c r="BE938" s="204">
        <f>IF(N938="základní",J938,0)</f>
        <v>0</v>
      </c>
      <c r="BF938" s="204">
        <f>IF(N938="snížená",J938,0)</f>
        <v>0</v>
      </c>
      <c r="BG938" s="204">
        <f>IF(N938="zákl. přenesená",J938,0)</f>
        <v>0</v>
      </c>
      <c r="BH938" s="204">
        <f>IF(N938="sníž. přenesená",J938,0)</f>
        <v>0</v>
      </c>
      <c r="BI938" s="204">
        <f>IF(N938="nulová",J938,0)</f>
        <v>0</v>
      </c>
      <c r="BJ938" s="24" t="s">
        <v>80</v>
      </c>
      <c r="BK938" s="204">
        <f>ROUND(I938*H938,2)</f>
        <v>0</v>
      </c>
      <c r="BL938" s="24" t="s">
        <v>465</v>
      </c>
      <c r="BM938" s="24" t="s">
        <v>1267</v>
      </c>
    </row>
    <row r="939" spans="2:51" s="12" customFormat="1" ht="13.5">
      <c r="B939" s="217"/>
      <c r="C939" s="218"/>
      <c r="D939" s="207" t="s">
        <v>183</v>
      </c>
      <c r="E939" s="219" t="s">
        <v>21</v>
      </c>
      <c r="F939" s="220" t="s">
        <v>21</v>
      </c>
      <c r="G939" s="218"/>
      <c r="H939" s="221">
        <v>0</v>
      </c>
      <c r="I939" s="222"/>
      <c r="J939" s="218"/>
      <c r="K939" s="218"/>
      <c r="L939" s="223"/>
      <c r="M939" s="224"/>
      <c r="N939" s="225"/>
      <c r="O939" s="225"/>
      <c r="P939" s="225"/>
      <c r="Q939" s="225"/>
      <c r="R939" s="225"/>
      <c r="S939" s="225"/>
      <c r="T939" s="226"/>
      <c r="AT939" s="227" t="s">
        <v>183</v>
      </c>
      <c r="AU939" s="227" t="s">
        <v>82</v>
      </c>
      <c r="AV939" s="12" t="s">
        <v>82</v>
      </c>
      <c r="AW939" s="12" t="s">
        <v>35</v>
      </c>
      <c r="AX939" s="12" t="s">
        <v>72</v>
      </c>
      <c r="AY939" s="227" t="s">
        <v>173</v>
      </c>
    </row>
    <row r="940" spans="2:51" s="12" customFormat="1" ht="13.5">
      <c r="B940" s="217"/>
      <c r="C940" s="218"/>
      <c r="D940" s="207" t="s">
        <v>183</v>
      </c>
      <c r="E940" s="219" t="s">
        <v>21</v>
      </c>
      <c r="F940" s="220" t="s">
        <v>21</v>
      </c>
      <c r="G940" s="218"/>
      <c r="H940" s="221">
        <v>0</v>
      </c>
      <c r="I940" s="222"/>
      <c r="J940" s="218"/>
      <c r="K940" s="218"/>
      <c r="L940" s="223"/>
      <c r="M940" s="224"/>
      <c r="N940" s="225"/>
      <c r="O940" s="225"/>
      <c r="P940" s="225"/>
      <c r="Q940" s="225"/>
      <c r="R940" s="225"/>
      <c r="S940" s="225"/>
      <c r="T940" s="226"/>
      <c r="AT940" s="227" t="s">
        <v>183</v>
      </c>
      <c r="AU940" s="227" t="s">
        <v>82</v>
      </c>
      <c r="AV940" s="12" t="s">
        <v>82</v>
      </c>
      <c r="AW940" s="12" t="s">
        <v>35</v>
      </c>
      <c r="AX940" s="12" t="s">
        <v>72</v>
      </c>
      <c r="AY940" s="227" t="s">
        <v>173</v>
      </c>
    </row>
    <row r="941" spans="2:51" s="11" customFormat="1" ht="13.5">
      <c r="B941" s="205"/>
      <c r="C941" s="206"/>
      <c r="D941" s="207" t="s">
        <v>183</v>
      </c>
      <c r="E941" s="208" t="s">
        <v>21</v>
      </c>
      <c r="F941" s="209" t="s">
        <v>1268</v>
      </c>
      <c r="G941" s="206"/>
      <c r="H941" s="210" t="s">
        <v>21</v>
      </c>
      <c r="I941" s="211"/>
      <c r="J941" s="206"/>
      <c r="K941" s="206"/>
      <c r="L941" s="212"/>
      <c r="M941" s="213"/>
      <c r="N941" s="214"/>
      <c r="O941" s="214"/>
      <c r="P941" s="214"/>
      <c r="Q941" s="214"/>
      <c r="R941" s="214"/>
      <c r="S941" s="214"/>
      <c r="T941" s="215"/>
      <c r="AT941" s="216" t="s">
        <v>183</v>
      </c>
      <c r="AU941" s="216" t="s">
        <v>82</v>
      </c>
      <c r="AV941" s="11" t="s">
        <v>80</v>
      </c>
      <c r="AW941" s="11" t="s">
        <v>35</v>
      </c>
      <c r="AX941" s="11" t="s">
        <v>72</v>
      </c>
      <c r="AY941" s="216" t="s">
        <v>173</v>
      </c>
    </row>
    <row r="942" spans="2:51" s="12" customFormat="1" ht="13.5">
      <c r="B942" s="217"/>
      <c r="C942" s="218"/>
      <c r="D942" s="207" t="s">
        <v>183</v>
      </c>
      <c r="E942" s="219" t="s">
        <v>21</v>
      </c>
      <c r="F942" s="220" t="s">
        <v>21</v>
      </c>
      <c r="G942" s="218"/>
      <c r="H942" s="221">
        <v>0</v>
      </c>
      <c r="I942" s="222"/>
      <c r="J942" s="218"/>
      <c r="K942" s="218"/>
      <c r="L942" s="223"/>
      <c r="M942" s="224"/>
      <c r="N942" s="225"/>
      <c r="O942" s="225"/>
      <c r="P942" s="225"/>
      <c r="Q942" s="225"/>
      <c r="R942" s="225"/>
      <c r="S942" s="225"/>
      <c r="T942" s="226"/>
      <c r="AT942" s="227" t="s">
        <v>183</v>
      </c>
      <c r="AU942" s="227" t="s">
        <v>82</v>
      </c>
      <c r="AV942" s="12" t="s">
        <v>82</v>
      </c>
      <c r="AW942" s="12" t="s">
        <v>35</v>
      </c>
      <c r="AX942" s="12" t="s">
        <v>72</v>
      </c>
      <c r="AY942" s="227" t="s">
        <v>173</v>
      </c>
    </row>
    <row r="943" spans="2:51" s="11" customFormat="1" ht="13.5">
      <c r="B943" s="205"/>
      <c r="C943" s="206"/>
      <c r="D943" s="207" t="s">
        <v>183</v>
      </c>
      <c r="E943" s="208" t="s">
        <v>21</v>
      </c>
      <c r="F943" s="209" t="s">
        <v>723</v>
      </c>
      <c r="G943" s="206"/>
      <c r="H943" s="210" t="s">
        <v>21</v>
      </c>
      <c r="I943" s="211"/>
      <c r="J943" s="206"/>
      <c r="K943" s="206"/>
      <c r="L943" s="212"/>
      <c r="M943" s="213"/>
      <c r="N943" s="214"/>
      <c r="O943" s="214"/>
      <c r="P943" s="214"/>
      <c r="Q943" s="214"/>
      <c r="R943" s="214"/>
      <c r="S943" s="214"/>
      <c r="T943" s="215"/>
      <c r="AT943" s="216" t="s">
        <v>183</v>
      </c>
      <c r="AU943" s="216" t="s">
        <v>82</v>
      </c>
      <c r="AV943" s="11" t="s">
        <v>80</v>
      </c>
      <c r="AW943" s="11" t="s">
        <v>35</v>
      </c>
      <c r="AX943" s="11" t="s">
        <v>72</v>
      </c>
      <c r="AY943" s="216" t="s">
        <v>173</v>
      </c>
    </row>
    <row r="944" spans="2:51" s="11" customFormat="1" ht="13.5">
      <c r="B944" s="205"/>
      <c r="C944" s="206"/>
      <c r="D944" s="207" t="s">
        <v>183</v>
      </c>
      <c r="E944" s="208" t="s">
        <v>21</v>
      </c>
      <c r="F944" s="209" t="s">
        <v>702</v>
      </c>
      <c r="G944" s="206"/>
      <c r="H944" s="210" t="s">
        <v>21</v>
      </c>
      <c r="I944" s="211"/>
      <c r="J944" s="206"/>
      <c r="K944" s="206"/>
      <c r="L944" s="212"/>
      <c r="M944" s="213"/>
      <c r="N944" s="214"/>
      <c r="O944" s="214"/>
      <c r="P944" s="214"/>
      <c r="Q944" s="214"/>
      <c r="R944" s="214"/>
      <c r="S944" s="214"/>
      <c r="T944" s="215"/>
      <c r="AT944" s="216" t="s">
        <v>183</v>
      </c>
      <c r="AU944" s="216" t="s">
        <v>82</v>
      </c>
      <c r="AV944" s="11" t="s">
        <v>80</v>
      </c>
      <c r="AW944" s="11" t="s">
        <v>35</v>
      </c>
      <c r="AX944" s="11" t="s">
        <v>72</v>
      </c>
      <c r="AY944" s="216" t="s">
        <v>173</v>
      </c>
    </row>
    <row r="945" spans="2:51" s="11" customFormat="1" ht="13.5">
      <c r="B945" s="205"/>
      <c r="C945" s="206"/>
      <c r="D945" s="207" t="s">
        <v>183</v>
      </c>
      <c r="E945" s="208" t="s">
        <v>21</v>
      </c>
      <c r="F945" s="209" t="s">
        <v>633</v>
      </c>
      <c r="G945" s="206"/>
      <c r="H945" s="210" t="s">
        <v>21</v>
      </c>
      <c r="I945" s="211"/>
      <c r="J945" s="206"/>
      <c r="K945" s="206"/>
      <c r="L945" s="212"/>
      <c r="M945" s="213"/>
      <c r="N945" s="214"/>
      <c r="O945" s="214"/>
      <c r="P945" s="214"/>
      <c r="Q945" s="214"/>
      <c r="R945" s="214"/>
      <c r="S945" s="214"/>
      <c r="T945" s="215"/>
      <c r="AT945" s="216" t="s">
        <v>183</v>
      </c>
      <c r="AU945" s="216" t="s">
        <v>82</v>
      </c>
      <c r="AV945" s="11" t="s">
        <v>80</v>
      </c>
      <c r="AW945" s="11" t="s">
        <v>35</v>
      </c>
      <c r="AX945" s="11" t="s">
        <v>72</v>
      </c>
      <c r="AY945" s="216" t="s">
        <v>173</v>
      </c>
    </row>
    <row r="946" spans="2:51" s="12" customFormat="1" ht="13.5">
      <c r="B946" s="217"/>
      <c r="C946" s="218"/>
      <c r="D946" s="207" t="s">
        <v>183</v>
      </c>
      <c r="E946" s="219" t="s">
        <v>21</v>
      </c>
      <c r="F946" s="220" t="s">
        <v>383</v>
      </c>
      <c r="G946" s="218"/>
      <c r="H946" s="221">
        <v>1.182</v>
      </c>
      <c r="I946" s="222"/>
      <c r="J946" s="218"/>
      <c r="K946" s="218"/>
      <c r="L946" s="223"/>
      <c r="M946" s="224"/>
      <c r="N946" s="225"/>
      <c r="O946" s="225"/>
      <c r="P946" s="225"/>
      <c r="Q946" s="225"/>
      <c r="R946" s="225"/>
      <c r="S946" s="225"/>
      <c r="T946" s="226"/>
      <c r="AT946" s="227" t="s">
        <v>183</v>
      </c>
      <c r="AU946" s="227" t="s">
        <v>82</v>
      </c>
      <c r="AV946" s="12" t="s">
        <v>82</v>
      </c>
      <c r="AW946" s="12" t="s">
        <v>35</v>
      </c>
      <c r="AX946" s="12" t="s">
        <v>72</v>
      </c>
      <c r="AY946" s="227" t="s">
        <v>173</v>
      </c>
    </row>
    <row r="947" spans="2:51" s="11" customFormat="1" ht="13.5">
      <c r="B947" s="205"/>
      <c r="C947" s="206"/>
      <c r="D947" s="207" t="s">
        <v>183</v>
      </c>
      <c r="E947" s="208" t="s">
        <v>21</v>
      </c>
      <c r="F947" s="209" t="s">
        <v>723</v>
      </c>
      <c r="G947" s="206"/>
      <c r="H947" s="210" t="s">
        <v>21</v>
      </c>
      <c r="I947" s="211"/>
      <c r="J947" s="206"/>
      <c r="K947" s="206"/>
      <c r="L947" s="212"/>
      <c r="M947" s="213"/>
      <c r="N947" s="214"/>
      <c r="O947" s="214"/>
      <c r="P947" s="214"/>
      <c r="Q947" s="214"/>
      <c r="R947" s="214"/>
      <c r="S947" s="214"/>
      <c r="T947" s="215"/>
      <c r="AT947" s="216" t="s">
        <v>183</v>
      </c>
      <c r="AU947" s="216" t="s">
        <v>82</v>
      </c>
      <c r="AV947" s="11" t="s">
        <v>80</v>
      </c>
      <c r="AW947" s="11" t="s">
        <v>35</v>
      </c>
      <c r="AX947" s="11" t="s">
        <v>72</v>
      </c>
      <c r="AY947" s="216" t="s">
        <v>173</v>
      </c>
    </row>
    <row r="948" spans="2:51" s="11" customFormat="1" ht="13.5">
      <c r="B948" s="205"/>
      <c r="C948" s="206"/>
      <c r="D948" s="207" t="s">
        <v>183</v>
      </c>
      <c r="E948" s="208" t="s">
        <v>21</v>
      </c>
      <c r="F948" s="209" t="s">
        <v>725</v>
      </c>
      <c r="G948" s="206"/>
      <c r="H948" s="210" t="s">
        <v>21</v>
      </c>
      <c r="I948" s="211"/>
      <c r="J948" s="206"/>
      <c r="K948" s="206"/>
      <c r="L948" s="212"/>
      <c r="M948" s="213"/>
      <c r="N948" s="214"/>
      <c r="O948" s="214"/>
      <c r="P948" s="214"/>
      <c r="Q948" s="214"/>
      <c r="R948" s="214"/>
      <c r="S948" s="214"/>
      <c r="T948" s="215"/>
      <c r="AT948" s="216" t="s">
        <v>183</v>
      </c>
      <c r="AU948" s="216" t="s">
        <v>82</v>
      </c>
      <c r="AV948" s="11" t="s">
        <v>80</v>
      </c>
      <c r="AW948" s="11" t="s">
        <v>35</v>
      </c>
      <c r="AX948" s="11" t="s">
        <v>72</v>
      </c>
      <c r="AY948" s="216" t="s">
        <v>173</v>
      </c>
    </row>
    <row r="949" spans="2:51" s="11" customFormat="1" ht="13.5">
      <c r="B949" s="205"/>
      <c r="C949" s="206"/>
      <c r="D949" s="207" t="s">
        <v>183</v>
      </c>
      <c r="E949" s="208" t="s">
        <v>21</v>
      </c>
      <c r="F949" s="209" t="s">
        <v>633</v>
      </c>
      <c r="G949" s="206"/>
      <c r="H949" s="210" t="s">
        <v>21</v>
      </c>
      <c r="I949" s="211"/>
      <c r="J949" s="206"/>
      <c r="K949" s="206"/>
      <c r="L949" s="212"/>
      <c r="M949" s="213"/>
      <c r="N949" s="214"/>
      <c r="O949" s="214"/>
      <c r="P949" s="214"/>
      <c r="Q949" s="214"/>
      <c r="R949" s="214"/>
      <c r="S949" s="214"/>
      <c r="T949" s="215"/>
      <c r="AT949" s="216" t="s">
        <v>183</v>
      </c>
      <c r="AU949" s="216" t="s">
        <v>82</v>
      </c>
      <c r="AV949" s="11" t="s">
        <v>80</v>
      </c>
      <c r="AW949" s="11" t="s">
        <v>35</v>
      </c>
      <c r="AX949" s="11" t="s">
        <v>72</v>
      </c>
      <c r="AY949" s="216" t="s">
        <v>173</v>
      </c>
    </row>
    <row r="950" spans="2:51" s="12" customFormat="1" ht="13.5">
      <c r="B950" s="217"/>
      <c r="C950" s="218"/>
      <c r="D950" s="207" t="s">
        <v>183</v>
      </c>
      <c r="E950" s="219" t="s">
        <v>21</v>
      </c>
      <c r="F950" s="220" t="s">
        <v>383</v>
      </c>
      <c r="G950" s="218"/>
      <c r="H950" s="221">
        <v>1.182</v>
      </c>
      <c r="I950" s="222"/>
      <c r="J950" s="218"/>
      <c r="K950" s="218"/>
      <c r="L950" s="223"/>
      <c r="M950" s="224"/>
      <c r="N950" s="225"/>
      <c r="O950" s="225"/>
      <c r="P950" s="225"/>
      <c r="Q950" s="225"/>
      <c r="R950" s="225"/>
      <c r="S950" s="225"/>
      <c r="T950" s="226"/>
      <c r="AT950" s="227" t="s">
        <v>183</v>
      </c>
      <c r="AU950" s="227" t="s">
        <v>82</v>
      </c>
      <c r="AV950" s="12" t="s">
        <v>82</v>
      </c>
      <c r="AW950" s="12" t="s">
        <v>35</v>
      </c>
      <c r="AX950" s="12" t="s">
        <v>72</v>
      </c>
      <c r="AY950" s="227" t="s">
        <v>173</v>
      </c>
    </row>
    <row r="951" spans="2:51" s="11" customFormat="1" ht="13.5">
      <c r="B951" s="205"/>
      <c r="C951" s="206"/>
      <c r="D951" s="207" t="s">
        <v>183</v>
      </c>
      <c r="E951" s="208" t="s">
        <v>21</v>
      </c>
      <c r="F951" s="209" t="s">
        <v>723</v>
      </c>
      <c r="G951" s="206"/>
      <c r="H951" s="210" t="s">
        <v>21</v>
      </c>
      <c r="I951" s="211"/>
      <c r="J951" s="206"/>
      <c r="K951" s="206"/>
      <c r="L951" s="212"/>
      <c r="M951" s="213"/>
      <c r="N951" s="214"/>
      <c r="O951" s="214"/>
      <c r="P951" s="214"/>
      <c r="Q951" s="214"/>
      <c r="R951" s="214"/>
      <c r="S951" s="214"/>
      <c r="T951" s="215"/>
      <c r="AT951" s="216" t="s">
        <v>183</v>
      </c>
      <c r="AU951" s="216" t="s">
        <v>82</v>
      </c>
      <c r="AV951" s="11" t="s">
        <v>80</v>
      </c>
      <c r="AW951" s="11" t="s">
        <v>35</v>
      </c>
      <c r="AX951" s="11" t="s">
        <v>72</v>
      </c>
      <c r="AY951" s="216" t="s">
        <v>173</v>
      </c>
    </row>
    <row r="952" spans="2:51" s="11" customFormat="1" ht="13.5">
      <c r="B952" s="205"/>
      <c r="C952" s="206"/>
      <c r="D952" s="207" t="s">
        <v>183</v>
      </c>
      <c r="E952" s="208" t="s">
        <v>21</v>
      </c>
      <c r="F952" s="209" t="s">
        <v>706</v>
      </c>
      <c r="G952" s="206"/>
      <c r="H952" s="210" t="s">
        <v>21</v>
      </c>
      <c r="I952" s="211"/>
      <c r="J952" s="206"/>
      <c r="K952" s="206"/>
      <c r="L952" s="212"/>
      <c r="M952" s="213"/>
      <c r="N952" s="214"/>
      <c r="O952" s="214"/>
      <c r="P952" s="214"/>
      <c r="Q952" s="214"/>
      <c r="R952" s="214"/>
      <c r="S952" s="214"/>
      <c r="T952" s="215"/>
      <c r="AT952" s="216" t="s">
        <v>183</v>
      </c>
      <c r="AU952" s="216" t="s">
        <v>82</v>
      </c>
      <c r="AV952" s="11" t="s">
        <v>80</v>
      </c>
      <c r="AW952" s="11" t="s">
        <v>35</v>
      </c>
      <c r="AX952" s="11" t="s">
        <v>72</v>
      </c>
      <c r="AY952" s="216" t="s">
        <v>173</v>
      </c>
    </row>
    <row r="953" spans="2:51" s="11" customFormat="1" ht="13.5">
      <c r="B953" s="205"/>
      <c r="C953" s="206"/>
      <c r="D953" s="207" t="s">
        <v>183</v>
      </c>
      <c r="E953" s="208" t="s">
        <v>21</v>
      </c>
      <c r="F953" s="209" t="s">
        <v>633</v>
      </c>
      <c r="G953" s="206"/>
      <c r="H953" s="210" t="s">
        <v>21</v>
      </c>
      <c r="I953" s="211"/>
      <c r="J953" s="206"/>
      <c r="K953" s="206"/>
      <c r="L953" s="212"/>
      <c r="M953" s="213"/>
      <c r="N953" s="214"/>
      <c r="O953" s="214"/>
      <c r="P953" s="214"/>
      <c r="Q953" s="214"/>
      <c r="R953" s="214"/>
      <c r="S953" s="214"/>
      <c r="T953" s="215"/>
      <c r="AT953" s="216" t="s">
        <v>183</v>
      </c>
      <c r="AU953" s="216" t="s">
        <v>82</v>
      </c>
      <c r="AV953" s="11" t="s">
        <v>80</v>
      </c>
      <c r="AW953" s="11" t="s">
        <v>35</v>
      </c>
      <c r="AX953" s="11" t="s">
        <v>72</v>
      </c>
      <c r="AY953" s="216" t="s">
        <v>173</v>
      </c>
    </row>
    <row r="954" spans="2:51" s="12" customFormat="1" ht="13.5">
      <c r="B954" s="217"/>
      <c r="C954" s="218"/>
      <c r="D954" s="207" t="s">
        <v>183</v>
      </c>
      <c r="E954" s="219" t="s">
        <v>21</v>
      </c>
      <c r="F954" s="220" t="s">
        <v>415</v>
      </c>
      <c r="G954" s="218"/>
      <c r="H954" s="221">
        <v>1.773</v>
      </c>
      <c r="I954" s="222"/>
      <c r="J954" s="218"/>
      <c r="K954" s="218"/>
      <c r="L954" s="223"/>
      <c r="M954" s="224"/>
      <c r="N954" s="225"/>
      <c r="O954" s="225"/>
      <c r="P954" s="225"/>
      <c r="Q954" s="225"/>
      <c r="R954" s="225"/>
      <c r="S954" s="225"/>
      <c r="T954" s="226"/>
      <c r="AT954" s="227" t="s">
        <v>183</v>
      </c>
      <c r="AU954" s="227" t="s">
        <v>82</v>
      </c>
      <c r="AV954" s="12" t="s">
        <v>82</v>
      </c>
      <c r="AW954" s="12" t="s">
        <v>35</v>
      </c>
      <c r="AX954" s="12" t="s">
        <v>72</v>
      </c>
      <c r="AY954" s="227" t="s">
        <v>173</v>
      </c>
    </row>
    <row r="955" spans="2:51" s="11" customFormat="1" ht="13.5">
      <c r="B955" s="205"/>
      <c r="C955" s="206"/>
      <c r="D955" s="207" t="s">
        <v>183</v>
      </c>
      <c r="E955" s="208" t="s">
        <v>21</v>
      </c>
      <c r="F955" s="209" t="s">
        <v>723</v>
      </c>
      <c r="G955" s="206"/>
      <c r="H955" s="210" t="s">
        <v>21</v>
      </c>
      <c r="I955" s="211"/>
      <c r="J955" s="206"/>
      <c r="K955" s="206"/>
      <c r="L955" s="212"/>
      <c r="M955" s="213"/>
      <c r="N955" s="214"/>
      <c r="O955" s="214"/>
      <c r="P955" s="214"/>
      <c r="Q955" s="214"/>
      <c r="R955" s="214"/>
      <c r="S955" s="214"/>
      <c r="T955" s="215"/>
      <c r="AT955" s="216" t="s">
        <v>183</v>
      </c>
      <c r="AU955" s="216" t="s">
        <v>82</v>
      </c>
      <c r="AV955" s="11" t="s">
        <v>80</v>
      </c>
      <c r="AW955" s="11" t="s">
        <v>35</v>
      </c>
      <c r="AX955" s="11" t="s">
        <v>72</v>
      </c>
      <c r="AY955" s="216" t="s">
        <v>173</v>
      </c>
    </row>
    <row r="956" spans="2:51" s="11" customFormat="1" ht="13.5">
      <c r="B956" s="205"/>
      <c r="C956" s="206"/>
      <c r="D956" s="207" t="s">
        <v>183</v>
      </c>
      <c r="E956" s="208" t="s">
        <v>21</v>
      </c>
      <c r="F956" s="209" t="s">
        <v>727</v>
      </c>
      <c r="G956" s="206"/>
      <c r="H956" s="210" t="s">
        <v>21</v>
      </c>
      <c r="I956" s="211"/>
      <c r="J956" s="206"/>
      <c r="K956" s="206"/>
      <c r="L956" s="212"/>
      <c r="M956" s="213"/>
      <c r="N956" s="214"/>
      <c r="O956" s="214"/>
      <c r="P956" s="214"/>
      <c r="Q956" s="214"/>
      <c r="R956" s="214"/>
      <c r="S956" s="214"/>
      <c r="T956" s="215"/>
      <c r="AT956" s="216" t="s">
        <v>183</v>
      </c>
      <c r="AU956" s="216" t="s">
        <v>82</v>
      </c>
      <c r="AV956" s="11" t="s">
        <v>80</v>
      </c>
      <c r="AW956" s="11" t="s">
        <v>35</v>
      </c>
      <c r="AX956" s="11" t="s">
        <v>72</v>
      </c>
      <c r="AY956" s="216" t="s">
        <v>173</v>
      </c>
    </row>
    <row r="957" spans="2:51" s="11" customFormat="1" ht="13.5">
      <c r="B957" s="205"/>
      <c r="C957" s="206"/>
      <c r="D957" s="207" t="s">
        <v>183</v>
      </c>
      <c r="E957" s="208" t="s">
        <v>21</v>
      </c>
      <c r="F957" s="209" t="s">
        <v>1269</v>
      </c>
      <c r="G957" s="206"/>
      <c r="H957" s="210" t="s">
        <v>21</v>
      </c>
      <c r="I957" s="211"/>
      <c r="J957" s="206"/>
      <c r="K957" s="206"/>
      <c r="L957" s="212"/>
      <c r="M957" s="213"/>
      <c r="N957" s="214"/>
      <c r="O957" s="214"/>
      <c r="P957" s="214"/>
      <c r="Q957" s="214"/>
      <c r="R957" s="214"/>
      <c r="S957" s="214"/>
      <c r="T957" s="215"/>
      <c r="AT957" s="216" t="s">
        <v>183</v>
      </c>
      <c r="AU957" s="216" t="s">
        <v>82</v>
      </c>
      <c r="AV957" s="11" t="s">
        <v>80</v>
      </c>
      <c r="AW957" s="11" t="s">
        <v>35</v>
      </c>
      <c r="AX957" s="11" t="s">
        <v>72</v>
      </c>
      <c r="AY957" s="216" t="s">
        <v>173</v>
      </c>
    </row>
    <row r="958" spans="2:51" s="12" customFormat="1" ht="13.5">
      <c r="B958" s="217"/>
      <c r="C958" s="218"/>
      <c r="D958" s="207" t="s">
        <v>183</v>
      </c>
      <c r="E958" s="219" t="s">
        <v>21</v>
      </c>
      <c r="F958" s="220" t="s">
        <v>1270</v>
      </c>
      <c r="G958" s="218"/>
      <c r="H958" s="221">
        <v>2.461</v>
      </c>
      <c r="I958" s="222"/>
      <c r="J958" s="218"/>
      <c r="K958" s="218"/>
      <c r="L958" s="223"/>
      <c r="M958" s="224"/>
      <c r="N958" s="225"/>
      <c r="O958" s="225"/>
      <c r="P958" s="225"/>
      <c r="Q958" s="225"/>
      <c r="R958" s="225"/>
      <c r="S958" s="225"/>
      <c r="T958" s="226"/>
      <c r="AT958" s="227" t="s">
        <v>183</v>
      </c>
      <c r="AU958" s="227" t="s">
        <v>82</v>
      </c>
      <c r="AV958" s="12" t="s">
        <v>82</v>
      </c>
      <c r="AW958" s="12" t="s">
        <v>35</v>
      </c>
      <c r="AX958" s="12" t="s">
        <v>72</v>
      </c>
      <c r="AY958" s="227" t="s">
        <v>173</v>
      </c>
    </row>
    <row r="959" spans="2:51" s="11" customFormat="1" ht="13.5">
      <c r="B959" s="205"/>
      <c r="C959" s="206"/>
      <c r="D959" s="207" t="s">
        <v>183</v>
      </c>
      <c r="E959" s="208" t="s">
        <v>21</v>
      </c>
      <c r="F959" s="209" t="s">
        <v>723</v>
      </c>
      <c r="G959" s="206"/>
      <c r="H959" s="210" t="s">
        <v>21</v>
      </c>
      <c r="I959" s="211"/>
      <c r="J959" s="206"/>
      <c r="K959" s="206"/>
      <c r="L959" s="212"/>
      <c r="M959" s="213"/>
      <c r="N959" s="214"/>
      <c r="O959" s="214"/>
      <c r="P959" s="214"/>
      <c r="Q959" s="214"/>
      <c r="R959" s="214"/>
      <c r="S959" s="214"/>
      <c r="T959" s="215"/>
      <c r="AT959" s="216" t="s">
        <v>183</v>
      </c>
      <c r="AU959" s="216" t="s">
        <v>82</v>
      </c>
      <c r="AV959" s="11" t="s">
        <v>80</v>
      </c>
      <c r="AW959" s="11" t="s">
        <v>35</v>
      </c>
      <c r="AX959" s="11" t="s">
        <v>72</v>
      </c>
      <c r="AY959" s="216" t="s">
        <v>173</v>
      </c>
    </row>
    <row r="960" spans="2:51" s="11" customFormat="1" ht="13.5">
      <c r="B960" s="205"/>
      <c r="C960" s="206"/>
      <c r="D960" s="207" t="s">
        <v>183</v>
      </c>
      <c r="E960" s="208" t="s">
        <v>21</v>
      </c>
      <c r="F960" s="209" t="s">
        <v>694</v>
      </c>
      <c r="G960" s="206"/>
      <c r="H960" s="210" t="s">
        <v>21</v>
      </c>
      <c r="I960" s="211"/>
      <c r="J960" s="206"/>
      <c r="K960" s="206"/>
      <c r="L960" s="212"/>
      <c r="M960" s="213"/>
      <c r="N960" s="214"/>
      <c r="O960" s="214"/>
      <c r="P960" s="214"/>
      <c r="Q960" s="214"/>
      <c r="R960" s="214"/>
      <c r="S960" s="214"/>
      <c r="T960" s="215"/>
      <c r="AT960" s="216" t="s">
        <v>183</v>
      </c>
      <c r="AU960" s="216" t="s">
        <v>82</v>
      </c>
      <c r="AV960" s="11" t="s">
        <v>80</v>
      </c>
      <c r="AW960" s="11" t="s">
        <v>35</v>
      </c>
      <c r="AX960" s="11" t="s">
        <v>72</v>
      </c>
      <c r="AY960" s="216" t="s">
        <v>173</v>
      </c>
    </row>
    <row r="961" spans="2:51" s="11" customFormat="1" ht="13.5">
      <c r="B961" s="205"/>
      <c r="C961" s="206"/>
      <c r="D961" s="207" t="s">
        <v>183</v>
      </c>
      <c r="E961" s="208" t="s">
        <v>21</v>
      </c>
      <c r="F961" s="209" t="s">
        <v>633</v>
      </c>
      <c r="G961" s="206"/>
      <c r="H961" s="210" t="s">
        <v>21</v>
      </c>
      <c r="I961" s="211"/>
      <c r="J961" s="206"/>
      <c r="K961" s="206"/>
      <c r="L961" s="212"/>
      <c r="M961" s="213"/>
      <c r="N961" s="214"/>
      <c r="O961" s="214"/>
      <c r="P961" s="214"/>
      <c r="Q961" s="214"/>
      <c r="R961" s="214"/>
      <c r="S961" s="214"/>
      <c r="T961" s="215"/>
      <c r="AT961" s="216" t="s">
        <v>183</v>
      </c>
      <c r="AU961" s="216" t="s">
        <v>82</v>
      </c>
      <c r="AV961" s="11" t="s">
        <v>80</v>
      </c>
      <c r="AW961" s="11" t="s">
        <v>35</v>
      </c>
      <c r="AX961" s="11" t="s">
        <v>72</v>
      </c>
      <c r="AY961" s="216" t="s">
        <v>173</v>
      </c>
    </row>
    <row r="962" spans="2:51" s="12" customFormat="1" ht="13.5">
      <c r="B962" s="217"/>
      <c r="C962" s="218"/>
      <c r="D962" s="207" t="s">
        <v>183</v>
      </c>
      <c r="E962" s="219" t="s">
        <v>21</v>
      </c>
      <c r="F962" s="220" t="s">
        <v>415</v>
      </c>
      <c r="G962" s="218"/>
      <c r="H962" s="221">
        <v>1.773</v>
      </c>
      <c r="I962" s="222"/>
      <c r="J962" s="218"/>
      <c r="K962" s="218"/>
      <c r="L962" s="223"/>
      <c r="M962" s="224"/>
      <c r="N962" s="225"/>
      <c r="O962" s="225"/>
      <c r="P962" s="225"/>
      <c r="Q962" s="225"/>
      <c r="R962" s="225"/>
      <c r="S962" s="225"/>
      <c r="T962" s="226"/>
      <c r="AT962" s="227" t="s">
        <v>183</v>
      </c>
      <c r="AU962" s="227" t="s">
        <v>82</v>
      </c>
      <c r="AV962" s="12" t="s">
        <v>82</v>
      </c>
      <c r="AW962" s="12" t="s">
        <v>35</v>
      </c>
      <c r="AX962" s="12" t="s">
        <v>72</v>
      </c>
      <c r="AY962" s="227" t="s">
        <v>173</v>
      </c>
    </row>
    <row r="963" spans="2:51" s="11" customFormat="1" ht="13.5">
      <c r="B963" s="205"/>
      <c r="C963" s="206"/>
      <c r="D963" s="207" t="s">
        <v>183</v>
      </c>
      <c r="E963" s="208" t="s">
        <v>21</v>
      </c>
      <c r="F963" s="209" t="s">
        <v>723</v>
      </c>
      <c r="G963" s="206"/>
      <c r="H963" s="210" t="s">
        <v>21</v>
      </c>
      <c r="I963" s="211"/>
      <c r="J963" s="206"/>
      <c r="K963" s="206"/>
      <c r="L963" s="212"/>
      <c r="M963" s="213"/>
      <c r="N963" s="214"/>
      <c r="O963" s="214"/>
      <c r="P963" s="214"/>
      <c r="Q963" s="214"/>
      <c r="R963" s="214"/>
      <c r="S963" s="214"/>
      <c r="T963" s="215"/>
      <c r="AT963" s="216" t="s">
        <v>183</v>
      </c>
      <c r="AU963" s="216" t="s">
        <v>82</v>
      </c>
      <c r="AV963" s="11" t="s">
        <v>80</v>
      </c>
      <c r="AW963" s="11" t="s">
        <v>35</v>
      </c>
      <c r="AX963" s="11" t="s">
        <v>72</v>
      </c>
      <c r="AY963" s="216" t="s">
        <v>173</v>
      </c>
    </row>
    <row r="964" spans="2:51" s="11" customFormat="1" ht="13.5">
      <c r="B964" s="205"/>
      <c r="C964" s="206"/>
      <c r="D964" s="207" t="s">
        <v>183</v>
      </c>
      <c r="E964" s="208" t="s">
        <v>21</v>
      </c>
      <c r="F964" s="209" t="s">
        <v>709</v>
      </c>
      <c r="G964" s="206"/>
      <c r="H964" s="210" t="s">
        <v>21</v>
      </c>
      <c r="I964" s="211"/>
      <c r="J964" s="206"/>
      <c r="K964" s="206"/>
      <c r="L964" s="212"/>
      <c r="M964" s="213"/>
      <c r="N964" s="214"/>
      <c r="O964" s="214"/>
      <c r="P964" s="214"/>
      <c r="Q964" s="214"/>
      <c r="R964" s="214"/>
      <c r="S964" s="214"/>
      <c r="T964" s="215"/>
      <c r="AT964" s="216" t="s">
        <v>183</v>
      </c>
      <c r="AU964" s="216" t="s">
        <v>82</v>
      </c>
      <c r="AV964" s="11" t="s">
        <v>80</v>
      </c>
      <c r="AW964" s="11" t="s">
        <v>35</v>
      </c>
      <c r="AX964" s="11" t="s">
        <v>72</v>
      </c>
      <c r="AY964" s="216" t="s">
        <v>173</v>
      </c>
    </row>
    <row r="965" spans="2:51" s="11" customFormat="1" ht="13.5">
      <c r="B965" s="205"/>
      <c r="C965" s="206"/>
      <c r="D965" s="207" t="s">
        <v>183</v>
      </c>
      <c r="E965" s="208" t="s">
        <v>21</v>
      </c>
      <c r="F965" s="209" t="s">
        <v>367</v>
      </c>
      <c r="G965" s="206"/>
      <c r="H965" s="210" t="s">
        <v>21</v>
      </c>
      <c r="I965" s="211"/>
      <c r="J965" s="206"/>
      <c r="K965" s="206"/>
      <c r="L965" s="212"/>
      <c r="M965" s="213"/>
      <c r="N965" s="214"/>
      <c r="O965" s="214"/>
      <c r="P965" s="214"/>
      <c r="Q965" s="214"/>
      <c r="R965" s="214"/>
      <c r="S965" s="214"/>
      <c r="T965" s="215"/>
      <c r="AT965" s="216" t="s">
        <v>183</v>
      </c>
      <c r="AU965" s="216" t="s">
        <v>82</v>
      </c>
      <c r="AV965" s="11" t="s">
        <v>80</v>
      </c>
      <c r="AW965" s="11" t="s">
        <v>35</v>
      </c>
      <c r="AX965" s="11" t="s">
        <v>72</v>
      </c>
      <c r="AY965" s="216" t="s">
        <v>173</v>
      </c>
    </row>
    <row r="966" spans="2:51" s="12" customFormat="1" ht="13.5">
      <c r="B966" s="217"/>
      <c r="C966" s="218"/>
      <c r="D966" s="207" t="s">
        <v>183</v>
      </c>
      <c r="E966" s="219" t="s">
        <v>21</v>
      </c>
      <c r="F966" s="220" t="s">
        <v>1271</v>
      </c>
      <c r="G966" s="218"/>
      <c r="H966" s="221">
        <v>1.193</v>
      </c>
      <c r="I966" s="222"/>
      <c r="J966" s="218"/>
      <c r="K966" s="218"/>
      <c r="L966" s="223"/>
      <c r="M966" s="224"/>
      <c r="N966" s="225"/>
      <c r="O966" s="225"/>
      <c r="P966" s="225"/>
      <c r="Q966" s="225"/>
      <c r="R966" s="225"/>
      <c r="S966" s="225"/>
      <c r="T966" s="226"/>
      <c r="AT966" s="227" t="s">
        <v>183</v>
      </c>
      <c r="AU966" s="227" t="s">
        <v>82</v>
      </c>
      <c r="AV966" s="12" t="s">
        <v>82</v>
      </c>
      <c r="AW966" s="12" t="s">
        <v>35</v>
      </c>
      <c r="AX966" s="12" t="s">
        <v>72</v>
      </c>
      <c r="AY966" s="227" t="s">
        <v>173</v>
      </c>
    </row>
    <row r="967" spans="2:51" s="11" customFormat="1" ht="13.5">
      <c r="B967" s="205"/>
      <c r="C967" s="206"/>
      <c r="D967" s="207" t="s">
        <v>183</v>
      </c>
      <c r="E967" s="208" t="s">
        <v>21</v>
      </c>
      <c r="F967" s="209" t="s">
        <v>723</v>
      </c>
      <c r="G967" s="206"/>
      <c r="H967" s="210" t="s">
        <v>21</v>
      </c>
      <c r="I967" s="211"/>
      <c r="J967" s="206"/>
      <c r="K967" s="206"/>
      <c r="L967" s="212"/>
      <c r="M967" s="213"/>
      <c r="N967" s="214"/>
      <c r="O967" s="214"/>
      <c r="P967" s="214"/>
      <c r="Q967" s="214"/>
      <c r="R967" s="214"/>
      <c r="S967" s="214"/>
      <c r="T967" s="215"/>
      <c r="AT967" s="216" t="s">
        <v>183</v>
      </c>
      <c r="AU967" s="216" t="s">
        <v>82</v>
      </c>
      <c r="AV967" s="11" t="s">
        <v>80</v>
      </c>
      <c r="AW967" s="11" t="s">
        <v>35</v>
      </c>
      <c r="AX967" s="11" t="s">
        <v>72</v>
      </c>
      <c r="AY967" s="216" t="s">
        <v>173</v>
      </c>
    </row>
    <row r="968" spans="2:51" s="11" customFormat="1" ht="13.5">
      <c r="B968" s="205"/>
      <c r="C968" s="206"/>
      <c r="D968" s="207" t="s">
        <v>183</v>
      </c>
      <c r="E968" s="208" t="s">
        <v>21</v>
      </c>
      <c r="F968" s="209" t="s">
        <v>312</v>
      </c>
      <c r="G968" s="206"/>
      <c r="H968" s="210" t="s">
        <v>21</v>
      </c>
      <c r="I968" s="211"/>
      <c r="J968" s="206"/>
      <c r="K968" s="206"/>
      <c r="L968" s="212"/>
      <c r="M968" s="213"/>
      <c r="N968" s="214"/>
      <c r="O968" s="214"/>
      <c r="P968" s="214"/>
      <c r="Q968" s="214"/>
      <c r="R968" s="214"/>
      <c r="S968" s="214"/>
      <c r="T968" s="215"/>
      <c r="AT968" s="216" t="s">
        <v>183</v>
      </c>
      <c r="AU968" s="216" t="s">
        <v>82</v>
      </c>
      <c r="AV968" s="11" t="s">
        <v>80</v>
      </c>
      <c r="AW968" s="11" t="s">
        <v>35</v>
      </c>
      <c r="AX968" s="11" t="s">
        <v>72</v>
      </c>
      <c r="AY968" s="216" t="s">
        <v>173</v>
      </c>
    </row>
    <row r="969" spans="2:51" s="11" customFormat="1" ht="13.5">
      <c r="B969" s="205"/>
      <c r="C969" s="206"/>
      <c r="D969" s="207" t="s">
        <v>183</v>
      </c>
      <c r="E969" s="208" t="s">
        <v>21</v>
      </c>
      <c r="F969" s="209" t="s">
        <v>367</v>
      </c>
      <c r="G969" s="206"/>
      <c r="H969" s="210" t="s">
        <v>21</v>
      </c>
      <c r="I969" s="211"/>
      <c r="J969" s="206"/>
      <c r="K969" s="206"/>
      <c r="L969" s="212"/>
      <c r="M969" s="213"/>
      <c r="N969" s="214"/>
      <c r="O969" s="214"/>
      <c r="P969" s="214"/>
      <c r="Q969" s="214"/>
      <c r="R969" s="214"/>
      <c r="S969" s="214"/>
      <c r="T969" s="215"/>
      <c r="AT969" s="216" t="s">
        <v>183</v>
      </c>
      <c r="AU969" s="216" t="s">
        <v>82</v>
      </c>
      <c r="AV969" s="11" t="s">
        <v>80</v>
      </c>
      <c r="AW969" s="11" t="s">
        <v>35</v>
      </c>
      <c r="AX969" s="11" t="s">
        <v>72</v>
      </c>
      <c r="AY969" s="216" t="s">
        <v>173</v>
      </c>
    </row>
    <row r="970" spans="2:51" s="12" customFormat="1" ht="13.5">
      <c r="B970" s="217"/>
      <c r="C970" s="218"/>
      <c r="D970" s="207" t="s">
        <v>183</v>
      </c>
      <c r="E970" s="219" t="s">
        <v>21</v>
      </c>
      <c r="F970" s="220" t="s">
        <v>1272</v>
      </c>
      <c r="G970" s="218"/>
      <c r="H970" s="221">
        <v>2.442</v>
      </c>
      <c r="I970" s="222"/>
      <c r="J970" s="218"/>
      <c r="K970" s="218"/>
      <c r="L970" s="223"/>
      <c r="M970" s="224"/>
      <c r="N970" s="225"/>
      <c r="O970" s="225"/>
      <c r="P970" s="225"/>
      <c r="Q970" s="225"/>
      <c r="R970" s="225"/>
      <c r="S970" s="225"/>
      <c r="T970" s="226"/>
      <c r="AT970" s="227" t="s">
        <v>183</v>
      </c>
      <c r="AU970" s="227" t="s">
        <v>82</v>
      </c>
      <c r="AV970" s="12" t="s">
        <v>82</v>
      </c>
      <c r="AW970" s="12" t="s">
        <v>35</v>
      </c>
      <c r="AX970" s="12" t="s">
        <v>72</v>
      </c>
      <c r="AY970" s="227" t="s">
        <v>173</v>
      </c>
    </row>
    <row r="971" spans="2:51" s="11" customFormat="1" ht="13.5">
      <c r="B971" s="205"/>
      <c r="C971" s="206"/>
      <c r="D971" s="207" t="s">
        <v>183</v>
      </c>
      <c r="E971" s="208" t="s">
        <v>21</v>
      </c>
      <c r="F971" s="209" t="s">
        <v>723</v>
      </c>
      <c r="G971" s="206"/>
      <c r="H971" s="210" t="s">
        <v>21</v>
      </c>
      <c r="I971" s="211"/>
      <c r="J971" s="206"/>
      <c r="K971" s="206"/>
      <c r="L971" s="212"/>
      <c r="M971" s="213"/>
      <c r="N971" s="214"/>
      <c r="O971" s="214"/>
      <c r="P971" s="214"/>
      <c r="Q971" s="214"/>
      <c r="R971" s="214"/>
      <c r="S971" s="214"/>
      <c r="T971" s="215"/>
      <c r="AT971" s="216" t="s">
        <v>183</v>
      </c>
      <c r="AU971" s="216" t="s">
        <v>82</v>
      </c>
      <c r="AV971" s="11" t="s">
        <v>80</v>
      </c>
      <c r="AW971" s="11" t="s">
        <v>35</v>
      </c>
      <c r="AX971" s="11" t="s">
        <v>72</v>
      </c>
      <c r="AY971" s="216" t="s">
        <v>173</v>
      </c>
    </row>
    <row r="972" spans="2:51" s="11" customFormat="1" ht="13.5">
      <c r="B972" s="205"/>
      <c r="C972" s="206"/>
      <c r="D972" s="207" t="s">
        <v>183</v>
      </c>
      <c r="E972" s="208" t="s">
        <v>21</v>
      </c>
      <c r="F972" s="209" t="s">
        <v>312</v>
      </c>
      <c r="G972" s="206"/>
      <c r="H972" s="210" t="s">
        <v>21</v>
      </c>
      <c r="I972" s="211"/>
      <c r="J972" s="206"/>
      <c r="K972" s="206"/>
      <c r="L972" s="212"/>
      <c r="M972" s="213"/>
      <c r="N972" s="214"/>
      <c r="O972" s="214"/>
      <c r="P972" s="214"/>
      <c r="Q972" s="214"/>
      <c r="R972" s="214"/>
      <c r="S972" s="214"/>
      <c r="T972" s="215"/>
      <c r="AT972" s="216" t="s">
        <v>183</v>
      </c>
      <c r="AU972" s="216" t="s">
        <v>82</v>
      </c>
      <c r="AV972" s="11" t="s">
        <v>80</v>
      </c>
      <c r="AW972" s="11" t="s">
        <v>35</v>
      </c>
      <c r="AX972" s="11" t="s">
        <v>72</v>
      </c>
      <c r="AY972" s="216" t="s">
        <v>173</v>
      </c>
    </row>
    <row r="973" spans="2:51" s="11" customFormat="1" ht="13.5">
      <c r="B973" s="205"/>
      <c r="C973" s="206"/>
      <c r="D973" s="207" t="s">
        <v>183</v>
      </c>
      <c r="E973" s="208" t="s">
        <v>21</v>
      </c>
      <c r="F973" s="209" t="s">
        <v>633</v>
      </c>
      <c r="G973" s="206"/>
      <c r="H973" s="210" t="s">
        <v>21</v>
      </c>
      <c r="I973" s="211"/>
      <c r="J973" s="206"/>
      <c r="K973" s="206"/>
      <c r="L973" s="212"/>
      <c r="M973" s="213"/>
      <c r="N973" s="214"/>
      <c r="O973" s="214"/>
      <c r="P973" s="214"/>
      <c r="Q973" s="214"/>
      <c r="R973" s="214"/>
      <c r="S973" s="214"/>
      <c r="T973" s="215"/>
      <c r="AT973" s="216" t="s">
        <v>183</v>
      </c>
      <c r="AU973" s="216" t="s">
        <v>82</v>
      </c>
      <c r="AV973" s="11" t="s">
        <v>80</v>
      </c>
      <c r="AW973" s="11" t="s">
        <v>35</v>
      </c>
      <c r="AX973" s="11" t="s">
        <v>72</v>
      </c>
      <c r="AY973" s="216" t="s">
        <v>173</v>
      </c>
    </row>
    <row r="974" spans="2:51" s="12" customFormat="1" ht="13.5">
      <c r="B974" s="217"/>
      <c r="C974" s="218"/>
      <c r="D974" s="207" t="s">
        <v>183</v>
      </c>
      <c r="E974" s="219" t="s">
        <v>21</v>
      </c>
      <c r="F974" s="220" t="s">
        <v>415</v>
      </c>
      <c r="G974" s="218"/>
      <c r="H974" s="221">
        <v>1.773</v>
      </c>
      <c r="I974" s="222"/>
      <c r="J974" s="218"/>
      <c r="K974" s="218"/>
      <c r="L974" s="223"/>
      <c r="M974" s="224"/>
      <c r="N974" s="225"/>
      <c r="O974" s="225"/>
      <c r="P974" s="225"/>
      <c r="Q974" s="225"/>
      <c r="R974" s="225"/>
      <c r="S974" s="225"/>
      <c r="T974" s="226"/>
      <c r="AT974" s="227" t="s">
        <v>183</v>
      </c>
      <c r="AU974" s="227" t="s">
        <v>82</v>
      </c>
      <c r="AV974" s="12" t="s">
        <v>82</v>
      </c>
      <c r="AW974" s="12" t="s">
        <v>35</v>
      </c>
      <c r="AX974" s="12" t="s">
        <v>72</v>
      </c>
      <c r="AY974" s="227" t="s">
        <v>173</v>
      </c>
    </row>
    <row r="975" spans="2:51" s="11" customFormat="1" ht="13.5">
      <c r="B975" s="205"/>
      <c r="C975" s="206"/>
      <c r="D975" s="207" t="s">
        <v>183</v>
      </c>
      <c r="E975" s="208" t="s">
        <v>21</v>
      </c>
      <c r="F975" s="209" t="s">
        <v>723</v>
      </c>
      <c r="G975" s="206"/>
      <c r="H975" s="210" t="s">
        <v>21</v>
      </c>
      <c r="I975" s="211"/>
      <c r="J975" s="206"/>
      <c r="K975" s="206"/>
      <c r="L975" s="212"/>
      <c r="M975" s="213"/>
      <c r="N975" s="214"/>
      <c r="O975" s="214"/>
      <c r="P975" s="214"/>
      <c r="Q975" s="214"/>
      <c r="R975" s="214"/>
      <c r="S975" s="214"/>
      <c r="T975" s="215"/>
      <c r="AT975" s="216" t="s">
        <v>183</v>
      </c>
      <c r="AU975" s="216" t="s">
        <v>82</v>
      </c>
      <c r="AV975" s="11" t="s">
        <v>80</v>
      </c>
      <c r="AW975" s="11" t="s">
        <v>35</v>
      </c>
      <c r="AX975" s="11" t="s">
        <v>72</v>
      </c>
      <c r="AY975" s="216" t="s">
        <v>173</v>
      </c>
    </row>
    <row r="976" spans="2:51" s="11" customFormat="1" ht="13.5">
      <c r="B976" s="205"/>
      <c r="C976" s="206"/>
      <c r="D976" s="207" t="s">
        <v>183</v>
      </c>
      <c r="E976" s="208" t="s">
        <v>21</v>
      </c>
      <c r="F976" s="209" t="s">
        <v>229</v>
      </c>
      <c r="G976" s="206"/>
      <c r="H976" s="210" t="s">
        <v>21</v>
      </c>
      <c r="I976" s="211"/>
      <c r="J976" s="206"/>
      <c r="K976" s="206"/>
      <c r="L976" s="212"/>
      <c r="M976" s="213"/>
      <c r="N976" s="214"/>
      <c r="O976" s="214"/>
      <c r="P976" s="214"/>
      <c r="Q976" s="214"/>
      <c r="R976" s="214"/>
      <c r="S976" s="214"/>
      <c r="T976" s="215"/>
      <c r="AT976" s="216" t="s">
        <v>183</v>
      </c>
      <c r="AU976" s="216" t="s">
        <v>82</v>
      </c>
      <c r="AV976" s="11" t="s">
        <v>80</v>
      </c>
      <c r="AW976" s="11" t="s">
        <v>35</v>
      </c>
      <c r="AX976" s="11" t="s">
        <v>72</v>
      </c>
      <c r="AY976" s="216" t="s">
        <v>173</v>
      </c>
    </row>
    <row r="977" spans="2:51" s="11" customFormat="1" ht="13.5">
      <c r="B977" s="205"/>
      <c r="C977" s="206"/>
      <c r="D977" s="207" t="s">
        <v>183</v>
      </c>
      <c r="E977" s="208" t="s">
        <v>21</v>
      </c>
      <c r="F977" s="209" t="s">
        <v>633</v>
      </c>
      <c r="G977" s="206"/>
      <c r="H977" s="210" t="s">
        <v>21</v>
      </c>
      <c r="I977" s="211"/>
      <c r="J977" s="206"/>
      <c r="K977" s="206"/>
      <c r="L977" s="212"/>
      <c r="M977" s="213"/>
      <c r="N977" s="214"/>
      <c r="O977" s="214"/>
      <c r="P977" s="214"/>
      <c r="Q977" s="214"/>
      <c r="R977" s="214"/>
      <c r="S977" s="214"/>
      <c r="T977" s="215"/>
      <c r="AT977" s="216" t="s">
        <v>183</v>
      </c>
      <c r="AU977" s="216" t="s">
        <v>82</v>
      </c>
      <c r="AV977" s="11" t="s">
        <v>80</v>
      </c>
      <c r="AW977" s="11" t="s">
        <v>35</v>
      </c>
      <c r="AX977" s="11" t="s">
        <v>72</v>
      </c>
      <c r="AY977" s="216" t="s">
        <v>173</v>
      </c>
    </row>
    <row r="978" spans="2:51" s="12" customFormat="1" ht="13.5">
      <c r="B978" s="217"/>
      <c r="C978" s="218"/>
      <c r="D978" s="207" t="s">
        <v>183</v>
      </c>
      <c r="E978" s="219" t="s">
        <v>21</v>
      </c>
      <c r="F978" s="220" t="s">
        <v>415</v>
      </c>
      <c r="G978" s="218"/>
      <c r="H978" s="221">
        <v>1.773</v>
      </c>
      <c r="I978" s="222"/>
      <c r="J978" s="218"/>
      <c r="K978" s="218"/>
      <c r="L978" s="223"/>
      <c r="M978" s="224"/>
      <c r="N978" s="225"/>
      <c r="O978" s="225"/>
      <c r="P978" s="225"/>
      <c r="Q978" s="225"/>
      <c r="R978" s="225"/>
      <c r="S978" s="225"/>
      <c r="T978" s="226"/>
      <c r="AT978" s="227" t="s">
        <v>183</v>
      </c>
      <c r="AU978" s="227" t="s">
        <v>82</v>
      </c>
      <c r="AV978" s="12" t="s">
        <v>82</v>
      </c>
      <c r="AW978" s="12" t="s">
        <v>35</v>
      </c>
      <c r="AX978" s="12" t="s">
        <v>72</v>
      </c>
      <c r="AY978" s="227" t="s">
        <v>173</v>
      </c>
    </row>
    <row r="979" spans="2:51" s="11" customFormat="1" ht="13.5">
      <c r="B979" s="205"/>
      <c r="C979" s="206"/>
      <c r="D979" s="207" t="s">
        <v>183</v>
      </c>
      <c r="E979" s="208" t="s">
        <v>21</v>
      </c>
      <c r="F979" s="209" t="s">
        <v>723</v>
      </c>
      <c r="G979" s="206"/>
      <c r="H979" s="210" t="s">
        <v>21</v>
      </c>
      <c r="I979" s="211"/>
      <c r="J979" s="206"/>
      <c r="K979" s="206"/>
      <c r="L979" s="212"/>
      <c r="M979" s="213"/>
      <c r="N979" s="214"/>
      <c r="O979" s="214"/>
      <c r="P979" s="214"/>
      <c r="Q979" s="214"/>
      <c r="R979" s="214"/>
      <c r="S979" s="214"/>
      <c r="T979" s="215"/>
      <c r="AT979" s="216" t="s">
        <v>183</v>
      </c>
      <c r="AU979" s="216" t="s">
        <v>82</v>
      </c>
      <c r="AV979" s="11" t="s">
        <v>80</v>
      </c>
      <c r="AW979" s="11" t="s">
        <v>35</v>
      </c>
      <c r="AX979" s="11" t="s">
        <v>72</v>
      </c>
      <c r="AY979" s="216" t="s">
        <v>173</v>
      </c>
    </row>
    <row r="980" spans="2:51" s="11" customFormat="1" ht="13.5">
      <c r="B980" s="205"/>
      <c r="C980" s="206"/>
      <c r="D980" s="207" t="s">
        <v>183</v>
      </c>
      <c r="E980" s="208" t="s">
        <v>21</v>
      </c>
      <c r="F980" s="209" t="s">
        <v>309</v>
      </c>
      <c r="G980" s="206"/>
      <c r="H980" s="210" t="s">
        <v>21</v>
      </c>
      <c r="I980" s="211"/>
      <c r="J980" s="206"/>
      <c r="K980" s="206"/>
      <c r="L980" s="212"/>
      <c r="M980" s="213"/>
      <c r="N980" s="214"/>
      <c r="O980" s="214"/>
      <c r="P980" s="214"/>
      <c r="Q980" s="214"/>
      <c r="R980" s="214"/>
      <c r="S980" s="214"/>
      <c r="T980" s="215"/>
      <c r="AT980" s="216" t="s">
        <v>183</v>
      </c>
      <c r="AU980" s="216" t="s">
        <v>82</v>
      </c>
      <c r="AV980" s="11" t="s">
        <v>80</v>
      </c>
      <c r="AW980" s="11" t="s">
        <v>35</v>
      </c>
      <c r="AX980" s="11" t="s">
        <v>72</v>
      </c>
      <c r="AY980" s="216" t="s">
        <v>173</v>
      </c>
    </row>
    <row r="981" spans="2:51" s="11" customFormat="1" ht="13.5">
      <c r="B981" s="205"/>
      <c r="C981" s="206"/>
      <c r="D981" s="207" t="s">
        <v>183</v>
      </c>
      <c r="E981" s="208" t="s">
        <v>21</v>
      </c>
      <c r="F981" s="209" t="s">
        <v>633</v>
      </c>
      <c r="G981" s="206"/>
      <c r="H981" s="210" t="s">
        <v>21</v>
      </c>
      <c r="I981" s="211"/>
      <c r="J981" s="206"/>
      <c r="K981" s="206"/>
      <c r="L981" s="212"/>
      <c r="M981" s="213"/>
      <c r="N981" s="214"/>
      <c r="O981" s="214"/>
      <c r="P981" s="214"/>
      <c r="Q981" s="214"/>
      <c r="R981" s="214"/>
      <c r="S981" s="214"/>
      <c r="T981" s="215"/>
      <c r="AT981" s="216" t="s">
        <v>183</v>
      </c>
      <c r="AU981" s="216" t="s">
        <v>82</v>
      </c>
      <c r="AV981" s="11" t="s">
        <v>80</v>
      </c>
      <c r="AW981" s="11" t="s">
        <v>35</v>
      </c>
      <c r="AX981" s="11" t="s">
        <v>72</v>
      </c>
      <c r="AY981" s="216" t="s">
        <v>173</v>
      </c>
    </row>
    <row r="982" spans="2:51" s="12" customFormat="1" ht="13.5">
      <c r="B982" s="217"/>
      <c r="C982" s="218"/>
      <c r="D982" s="207" t="s">
        <v>183</v>
      </c>
      <c r="E982" s="219" t="s">
        <v>21</v>
      </c>
      <c r="F982" s="220" t="s">
        <v>415</v>
      </c>
      <c r="G982" s="218"/>
      <c r="H982" s="221">
        <v>1.773</v>
      </c>
      <c r="I982" s="222"/>
      <c r="J982" s="218"/>
      <c r="K982" s="218"/>
      <c r="L982" s="223"/>
      <c r="M982" s="224"/>
      <c r="N982" s="225"/>
      <c r="O982" s="225"/>
      <c r="P982" s="225"/>
      <c r="Q982" s="225"/>
      <c r="R982" s="225"/>
      <c r="S982" s="225"/>
      <c r="T982" s="226"/>
      <c r="AT982" s="227" t="s">
        <v>183</v>
      </c>
      <c r="AU982" s="227" t="s">
        <v>82</v>
      </c>
      <c r="AV982" s="12" t="s">
        <v>82</v>
      </c>
      <c r="AW982" s="12" t="s">
        <v>35</v>
      </c>
      <c r="AX982" s="12" t="s">
        <v>72</v>
      </c>
      <c r="AY982" s="227" t="s">
        <v>173</v>
      </c>
    </row>
    <row r="983" spans="2:51" s="11" customFormat="1" ht="13.5">
      <c r="B983" s="205"/>
      <c r="C983" s="206"/>
      <c r="D983" s="207" t="s">
        <v>183</v>
      </c>
      <c r="E983" s="208" t="s">
        <v>21</v>
      </c>
      <c r="F983" s="209" t="s">
        <v>723</v>
      </c>
      <c r="G983" s="206"/>
      <c r="H983" s="210" t="s">
        <v>21</v>
      </c>
      <c r="I983" s="211"/>
      <c r="J983" s="206"/>
      <c r="K983" s="206"/>
      <c r="L983" s="212"/>
      <c r="M983" s="213"/>
      <c r="N983" s="214"/>
      <c r="O983" s="214"/>
      <c r="P983" s="214"/>
      <c r="Q983" s="214"/>
      <c r="R983" s="214"/>
      <c r="S983" s="214"/>
      <c r="T983" s="215"/>
      <c r="AT983" s="216" t="s">
        <v>183</v>
      </c>
      <c r="AU983" s="216" t="s">
        <v>82</v>
      </c>
      <c r="AV983" s="11" t="s">
        <v>80</v>
      </c>
      <c r="AW983" s="11" t="s">
        <v>35</v>
      </c>
      <c r="AX983" s="11" t="s">
        <v>72</v>
      </c>
      <c r="AY983" s="216" t="s">
        <v>173</v>
      </c>
    </row>
    <row r="984" spans="2:51" s="11" customFormat="1" ht="13.5">
      <c r="B984" s="205"/>
      <c r="C984" s="206"/>
      <c r="D984" s="207" t="s">
        <v>183</v>
      </c>
      <c r="E984" s="208" t="s">
        <v>21</v>
      </c>
      <c r="F984" s="209" t="s">
        <v>226</v>
      </c>
      <c r="G984" s="206"/>
      <c r="H984" s="210" t="s">
        <v>21</v>
      </c>
      <c r="I984" s="211"/>
      <c r="J984" s="206"/>
      <c r="K984" s="206"/>
      <c r="L984" s="212"/>
      <c r="M984" s="213"/>
      <c r="N984" s="214"/>
      <c r="O984" s="214"/>
      <c r="P984" s="214"/>
      <c r="Q984" s="214"/>
      <c r="R984" s="214"/>
      <c r="S984" s="214"/>
      <c r="T984" s="215"/>
      <c r="AT984" s="216" t="s">
        <v>183</v>
      </c>
      <c r="AU984" s="216" t="s">
        <v>82</v>
      </c>
      <c r="AV984" s="11" t="s">
        <v>80</v>
      </c>
      <c r="AW984" s="11" t="s">
        <v>35</v>
      </c>
      <c r="AX984" s="11" t="s">
        <v>72</v>
      </c>
      <c r="AY984" s="216" t="s">
        <v>173</v>
      </c>
    </row>
    <row r="985" spans="2:51" s="11" customFormat="1" ht="13.5">
      <c r="B985" s="205"/>
      <c r="C985" s="206"/>
      <c r="D985" s="207" t="s">
        <v>183</v>
      </c>
      <c r="E985" s="208" t="s">
        <v>21</v>
      </c>
      <c r="F985" s="209" t="s">
        <v>633</v>
      </c>
      <c r="G985" s="206"/>
      <c r="H985" s="210" t="s">
        <v>21</v>
      </c>
      <c r="I985" s="211"/>
      <c r="J985" s="206"/>
      <c r="K985" s="206"/>
      <c r="L985" s="212"/>
      <c r="M985" s="213"/>
      <c r="N985" s="214"/>
      <c r="O985" s="214"/>
      <c r="P985" s="214"/>
      <c r="Q985" s="214"/>
      <c r="R985" s="214"/>
      <c r="S985" s="214"/>
      <c r="T985" s="215"/>
      <c r="AT985" s="216" t="s">
        <v>183</v>
      </c>
      <c r="AU985" s="216" t="s">
        <v>82</v>
      </c>
      <c r="AV985" s="11" t="s">
        <v>80</v>
      </c>
      <c r="AW985" s="11" t="s">
        <v>35</v>
      </c>
      <c r="AX985" s="11" t="s">
        <v>72</v>
      </c>
      <c r="AY985" s="216" t="s">
        <v>173</v>
      </c>
    </row>
    <row r="986" spans="2:51" s="12" customFormat="1" ht="13.5">
      <c r="B986" s="217"/>
      <c r="C986" s="218"/>
      <c r="D986" s="207" t="s">
        <v>183</v>
      </c>
      <c r="E986" s="219" t="s">
        <v>21</v>
      </c>
      <c r="F986" s="220" t="s">
        <v>415</v>
      </c>
      <c r="G986" s="218"/>
      <c r="H986" s="221">
        <v>1.773</v>
      </c>
      <c r="I986" s="222"/>
      <c r="J986" s="218"/>
      <c r="K986" s="218"/>
      <c r="L986" s="223"/>
      <c r="M986" s="224"/>
      <c r="N986" s="225"/>
      <c r="O986" s="225"/>
      <c r="P986" s="225"/>
      <c r="Q986" s="225"/>
      <c r="R986" s="225"/>
      <c r="S986" s="225"/>
      <c r="T986" s="226"/>
      <c r="AT986" s="227" t="s">
        <v>183</v>
      </c>
      <c r="AU986" s="227" t="s">
        <v>82</v>
      </c>
      <c r="AV986" s="12" t="s">
        <v>82</v>
      </c>
      <c r="AW986" s="12" t="s">
        <v>35</v>
      </c>
      <c r="AX986" s="12" t="s">
        <v>72</v>
      </c>
      <c r="AY986" s="227" t="s">
        <v>173</v>
      </c>
    </row>
    <row r="987" spans="2:51" s="11" customFormat="1" ht="13.5">
      <c r="B987" s="205"/>
      <c r="C987" s="206"/>
      <c r="D987" s="207" t="s">
        <v>183</v>
      </c>
      <c r="E987" s="208" t="s">
        <v>21</v>
      </c>
      <c r="F987" s="209" t="s">
        <v>723</v>
      </c>
      <c r="G987" s="206"/>
      <c r="H987" s="210" t="s">
        <v>21</v>
      </c>
      <c r="I987" s="211"/>
      <c r="J987" s="206"/>
      <c r="K987" s="206"/>
      <c r="L987" s="212"/>
      <c r="M987" s="213"/>
      <c r="N987" s="214"/>
      <c r="O987" s="214"/>
      <c r="P987" s="214"/>
      <c r="Q987" s="214"/>
      <c r="R987" s="214"/>
      <c r="S987" s="214"/>
      <c r="T987" s="215"/>
      <c r="AT987" s="216" t="s">
        <v>183</v>
      </c>
      <c r="AU987" s="216" t="s">
        <v>82</v>
      </c>
      <c r="AV987" s="11" t="s">
        <v>80</v>
      </c>
      <c r="AW987" s="11" t="s">
        <v>35</v>
      </c>
      <c r="AX987" s="11" t="s">
        <v>72</v>
      </c>
      <c r="AY987" s="216" t="s">
        <v>173</v>
      </c>
    </row>
    <row r="988" spans="2:51" s="11" customFormat="1" ht="13.5">
      <c r="B988" s="205"/>
      <c r="C988" s="206"/>
      <c r="D988" s="207" t="s">
        <v>183</v>
      </c>
      <c r="E988" s="208" t="s">
        <v>21</v>
      </c>
      <c r="F988" s="209" t="s">
        <v>413</v>
      </c>
      <c r="G988" s="206"/>
      <c r="H988" s="210" t="s">
        <v>21</v>
      </c>
      <c r="I988" s="211"/>
      <c r="J988" s="206"/>
      <c r="K988" s="206"/>
      <c r="L988" s="212"/>
      <c r="M988" s="213"/>
      <c r="N988" s="214"/>
      <c r="O988" s="214"/>
      <c r="P988" s="214"/>
      <c r="Q988" s="214"/>
      <c r="R988" s="214"/>
      <c r="S988" s="214"/>
      <c r="T988" s="215"/>
      <c r="AT988" s="216" t="s">
        <v>183</v>
      </c>
      <c r="AU988" s="216" t="s">
        <v>82</v>
      </c>
      <c r="AV988" s="11" t="s">
        <v>80</v>
      </c>
      <c r="AW988" s="11" t="s">
        <v>35</v>
      </c>
      <c r="AX988" s="11" t="s">
        <v>72</v>
      </c>
      <c r="AY988" s="216" t="s">
        <v>173</v>
      </c>
    </row>
    <row r="989" spans="2:51" s="11" customFormat="1" ht="13.5">
      <c r="B989" s="205"/>
      <c r="C989" s="206"/>
      <c r="D989" s="207" t="s">
        <v>183</v>
      </c>
      <c r="E989" s="208" t="s">
        <v>21</v>
      </c>
      <c r="F989" s="209" t="s">
        <v>633</v>
      </c>
      <c r="G989" s="206"/>
      <c r="H989" s="210" t="s">
        <v>21</v>
      </c>
      <c r="I989" s="211"/>
      <c r="J989" s="206"/>
      <c r="K989" s="206"/>
      <c r="L989" s="212"/>
      <c r="M989" s="213"/>
      <c r="N989" s="214"/>
      <c r="O989" s="214"/>
      <c r="P989" s="214"/>
      <c r="Q989" s="214"/>
      <c r="R989" s="214"/>
      <c r="S989" s="214"/>
      <c r="T989" s="215"/>
      <c r="AT989" s="216" t="s">
        <v>183</v>
      </c>
      <c r="AU989" s="216" t="s">
        <v>82</v>
      </c>
      <c r="AV989" s="11" t="s">
        <v>80</v>
      </c>
      <c r="AW989" s="11" t="s">
        <v>35</v>
      </c>
      <c r="AX989" s="11" t="s">
        <v>72</v>
      </c>
      <c r="AY989" s="216" t="s">
        <v>173</v>
      </c>
    </row>
    <row r="990" spans="2:51" s="12" customFormat="1" ht="13.5">
      <c r="B990" s="217"/>
      <c r="C990" s="218"/>
      <c r="D990" s="207" t="s">
        <v>183</v>
      </c>
      <c r="E990" s="219" t="s">
        <v>21</v>
      </c>
      <c r="F990" s="220" t="s">
        <v>1273</v>
      </c>
      <c r="G990" s="218"/>
      <c r="H990" s="221">
        <v>3.546</v>
      </c>
      <c r="I990" s="222"/>
      <c r="J990" s="218"/>
      <c r="K990" s="218"/>
      <c r="L990" s="223"/>
      <c r="M990" s="224"/>
      <c r="N990" s="225"/>
      <c r="O990" s="225"/>
      <c r="P990" s="225"/>
      <c r="Q990" s="225"/>
      <c r="R990" s="225"/>
      <c r="S990" s="225"/>
      <c r="T990" s="226"/>
      <c r="AT990" s="227" t="s">
        <v>183</v>
      </c>
      <c r="AU990" s="227" t="s">
        <v>82</v>
      </c>
      <c r="AV990" s="12" t="s">
        <v>82</v>
      </c>
      <c r="AW990" s="12" t="s">
        <v>35</v>
      </c>
      <c r="AX990" s="12" t="s">
        <v>72</v>
      </c>
      <c r="AY990" s="227" t="s">
        <v>173</v>
      </c>
    </row>
    <row r="991" spans="2:51" s="11" customFormat="1" ht="13.5">
      <c r="B991" s="205"/>
      <c r="C991" s="206"/>
      <c r="D991" s="207" t="s">
        <v>183</v>
      </c>
      <c r="E991" s="208" t="s">
        <v>21</v>
      </c>
      <c r="F991" s="209" t="s">
        <v>723</v>
      </c>
      <c r="G991" s="206"/>
      <c r="H991" s="210" t="s">
        <v>21</v>
      </c>
      <c r="I991" s="211"/>
      <c r="J991" s="206"/>
      <c r="K991" s="206"/>
      <c r="L991" s="212"/>
      <c r="M991" s="213"/>
      <c r="N991" s="214"/>
      <c r="O991" s="214"/>
      <c r="P991" s="214"/>
      <c r="Q991" s="214"/>
      <c r="R991" s="214"/>
      <c r="S991" s="214"/>
      <c r="T991" s="215"/>
      <c r="AT991" s="216" t="s">
        <v>183</v>
      </c>
      <c r="AU991" s="216" t="s">
        <v>82</v>
      </c>
      <c r="AV991" s="11" t="s">
        <v>80</v>
      </c>
      <c r="AW991" s="11" t="s">
        <v>35</v>
      </c>
      <c r="AX991" s="11" t="s">
        <v>72</v>
      </c>
      <c r="AY991" s="216" t="s">
        <v>173</v>
      </c>
    </row>
    <row r="992" spans="2:51" s="11" customFormat="1" ht="13.5">
      <c r="B992" s="205"/>
      <c r="C992" s="206"/>
      <c r="D992" s="207" t="s">
        <v>183</v>
      </c>
      <c r="E992" s="208" t="s">
        <v>21</v>
      </c>
      <c r="F992" s="209" t="s">
        <v>413</v>
      </c>
      <c r="G992" s="206"/>
      <c r="H992" s="210" t="s">
        <v>21</v>
      </c>
      <c r="I992" s="211"/>
      <c r="J992" s="206"/>
      <c r="K992" s="206"/>
      <c r="L992" s="212"/>
      <c r="M992" s="213"/>
      <c r="N992" s="214"/>
      <c r="O992" s="214"/>
      <c r="P992" s="214"/>
      <c r="Q992" s="214"/>
      <c r="R992" s="214"/>
      <c r="S992" s="214"/>
      <c r="T992" s="215"/>
      <c r="AT992" s="216" t="s">
        <v>183</v>
      </c>
      <c r="AU992" s="216" t="s">
        <v>82</v>
      </c>
      <c r="AV992" s="11" t="s">
        <v>80</v>
      </c>
      <c r="AW992" s="11" t="s">
        <v>35</v>
      </c>
      <c r="AX992" s="11" t="s">
        <v>72</v>
      </c>
      <c r="AY992" s="216" t="s">
        <v>173</v>
      </c>
    </row>
    <row r="993" spans="2:51" s="11" customFormat="1" ht="13.5">
      <c r="B993" s="205"/>
      <c r="C993" s="206"/>
      <c r="D993" s="207" t="s">
        <v>183</v>
      </c>
      <c r="E993" s="208" t="s">
        <v>21</v>
      </c>
      <c r="F993" s="209" t="s">
        <v>1269</v>
      </c>
      <c r="G993" s="206"/>
      <c r="H993" s="210" t="s">
        <v>21</v>
      </c>
      <c r="I993" s="211"/>
      <c r="J993" s="206"/>
      <c r="K993" s="206"/>
      <c r="L993" s="212"/>
      <c r="M993" s="213"/>
      <c r="N993" s="214"/>
      <c r="O993" s="214"/>
      <c r="P993" s="214"/>
      <c r="Q993" s="214"/>
      <c r="R993" s="214"/>
      <c r="S993" s="214"/>
      <c r="T993" s="215"/>
      <c r="AT993" s="216" t="s">
        <v>183</v>
      </c>
      <c r="AU993" s="216" t="s">
        <v>82</v>
      </c>
      <c r="AV993" s="11" t="s">
        <v>80</v>
      </c>
      <c r="AW993" s="11" t="s">
        <v>35</v>
      </c>
      <c r="AX993" s="11" t="s">
        <v>72</v>
      </c>
      <c r="AY993" s="216" t="s">
        <v>173</v>
      </c>
    </row>
    <row r="994" spans="2:51" s="12" customFormat="1" ht="13.5">
      <c r="B994" s="217"/>
      <c r="C994" s="218"/>
      <c r="D994" s="207" t="s">
        <v>183</v>
      </c>
      <c r="E994" s="219" t="s">
        <v>21</v>
      </c>
      <c r="F994" s="220" t="s">
        <v>1274</v>
      </c>
      <c r="G994" s="218"/>
      <c r="H994" s="221">
        <v>3.709</v>
      </c>
      <c r="I994" s="222"/>
      <c r="J994" s="218"/>
      <c r="K994" s="218"/>
      <c r="L994" s="223"/>
      <c r="M994" s="224"/>
      <c r="N994" s="225"/>
      <c r="O994" s="225"/>
      <c r="P994" s="225"/>
      <c r="Q994" s="225"/>
      <c r="R994" s="225"/>
      <c r="S994" s="225"/>
      <c r="T994" s="226"/>
      <c r="AT994" s="227" t="s">
        <v>183</v>
      </c>
      <c r="AU994" s="227" t="s">
        <v>82</v>
      </c>
      <c r="AV994" s="12" t="s">
        <v>82</v>
      </c>
      <c r="AW994" s="12" t="s">
        <v>35</v>
      </c>
      <c r="AX994" s="12" t="s">
        <v>72</v>
      </c>
      <c r="AY994" s="227" t="s">
        <v>173</v>
      </c>
    </row>
    <row r="995" spans="2:51" s="11" customFormat="1" ht="13.5">
      <c r="B995" s="205"/>
      <c r="C995" s="206"/>
      <c r="D995" s="207" t="s">
        <v>183</v>
      </c>
      <c r="E995" s="208" t="s">
        <v>21</v>
      </c>
      <c r="F995" s="209" t="s">
        <v>723</v>
      </c>
      <c r="G995" s="206"/>
      <c r="H995" s="210" t="s">
        <v>21</v>
      </c>
      <c r="I995" s="211"/>
      <c r="J995" s="206"/>
      <c r="K995" s="206"/>
      <c r="L995" s="212"/>
      <c r="M995" s="213"/>
      <c r="N995" s="214"/>
      <c r="O995" s="214"/>
      <c r="P995" s="214"/>
      <c r="Q995" s="214"/>
      <c r="R995" s="214"/>
      <c r="S995" s="214"/>
      <c r="T995" s="215"/>
      <c r="AT995" s="216" t="s">
        <v>183</v>
      </c>
      <c r="AU995" s="216" t="s">
        <v>82</v>
      </c>
      <c r="AV995" s="11" t="s">
        <v>80</v>
      </c>
      <c r="AW995" s="11" t="s">
        <v>35</v>
      </c>
      <c r="AX995" s="11" t="s">
        <v>72</v>
      </c>
      <c r="AY995" s="216" t="s">
        <v>173</v>
      </c>
    </row>
    <row r="996" spans="2:51" s="11" customFormat="1" ht="13.5">
      <c r="B996" s="205"/>
      <c r="C996" s="206"/>
      <c r="D996" s="207" t="s">
        <v>183</v>
      </c>
      <c r="E996" s="208" t="s">
        <v>21</v>
      </c>
      <c r="F996" s="209" t="s">
        <v>235</v>
      </c>
      <c r="G996" s="206"/>
      <c r="H996" s="210" t="s">
        <v>21</v>
      </c>
      <c r="I996" s="211"/>
      <c r="J996" s="206"/>
      <c r="K996" s="206"/>
      <c r="L996" s="212"/>
      <c r="M996" s="213"/>
      <c r="N996" s="214"/>
      <c r="O996" s="214"/>
      <c r="P996" s="214"/>
      <c r="Q996" s="214"/>
      <c r="R996" s="214"/>
      <c r="S996" s="214"/>
      <c r="T996" s="215"/>
      <c r="AT996" s="216" t="s">
        <v>183</v>
      </c>
      <c r="AU996" s="216" t="s">
        <v>82</v>
      </c>
      <c r="AV996" s="11" t="s">
        <v>80</v>
      </c>
      <c r="AW996" s="11" t="s">
        <v>35</v>
      </c>
      <c r="AX996" s="11" t="s">
        <v>72</v>
      </c>
      <c r="AY996" s="216" t="s">
        <v>173</v>
      </c>
    </row>
    <row r="997" spans="2:51" s="11" customFormat="1" ht="13.5">
      <c r="B997" s="205"/>
      <c r="C997" s="206"/>
      <c r="D997" s="207" t="s">
        <v>183</v>
      </c>
      <c r="E997" s="208" t="s">
        <v>21</v>
      </c>
      <c r="F997" s="209" t="s">
        <v>633</v>
      </c>
      <c r="G997" s="206"/>
      <c r="H997" s="210" t="s">
        <v>21</v>
      </c>
      <c r="I997" s="211"/>
      <c r="J997" s="206"/>
      <c r="K997" s="206"/>
      <c r="L997" s="212"/>
      <c r="M997" s="213"/>
      <c r="N997" s="214"/>
      <c r="O997" s="214"/>
      <c r="P997" s="214"/>
      <c r="Q997" s="214"/>
      <c r="R997" s="214"/>
      <c r="S997" s="214"/>
      <c r="T997" s="215"/>
      <c r="AT997" s="216" t="s">
        <v>183</v>
      </c>
      <c r="AU997" s="216" t="s">
        <v>82</v>
      </c>
      <c r="AV997" s="11" t="s">
        <v>80</v>
      </c>
      <c r="AW997" s="11" t="s">
        <v>35</v>
      </c>
      <c r="AX997" s="11" t="s">
        <v>72</v>
      </c>
      <c r="AY997" s="216" t="s">
        <v>173</v>
      </c>
    </row>
    <row r="998" spans="2:51" s="12" customFormat="1" ht="13.5">
      <c r="B998" s="217"/>
      <c r="C998" s="218"/>
      <c r="D998" s="207" t="s">
        <v>183</v>
      </c>
      <c r="E998" s="219" t="s">
        <v>21</v>
      </c>
      <c r="F998" s="220" t="s">
        <v>1273</v>
      </c>
      <c r="G998" s="218"/>
      <c r="H998" s="221">
        <v>3.546</v>
      </c>
      <c r="I998" s="222"/>
      <c r="J998" s="218"/>
      <c r="K998" s="218"/>
      <c r="L998" s="223"/>
      <c r="M998" s="224"/>
      <c r="N998" s="225"/>
      <c r="O998" s="225"/>
      <c r="P998" s="225"/>
      <c r="Q998" s="225"/>
      <c r="R998" s="225"/>
      <c r="S998" s="225"/>
      <c r="T998" s="226"/>
      <c r="AT998" s="227" t="s">
        <v>183</v>
      </c>
      <c r="AU998" s="227" t="s">
        <v>82</v>
      </c>
      <c r="AV998" s="12" t="s">
        <v>82</v>
      </c>
      <c r="AW998" s="12" t="s">
        <v>35</v>
      </c>
      <c r="AX998" s="12" t="s">
        <v>72</v>
      </c>
      <c r="AY998" s="227" t="s">
        <v>173</v>
      </c>
    </row>
    <row r="999" spans="2:51" s="11" customFormat="1" ht="13.5">
      <c r="B999" s="205"/>
      <c r="C999" s="206"/>
      <c r="D999" s="207" t="s">
        <v>183</v>
      </c>
      <c r="E999" s="208" t="s">
        <v>21</v>
      </c>
      <c r="F999" s="209" t="s">
        <v>723</v>
      </c>
      <c r="G999" s="206"/>
      <c r="H999" s="210" t="s">
        <v>21</v>
      </c>
      <c r="I999" s="211"/>
      <c r="J999" s="206"/>
      <c r="K999" s="206"/>
      <c r="L999" s="212"/>
      <c r="M999" s="213"/>
      <c r="N999" s="214"/>
      <c r="O999" s="214"/>
      <c r="P999" s="214"/>
      <c r="Q999" s="214"/>
      <c r="R999" s="214"/>
      <c r="S999" s="214"/>
      <c r="T999" s="215"/>
      <c r="AT999" s="216" t="s">
        <v>183</v>
      </c>
      <c r="AU999" s="216" t="s">
        <v>82</v>
      </c>
      <c r="AV999" s="11" t="s">
        <v>80</v>
      </c>
      <c r="AW999" s="11" t="s">
        <v>35</v>
      </c>
      <c r="AX999" s="11" t="s">
        <v>72</v>
      </c>
      <c r="AY999" s="216" t="s">
        <v>173</v>
      </c>
    </row>
    <row r="1000" spans="2:51" s="11" customFormat="1" ht="13.5">
      <c r="B1000" s="205"/>
      <c r="C1000" s="206"/>
      <c r="D1000" s="207" t="s">
        <v>183</v>
      </c>
      <c r="E1000" s="208" t="s">
        <v>21</v>
      </c>
      <c r="F1000" s="209" t="s">
        <v>235</v>
      </c>
      <c r="G1000" s="206"/>
      <c r="H1000" s="210" t="s">
        <v>21</v>
      </c>
      <c r="I1000" s="211"/>
      <c r="J1000" s="206"/>
      <c r="K1000" s="206"/>
      <c r="L1000" s="212"/>
      <c r="M1000" s="213"/>
      <c r="N1000" s="214"/>
      <c r="O1000" s="214"/>
      <c r="P1000" s="214"/>
      <c r="Q1000" s="214"/>
      <c r="R1000" s="214"/>
      <c r="S1000" s="214"/>
      <c r="T1000" s="215"/>
      <c r="AT1000" s="216" t="s">
        <v>183</v>
      </c>
      <c r="AU1000" s="216" t="s">
        <v>82</v>
      </c>
      <c r="AV1000" s="11" t="s">
        <v>80</v>
      </c>
      <c r="AW1000" s="11" t="s">
        <v>35</v>
      </c>
      <c r="AX1000" s="11" t="s">
        <v>72</v>
      </c>
      <c r="AY1000" s="216" t="s">
        <v>173</v>
      </c>
    </row>
    <row r="1001" spans="2:51" s="11" customFormat="1" ht="13.5">
      <c r="B1001" s="205"/>
      <c r="C1001" s="206"/>
      <c r="D1001" s="207" t="s">
        <v>183</v>
      </c>
      <c r="E1001" s="208" t="s">
        <v>21</v>
      </c>
      <c r="F1001" s="209" t="s">
        <v>1269</v>
      </c>
      <c r="G1001" s="206"/>
      <c r="H1001" s="210" t="s">
        <v>21</v>
      </c>
      <c r="I1001" s="211"/>
      <c r="J1001" s="206"/>
      <c r="K1001" s="206"/>
      <c r="L1001" s="212"/>
      <c r="M1001" s="213"/>
      <c r="N1001" s="214"/>
      <c r="O1001" s="214"/>
      <c r="P1001" s="214"/>
      <c r="Q1001" s="214"/>
      <c r="R1001" s="214"/>
      <c r="S1001" s="214"/>
      <c r="T1001" s="215"/>
      <c r="AT1001" s="216" t="s">
        <v>183</v>
      </c>
      <c r="AU1001" s="216" t="s">
        <v>82</v>
      </c>
      <c r="AV1001" s="11" t="s">
        <v>80</v>
      </c>
      <c r="AW1001" s="11" t="s">
        <v>35</v>
      </c>
      <c r="AX1001" s="11" t="s">
        <v>72</v>
      </c>
      <c r="AY1001" s="216" t="s">
        <v>173</v>
      </c>
    </row>
    <row r="1002" spans="2:51" s="12" customFormat="1" ht="13.5">
      <c r="B1002" s="217"/>
      <c r="C1002" s="218"/>
      <c r="D1002" s="207" t="s">
        <v>183</v>
      </c>
      <c r="E1002" s="219" t="s">
        <v>21</v>
      </c>
      <c r="F1002" s="220" t="s">
        <v>1275</v>
      </c>
      <c r="G1002" s="218"/>
      <c r="H1002" s="221">
        <v>2.733</v>
      </c>
      <c r="I1002" s="222"/>
      <c r="J1002" s="218"/>
      <c r="K1002" s="218"/>
      <c r="L1002" s="223"/>
      <c r="M1002" s="224"/>
      <c r="N1002" s="225"/>
      <c r="O1002" s="225"/>
      <c r="P1002" s="225"/>
      <c r="Q1002" s="225"/>
      <c r="R1002" s="225"/>
      <c r="S1002" s="225"/>
      <c r="T1002" s="226"/>
      <c r="AT1002" s="227" t="s">
        <v>183</v>
      </c>
      <c r="AU1002" s="227" t="s">
        <v>82</v>
      </c>
      <c r="AV1002" s="12" t="s">
        <v>82</v>
      </c>
      <c r="AW1002" s="12" t="s">
        <v>35</v>
      </c>
      <c r="AX1002" s="12" t="s">
        <v>72</v>
      </c>
      <c r="AY1002" s="227" t="s">
        <v>173</v>
      </c>
    </row>
    <row r="1003" spans="2:51" s="11" customFormat="1" ht="13.5">
      <c r="B1003" s="205"/>
      <c r="C1003" s="206"/>
      <c r="D1003" s="207" t="s">
        <v>183</v>
      </c>
      <c r="E1003" s="208" t="s">
        <v>21</v>
      </c>
      <c r="F1003" s="209" t="s">
        <v>723</v>
      </c>
      <c r="G1003" s="206"/>
      <c r="H1003" s="210" t="s">
        <v>21</v>
      </c>
      <c r="I1003" s="211"/>
      <c r="J1003" s="206"/>
      <c r="K1003" s="206"/>
      <c r="L1003" s="212"/>
      <c r="M1003" s="213"/>
      <c r="N1003" s="214"/>
      <c r="O1003" s="214"/>
      <c r="P1003" s="214"/>
      <c r="Q1003" s="214"/>
      <c r="R1003" s="214"/>
      <c r="S1003" s="214"/>
      <c r="T1003" s="215"/>
      <c r="AT1003" s="216" t="s">
        <v>183</v>
      </c>
      <c r="AU1003" s="216" t="s">
        <v>82</v>
      </c>
      <c r="AV1003" s="11" t="s">
        <v>80</v>
      </c>
      <c r="AW1003" s="11" t="s">
        <v>35</v>
      </c>
      <c r="AX1003" s="11" t="s">
        <v>72</v>
      </c>
      <c r="AY1003" s="216" t="s">
        <v>173</v>
      </c>
    </row>
    <row r="1004" spans="2:51" s="11" customFormat="1" ht="13.5">
      <c r="B1004" s="205"/>
      <c r="C1004" s="206"/>
      <c r="D1004" s="207" t="s">
        <v>183</v>
      </c>
      <c r="E1004" s="208" t="s">
        <v>21</v>
      </c>
      <c r="F1004" s="209" t="s">
        <v>418</v>
      </c>
      <c r="G1004" s="206"/>
      <c r="H1004" s="210" t="s">
        <v>21</v>
      </c>
      <c r="I1004" s="211"/>
      <c r="J1004" s="206"/>
      <c r="K1004" s="206"/>
      <c r="L1004" s="212"/>
      <c r="M1004" s="213"/>
      <c r="N1004" s="214"/>
      <c r="O1004" s="214"/>
      <c r="P1004" s="214"/>
      <c r="Q1004" s="214"/>
      <c r="R1004" s="214"/>
      <c r="S1004" s="214"/>
      <c r="T1004" s="215"/>
      <c r="AT1004" s="216" t="s">
        <v>183</v>
      </c>
      <c r="AU1004" s="216" t="s">
        <v>82</v>
      </c>
      <c r="AV1004" s="11" t="s">
        <v>80</v>
      </c>
      <c r="AW1004" s="11" t="s">
        <v>35</v>
      </c>
      <c r="AX1004" s="11" t="s">
        <v>72</v>
      </c>
      <c r="AY1004" s="216" t="s">
        <v>173</v>
      </c>
    </row>
    <row r="1005" spans="2:51" s="11" customFormat="1" ht="13.5">
      <c r="B1005" s="205"/>
      <c r="C1005" s="206"/>
      <c r="D1005" s="207" t="s">
        <v>183</v>
      </c>
      <c r="E1005" s="208" t="s">
        <v>21</v>
      </c>
      <c r="F1005" s="209" t="s">
        <v>633</v>
      </c>
      <c r="G1005" s="206"/>
      <c r="H1005" s="210" t="s">
        <v>21</v>
      </c>
      <c r="I1005" s="211"/>
      <c r="J1005" s="206"/>
      <c r="K1005" s="206"/>
      <c r="L1005" s="212"/>
      <c r="M1005" s="213"/>
      <c r="N1005" s="214"/>
      <c r="O1005" s="214"/>
      <c r="P1005" s="214"/>
      <c r="Q1005" s="214"/>
      <c r="R1005" s="214"/>
      <c r="S1005" s="214"/>
      <c r="T1005" s="215"/>
      <c r="AT1005" s="216" t="s">
        <v>183</v>
      </c>
      <c r="AU1005" s="216" t="s">
        <v>82</v>
      </c>
      <c r="AV1005" s="11" t="s">
        <v>80</v>
      </c>
      <c r="AW1005" s="11" t="s">
        <v>35</v>
      </c>
      <c r="AX1005" s="11" t="s">
        <v>72</v>
      </c>
      <c r="AY1005" s="216" t="s">
        <v>173</v>
      </c>
    </row>
    <row r="1006" spans="2:51" s="12" customFormat="1" ht="13.5">
      <c r="B1006" s="217"/>
      <c r="C1006" s="218"/>
      <c r="D1006" s="207" t="s">
        <v>183</v>
      </c>
      <c r="E1006" s="219" t="s">
        <v>21</v>
      </c>
      <c r="F1006" s="220" t="s">
        <v>415</v>
      </c>
      <c r="G1006" s="218"/>
      <c r="H1006" s="221">
        <v>1.773</v>
      </c>
      <c r="I1006" s="222"/>
      <c r="J1006" s="218"/>
      <c r="K1006" s="218"/>
      <c r="L1006" s="223"/>
      <c r="M1006" s="224"/>
      <c r="N1006" s="225"/>
      <c r="O1006" s="225"/>
      <c r="P1006" s="225"/>
      <c r="Q1006" s="225"/>
      <c r="R1006" s="225"/>
      <c r="S1006" s="225"/>
      <c r="T1006" s="226"/>
      <c r="AT1006" s="227" t="s">
        <v>183</v>
      </c>
      <c r="AU1006" s="227" t="s">
        <v>82</v>
      </c>
      <c r="AV1006" s="12" t="s">
        <v>82</v>
      </c>
      <c r="AW1006" s="12" t="s">
        <v>35</v>
      </c>
      <c r="AX1006" s="12" t="s">
        <v>72</v>
      </c>
      <c r="AY1006" s="227" t="s">
        <v>173</v>
      </c>
    </row>
    <row r="1007" spans="2:51" s="11" customFormat="1" ht="13.5">
      <c r="B1007" s="205"/>
      <c r="C1007" s="206"/>
      <c r="D1007" s="207" t="s">
        <v>183</v>
      </c>
      <c r="E1007" s="208" t="s">
        <v>21</v>
      </c>
      <c r="F1007" s="209" t="s">
        <v>723</v>
      </c>
      <c r="G1007" s="206"/>
      <c r="H1007" s="210" t="s">
        <v>21</v>
      </c>
      <c r="I1007" s="211"/>
      <c r="J1007" s="206"/>
      <c r="K1007" s="206"/>
      <c r="L1007" s="212"/>
      <c r="M1007" s="213"/>
      <c r="N1007" s="214"/>
      <c r="O1007" s="214"/>
      <c r="P1007" s="214"/>
      <c r="Q1007" s="214"/>
      <c r="R1007" s="214"/>
      <c r="S1007" s="214"/>
      <c r="T1007" s="215"/>
      <c r="AT1007" s="216" t="s">
        <v>183</v>
      </c>
      <c r="AU1007" s="216" t="s">
        <v>82</v>
      </c>
      <c r="AV1007" s="11" t="s">
        <v>80</v>
      </c>
      <c r="AW1007" s="11" t="s">
        <v>35</v>
      </c>
      <c r="AX1007" s="11" t="s">
        <v>72</v>
      </c>
      <c r="AY1007" s="216" t="s">
        <v>173</v>
      </c>
    </row>
    <row r="1008" spans="2:51" s="11" customFormat="1" ht="13.5">
      <c r="B1008" s="205"/>
      <c r="C1008" s="206"/>
      <c r="D1008" s="207" t="s">
        <v>183</v>
      </c>
      <c r="E1008" s="208" t="s">
        <v>21</v>
      </c>
      <c r="F1008" s="209" t="s">
        <v>420</v>
      </c>
      <c r="G1008" s="206"/>
      <c r="H1008" s="210" t="s">
        <v>21</v>
      </c>
      <c r="I1008" s="211"/>
      <c r="J1008" s="206"/>
      <c r="K1008" s="206"/>
      <c r="L1008" s="212"/>
      <c r="M1008" s="213"/>
      <c r="N1008" s="214"/>
      <c r="O1008" s="214"/>
      <c r="P1008" s="214"/>
      <c r="Q1008" s="214"/>
      <c r="R1008" s="214"/>
      <c r="S1008" s="214"/>
      <c r="T1008" s="215"/>
      <c r="AT1008" s="216" t="s">
        <v>183</v>
      </c>
      <c r="AU1008" s="216" t="s">
        <v>82</v>
      </c>
      <c r="AV1008" s="11" t="s">
        <v>80</v>
      </c>
      <c r="AW1008" s="11" t="s">
        <v>35</v>
      </c>
      <c r="AX1008" s="11" t="s">
        <v>72</v>
      </c>
      <c r="AY1008" s="216" t="s">
        <v>173</v>
      </c>
    </row>
    <row r="1009" spans="2:51" s="11" customFormat="1" ht="13.5">
      <c r="B1009" s="205"/>
      <c r="C1009" s="206"/>
      <c r="D1009" s="207" t="s">
        <v>183</v>
      </c>
      <c r="E1009" s="208" t="s">
        <v>21</v>
      </c>
      <c r="F1009" s="209" t="s">
        <v>633</v>
      </c>
      <c r="G1009" s="206"/>
      <c r="H1009" s="210" t="s">
        <v>21</v>
      </c>
      <c r="I1009" s="211"/>
      <c r="J1009" s="206"/>
      <c r="K1009" s="206"/>
      <c r="L1009" s="212"/>
      <c r="M1009" s="213"/>
      <c r="N1009" s="214"/>
      <c r="O1009" s="214"/>
      <c r="P1009" s="214"/>
      <c r="Q1009" s="214"/>
      <c r="R1009" s="214"/>
      <c r="S1009" s="214"/>
      <c r="T1009" s="215"/>
      <c r="AT1009" s="216" t="s">
        <v>183</v>
      </c>
      <c r="AU1009" s="216" t="s">
        <v>82</v>
      </c>
      <c r="AV1009" s="11" t="s">
        <v>80</v>
      </c>
      <c r="AW1009" s="11" t="s">
        <v>35</v>
      </c>
      <c r="AX1009" s="11" t="s">
        <v>72</v>
      </c>
      <c r="AY1009" s="216" t="s">
        <v>173</v>
      </c>
    </row>
    <row r="1010" spans="2:51" s="12" customFormat="1" ht="13.5">
      <c r="B1010" s="217"/>
      <c r="C1010" s="218"/>
      <c r="D1010" s="207" t="s">
        <v>183</v>
      </c>
      <c r="E1010" s="219" t="s">
        <v>21</v>
      </c>
      <c r="F1010" s="220" t="s">
        <v>1276</v>
      </c>
      <c r="G1010" s="218"/>
      <c r="H1010" s="221">
        <v>6.206</v>
      </c>
      <c r="I1010" s="222"/>
      <c r="J1010" s="218"/>
      <c r="K1010" s="218"/>
      <c r="L1010" s="223"/>
      <c r="M1010" s="224"/>
      <c r="N1010" s="225"/>
      <c r="O1010" s="225"/>
      <c r="P1010" s="225"/>
      <c r="Q1010" s="225"/>
      <c r="R1010" s="225"/>
      <c r="S1010" s="225"/>
      <c r="T1010" s="226"/>
      <c r="AT1010" s="227" t="s">
        <v>183</v>
      </c>
      <c r="AU1010" s="227" t="s">
        <v>82</v>
      </c>
      <c r="AV1010" s="12" t="s">
        <v>82</v>
      </c>
      <c r="AW1010" s="12" t="s">
        <v>35</v>
      </c>
      <c r="AX1010" s="12" t="s">
        <v>72</v>
      </c>
      <c r="AY1010" s="227" t="s">
        <v>173</v>
      </c>
    </row>
    <row r="1011" spans="2:51" s="11" customFormat="1" ht="13.5">
      <c r="B1011" s="205"/>
      <c r="C1011" s="206"/>
      <c r="D1011" s="207" t="s">
        <v>183</v>
      </c>
      <c r="E1011" s="208" t="s">
        <v>21</v>
      </c>
      <c r="F1011" s="209" t="s">
        <v>723</v>
      </c>
      <c r="G1011" s="206"/>
      <c r="H1011" s="210" t="s">
        <v>21</v>
      </c>
      <c r="I1011" s="211"/>
      <c r="J1011" s="206"/>
      <c r="K1011" s="206"/>
      <c r="L1011" s="212"/>
      <c r="M1011" s="213"/>
      <c r="N1011" s="214"/>
      <c r="O1011" s="214"/>
      <c r="P1011" s="214"/>
      <c r="Q1011" s="214"/>
      <c r="R1011" s="214"/>
      <c r="S1011" s="214"/>
      <c r="T1011" s="215"/>
      <c r="AT1011" s="216" t="s">
        <v>183</v>
      </c>
      <c r="AU1011" s="216" t="s">
        <v>82</v>
      </c>
      <c r="AV1011" s="11" t="s">
        <v>80</v>
      </c>
      <c r="AW1011" s="11" t="s">
        <v>35</v>
      </c>
      <c r="AX1011" s="11" t="s">
        <v>72</v>
      </c>
      <c r="AY1011" s="216" t="s">
        <v>173</v>
      </c>
    </row>
    <row r="1012" spans="2:51" s="11" customFormat="1" ht="13.5">
      <c r="B1012" s="205"/>
      <c r="C1012" s="206"/>
      <c r="D1012" s="207" t="s">
        <v>183</v>
      </c>
      <c r="E1012" s="208" t="s">
        <v>21</v>
      </c>
      <c r="F1012" s="209" t="s">
        <v>352</v>
      </c>
      <c r="G1012" s="206"/>
      <c r="H1012" s="210" t="s">
        <v>21</v>
      </c>
      <c r="I1012" s="211"/>
      <c r="J1012" s="206"/>
      <c r="K1012" s="206"/>
      <c r="L1012" s="212"/>
      <c r="M1012" s="213"/>
      <c r="N1012" s="214"/>
      <c r="O1012" s="214"/>
      <c r="P1012" s="214"/>
      <c r="Q1012" s="214"/>
      <c r="R1012" s="214"/>
      <c r="S1012" s="214"/>
      <c r="T1012" s="215"/>
      <c r="AT1012" s="216" t="s">
        <v>183</v>
      </c>
      <c r="AU1012" s="216" t="s">
        <v>82</v>
      </c>
      <c r="AV1012" s="11" t="s">
        <v>80</v>
      </c>
      <c r="AW1012" s="11" t="s">
        <v>35</v>
      </c>
      <c r="AX1012" s="11" t="s">
        <v>72</v>
      </c>
      <c r="AY1012" s="216" t="s">
        <v>173</v>
      </c>
    </row>
    <row r="1013" spans="2:51" s="11" customFormat="1" ht="13.5">
      <c r="B1013" s="205"/>
      <c r="C1013" s="206"/>
      <c r="D1013" s="207" t="s">
        <v>183</v>
      </c>
      <c r="E1013" s="208" t="s">
        <v>21</v>
      </c>
      <c r="F1013" s="209" t="s">
        <v>633</v>
      </c>
      <c r="G1013" s="206"/>
      <c r="H1013" s="210" t="s">
        <v>21</v>
      </c>
      <c r="I1013" s="211"/>
      <c r="J1013" s="206"/>
      <c r="K1013" s="206"/>
      <c r="L1013" s="212"/>
      <c r="M1013" s="213"/>
      <c r="N1013" s="214"/>
      <c r="O1013" s="214"/>
      <c r="P1013" s="214"/>
      <c r="Q1013" s="214"/>
      <c r="R1013" s="214"/>
      <c r="S1013" s="214"/>
      <c r="T1013" s="215"/>
      <c r="AT1013" s="216" t="s">
        <v>183</v>
      </c>
      <c r="AU1013" s="216" t="s">
        <v>82</v>
      </c>
      <c r="AV1013" s="11" t="s">
        <v>80</v>
      </c>
      <c r="AW1013" s="11" t="s">
        <v>35</v>
      </c>
      <c r="AX1013" s="11" t="s">
        <v>72</v>
      </c>
      <c r="AY1013" s="216" t="s">
        <v>173</v>
      </c>
    </row>
    <row r="1014" spans="2:51" s="12" customFormat="1" ht="27">
      <c r="B1014" s="217"/>
      <c r="C1014" s="218"/>
      <c r="D1014" s="207" t="s">
        <v>183</v>
      </c>
      <c r="E1014" s="219" t="s">
        <v>21</v>
      </c>
      <c r="F1014" s="220" t="s">
        <v>1277</v>
      </c>
      <c r="G1014" s="218"/>
      <c r="H1014" s="221">
        <v>36.543</v>
      </c>
      <c r="I1014" s="222"/>
      <c r="J1014" s="218"/>
      <c r="K1014" s="218"/>
      <c r="L1014" s="223"/>
      <c r="M1014" s="224"/>
      <c r="N1014" s="225"/>
      <c r="O1014" s="225"/>
      <c r="P1014" s="225"/>
      <c r="Q1014" s="225"/>
      <c r="R1014" s="225"/>
      <c r="S1014" s="225"/>
      <c r="T1014" s="226"/>
      <c r="AT1014" s="227" t="s">
        <v>183</v>
      </c>
      <c r="AU1014" s="227" t="s">
        <v>82</v>
      </c>
      <c r="AV1014" s="12" t="s">
        <v>82</v>
      </c>
      <c r="AW1014" s="12" t="s">
        <v>35</v>
      </c>
      <c r="AX1014" s="12" t="s">
        <v>72</v>
      </c>
      <c r="AY1014" s="227" t="s">
        <v>173</v>
      </c>
    </row>
    <row r="1015" spans="2:51" s="14" customFormat="1" ht="13.5">
      <c r="B1015" s="243"/>
      <c r="C1015" s="244"/>
      <c r="D1015" s="239" t="s">
        <v>183</v>
      </c>
      <c r="E1015" s="254" t="s">
        <v>21</v>
      </c>
      <c r="F1015" s="255" t="s">
        <v>204</v>
      </c>
      <c r="G1015" s="244"/>
      <c r="H1015" s="256">
        <v>77.154</v>
      </c>
      <c r="I1015" s="248"/>
      <c r="J1015" s="244"/>
      <c r="K1015" s="244"/>
      <c r="L1015" s="249"/>
      <c r="M1015" s="250"/>
      <c r="N1015" s="251"/>
      <c r="O1015" s="251"/>
      <c r="P1015" s="251"/>
      <c r="Q1015" s="251"/>
      <c r="R1015" s="251"/>
      <c r="S1015" s="251"/>
      <c r="T1015" s="252"/>
      <c r="AT1015" s="253" t="s">
        <v>183</v>
      </c>
      <c r="AU1015" s="253" t="s">
        <v>82</v>
      </c>
      <c r="AV1015" s="14" t="s">
        <v>181</v>
      </c>
      <c r="AW1015" s="14" t="s">
        <v>35</v>
      </c>
      <c r="AX1015" s="14" t="s">
        <v>80</v>
      </c>
      <c r="AY1015" s="253" t="s">
        <v>173</v>
      </c>
    </row>
    <row r="1016" spans="2:65" s="1" customFormat="1" ht="22.5" customHeight="1">
      <c r="B1016" s="41"/>
      <c r="C1016" s="262" t="s">
        <v>665</v>
      </c>
      <c r="D1016" s="262" t="s">
        <v>710</v>
      </c>
      <c r="E1016" s="263" t="s">
        <v>1278</v>
      </c>
      <c r="F1016" s="264" t="s">
        <v>1279</v>
      </c>
      <c r="G1016" s="265" t="s">
        <v>179</v>
      </c>
      <c r="H1016" s="266">
        <v>81.012</v>
      </c>
      <c r="I1016" s="267"/>
      <c r="J1016" s="268">
        <f>ROUND(I1016*H1016,2)</f>
        <v>0</v>
      </c>
      <c r="K1016" s="264" t="s">
        <v>180</v>
      </c>
      <c r="L1016" s="269"/>
      <c r="M1016" s="270" t="s">
        <v>21</v>
      </c>
      <c r="N1016" s="271" t="s">
        <v>43</v>
      </c>
      <c r="O1016" s="42"/>
      <c r="P1016" s="202">
        <f>O1016*H1016</f>
        <v>0</v>
      </c>
      <c r="Q1016" s="202">
        <v>0</v>
      </c>
      <c r="R1016" s="202">
        <f>Q1016*H1016</f>
        <v>0</v>
      </c>
      <c r="S1016" s="202">
        <v>0</v>
      </c>
      <c r="T1016" s="203">
        <f>S1016*H1016</f>
        <v>0</v>
      </c>
      <c r="AR1016" s="24" t="s">
        <v>600</v>
      </c>
      <c r="AT1016" s="24" t="s">
        <v>710</v>
      </c>
      <c r="AU1016" s="24" t="s">
        <v>82</v>
      </c>
      <c r="AY1016" s="24" t="s">
        <v>173</v>
      </c>
      <c r="BE1016" s="204">
        <f>IF(N1016="základní",J1016,0)</f>
        <v>0</v>
      </c>
      <c r="BF1016" s="204">
        <f>IF(N1016="snížená",J1016,0)</f>
        <v>0</v>
      </c>
      <c r="BG1016" s="204">
        <f>IF(N1016="zákl. přenesená",J1016,0)</f>
        <v>0</v>
      </c>
      <c r="BH1016" s="204">
        <f>IF(N1016="sníž. přenesená",J1016,0)</f>
        <v>0</v>
      </c>
      <c r="BI1016" s="204">
        <f>IF(N1016="nulová",J1016,0)</f>
        <v>0</v>
      </c>
      <c r="BJ1016" s="24" t="s">
        <v>80</v>
      </c>
      <c r="BK1016" s="204">
        <f>ROUND(I1016*H1016,2)</f>
        <v>0</v>
      </c>
      <c r="BL1016" s="24" t="s">
        <v>465</v>
      </c>
      <c r="BM1016" s="24" t="s">
        <v>1280</v>
      </c>
    </row>
    <row r="1017" spans="2:51" s="12" customFormat="1" ht="13.5">
      <c r="B1017" s="217"/>
      <c r="C1017" s="218"/>
      <c r="D1017" s="207" t="s">
        <v>183</v>
      </c>
      <c r="E1017" s="219" t="s">
        <v>21</v>
      </c>
      <c r="F1017" s="220" t="s">
        <v>21</v>
      </c>
      <c r="G1017" s="218"/>
      <c r="H1017" s="221">
        <v>0</v>
      </c>
      <c r="I1017" s="222"/>
      <c r="J1017" s="218"/>
      <c r="K1017" s="218"/>
      <c r="L1017" s="223"/>
      <c r="M1017" s="224"/>
      <c r="N1017" s="225"/>
      <c r="O1017" s="225"/>
      <c r="P1017" s="225"/>
      <c r="Q1017" s="225"/>
      <c r="R1017" s="225"/>
      <c r="S1017" s="225"/>
      <c r="T1017" s="226"/>
      <c r="AT1017" s="227" t="s">
        <v>183</v>
      </c>
      <c r="AU1017" s="227" t="s">
        <v>82</v>
      </c>
      <c r="AV1017" s="12" t="s">
        <v>82</v>
      </c>
      <c r="AW1017" s="12" t="s">
        <v>35</v>
      </c>
      <c r="AX1017" s="12" t="s">
        <v>72</v>
      </c>
      <c r="AY1017" s="227" t="s">
        <v>173</v>
      </c>
    </row>
    <row r="1018" spans="2:51" s="12" customFormat="1" ht="13.5">
      <c r="B1018" s="217"/>
      <c r="C1018" s="218"/>
      <c r="D1018" s="207" t="s">
        <v>183</v>
      </c>
      <c r="E1018" s="219" t="s">
        <v>21</v>
      </c>
      <c r="F1018" s="220" t="s">
        <v>21</v>
      </c>
      <c r="G1018" s="218"/>
      <c r="H1018" s="221">
        <v>0</v>
      </c>
      <c r="I1018" s="222"/>
      <c r="J1018" s="218"/>
      <c r="K1018" s="218"/>
      <c r="L1018" s="223"/>
      <c r="M1018" s="224"/>
      <c r="N1018" s="225"/>
      <c r="O1018" s="225"/>
      <c r="P1018" s="225"/>
      <c r="Q1018" s="225"/>
      <c r="R1018" s="225"/>
      <c r="S1018" s="225"/>
      <c r="T1018" s="226"/>
      <c r="AT1018" s="227" t="s">
        <v>183</v>
      </c>
      <c r="AU1018" s="227" t="s">
        <v>82</v>
      </c>
      <c r="AV1018" s="12" t="s">
        <v>82</v>
      </c>
      <c r="AW1018" s="12" t="s">
        <v>35</v>
      </c>
      <c r="AX1018" s="12" t="s">
        <v>72</v>
      </c>
      <c r="AY1018" s="227" t="s">
        <v>173</v>
      </c>
    </row>
    <row r="1019" spans="2:51" s="11" customFormat="1" ht="13.5">
      <c r="B1019" s="205"/>
      <c r="C1019" s="206"/>
      <c r="D1019" s="207" t="s">
        <v>183</v>
      </c>
      <c r="E1019" s="208" t="s">
        <v>21</v>
      </c>
      <c r="F1019" s="209" t="s">
        <v>1268</v>
      </c>
      <c r="G1019" s="206"/>
      <c r="H1019" s="210" t="s">
        <v>21</v>
      </c>
      <c r="I1019" s="211"/>
      <c r="J1019" s="206"/>
      <c r="K1019" s="206"/>
      <c r="L1019" s="212"/>
      <c r="M1019" s="213"/>
      <c r="N1019" s="214"/>
      <c r="O1019" s="214"/>
      <c r="P1019" s="214"/>
      <c r="Q1019" s="214"/>
      <c r="R1019" s="214"/>
      <c r="S1019" s="214"/>
      <c r="T1019" s="215"/>
      <c r="AT1019" s="216" t="s">
        <v>183</v>
      </c>
      <c r="AU1019" s="216" t="s">
        <v>82</v>
      </c>
      <c r="AV1019" s="11" t="s">
        <v>80</v>
      </c>
      <c r="AW1019" s="11" t="s">
        <v>35</v>
      </c>
      <c r="AX1019" s="11" t="s">
        <v>72</v>
      </c>
      <c r="AY1019" s="216" t="s">
        <v>173</v>
      </c>
    </row>
    <row r="1020" spans="2:51" s="12" customFormat="1" ht="13.5">
      <c r="B1020" s="217"/>
      <c r="C1020" s="218"/>
      <c r="D1020" s="207" t="s">
        <v>183</v>
      </c>
      <c r="E1020" s="219" t="s">
        <v>21</v>
      </c>
      <c r="F1020" s="220" t="s">
        <v>21</v>
      </c>
      <c r="G1020" s="218"/>
      <c r="H1020" s="221">
        <v>0</v>
      </c>
      <c r="I1020" s="222"/>
      <c r="J1020" s="218"/>
      <c r="K1020" s="218"/>
      <c r="L1020" s="223"/>
      <c r="M1020" s="224"/>
      <c r="N1020" s="225"/>
      <c r="O1020" s="225"/>
      <c r="P1020" s="225"/>
      <c r="Q1020" s="225"/>
      <c r="R1020" s="225"/>
      <c r="S1020" s="225"/>
      <c r="T1020" s="226"/>
      <c r="AT1020" s="227" t="s">
        <v>183</v>
      </c>
      <c r="AU1020" s="227" t="s">
        <v>82</v>
      </c>
      <c r="AV1020" s="12" t="s">
        <v>82</v>
      </c>
      <c r="AW1020" s="12" t="s">
        <v>35</v>
      </c>
      <c r="AX1020" s="12" t="s">
        <v>72</v>
      </c>
      <c r="AY1020" s="227" t="s">
        <v>173</v>
      </c>
    </row>
    <row r="1021" spans="2:51" s="11" customFormat="1" ht="13.5">
      <c r="B1021" s="205"/>
      <c r="C1021" s="206"/>
      <c r="D1021" s="207" t="s">
        <v>183</v>
      </c>
      <c r="E1021" s="208" t="s">
        <v>21</v>
      </c>
      <c r="F1021" s="209" t="s">
        <v>723</v>
      </c>
      <c r="G1021" s="206"/>
      <c r="H1021" s="210" t="s">
        <v>21</v>
      </c>
      <c r="I1021" s="211"/>
      <c r="J1021" s="206"/>
      <c r="K1021" s="206"/>
      <c r="L1021" s="212"/>
      <c r="M1021" s="213"/>
      <c r="N1021" s="214"/>
      <c r="O1021" s="214"/>
      <c r="P1021" s="214"/>
      <c r="Q1021" s="214"/>
      <c r="R1021" s="214"/>
      <c r="S1021" s="214"/>
      <c r="T1021" s="215"/>
      <c r="AT1021" s="216" t="s">
        <v>183</v>
      </c>
      <c r="AU1021" s="216" t="s">
        <v>82</v>
      </c>
      <c r="AV1021" s="11" t="s">
        <v>80</v>
      </c>
      <c r="AW1021" s="11" t="s">
        <v>35</v>
      </c>
      <c r="AX1021" s="11" t="s">
        <v>72</v>
      </c>
      <c r="AY1021" s="216" t="s">
        <v>173</v>
      </c>
    </row>
    <row r="1022" spans="2:51" s="11" customFormat="1" ht="13.5">
      <c r="B1022" s="205"/>
      <c r="C1022" s="206"/>
      <c r="D1022" s="207" t="s">
        <v>183</v>
      </c>
      <c r="E1022" s="208" t="s">
        <v>21</v>
      </c>
      <c r="F1022" s="209" t="s">
        <v>702</v>
      </c>
      <c r="G1022" s="206"/>
      <c r="H1022" s="210" t="s">
        <v>21</v>
      </c>
      <c r="I1022" s="211"/>
      <c r="J1022" s="206"/>
      <c r="K1022" s="206"/>
      <c r="L1022" s="212"/>
      <c r="M1022" s="213"/>
      <c r="N1022" s="214"/>
      <c r="O1022" s="214"/>
      <c r="P1022" s="214"/>
      <c r="Q1022" s="214"/>
      <c r="R1022" s="214"/>
      <c r="S1022" s="214"/>
      <c r="T1022" s="215"/>
      <c r="AT1022" s="216" t="s">
        <v>183</v>
      </c>
      <c r="AU1022" s="216" t="s">
        <v>82</v>
      </c>
      <c r="AV1022" s="11" t="s">
        <v>80</v>
      </c>
      <c r="AW1022" s="11" t="s">
        <v>35</v>
      </c>
      <c r="AX1022" s="11" t="s">
        <v>72</v>
      </c>
      <c r="AY1022" s="216" t="s">
        <v>173</v>
      </c>
    </row>
    <row r="1023" spans="2:51" s="11" customFormat="1" ht="13.5">
      <c r="B1023" s="205"/>
      <c r="C1023" s="206"/>
      <c r="D1023" s="207" t="s">
        <v>183</v>
      </c>
      <c r="E1023" s="208" t="s">
        <v>21</v>
      </c>
      <c r="F1023" s="209" t="s">
        <v>633</v>
      </c>
      <c r="G1023" s="206"/>
      <c r="H1023" s="210" t="s">
        <v>21</v>
      </c>
      <c r="I1023" s="211"/>
      <c r="J1023" s="206"/>
      <c r="K1023" s="206"/>
      <c r="L1023" s="212"/>
      <c r="M1023" s="213"/>
      <c r="N1023" s="214"/>
      <c r="O1023" s="214"/>
      <c r="P1023" s="214"/>
      <c r="Q1023" s="214"/>
      <c r="R1023" s="214"/>
      <c r="S1023" s="214"/>
      <c r="T1023" s="215"/>
      <c r="AT1023" s="216" t="s">
        <v>183</v>
      </c>
      <c r="AU1023" s="216" t="s">
        <v>82</v>
      </c>
      <c r="AV1023" s="11" t="s">
        <v>80</v>
      </c>
      <c r="AW1023" s="11" t="s">
        <v>35</v>
      </c>
      <c r="AX1023" s="11" t="s">
        <v>72</v>
      </c>
      <c r="AY1023" s="216" t="s">
        <v>173</v>
      </c>
    </row>
    <row r="1024" spans="2:51" s="12" customFormat="1" ht="13.5">
      <c r="B1024" s="217"/>
      <c r="C1024" s="218"/>
      <c r="D1024" s="207" t="s">
        <v>183</v>
      </c>
      <c r="E1024" s="219" t="s">
        <v>21</v>
      </c>
      <c r="F1024" s="220" t="s">
        <v>383</v>
      </c>
      <c r="G1024" s="218"/>
      <c r="H1024" s="221">
        <v>1.182</v>
      </c>
      <c r="I1024" s="222"/>
      <c r="J1024" s="218"/>
      <c r="K1024" s="218"/>
      <c r="L1024" s="223"/>
      <c r="M1024" s="224"/>
      <c r="N1024" s="225"/>
      <c r="O1024" s="225"/>
      <c r="P1024" s="225"/>
      <c r="Q1024" s="225"/>
      <c r="R1024" s="225"/>
      <c r="S1024" s="225"/>
      <c r="T1024" s="226"/>
      <c r="AT1024" s="227" t="s">
        <v>183</v>
      </c>
      <c r="AU1024" s="227" t="s">
        <v>82</v>
      </c>
      <c r="AV1024" s="12" t="s">
        <v>82</v>
      </c>
      <c r="AW1024" s="12" t="s">
        <v>35</v>
      </c>
      <c r="AX1024" s="12" t="s">
        <v>72</v>
      </c>
      <c r="AY1024" s="227" t="s">
        <v>173</v>
      </c>
    </row>
    <row r="1025" spans="2:51" s="11" customFormat="1" ht="13.5">
      <c r="B1025" s="205"/>
      <c r="C1025" s="206"/>
      <c r="D1025" s="207" t="s">
        <v>183</v>
      </c>
      <c r="E1025" s="208" t="s">
        <v>21</v>
      </c>
      <c r="F1025" s="209" t="s">
        <v>723</v>
      </c>
      <c r="G1025" s="206"/>
      <c r="H1025" s="210" t="s">
        <v>21</v>
      </c>
      <c r="I1025" s="211"/>
      <c r="J1025" s="206"/>
      <c r="K1025" s="206"/>
      <c r="L1025" s="212"/>
      <c r="M1025" s="213"/>
      <c r="N1025" s="214"/>
      <c r="O1025" s="214"/>
      <c r="P1025" s="214"/>
      <c r="Q1025" s="214"/>
      <c r="R1025" s="214"/>
      <c r="S1025" s="214"/>
      <c r="T1025" s="215"/>
      <c r="AT1025" s="216" t="s">
        <v>183</v>
      </c>
      <c r="AU1025" s="216" t="s">
        <v>82</v>
      </c>
      <c r="AV1025" s="11" t="s">
        <v>80</v>
      </c>
      <c r="AW1025" s="11" t="s">
        <v>35</v>
      </c>
      <c r="AX1025" s="11" t="s">
        <v>72</v>
      </c>
      <c r="AY1025" s="216" t="s">
        <v>173</v>
      </c>
    </row>
    <row r="1026" spans="2:51" s="11" customFormat="1" ht="13.5">
      <c r="B1026" s="205"/>
      <c r="C1026" s="206"/>
      <c r="D1026" s="207" t="s">
        <v>183</v>
      </c>
      <c r="E1026" s="208" t="s">
        <v>21</v>
      </c>
      <c r="F1026" s="209" t="s">
        <v>725</v>
      </c>
      <c r="G1026" s="206"/>
      <c r="H1026" s="210" t="s">
        <v>21</v>
      </c>
      <c r="I1026" s="211"/>
      <c r="J1026" s="206"/>
      <c r="K1026" s="206"/>
      <c r="L1026" s="212"/>
      <c r="M1026" s="213"/>
      <c r="N1026" s="214"/>
      <c r="O1026" s="214"/>
      <c r="P1026" s="214"/>
      <c r="Q1026" s="214"/>
      <c r="R1026" s="214"/>
      <c r="S1026" s="214"/>
      <c r="T1026" s="215"/>
      <c r="AT1026" s="216" t="s">
        <v>183</v>
      </c>
      <c r="AU1026" s="216" t="s">
        <v>82</v>
      </c>
      <c r="AV1026" s="11" t="s">
        <v>80</v>
      </c>
      <c r="AW1026" s="11" t="s">
        <v>35</v>
      </c>
      <c r="AX1026" s="11" t="s">
        <v>72</v>
      </c>
      <c r="AY1026" s="216" t="s">
        <v>173</v>
      </c>
    </row>
    <row r="1027" spans="2:51" s="11" customFormat="1" ht="13.5">
      <c r="B1027" s="205"/>
      <c r="C1027" s="206"/>
      <c r="D1027" s="207" t="s">
        <v>183</v>
      </c>
      <c r="E1027" s="208" t="s">
        <v>21</v>
      </c>
      <c r="F1027" s="209" t="s">
        <v>633</v>
      </c>
      <c r="G1027" s="206"/>
      <c r="H1027" s="210" t="s">
        <v>21</v>
      </c>
      <c r="I1027" s="211"/>
      <c r="J1027" s="206"/>
      <c r="K1027" s="206"/>
      <c r="L1027" s="212"/>
      <c r="M1027" s="213"/>
      <c r="N1027" s="214"/>
      <c r="O1027" s="214"/>
      <c r="P1027" s="214"/>
      <c r="Q1027" s="214"/>
      <c r="R1027" s="214"/>
      <c r="S1027" s="214"/>
      <c r="T1027" s="215"/>
      <c r="AT1027" s="216" t="s">
        <v>183</v>
      </c>
      <c r="AU1027" s="216" t="s">
        <v>82</v>
      </c>
      <c r="AV1027" s="11" t="s">
        <v>80</v>
      </c>
      <c r="AW1027" s="11" t="s">
        <v>35</v>
      </c>
      <c r="AX1027" s="11" t="s">
        <v>72</v>
      </c>
      <c r="AY1027" s="216" t="s">
        <v>173</v>
      </c>
    </row>
    <row r="1028" spans="2:51" s="12" customFormat="1" ht="13.5">
      <c r="B1028" s="217"/>
      <c r="C1028" s="218"/>
      <c r="D1028" s="207" t="s">
        <v>183</v>
      </c>
      <c r="E1028" s="219" t="s">
        <v>21</v>
      </c>
      <c r="F1028" s="220" t="s">
        <v>383</v>
      </c>
      <c r="G1028" s="218"/>
      <c r="H1028" s="221">
        <v>1.182</v>
      </c>
      <c r="I1028" s="222"/>
      <c r="J1028" s="218"/>
      <c r="K1028" s="218"/>
      <c r="L1028" s="223"/>
      <c r="M1028" s="224"/>
      <c r="N1028" s="225"/>
      <c r="O1028" s="225"/>
      <c r="P1028" s="225"/>
      <c r="Q1028" s="225"/>
      <c r="R1028" s="225"/>
      <c r="S1028" s="225"/>
      <c r="T1028" s="226"/>
      <c r="AT1028" s="227" t="s">
        <v>183</v>
      </c>
      <c r="AU1028" s="227" t="s">
        <v>82</v>
      </c>
      <c r="AV1028" s="12" t="s">
        <v>82</v>
      </c>
      <c r="AW1028" s="12" t="s">
        <v>35</v>
      </c>
      <c r="AX1028" s="12" t="s">
        <v>72</v>
      </c>
      <c r="AY1028" s="227" t="s">
        <v>173</v>
      </c>
    </row>
    <row r="1029" spans="2:51" s="11" customFormat="1" ht="13.5">
      <c r="B1029" s="205"/>
      <c r="C1029" s="206"/>
      <c r="D1029" s="207" t="s">
        <v>183</v>
      </c>
      <c r="E1029" s="208" t="s">
        <v>21</v>
      </c>
      <c r="F1029" s="209" t="s">
        <v>723</v>
      </c>
      <c r="G1029" s="206"/>
      <c r="H1029" s="210" t="s">
        <v>21</v>
      </c>
      <c r="I1029" s="211"/>
      <c r="J1029" s="206"/>
      <c r="K1029" s="206"/>
      <c r="L1029" s="212"/>
      <c r="M1029" s="213"/>
      <c r="N1029" s="214"/>
      <c r="O1029" s="214"/>
      <c r="P1029" s="214"/>
      <c r="Q1029" s="214"/>
      <c r="R1029" s="214"/>
      <c r="S1029" s="214"/>
      <c r="T1029" s="215"/>
      <c r="AT1029" s="216" t="s">
        <v>183</v>
      </c>
      <c r="AU1029" s="216" t="s">
        <v>82</v>
      </c>
      <c r="AV1029" s="11" t="s">
        <v>80</v>
      </c>
      <c r="AW1029" s="11" t="s">
        <v>35</v>
      </c>
      <c r="AX1029" s="11" t="s">
        <v>72</v>
      </c>
      <c r="AY1029" s="216" t="s">
        <v>173</v>
      </c>
    </row>
    <row r="1030" spans="2:51" s="11" customFormat="1" ht="13.5">
      <c r="B1030" s="205"/>
      <c r="C1030" s="206"/>
      <c r="D1030" s="207" t="s">
        <v>183</v>
      </c>
      <c r="E1030" s="208" t="s">
        <v>21</v>
      </c>
      <c r="F1030" s="209" t="s">
        <v>706</v>
      </c>
      <c r="G1030" s="206"/>
      <c r="H1030" s="210" t="s">
        <v>21</v>
      </c>
      <c r="I1030" s="211"/>
      <c r="J1030" s="206"/>
      <c r="K1030" s="206"/>
      <c r="L1030" s="212"/>
      <c r="M1030" s="213"/>
      <c r="N1030" s="214"/>
      <c r="O1030" s="214"/>
      <c r="P1030" s="214"/>
      <c r="Q1030" s="214"/>
      <c r="R1030" s="214"/>
      <c r="S1030" s="214"/>
      <c r="T1030" s="215"/>
      <c r="AT1030" s="216" t="s">
        <v>183</v>
      </c>
      <c r="AU1030" s="216" t="s">
        <v>82</v>
      </c>
      <c r="AV1030" s="11" t="s">
        <v>80</v>
      </c>
      <c r="AW1030" s="11" t="s">
        <v>35</v>
      </c>
      <c r="AX1030" s="11" t="s">
        <v>72</v>
      </c>
      <c r="AY1030" s="216" t="s">
        <v>173</v>
      </c>
    </row>
    <row r="1031" spans="2:51" s="11" customFormat="1" ht="13.5">
      <c r="B1031" s="205"/>
      <c r="C1031" s="206"/>
      <c r="D1031" s="207" t="s">
        <v>183</v>
      </c>
      <c r="E1031" s="208" t="s">
        <v>21</v>
      </c>
      <c r="F1031" s="209" t="s">
        <v>633</v>
      </c>
      <c r="G1031" s="206"/>
      <c r="H1031" s="210" t="s">
        <v>21</v>
      </c>
      <c r="I1031" s="211"/>
      <c r="J1031" s="206"/>
      <c r="K1031" s="206"/>
      <c r="L1031" s="212"/>
      <c r="M1031" s="213"/>
      <c r="N1031" s="214"/>
      <c r="O1031" s="214"/>
      <c r="P1031" s="214"/>
      <c r="Q1031" s="214"/>
      <c r="R1031" s="214"/>
      <c r="S1031" s="214"/>
      <c r="T1031" s="215"/>
      <c r="AT1031" s="216" t="s">
        <v>183</v>
      </c>
      <c r="AU1031" s="216" t="s">
        <v>82</v>
      </c>
      <c r="AV1031" s="11" t="s">
        <v>80</v>
      </c>
      <c r="AW1031" s="11" t="s">
        <v>35</v>
      </c>
      <c r="AX1031" s="11" t="s">
        <v>72</v>
      </c>
      <c r="AY1031" s="216" t="s">
        <v>173</v>
      </c>
    </row>
    <row r="1032" spans="2:51" s="12" customFormat="1" ht="13.5">
      <c r="B1032" s="217"/>
      <c r="C1032" s="218"/>
      <c r="D1032" s="207" t="s">
        <v>183</v>
      </c>
      <c r="E1032" s="219" t="s">
        <v>21</v>
      </c>
      <c r="F1032" s="220" t="s">
        <v>415</v>
      </c>
      <c r="G1032" s="218"/>
      <c r="H1032" s="221">
        <v>1.773</v>
      </c>
      <c r="I1032" s="222"/>
      <c r="J1032" s="218"/>
      <c r="K1032" s="218"/>
      <c r="L1032" s="223"/>
      <c r="M1032" s="224"/>
      <c r="N1032" s="225"/>
      <c r="O1032" s="225"/>
      <c r="P1032" s="225"/>
      <c r="Q1032" s="225"/>
      <c r="R1032" s="225"/>
      <c r="S1032" s="225"/>
      <c r="T1032" s="226"/>
      <c r="AT1032" s="227" t="s">
        <v>183</v>
      </c>
      <c r="AU1032" s="227" t="s">
        <v>82</v>
      </c>
      <c r="AV1032" s="12" t="s">
        <v>82</v>
      </c>
      <c r="AW1032" s="12" t="s">
        <v>35</v>
      </c>
      <c r="AX1032" s="12" t="s">
        <v>72</v>
      </c>
      <c r="AY1032" s="227" t="s">
        <v>173</v>
      </c>
    </row>
    <row r="1033" spans="2:51" s="11" customFormat="1" ht="13.5">
      <c r="B1033" s="205"/>
      <c r="C1033" s="206"/>
      <c r="D1033" s="207" t="s">
        <v>183</v>
      </c>
      <c r="E1033" s="208" t="s">
        <v>21</v>
      </c>
      <c r="F1033" s="209" t="s">
        <v>723</v>
      </c>
      <c r="G1033" s="206"/>
      <c r="H1033" s="210" t="s">
        <v>21</v>
      </c>
      <c r="I1033" s="211"/>
      <c r="J1033" s="206"/>
      <c r="K1033" s="206"/>
      <c r="L1033" s="212"/>
      <c r="M1033" s="213"/>
      <c r="N1033" s="214"/>
      <c r="O1033" s="214"/>
      <c r="P1033" s="214"/>
      <c r="Q1033" s="214"/>
      <c r="R1033" s="214"/>
      <c r="S1033" s="214"/>
      <c r="T1033" s="215"/>
      <c r="AT1033" s="216" t="s">
        <v>183</v>
      </c>
      <c r="AU1033" s="216" t="s">
        <v>82</v>
      </c>
      <c r="AV1033" s="11" t="s">
        <v>80</v>
      </c>
      <c r="AW1033" s="11" t="s">
        <v>35</v>
      </c>
      <c r="AX1033" s="11" t="s">
        <v>72</v>
      </c>
      <c r="AY1033" s="216" t="s">
        <v>173</v>
      </c>
    </row>
    <row r="1034" spans="2:51" s="11" customFormat="1" ht="13.5">
      <c r="B1034" s="205"/>
      <c r="C1034" s="206"/>
      <c r="D1034" s="207" t="s">
        <v>183</v>
      </c>
      <c r="E1034" s="208" t="s">
        <v>21</v>
      </c>
      <c r="F1034" s="209" t="s">
        <v>727</v>
      </c>
      <c r="G1034" s="206"/>
      <c r="H1034" s="210" t="s">
        <v>21</v>
      </c>
      <c r="I1034" s="211"/>
      <c r="J1034" s="206"/>
      <c r="K1034" s="206"/>
      <c r="L1034" s="212"/>
      <c r="M1034" s="213"/>
      <c r="N1034" s="214"/>
      <c r="O1034" s="214"/>
      <c r="P1034" s="214"/>
      <c r="Q1034" s="214"/>
      <c r="R1034" s="214"/>
      <c r="S1034" s="214"/>
      <c r="T1034" s="215"/>
      <c r="AT1034" s="216" t="s">
        <v>183</v>
      </c>
      <c r="AU1034" s="216" t="s">
        <v>82</v>
      </c>
      <c r="AV1034" s="11" t="s">
        <v>80</v>
      </c>
      <c r="AW1034" s="11" t="s">
        <v>35</v>
      </c>
      <c r="AX1034" s="11" t="s">
        <v>72</v>
      </c>
      <c r="AY1034" s="216" t="s">
        <v>173</v>
      </c>
    </row>
    <row r="1035" spans="2:51" s="11" customFormat="1" ht="13.5">
      <c r="B1035" s="205"/>
      <c r="C1035" s="206"/>
      <c r="D1035" s="207" t="s">
        <v>183</v>
      </c>
      <c r="E1035" s="208" t="s">
        <v>21</v>
      </c>
      <c r="F1035" s="209" t="s">
        <v>1269</v>
      </c>
      <c r="G1035" s="206"/>
      <c r="H1035" s="210" t="s">
        <v>21</v>
      </c>
      <c r="I1035" s="211"/>
      <c r="J1035" s="206"/>
      <c r="K1035" s="206"/>
      <c r="L1035" s="212"/>
      <c r="M1035" s="213"/>
      <c r="N1035" s="214"/>
      <c r="O1035" s="214"/>
      <c r="P1035" s="214"/>
      <c r="Q1035" s="214"/>
      <c r="R1035" s="214"/>
      <c r="S1035" s="214"/>
      <c r="T1035" s="215"/>
      <c r="AT1035" s="216" t="s">
        <v>183</v>
      </c>
      <c r="AU1035" s="216" t="s">
        <v>82</v>
      </c>
      <c r="AV1035" s="11" t="s">
        <v>80</v>
      </c>
      <c r="AW1035" s="11" t="s">
        <v>35</v>
      </c>
      <c r="AX1035" s="11" t="s">
        <v>72</v>
      </c>
      <c r="AY1035" s="216" t="s">
        <v>173</v>
      </c>
    </row>
    <row r="1036" spans="2:51" s="12" customFormat="1" ht="13.5">
      <c r="B1036" s="217"/>
      <c r="C1036" s="218"/>
      <c r="D1036" s="207" t="s">
        <v>183</v>
      </c>
      <c r="E1036" s="219" t="s">
        <v>21</v>
      </c>
      <c r="F1036" s="220" t="s">
        <v>1270</v>
      </c>
      <c r="G1036" s="218"/>
      <c r="H1036" s="221">
        <v>2.461</v>
      </c>
      <c r="I1036" s="222"/>
      <c r="J1036" s="218"/>
      <c r="K1036" s="218"/>
      <c r="L1036" s="223"/>
      <c r="M1036" s="224"/>
      <c r="N1036" s="225"/>
      <c r="O1036" s="225"/>
      <c r="P1036" s="225"/>
      <c r="Q1036" s="225"/>
      <c r="R1036" s="225"/>
      <c r="S1036" s="225"/>
      <c r="T1036" s="226"/>
      <c r="AT1036" s="227" t="s">
        <v>183</v>
      </c>
      <c r="AU1036" s="227" t="s">
        <v>82</v>
      </c>
      <c r="AV1036" s="12" t="s">
        <v>82</v>
      </c>
      <c r="AW1036" s="12" t="s">
        <v>35</v>
      </c>
      <c r="AX1036" s="12" t="s">
        <v>72</v>
      </c>
      <c r="AY1036" s="227" t="s">
        <v>173</v>
      </c>
    </row>
    <row r="1037" spans="2:51" s="11" customFormat="1" ht="13.5">
      <c r="B1037" s="205"/>
      <c r="C1037" s="206"/>
      <c r="D1037" s="207" t="s">
        <v>183</v>
      </c>
      <c r="E1037" s="208" t="s">
        <v>21</v>
      </c>
      <c r="F1037" s="209" t="s">
        <v>723</v>
      </c>
      <c r="G1037" s="206"/>
      <c r="H1037" s="210" t="s">
        <v>21</v>
      </c>
      <c r="I1037" s="211"/>
      <c r="J1037" s="206"/>
      <c r="K1037" s="206"/>
      <c r="L1037" s="212"/>
      <c r="M1037" s="213"/>
      <c r="N1037" s="214"/>
      <c r="O1037" s="214"/>
      <c r="P1037" s="214"/>
      <c r="Q1037" s="214"/>
      <c r="R1037" s="214"/>
      <c r="S1037" s="214"/>
      <c r="T1037" s="215"/>
      <c r="AT1037" s="216" t="s">
        <v>183</v>
      </c>
      <c r="AU1037" s="216" t="s">
        <v>82</v>
      </c>
      <c r="AV1037" s="11" t="s">
        <v>80</v>
      </c>
      <c r="AW1037" s="11" t="s">
        <v>35</v>
      </c>
      <c r="AX1037" s="11" t="s">
        <v>72</v>
      </c>
      <c r="AY1037" s="216" t="s">
        <v>173</v>
      </c>
    </row>
    <row r="1038" spans="2:51" s="11" customFormat="1" ht="13.5">
      <c r="B1038" s="205"/>
      <c r="C1038" s="206"/>
      <c r="D1038" s="207" t="s">
        <v>183</v>
      </c>
      <c r="E1038" s="208" t="s">
        <v>21</v>
      </c>
      <c r="F1038" s="209" t="s">
        <v>694</v>
      </c>
      <c r="G1038" s="206"/>
      <c r="H1038" s="210" t="s">
        <v>21</v>
      </c>
      <c r="I1038" s="211"/>
      <c r="J1038" s="206"/>
      <c r="K1038" s="206"/>
      <c r="L1038" s="212"/>
      <c r="M1038" s="213"/>
      <c r="N1038" s="214"/>
      <c r="O1038" s="214"/>
      <c r="P1038" s="214"/>
      <c r="Q1038" s="214"/>
      <c r="R1038" s="214"/>
      <c r="S1038" s="214"/>
      <c r="T1038" s="215"/>
      <c r="AT1038" s="216" t="s">
        <v>183</v>
      </c>
      <c r="AU1038" s="216" t="s">
        <v>82</v>
      </c>
      <c r="AV1038" s="11" t="s">
        <v>80</v>
      </c>
      <c r="AW1038" s="11" t="s">
        <v>35</v>
      </c>
      <c r="AX1038" s="11" t="s">
        <v>72</v>
      </c>
      <c r="AY1038" s="216" t="s">
        <v>173</v>
      </c>
    </row>
    <row r="1039" spans="2:51" s="11" customFormat="1" ht="13.5">
      <c r="B1039" s="205"/>
      <c r="C1039" s="206"/>
      <c r="D1039" s="207" t="s">
        <v>183</v>
      </c>
      <c r="E1039" s="208" t="s">
        <v>21</v>
      </c>
      <c r="F1039" s="209" t="s">
        <v>633</v>
      </c>
      <c r="G1039" s="206"/>
      <c r="H1039" s="210" t="s">
        <v>21</v>
      </c>
      <c r="I1039" s="211"/>
      <c r="J1039" s="206"/>
      <c r="K1039" s="206"/>
      <c r="L1039" s="212"/>
      <c r="M1039" s="213"/>
      <c r="N1039" s="214"/>
      <c r="O1039" s="214"/>
      <c r="P1039" s="214"/>
      <c r="Q1039" s="214"/>
      <c r="R1039" s="214"/>
      <c r="S1039" s="214"/>
      <c r="T1039" s="215"/>
      <c r="AT1039" s="216" t="s">
        <v>183</v>
      </c>
      <c r="AU1039" s="216" t="s">
        <v>82</v>
      </c>
      <c r="AV1039" s="11" t="s">
        <v>80</v>
      </c>
      <c r="AW1039" s="11" t="s">
        <v>35</v>
      </c>
      <c r="AX1039" s="11" t="s">
        <v>72</v>
      </c>
      <c r="AY1039" s="216" t="s">
        <v>173</v>
      </c>
    </row>
    <row r="1040" spans="2:51" s="12" customFormat="1" ht="13.5">
      <c r="B1040" s="217"/>
      <c r="C1040" s="218"/>
      <c r="D1040" s="207" t="s">
        <v>183</v>
      </c>
      <c r="E1040" s="219" t="s">
        <v>21</v>
      </c>
      <c r="F1040" s="220" t="s">
        <v>415</v>
      </c>
      <c r="G1040" s="218"/>
      <c r="H1040" s="221">
        <v>1.773</v>
      </c>
      <c r="I1040" s="222"/>
      <c r="J1040" s="218"/>
      <c r="K1040" s="218"/>
      <c r="L1040" s="223"/>
      <c r="M1040" s="224"/>
      <c r="N1040" s="225"/>
      <c r="O1040" s="225"/>
      <c r="P1040" s="225"/>
      <c r="Q1040" s="225"/>
      <c r="R1040" s="225"/>
      <c r="S1040" s="225"/>
      <c r="T1040" s="226"/>
      <c r="AT1040" s="227" t="s">
        <v>183</v>
      </c>
      <c r="AU1040" s="227" t="s">
        <v>82</v>
      </c>
      <c r="AV1040" s="12" t="s">
        <v>82</v>
      </c>
      <c r="AW1040" s="12" t="s">
        <v>35</v>
      </c>
      <c r="AX1040" s="12" t="s">
        <v>72</v>
      </c>
      <c r="AY1040" s="227" t="s">
        <v>173</v>
      </c>
    </row>
    <row r="1041" spans="2:51" s="11" customFormat="1" ht="13.5">
      <c r="B1041" s="205"/>
      <c r="C1041" s="206"/>
      <c r="D1041" s="207" t="s">
        <v>183</v>
      </c>
      <c r="E1041" s="208" t="s">
        <v>21</v>
      </c>
      <c r="F1041" s="209" t="s">
        <v>723</v>
      </c>
      <c r="G1041" s="206"/>
      <c r="H1041" s="210" t="s">
        <v>21</v>
      </c>
      <c r="I1041" s="211"/>
      <c r="J1041" s="206"/>
      <c r="K1041" s="206"/>
      <c r="L1041" s="212"/>
      <c r="M1041" s="213"/>
      <c r="N1041" s="214"/>
      <c r="O1041" s="214"/>
      <c r="P1041" s="214"/>
      <c r="Q1041" s="214"/>
      <c r="R1041" s="214"/>
      <c r="S1041" s="214"/>
      <c r="T1041" s="215"/>
      <c r="AT1041" s="216" t="s">
        <v>183</v>
      </c>
      <c r="AU1041" s="216" t="s">
        <v>82</v>
      </c>
      <c r="AV1041" s="11" t="s">
        <v>80</v>
      </c>
      <c r="AW1041" s="11" t="s">
        <v>35</v>
      </c>
      <c r="AX1041" s="11" t="s">
        <v>72</v>
      </c>
      <c r="AY1041" s="216" t="s">
        <v>173</v>
      </c>
    </row>
    <row r="1042" spans="2:51" s="11" customFormat="1" ht="13.5">
      <c r="B1042" s="205"/>
      <c r="C1042" s="206"/>
      <c r="D1042" s="207" t="s">
        <v>183</v>
      </c>
      <c r="E1042" s="208" t="s">
        <v>21</v>
      </c>
      <c r="F1042" s="209" t="s">
        <v>709</v>
      </c>
      <c r="G1042" s="206"/>
      <c r="H1042" s="210" t="s">
        <v>21</v>
      </c>
      <c r="I1042" s="211"/>
      <c r="J1042" s="206"/>
      <c r="K1042" s="206"/>
      <c r="L1042" s="212"/>
      <c r="M1042" s="213"/>
      <c r="N1042" s="214"/>
      <c r="O1042" s="214"/>
      <c r="P1042" s="214"/>
      <c r="Q1042" s="214"/>
      <c r="R1042" s="214"/>
      <c r="S1042" s="214"/>
      <c r="T1042" s="215"/>
      <c r="AT1042" s="216" t="s">
        <v>183</v>
      </c>
      <c r="AU1042" s="216" t="s">
        <v>82</v>
      </c>
      <c r="AV1042" s="11" t="s">
        <v>80</v>
      </c>
      <c r="AW1042" s="11" t="s">
        <v>35</v>
      </c>
      <c r="AX1042" s="11" t="s">
        <v>72</v>
      </c>
      <c r="AY1042" s="216" t="s">
        <v>173</v>
      </c>
    </row>
    <row r="1043" spans="2:51" s="11" customFormat="1" ht="13.5">
      <c r="B1043" s="205"/>
      <c r="C1043" s="206"/>
      <c r="D1043" s="207" t="s">
        <v>183</v>
      </c>
      <c r="E1043" s="208" t="s">
        <v>21</v>
      </c>
      <c r="F1043" s="209" t="s">
        <v>367</v>
      </c>
      <c r="G1043" s="206"/>
      <c r="H1043" s="210" t="s">
        <v>21</v>
      </c>
      <c r="I1043" s="211"/>
      <c r="J1043" s="206"/>
      <c r="K1043" s="206"/>
      <c r="L1043" s="212"/>
      <c r="M1043" s="213"/>
      <c r="N1043" s="214"/>
      <c r="O1043" s="214"/>
      <c r="P1043" s="214"/>
      <c r="Q1043" s="214"/>
      <c r="R1043" s="214"/>
      <c r="S1043" s="214"/>
      <c r="T1043" s="215"/>
      <c r="AT1043" s="216" t="s">
        <v>183</v>
      </c>
      <c r="AU1043" s="216" t="s">
        <v>82</v>
      </c>
      <c r="AV1043" s="11" t="s">
        <v>80</v>
      </c>
      <c r="AW1043" s="11" t="s">
        <v>35</v>
      </c>
      <c r="AX1043" s="11" t="s">
        <v>72</v>
      </c>
      <c r="AY1043" s="216" t="s">
        <v>173</v>
      </c>
    </row>
    <row r="1044" spans="2:51" s="12" customFormat="1" ht="13.5">
      <c r="B1044" s="217"/>
      <c r="C1044" s="218"/>
      <c r="D1044" s="207" t="s">
        <v>183</v>
      </c>
      <c r="E1044" s="219" t="s">
        <v>21</v>
      </c>
      <c r="F1044" s="220" t="s">
        <v>1271</v>
      </c>
      <c r="G1044" s="218"/>
      <c r="H1044" s="221">
        <v>1.193</v>
      </c>
      <c r="I1044" s="222"/>
      <c r="J1044" s="218"/>
      <c r="K1044" s="218"/>
      <c r="L1044" s="223"/>
      <c r="M1044" s="224"/>
      <c r="N1044" s="225"/>
      <c r="O1044" s="225"/>
      <c r="P1044" s="225"/>
      <c r="Q1044" s="225"/>
      <c r="R1044" s="225"/>
      <c r="S1044" s="225"/>
      <c r="T1044" s="226"/>
      <c r="AT1044" s="227" t="s">
        <v>183</v>
      </c>
      <c r="AU1044" s="227" t="s">
        <v>82</v>
      </c>
      <c r="AV1044" s="12" t="s">
        <v>82</v>
      </c>
      <c r="AW1044" s="12" t="s">
        <v>35</v>
      </c>
      <c r="AX1044" s="12" t="s">
        <v>72</v>
      </c>
      <c r="AY1044" s="227" t="s">
        <v>173</v>
      </c>
    </row>
    <row r="1045" spans="2:51" s="11" customFormat="1" ht="13.5">
      <c r="B1045" s="205"/>
      <c r="C1045" s="206"/>
      <c r="D1045" s="207" t="s">
        <v>183</v>
      </c>
      <c r="E1045" s="208" t="s">
        <v>21</v>
      </c>
      <c r="F1045" s="209" t="s">
        <v>723</v>
      </c>
      <c r="G1045" s="206"/>
      <c r="H1045" s="210" t="s">
        <v>21</v>
      </c>
      <c r="I1045" s="211"/>
      <c r="J1045" s="206"/>
      <c r="K1045" s="206"/>
      <c r="L1045" s="212"/>
      <c r="M1045" s="213"/>
      <c r="N1045" s="214"/>
      <c r="O1045" s="214"/>
      <c r="P1045" s="214"/>
      <c r="Q1045" s="214"/>
      <c r="R1045" s="214"/>
      <c r="S1045" s="214"/>
      <c r="T1045" s="215"/>
      <c r="AT1045" s="216" t="s">
        <v>183</v>
      </c>
      <c r="AU1045" s="216" t="s">
        <v>82</v>
      </c>
      <c r="AV1045" s="11" t="s">
        <v>80</v>
      </c>
      <c r="AW1045" s="11" t="s">
        <v>35</v>
      </c>
      <c r="AX1045" s="11" t="s">
        <v>72</v>
      </c>
      <c r="AY1045" s="216" t="s">
        <v>173</v>
      </c>
    </row>
    <row r="1046" spans="2:51" s="11" customFormat="1" ht="13.5">
      <c r="B1046" s="205"/>
      <c r="C1046" s="206"/>
      <c r="D1046" s="207" t="s">
        <v>183</v>
      </c>
      <c r="E1046" s="208" t="s">
        <v>21</v>
      </c>
      <c r="F1046" s="209" t="s">
        <v>312</v>
      </c>
      <c r="G1046" s="206"/>
      <c r="H1046" s="210" t="s">
        <v>21</v>
      </c>
      <c r="I1046" s="211"/>
      <c r="J1046" s="206"/>
      <c r="K1046" s="206"/>
      <c r="L1046" s="212"/>
      <c r="M1046" s="213"/>
      <c r="N1046" s="214"/>
      <c r="O1046" s="214"/>
      <c r="P1046" s="214"/>
      <c r="Q1046" s="214"/>
      <c r="R1046" s="214"/>
      <c r="S1046" s="214"/>
      <c r="T1046" s="215"/>
      <c r="AT1046" s="216" t="s">
        <v>183</v>
      </c>
      <c r="AU1046" s="216" t="s">
        <v>82</v>
      </c>
      <c r="AV1046" s="11" t="s">
        <v>80</v>
      </c>
      <c r="AW1046" s="11" t="s">
        <v>35</v>
      </c>
      <c r="AX1046" s="11" t="s">
        <v>72</v>
      </c>
      <c r="AY1046" s="216" t="s">
        <v>173</v>
      </c>
    </row>
    <row r="1047" spans="2:51" s="11" customFormat="1" ht="13.5">
      <c r="B1047" s="205"/>
      <c r="C1047" s="206"/>
      <c r="D1047" s="207" t="s">
        <v>183</v>
      </c>
      <c r="E1047" s="208" t="s">
        <v>21</v>
      </c>
      <c r="F1047" s="209" t="s">
        <v>367</v>
      </c>
      <c r="G1047" s="206"/>
      <c r="H1047" s="210" t="s">
        <v>21</v>
      </c>
      <c r="I1047" s="211"/>
      <c r="J1047" s="206"/>
      <c r="K1047" s="206"/>
      <c r="L1047" s="212"/>
      <c r="M1047" s="213"/>
      <c r="N1047" s="214"/>
      <c r="O1047" s="214"/>
      <c r="P1047" s="214"/>
      <c r="Q1047" s="214"/>
      <c r="R1047" s="214"/>
      <c r="S1047" s="214"/>
      <c r="T1047" s="215"/>
      <c r="AT1047" s="216" t="s">
        <v>183</v>
      </c>
      <c r="AU1047" s="216" t="s">
        <v>82</v>
      </c>
      <c r="AV1047" s="11" t="s">
        <v>80</v>
      </c>
      <c r="AW1047" s="11" t="s">
        <v>35</v>
      </c>
      <c r="AX1047" s="11" t="s">
        <v>72</v>
      </c>
      <c r="AY1047" s="216" t="s">
        <v>173</v>
      </c>
    </row>
    <row r="1048" spans="2:51" s="12" customFormat="1" ht="13.5">
      <c r="B1048" s="217"/>
      <c r="C1048" s="218"/>
      <c r="D1048" s="207" t="s">
        <v>183</v>
      </c>
      <c r="E1048" s="219" t="s">
        <v>21</v>
      </c>
      <c r="F1048" s="220" t="s">
        <v>1272</v>
      </c>
      <c r="G1048" s="218"/>
      <c r="H1048" s="221">
        <v>2.442</v>
      </c>
      <c r="I1048" s="222"/>
      <c r="J1048" s="218"/>
      <c r="K1048" s="218"/>
      <c r="L1048" s="223"/>
      <c r="M1048" s="224"/>
      <c r="N1048" s="225"/>
      <c r="O1048" s="225"/>
      <c r="P1048" s="225"/>
      <c r="Q1048" s="225"/>
      <c r="R1048" s="225"/>
      <c r="S1048" s="225"/>
      <c r="T1048" s="226"/>
      <c r="AT1048" s="227" t="s">
        <v>183</v>
      </c>
      <c r="AU1048" s="227" t="s">
        <v>82</v>
      </c>
      <c r="AV1048" s="12" t="s">
        <v>82</v>
      </c>
      <c r="AW1048" s="12" t="s">
        <v>35</v>
      </c>
      <c r="AX1048" s="12" t="s">
        <v>72</v>
      </c>
      <c r="AY1048" s="227" t="s">
        <v>173</v>
      </c>
    </row>
    <row r="1049" spans="2:51" s="11" customFormat="1" ht="13.5">
      <c r="B1049" s="205"/>
      <c r="C1049" s="206"/>
      <c r="D1049" s="207" t="s">
        <v>183</v>
      </c>
      <c r="E1049" s="208" t="s">
        <v>21</v>
      </c>
      <c r="F1049" s="209" t="s">
        <v>723</v>
      </c>
      <c r="G1049" s="206"/>
      <c r="H1049" s="210" t="s">
        <v>21</v>
      </c>
      <c r="I1049" s="211"/>
      <c r="J1049" s="206"/>
      <c r="K1049" s="206"/>
      <c r="L1049" s="212"/>
      <c r="M1049" s="213"/>
      <c r="N1049" s="214"/>
      <c r="O1049" s="214"/>
      <c r="P1049" s="214"/>
      <c r="Q1049" s="214"/>
      <c r="R1049" s="214"/>
      <c r="S1049" s="214"/>
      <c r="T1049" s="215"/>
      <c r="AT1049" s="216" t="s">
        <v>183</v>
      </c>
      <c r="AU1049" s="216" t="s">
        <v>82</v>
      </c>
      <c r="AV1049" s="11" t="s">
        <v>80</v>
      </c>
      <c r="AW1049" s="11" t="s">
        <v>35</v>
      </c>
      <c r="AX1049" s="11" t="s">
        <v>72</v>
      </c>
      <c r="AY1049" s="216" t="s">
        <v>173</v>
      </c>
    </row>
    <row r="1050" spans="2:51" s="11" customFormat="1" ht="13.5">
      <c r="B1050" s="205"/>
      <c r="C1050" s="206"/>
      <c r="D1050" s="207" t="s">
        <v>183</v>
      </c>
      <c r="E1050" s="208" t="s">
        <v>21</v>
      </c>
      <c r="F1050" s="209" t="s">
        <v>312</v>
      </c>
      <c r="G1050" s="206"/>
      <c r="H1050" s="210" t="s">
        <v>21</v>
      </c>
      <c r="I1050" s="211"/>
      <c r="J1050" s="206"/>
      <c r="K1050" s="206"/>
      <c r="L1050" s="212"/>
      <c r="M1050" s="213"/>
      <c r="N1050" s="214"/>
      <c r="O1050" s="214"/>
      <c r="P1050" s="214"/>
      <c r="Q1050" s="214"/>
      <c r="R1050" s="214"/>
      <c r="S1050" s="214"/>
      <c r="T1050" s="215"/>
      <c r="AT1050" s="216" t="s">
        <v>183</v>
      </c>
      <c r="AU1050" s="216" t="s">
        <v>82</v>
      </c>
      <c r="AV1050" s="11" t="s">
        <v>80</v>
      </c>
      <c r="AW1050" s="11" t="s">
        <v>35</v>
      </c>
      <c r="AX1050" s="11" t="s">
        <v>72</v>
      </c>
      <c r="AY1050" s="216" t="s">
        <v>173</v>
      </c>
    </row>
    <row r="1051" spans="2:51" s="11" customFormat="1" ht="13.5">
      <c r="B1051" s="205"/>
      <c r="C1051" s="206"/>
      <c r="D1051" s="207" t="s">
        <v>183</v>
      </c>
      <c r="E1051" s="208" t="s">
        <v>21</v>
      </c>
      <c r="F1051" s="209" t="s">
        <v>633</v>
      </c>
      <c r="G1051" s="206"/>
      <c r="H1051" s="210" t="s">
        <v>21</v>
      </c>
      <c r="I1051" s="211"/>
      <c r="J1051" s="206"/>
      <c r="K1051" s="206"/>
      <c r="L1051" s="212"/>
      <c r="M1051" s="213"/>
      <c r="N1051" s="214"/>
      <c r="O1051" s="214"/>
      <c r="P1051" s="214"/>
      <c r="Q1051" s="214"/>
      <c r="R1051" s="214"/>
      <c r="S1051" s="214"/>
      <c r="T1051" s="215"/>
      <c r="AT1051" s="216" t="s">
        <v>183</v>
      </c>
      <c r="AU1051" s="216" t="s">
        <v>82</v>
      </c>
      <c r="AV1051" s="11" t="s">
        <v>80</v>
      </c>
      <c r="AW1051" s="11" t="s">
        <v>35</v>
      </c>
      <c r="AX1051" s="11" t="s">
        <v>72</v>
      </c>
      <c r="AY1051" s="216" t="s">
        <v>173</v>
      </c>
    </row>
    <row r="1052" spans="2:51" s="12" customFormat="1" ht="13.5">
      <c r="B1052" s="217"/>
      <c r="C1052" s="218"/>
      <c r="D1052" s="207" t="s">
        <v>183</v>
      </c>
      <c r="E1052" s="219" t="s">
        <v>21</v>
      </c>
      <c r="F1052" s="220" t="s">
        <v>415</v>
      </c>
      <c r="G1052" s="218"/>
      <c r="H1052" s="221">
        <v>1.773</v>
      </c>
      <c r="I1052" s="222"/>
      <c r="J1052" s="218"/>
      <c r="K1052" s="218"/>
      <c r="L1052" s="223"/>
      <c r="M1052" s="224"/>
      <c r="N1052" s="225"/>
      <c r="O1052" s="225"/>
      <c r="P1052" s="225"/>
      <c r="Q1052" s="225"/>
      <c r="R1052" s="225"/>
      <c r="S1052" s="225"/>
      <c r="T1052" s="226"/>
      <c r="AT1052" s="227" t="s">
        <v>183</v>
      </c>
      <c r="AU1052" s="227" t="s">
        <v>82</v>
      </c>
      <c r="AV1052" s="12" t="s">
        <v>82</v>
      </c>
      <c r="AW1052" s="12" t="s">
        <v>35</v>
      </c>
      <c r="AX1052" s="12" t="s">
        <v>72</v>
      </c>
      <c r="AY1052" s="227" t="s">
        <v>173</v>
      </c>
    </row>
    <row r="1053" spans="2:51" s="11" customFormat="1" ht="13.5">
      <c r="B1053" s="205"/>
      <c r="C1053" s="206"/>
      <c r="D1053" s="207" t="s">
        <v>183</v>
      </c>
      <c r="E1053" s="208" t="s">
        <v>21</v>
      </c>
      <c r="F1053" s="209" t="s">
        <v>723</v>
      </c>
      <c r="G1053" s="206"/>
      <c r="H1053" s="210" t="s">
        <v>21</v>
      </c>
      <c r="I1053" s="211"/>
      <c r="J1053" s="206"/>
      <c r="K1053" s="206"/>
      <c r="L1053" s="212"/>
      <c r="M1053" s="213"/>
      <c r="N1053" s="214"/>
      <c r="O1053" s="214"/>
      <c r="P1053" s="214"/>
      <c r="Q1053" s="214"/>
      <c r="R1053" s="214"/>
      <c r="S1053" s="214"/>
      <c r="T1053" s="215"/>
      <c r="AT1053" s="216" t="s">
        <v>183</v>
      </c>
      <c r="AU1053" s="216" t="s">
        <v>82</v>
      </c>
      <c r="AV1053" s="11" t="s">
        <v>80</v>
      </c>
      <c r="AW1053" s="11" t="s">
        <v>35</v>
      </c>
      <c r="AX1053" s="11" t="s">
        <v>72</v>
      </c>
      <c r="AY1053" s="216" t="s">
        <v>173</v>
      </c>
    </row>
    <row r="1054" spans="2:51" s="11" customFormat="1" ht="13.5">
      <c r="B1054" s="205"/>
      <c r="C1054" s="206"/>
      <c r="D1054" s="207" t="s">
        <v>183</v>
      </c>
      <c r="E1054" s="208" t="s">
        <v>21</v>
      </c>
      <c r="F1054" s="209" t="s">
        <v>229</v>
      </c>
      <c r="G1054" s="206"/>
      <c r="H1054" s="210" t="s">
        <v>21</v>
      </c>
      <c r="I1054" s="211"/>
      <c r="J1054" s="206"/>
      <c r="K1054" s="206"/>
      <c r="L1054" s="212"/>
      <c r="M1054" s="213"/>
      <c r="N1054" s="214"/>
      <c r="O1054" s="214"/>
      <c r="P1054" s="214"/>
      <c r="Q1054" s="214"/>
      <c r="R1054" s="214"/>
      <c r="S1054" s="214"/>
      <c r="T1054" s="215"/>
      <c r="AT1054" s="216" t="s">
        <v>183</v>
      </c>
      <c r="AU1054" s="216" t="s">
        <v>82</v>
      </c>
      <c r="AV1054" s="11" t="s">
        <v>80</v>
      </c>
      <c r="AW1054" s="11" t="s">
        <v>35</v>
      </c>
      <c r="AX1054" s="11" t="s">
        <v>72</v>
      </c>
      <c r="AY1054" s="216" t="s">
        <v>173</v>
      </c>
    </row>
    <row r="1055" spans="2:51" s="11" customFormat="1" ht="13.5">
      <c r="B1055" s="205"/>
      <c r="C1055" s="206"/>
      <c r="D1055" s="207" t="s">
        <v>183</v>
      </c>
      <c r="E1055" s="208" t="s">
        <v>21</v>
      </c>
      <c r="F1055" s="209" t="s">
        <v>633</v>
      </c>
      <c r="G1055" s="206"/>
      <c r="H1055" s="210" t="s">
        <v>21</v>
      </c>
      <c r="I1055" s="211"/>
      <c r="J1055" s="206"/>
      <c r="K1055" s="206"/>
      <c r="L1055" s="212"/>
      <c r="M1055" s="213"/>
      <c r="N1055" s="214"/>
      <c r="O1055" s="214"/>
      <c r="P1055" s="214"/>
      <c r="Q1055" s="214"/>
      <c r="R1055" s="214"/>
      <c r="S1055" s="214"/>
      <c r="T1055" s="215"/>
      <c r="AT1055" s="216" t="s">
        <v>183</v>
      </c>
      <c r="AU1055" s="216" t="s">
        <v>82</v>
      </c>
      <c r="AV1055" s="11" t="s">
        <v>80</v>
      </c>
      <c r="AW1055" s="11" t="s">
        <v>35</v>
      </c>
      <c r="AX1055" s="11" t="s">
        <v>72</v>
      </c>
      <c r="AY1055" s="216" t="s">
        <v>173</v>
      </c>
    </row>
    <row r="1056" spans="2:51" s="12" customFormat="1" ht="13.5">
      <c r="B1056" s="217"/>
      <c r="C1056" s="218"/>
      <c r="D1056" s="207" t="s">
        <v>183</v>
      </c>
      <c r="E1056" s="219" t="s">
        <v>21</v>
      </c>
      <c r="F1056" s="220" t="s">
        <v>415</v>
      </c>
      <c r="G1056" s="218"/>
      <c r="H1056" s="221">
        <v>1.773</v>
      </c>
      <c r="I1056" s="222"/>
      <c r="J1056" s="218"/>
      <c r="K1056" s="218"/>
      <c r="L1056" s="223"/>
      <c r="M1056" s="224"/>
      <c r="N1056" s="225"/>
      <c r="O1056" s="225"/>
      <c r="P1056" s="225"/>
      <c r="Q1056" s="225"/>
      <c r="R1056" s="225"/>
      <c r="S1056" s="225"/>
      <c r="T1056" s="226"/>
      <c r="AT1056" s="227" t="s">
        <v>183</v>
      </c>
      <c r="AU1056" s="227" t="s">
        <v>82</v>
      </c>
      <c r="AV1056" s="12" t="s">
        <v>82</v>
      </c>
      <c r="AW1056" s="12" t="s">
        <v>35</v>
      </c>
      <c r="AX1056" s="12" t="s">
        <v>72</v>
      </c>
      <c r="AY1056" s="227" t="s">
        <v>173</v>
      </c>
    </row>
    <row r="1057" spans="2:51" s="11" customFormat="1" ht="13.5">
      <c r="B1057" s="205"/>
      <c r="C1057" s="206"/>
      <c r="D1057" s="207" t="s">
        <v>183</v>
      </c>
      <c r="E1057" s="208" t="s">
        <v>21</v>
      </c>
      <c r="F1057" s="209" t="s">
        <v>723</v>
      </c>
      <c r="G1057" s="206"/>
      <c r="H1057" s="210" t="s">
        <v>21</v>
      </c>
      <c r="I1057" s="211"/>
      <c r="J1057" s="206"/>
      <c r="K1057" s="206"/>
      <c r="L1057" s="212"/>
      <c r="M1057" s="213"/>
      <c r="N1057" s="214"/>
      <c r="O1057" s="214"/>
      <c r="P1057" s="214"/>
      <c r="Q1057" s="214"/>
      <c r="R1057" s="214"/>
      <c r="S1057" s="214"/>
      <c r="T1057" s="215"/>
      <c r="AT1057" s="216" t="s">
        <v>183</v>
      </c>
      <c r="AU1057" s="216" t="s">
        <v>82</v>
      </c>
      <c r="AV1057" s="11" t="s">
        <v>80</v>
      </c>
      <c r="AW1057" s="11" t="s">
        <v>35</v>
      </c>
      <c r="AX1057" s="11" t="s">
        <v>72</v>
      </c>
      <c r="AY1057" s="216" t="s">
        <v>173</v>
      </c>
    </row>
    <row r="1058" spans="2:51" s="11" customFormat="1" ht="13.5">
      <c r="B1058" s="205"/>
      <c r="C1058" s="206"/>
      <c r="D1058" s="207" t="s">
        <v>183</v>
      </c>
      <c r="E1058" s="208" t="s">
        <v>21</v>
      </c>
      <c r="F1058" s="209" t="s">
        <v>309</v>
      </c>
      <c r="G1058" s="206"/>
      <c r="H1058" s="210" t="s">
        <v>21</v>
      </c>
      <c r="I1058" s="211"/>
      <c r="J1058" s="206"/>
      <c r="K1058" s="206"/>
      <c r="L1058" s="212"/>
      <c r="M1058" s="213"/>
      <c r="N1058" s="214"/>
      <c r="O1058" s="214"/>
      <c r="P1058" s="214"/>
      <c r="Q1058" s="214"/>
      <c r="R1058" s="214"/>
      <c r="S1058" s="214"/>
      <c r="T1058" s="215"/>
      <c r="AT1058" s="216" t="s">
        <v>183</v>
      </c>
      <c r="AU1058" s="216" t="s">
        <v>82</v>
      </c>
      <c r="AV1058" s="11" t="s">
        <v>80</v>
      </c>
      <c r="AW1058" s="11" t="s">
        <v>35</v>
      </c>
      <c r="AX1058" s="11" t="s">
        <v>72</v>
      </c>
      <c r="AY1058" s="216" t="s">
        <v>173</v>
      </c>
    </row>
    <row r="1059" spans="2:51" s="11" customFormat="1" ht="13.5">
      <c r="B1059" s="205"/>
      <c r="C1059" s="206"/>
      <c r="D1059" s="207" t="s">
        <v>183</v>
      </c>
      <c r="E1059" s="208" t="s">
        <v>21</v>
      </c>
      <c r="F1059" s="209" t="s">
        <v>633</v>
      </c>
      <c r="G1059" s="206"/>
      <c r="H1059" s="210" t="s">
        <v>21</v>
      </c>
      <c r="I1059" s="211"/>
      <c r="J1059" s="206"/>
      <c r="K1059" s="206"/>
      <c r="L1059" s="212"/>
      <c r="M1059" s="213"/>
      <c r="N1059" s="214"/>
      <c r="O1059" s="214"/>
      <c r="P1059" s="214"/>
      <c r="Q1059" s="214"/>
      <c r="R1059" s="214"/>
      <c r="S1059" s="214"/>
      <c r="T1059" s="215"/>
      <c r="AT1059" s="216" t="s">
        <v>183</v>
      </c>
      <c r="AU1059" s="216" t="s">
        <v>82</v>
      </c>
      <c r="AV1059" s="11" t="s">
        <v>80</v>
      </c>
      <c r="AW1059" s="11" t="s">
        <v>35</v>
      </c>
      <c r="AX1059" s="11" t="s">
        <v>72</v>
      </c>
      <c r="AY1059" s="216" t="s">
        <v>173</v>
      </c>
    </row>
    <row r="1060" spans="2:51" s="12" customFormat="1" ht="13.5">
      <c r="B1060" s="217"/>
      <c r="C1060" s="218"/>
      <c r="D1060" s="207" t="s">
        <v>183</v>
      </c>
      <c r="E1060" s="219" t="s">
        <v>21</v>
      </c>
      <c r="F1060" s="220" t="s">
        <v>415</v>
      </c>
      <c r="G1060" s="218"/>
      <c r="H1060" s="221">
        <v>1.773</v>
      </c>
      <c r="I1060" s="222"/>
      <c r="J1060" s="218"/>
      <c r="K1060" s="218"/>
      <c r="L1060" s="223"/>
      <c r="M1060" s="224"/>
      <c r="N1060" s="225"/>
      <c r="O1060" s="225"/>
      <c r="P1060" s="225"/>
      <c r="Q1060" s="225"/>
      <c r="R1060" s="225"/>
      <c r="S1060" s="225"/>
      <c r="T1060" s="226"/>
      <c r="AT1060" s="227" t="s">
        <v>183</v>
      </c>
      <c r="AU1060" s="227" t="s">
        <v>82</v>
      </c>
      <c r="AV1060" s="12" t="s">
        <v>82</v>
      </c>
      <c r="AW1060" s="12" t="s">
        <v>35</v>
      </c>
      <c r="AX1060" s="12" t="s">
        <v>72</v>
      </c>
      <c r="AY1060" s="227" t="s">
        <v>173</v>
      </c>
    </row>
    <row r="1061" spans="2:51" s="11" customFormat="1" ht="13.5">
      <c r="B1061" s="205"/>
      <c r="C1061" s="206"/>
      <c r="D1061" s="207" t="s">
        <v>183</v>
      </c>
      <c r="E1061" s="208" t="s">
        <v>21</v>
      </c>
      <c r="F1061" s="209" t="s">
        <v>723</v>
      </c>
      <c r="G1061" s="206"/>
      <c r="H1061" s="210" t="s">
        <v>21</v>
      </c>
      <c r="I1061" s="211"/>
      <c r="J1061" s="206"/>
      <c r="K1061" s="206"/>
      <c r="L1061" s="212"/>
      <c r="M1061" s="213"/>
      <c r="N1061" s="214"/>
      <c r="O1061" s="214"/>
      <c r="P1061" s="214"/>
      <c r="Q1061" s="214"/>
      <c r="R1061" s="214"/>
      <c r="S1061" s="214"/>
      <c r="T1061" s="215"/>
      <c r="AT1061" s="216" t="s">
        <v>183</v>
      </c>
      <c r="AU1061" s="216" t="s">
        <v>82</v>
      </c>
      <c r="AV1061" s="11" t="s">
        <v>80</v>
      </c>
      <c r="AW1061" s="11" t="s">
        <v>35</v>
      </c>
      <c r="AX1061" s="11" t="s">
        <v>72</v>
      </c>
      <c r="AY1061" s="216" t="s">
        <v>173</v>
      </c>
    </row>
    <row r="1062" spans="2:51" s="11" customFormat="1" ht="13.5">
      <c r="B1062" s="205"/>
      <c r="C1062" s="206"/>
      <c r="D1062" s="207" t="s">
        <v>183</v>
      </c>
      <c r="E1062" s="208" t="s">
        <v>21</v>
      </c>
      <c r="F1062" s="209" t="s">
        <v>226</v>
      </c>
      <c r="G1062" s="206"/>
      <c r="H1062" s="210" t="s">
        <v>21</v>
      </c>
      <c r="I1062" s="211"/>
      <c r="J1062" s="206"/>
      <c r="K1062" s="206"/>
      <c r="L1062" s="212"/>
      <c r="M1062" s="213"/>
      <c r="N1062" s="214"/>
      <c r="O1062" s="214"/>
      <c r="P1062" s="214"/>
      <c r="Q1062" s="214"/>
      <c r="R1062" s="214"/>
      <c r="S1062" s="214"/>
      <c r="T1062" s="215"/>
      <c r="AT1062" s="216" t="s">
        <v>183</v>
      </c>
      <c r="AU1062" s="216" t="s">
        <v>82</v>
      </c>
      <c r="AV1062" s="11" t="s">
        <v>80</v>
      </c>
      <c r="AW1062" s="11" t="s">
        <v>35</v>
      </c>
      <c r="AX1062" s="11" t="s">
        <v>72</v>
      </c>
      <c r="AY1062" s="216" t="s">
        <v>173</v>
      </c>
    </row>
    <row r="1063" spans="2:51" s="11" customFormat="1" ht="13.5">
      <c r="B1063" s="205"/>
      <c r="C1063" s="206"/>
      <c r="D1063" s="207" t="s">
        <v>183</v>
      </c>
      <c r="E1063" s="208" t="s">
        <v>21</v>
      </c>
      <c r="F1063" s="209" t="s">
        <v>633</v>
      </c>
      <c r="G1063" s="206"/>
      <c r="H1063" s="210" t="s">
        <v>21</v>
      </c>
      <c r="I1063" s="211"/>
      <c r="J1063" s="206"/>
      <c r="K1063" s="206"/>
      <c r="L1063" s="212"/>
      <c r="M1063" s="213"/>
      <c r="N1063" s="214"/>
      <c r="O1063" s="214"/>
      <c r="P1063" s="214"/>
      <c r="Q1063" s="214"/>
      <c r="R1063" s="214"/>
      <c r="S1063" s="214"/>
      <c r="T1063" s="215"/>
      <c r="AT1063" s="216" t="s">
        <v>183</v>
      </c>
      <c r="AU1063" s="216" t="s">
        <v>82</v>
      </c>
      <c r="AV1063" s="11" t="s">
        <v>80</v>
      </c>
      <c r="AW1063" s="11" t="s">
        <v>35</v>
      </c>
      <c r="AX1063" s="11" t="s">
        <v>72</v>
      </c>
      <c r="AY1063" s="216" t="s">
        <v>173</v>
      </c>
    </row>
    <row r="1064" spans="2:51" s="12" customFormat="1" ht="13.5">
      <c r="B1064" s="217"/>
      <c r="C1064" s="218"/>
      <c r="D1064" s="207" t="s">
        <v>183</v>
      </c>
      <c r="E1064" s="219" t="s">
        <v>21</v>
      </c>
      <c r="F1064" s="220" t="s">
        <v>415</v>
      </c>
      <c r="G1064" s="218"/>
      <c r="H1064" s="221">
        <v>1.773</v>
      </c>
      <c r="I1064" s="222"/>
      <c r="J1064" s="218"/>
      <c r="K1064" s="218"/>
      <c r="L1064" s="223"/>
      <c r="M1064" s="224"/>
      <c r="N1064" s="225"/>
      <c r="O1064" s="225"/>
      <c r="P1064" s="225"/>
      <c r="Q1064" s="225"/>
      <c r="R1064" s="225"/>
      <c r="S1064" s="225"/>
      <c r="T1064" s="226"/>
      <c r="AT1064" s="227" t="s">
        <v>183</v>
      </c>
      <c r="AU1064" s="227" t="s">
        <v>82</v>
      </c>
      <c r="AV1064" s="12" t="s">
        <v>82</v>
      </c>
      <c r="AW1064" s="12" t="s">
        <v>35</v>
      </c>
      <c r="AX1064" s="12" t="s">
        <v>72</v>
      </c>
      <c r="AY1064" s="227" t="s">
        <v>173</v>
      </c>
    </row>
    <row r="1065" spans="2:51" s="11" customFormat="1" ht="13.5">
      <c r="B1065" s="205"/>
      <c r="C1065" s="206"/>
      <c r="D1065" s="207" t="s">
        <v>183</v>
      </c>
      <c r="E1065" s="208" t="s">
        <v>21</v>
      </c>
      <c r="F1065" s="209" t="s">
        <v>723</v>
      </c>
      <c r="G1065" s="206"/>
      <c r="H1065" s="210" t="s">
        <v>21</v>
      </c>
      <c r="I1065" s="211"/>
      <c r="J1065" s="206"/>
      <c r="K1065" s="206"/>
      <c r="L1065" s="212"/>
      <c r="M1065" s="213"/>
      <c r="N1065" s="214"/>
      <c r="O1065" s="214"/>
      <c r="P1065" s="214"/>
      <c r="Q1065" s="214"/>
      <c r="R1065" s="214"/>
      <c r="S1065" s="214"/>
      <c r="T1065" s="215"/>
      <c r="AT1065" s="216" t="s">
        <v>183</v>
      </c>
      <c r="AU1065" s="216" t="s">
        <v>82</v>
      </c>
      <c r="AV1065" s="11" t="s">
        <v>80</v>
      </c>
      <c r="AW1065" s="11" t="s">
        <v>35</v>
      </c>
      <c r="AX1065" s="11" t="s">
        <v>72</v>
      </c>
      <c r="AY1065" s="216" t="s">
        <v>173</v>
      </c>
    </row>
    <row r="1066" spans="2:51" s="11" customFormat="1" ht="13.5">
      <c r="B1066" s="205"/>
      <c r="C1066" s="206"/>
      <c r="D1066" s="207" t="s">
        <v>183</v>
      </c>
      <c r="E1066" s="208" t="s">
        <v>21</v>
      </c>
      <c r="F1066" s="209" t="s">
        <v>413</v>
      </c>
      <c r="G1066" s="206"/>
      <c r="H1066" s="210" t="s">
        <v>21</v>
      </c>
      <c r="I1066" s="211"/>
      <c r="J1066" s="206"/>
      <c r="K1066" s="206"/>
      <c r="L1066" s="212"/>
      <c r="M1066" s="213"/>
      <c r="N1066" s="214"/>
      <c r="O1066" s="214"/>
      <c r="P1066" s="214"/>
      <c r="Q1066" s="214"/>
      <c r="R1066" s="214"/>
      <c r="S1066" s="214"/>
      <c r="T1066" s="215"/>
      <c r="AT1066" s="216" t="s">
        <v>183</v>
      </c>
      <c r="AU1066" s="216" t="s">
        <v>82</v>
      </c>
      <c r="AV1066" s="11" t="s">
        <v>80</v>
      </c>
      <c r="AW1066" s="11" t="s">
        <v>35</v>
      </c>
      <c r="AX1066" s="11" t="s">
        <v>72</v>
      </c>
      <c r="AY1066" s="216" t="s">
        <v>173</v>
      </c>
    </row>
    <row r="1067" spans="2:51" s="11" customFormat="1" ht="13.5">
      <c r="B1067" s="205"/>
      <c r="C1067" s="206"/>
      <c r="D1067" s="207" t="s">
        <v>183</v>
      </c>
      <c r="E1067" s="208" t="s">
        <v>21</v>
      </c>
      <c r="F1067" s="209" t="s">
        <v>633</v>
      </c>
      <c r="G1067" s="206"/>
      <c r="H1067" s="210" t="s">
        <v>21</v>
      </c>
      <c r="I1067" s="211"/>
      <c r="J1067" s="206"/>
      <c r="K1067" s="206"/>
      <c r="L1067" s="212"/>
      <c r="M1067" s="213"/>
      <c r="N1067" s="214"/>
      <c r="O1067" s="214"/>
      <c r="P1067" s="214"/>
      <c r="Q1067" s="214"/>
      <c r="R1067" s="214"/>
      <c r="S1067" s="214"/>
      <c r="T1067" s="215"/>
      <c r="AT1067" s="216" t="s">
        <v>183</v>
      </c>
      <c r="AU1067" s="216" t="s">
        <v>82</v>
      </c>
      <c r="AV1067" s="11" t="s">
        <v>80</v>
      </c>
      <c r="AW1067" s="11" t="s">
        <v>35</v>
      </c>
      <c r="AX1067" s="11" t="s">
        <v>72</v>
      </c>
      <c r="AY1067" s="216" t="s">
        <v>173</v>
      </c>
    </row>
    <row r="1068" spans="2:51" s="12" customFormat="1" ht="13.5">
      <c r="B1068" s="217"/>
      <c r="C1068" s="218"/>
      <c r="D1068" s="207" t="s">
        <v>183</v>
      </c>
      <c r="E1068" s="219" t="s">
        <v>21</v>
      </c>
      <c r="F1068" s="220" t="s">
        <v>1273</v>
      </c>
      <c r="G1068" s="218"/>
      <c r="H1068" s="221">
        <v>3.546</v>
      </c>
      <c r="I1068" s="222"/>
      <c r="J1068" s="218"/>
      <c r="K1068" s="218"/>
      <c r="L1068" s="223"/>
      <c r="M1068" s="224"/>
      <c r="N1068" s="225"/>
      <c r="O1068" s="225"/>
      <c r="P1068" s="225"/>
      <c r="Q1068" s="225"/>
      <c r="R1068" s="225"/>
      <c r="S1068" s="225"/>
      <c r="T1068" s="226"/>
      <c r="AT1068" s="227" t="s">
        <v>183</v>
      </c>
      <c r="AU1068" s="227" t="s">
        <v>82</v>
      </c>
      <c r="AV1068" s="12" t="s">
        <v>82</v>
      </c>
      <c r="AW1068" s="12" t="s">
        <v>35</v>
      </c>
      <c r="AX1068" s="12" t="s">
        <v>72</v>
      </c>
      <c r="AY1068" s="227" t="s">
        <v>173</v>
      </c>
    </row>
    <row r="1069" spans="2:51" s="11" customFormat="1" ht="13.5">
      <c r="B1069" s="205"/>
      <c r="C1069" s="206"/>
      <c r="D1069" s="207" t="s">
        <v>183</v>
      </c>
      <c r="E1069" s="208" t="s">
        <v>21</v>
      </c>
      <c r="F1069" s="209" t="s">
        <v>723</v>
      </c>
      <c r="G1069" s="206"/>
      <c r="H1069" s="210" t="s">
        <v>21</v>
      </c>
      <c r="I1069" s="211"/>
      <c r="J1069" s="206"/>
      <c r="K1069" s="206"/>
      <c r="L1069" s="212"/>
      <c r="M1069" s="213"/>
      <c r="N1069" s="214"/>
      <c r="O1069" s="214"/>
      <c r="P1069" s="214"/>
      <c r="Q1069" s="214"/>
      <c r="R1069" s="214"/>
      <c r="S1069" s="214"/>
      <c r="T1069" s="215"/>
      <c r="AT1069" s="216" t="s">
        <v>183</v>
      </c>
      <c r="AU1069" s="216" t="s">
        <v>82</v>
      </c>
      <c r="AV1069" s="11" t="s">
        <v>80</v>
      </c>
      <c r="AW1069" s="11" t="s">
        <v>35</v>
      </c>
      <c r="AX1069" s="11" t="s">
        <v>72</v>
      </c>
      <c r="AY1069" s="216" t="s">
        <v>173</v>
      </c>
    </row>
    <row r="1070" spans="2:51" s="11" customFormat="1" ht="13.5">
      <c r="B1070" s="205"/>
      <c r="C1070" s="206"/>
      <c r="D1070" s="207" t="s">
        <v>183</v>
      </c>
      <c r="E1070" s="208" t="s">
        <v>21</v>
      </c>
      <c r="F1070" s="209" t="s">
        <v>413</v>
      </c>
      <c r="G1070" s="206"/>
      <c r="H1070" s="210" t="s">
        <v>21</v>
      </c>
      <c r="I1070" s="211"/>
      <c r="J1070" s="206"/>
      <c r="K1070" s="206"/>
      <c r="L1070" s="212"/>
      <c r="M1070" s="213"/>
      <c r="N1070" s="214"/>
      <c r="O1070" s="214"/>
      <c r="P1070" s="214"/>
      <c r="Q1070" s="214"/>
      <c r="R1070" s="214"/>
      <c r="S1070" s="214"/>
      <c r="T1070" s="215"/>
      <c r="AT1070" s="216" t="s">
        <v>183</v>
      </c>
      <c r="AU1070" s="216" t="s">
        <v>82</v>
      </c>
      <c r="AV1070" s="11" t="s">
        <v>80</v>
      </c>
      <c r="AW1070" s="11" t="s">
        <v>35</v>
      </c>
      <c r="AX1070" s="11" t="s">
        <v>72</v>
      </c>
      <c r="AY1070" s="216" t="s">
        <v>173</v>
      </c>
    </row>
    <row r="1071" spans="2:51" s="11" customFormat="1" ht="13.5">
      <c r="B1071" s="205"/>
      <c r="C1071" s="206"/>
      <c r="D1071" s="207" t="s">
        <v>183</v>
      </c>
      <c r="E1071" s="208" t="s">
        <v>21</v>
      </c>
      <c r="F1071" s="209" t="s">
        <v>1269</v>
      </c>
      <c r="G1071" s="206"/>
      <c r="H1071" s="210" t="s">
        <v>21</v>
      </c>
      <c r="I1071" s="211"/>
      <c r="J1071" s="206"/>
      <c r="K1071" s="206"/>
      <c r="L1071" s="212"/>
      <c r="M1071" s="213"/>
      <c r="N1071" s="214"/>
      <c r="O1071" s="214"/>
      <c r="P1071" s="214"/>
      <c r="Q1071" s="214"/>
      <c r="R1071" s="214"/>
      <c r="S1071" s="214"/>
      <c r="T1071" s="215"/>
      <c r="AT1071" s="216" t="s">
        <v>183</v>
      </c>
      <c r="AU1071" s="216" t="s">
        <v>82</v>
      </c>
      <c r="AV1071" s="11" t="s">
        <v>80</v>
      </c>
      <c r="AW1071" s="11" t="s">
        <v>35</v>
      </c>
      <c r="AX1071" s="11" t="s">
        <v>72</v>
      </c>
      <c r="AY1071" s="216" t="s">
        <v>173</v>
      </c>
    </row>
    <row r="1072" spans="2:51" s="12" customFormat="1" ht="13.5">
      <c r="B1072" s="217"/>
      <c r="C1072" s="218"/>
      <c r="D1072" s="207" t="s">
        <v>183</v>
      </c>
      <c r="E1072" s="219" t="s">
        <v>21</v>
      </c>
      <c r="F1072" s="220" t="s">
        <v>1274</v>
      </c>
      <c r="G1072" s="218"/>
      <c r="H1072" s="221">
        <v>3.709</v>
      </c>
      <c r="I1072" s="222"/>
      <c r="J1072" s="218"/>
      <c r="K1072" s="218"/>
      <c r="L1072" s="223"/>
      <c r="M1072" s="224"/>
      <c r="N1072" s="225"/>
      <c r="O1072" s="225"/>
      <c r="P1072" s="225"/>
      <c r="Q1072" s="225"/>
      <c r="R1072" s="225"/>
      <c r="S1072" s="225"/>
      <c r="T1072" s="226"/>
      <c r="AT1072" s="227" t="s">
        <v>183</v>
      </c>
      <c r="AU1072" s="227" t="s">
        <v>82</v>
      </c>
      <c r="AV1072" s="12" t="s">
        <v>82</v>
      </c>
      <c r="AW1072" s="12" t="s">
        <v>35</v>
      </c>
      <c r="AX1072" s="12" t="s">
        <v>72</v>
      </c>
      <c r="AY1072" s="227" t="s">
        <v>173</v>
      </c>
    </row>
    <row r="1073" spans="2:51" s="11" customFormat="1" ht="13.5">
      <c r="B1073" s="205"/>
      <c r="C1073" s="206"/>
      <c r="D1073" s="207" t="s">
        <v>183</v>
      </c>
      <c r="E1073" s="208" t="s">
        <v>21</v>
      </c>
      <c r="F1073" s="209" t="s">
        <v>723</v>
      </c>
      <c r="G1073" s="206"/>
      <c r="H1073" s="210" t="s">
        <v>21</v>
      </c>
      <c r="I1073" s="211"/>
      <c r="J1073" s="206"/>
      <c r="K1073" s="206"/>
      <c r="L1073" s="212"/>
      <c r="M1073" s="213"/>
      <c r="N1073" s="214"/>
      <c r="O1073" s="214"/>
      <c r="P1073" s="214"/>
      <c r="Q1073" s="214"/>
      <c r="R1073" s="214"/>
      <c r="S1073" s="214"/>
      <c r="T1073" s="215"/>
      <c r="AT1073" s="216" t="s">
        <v>183</v>
      </c>
      <c r="AU1073" s="216" t="s">
        <v>82</v>
      </c>
      <c r="AV1073" s="11" t="s">
        <v>80</v>
      </c>
      <c r="AW1073" s="11" t="s">
        <v>35</v>
      </c>
      <c r="AX1073" s="11" t="s">
        <v>72</v>
      </c>
      <c r="AY1073" s="216" t="s">
        <v>173</v>
      </c>
    </row>
    <row r="1074" spans="2:51" s="11" customFormat="1" ht="13.5">
      <c r="B1074" s="205"/>
      <c r="C1074" s="206"/>
      <c r="D1074" s="207" t="s">
        <v>183</v>
      </c>
      <c r="E1074" s="208" t="s">
        <v>21</v>
      </c>
      <c r="F1074" s="209" t="s">
        <v>235</v>
      </c>
      <c r="G1074" s="206"/>
      <c r="H1074" s="210" t="s">
        <v>21</v>
      </c>
      <c r="I1074" s="211"/>
      <c r="J1074" s="206"/>
      <c r="K1074" s="206"/>
      <c r="L1074" s="212"/>
      <c r="M1074" s="213"/>
      <c r="N1074" s="214"/>
      <c r="O1074" s="214"/>
      <c r="P1074" s="214"/>
      <c r="Q1074" s="214"/>
      <c r="R1074" s="214"/>
      <c r="S1074" s="214"/>
      <c r="T1074" s="215"/>
      <c r="AT1074" s="216" t="s">
        <v>183</v>
      </c>
      <c r="AU1074" s="216" t="s">
        <v>82</v>
      </c>
      <c r="AV1074" s="11" t="s">
        <v>80</v>
      </c>
      <c r="AW1074" s="11" t="s">
        <v>35</v>
      </c>
      <c r="AX1074" s="11" t="s">
        <v>72</v>
      </c>
      <c r="AY1074" s="216" t="s">
        <v>173</v>
      </c>
    </row>
    <row r="1075" spans="2:51" s="11" customFormat="1" ht="13.5">
      <c r="B1075" s="205"/>
      <c r="C1075" s="206"/>
      <c r="D1075" s="207" t="s">
        <v>183</v>
      </c>
      <c r="E1075" s="208" t="s">
        <v>21</v>
      </c>
      <c r="F1075" s="209" t="s">
        <v>633</v>
      </c>
      <c r="G1075" s="206"/>
      <c r="H1075" s="210" t="s">
        <v>21</v>
      </c>
      <c r="I1075" s="211"/>
      <c r="J1075" s="206"/>
      <c r="K1075" s="206"/>
      <c r="L1075" s="212"/>
      <c r="M1075" s="213"/>
      <c r="N1075" s="214"/>
      <c r="O1075" s="214"/>
      <c r="P1075" s="214"/>
      <c r="Q1075" s="214"/>
      <c r="R1075" s="214"/>
      <c r="S1075" s="214"/>
      <c r="T1075" s="215"/>
      <c r="AT1075" s="216" t="s">
        <v>183</v>
      </c>
      <c r="AU1075" s="216" t="s">
        <v>82</v>
      </c>
      <c r="AV1075" s="11" t="s">
        <v>80</v>
      </c>
      <c r="AW1075" s="11" t="s">
        <v>35</v>
      </c>
      <c r="AX1075" s="11" t="s">
        <v>72</v>
      </c>
      <c r="AY1075" s="216" t="s">
        <v>173</v>
      </c>
    </row>
    <row r="1076" spans="2:51" s="12" customFormat="1" ht="13.5">
      <c r="B1076" s="217"/>
      <c r="C1076" s="218"/>
      <c r="D1076" s="207" t="s">
        <v>183</v>
      </c>
      <c r="E1076" s="219" t="s">
        <v>21</v>
      </c>
      <c r="F1076" s="220" t="s">
        <v>1273</v>
      </c>
      <c r="G1076" s="218"/>
      <c r="H1076" s="221">
        <v>3.546</v>
      </c>
      <c r="I1076" s="222"/>
      <c r="J1076" s="218"/>
      <c r="K1076" s="218"/>
      <c r="L1076" s="223"/>
      <c r="M1076" s="224"/>
      <c r="N1076" s="225"/>
      <c r="O1076" s="225"/>
      <c r="P1076" s="225"/>
      <c r="Q1076" s="225"/>
      <c r="R1076" s="225"/>
      <c r="S1076" s="225"/>
      <c r="T1076" s="226"/>
      <c r="AT1076" s="227" t="s">
        <v>183</v>
      </c>
      <c r="AU1076" s="227" t="s">
        <v>82</v>
      </c>
      <c r="AV1076" s="12" t="s">
        <v>82</v>
      </c>
      <c r="AW1076" s="12" t="s">
        <v>35</v>
      </c>
      <c r="AX1076" s="12" t="s">
        <v>72</v>
      </c>
      <c r="AY1076" s="227" t="s">
        <v>173</v>
      </c>
    </row>
    <row r="1077" spans="2:51" s="11" customFormat="1" ht="13.5">
      <c r="B1077" s="205"/>
      <c r="C1077" s="206"/>
      <c r="D1077" s="207" t="s">
        <v>183</v>
      </c>
      <c r="E1077" s="208" t="s">
        <v>21</v>
      </c>
      <c r="F1077" s="209" t="s">
        <v>723</v>
      </c>
      <c r="G1077" s="206"/>
      <c r="H1077" s="210" t="s">
        <v>21</v>
      </c>
      <c r="I1077" s="211"/>
      <c r="J1077" s="206"/>
      <c r="K1077" s="206"/>
      <c r="L1077" s="212"/>
      <c r="M1077" s="213"/>
      <c r="N1077" s="214"/>
      <c r="O1077" s="214"/>
      <c r="P1077" s="214"/>
      <c r="Q1077" s="214"/>
      <c r="R1077" s="214"/>
      <c r="S1077" s="214"/>
      <c r="T1077" s="215"/>
      <c r="AT1077" s="216" t="s">
        <v>183</v>
      </c>
      <c r="AU1077" s="216" t="s">
        <v>82</v>
      </c>
      <c r="AV1077" s="11" t="s">
        <v>80</v>
      </c>
      <c r="AW1077" s="11" t="s">
        <v>35</v>
      </c>
      <c r="AX1077" s="11" t="s">
        <v>72</v>
      </c>
      <c r="AY1077" s="216" t="s">
        <v>173</v>
      </c>
    </row>
    <row r="1078" spans="2:51" s="11" customFormat="1" ht="13.5">
      <c r="B1078" s="205"/>
      <c r="C1078" s="206"/>
      <c r="D1078" s="207" t="s">
        <v>183</v>
      </c>
      <c r="E1078" s="208" t="s">
        <v>21</v>
      </c>
      <c r="F1078" s="209" t="s">
        <v>235</v>
      </c>
      <c r="G1078" s="206"/>
      <c r="H1078" s="210" t="s">
        <v>21</v>
      </c>
      <c r="I1078" s="211"/>
      <c r="J1078" s="206"/>
      <c r="K1078" s="206"/>
      <c r="L1078" s="212"/>
      <c r="M1078" s="213"/>
      <c r="N1078" s="214"/>
      <c r="O1078" s="214"/>
      <c r="P1078" s="214"/>
      <c r="Q1078" s="214"/>
      <c r="R1078" s="214"/>
      <c r="S1078" s="214"/>
      <c r="T1078" s="215"/>
      <c r="AT1078" s="216" t="s">
        <v>183</v>
      </c>
      <c r="AU1078" s="216" t="s">
        <v>82</v>
      </c>
      <c r="AV1078" s="11" t="s">
        <v>80</v>
      </c>
      <c r="AW1078" s="11" t="s">
        <v>35</v>
      </c>
      <c r="AX1078" s="11" t="s">
        <v>72</v>
      </c>
      <c r="AY1078" s="216" t="s">
        <v>173</v>
      </c>
    </row>
    <row r="1079" spans="2:51" s="11" customFormat="1" ht="13.5">
      <c r="B1079" s="205"/>
      <c r="C1079" s="206"/>
      <c r="D1079" s="207" t="s">
        <v>183</v>
      </c>
      <c r="E1079" s="208" t="s">
        <v>21</v>
      </c>
      <c r="F1079" s="209" t="s">
        <v>1269</v>
      </c>
      <c r="G1079" s="206"/>
      <c r="H1079" s="210" t="s">
        <v>21</v>
      </c>
      <c r="I1079" s="211"/>
      <c r="J1079" s="206"/>
      <c r="K1079" s="206"/>
      <c r="L1079" s="212"/>
      <c r="M1079" s="213"/>
      <c r="N1079" s="214"/>
      <c r="O1079" s="214"/>
      <c r="P1079" s="214"/>
      <c r="Q1079" s="214"/>
      <c r="R1079" s="214"/>
      <c r="S1079" s="214"/>
      <c r="T1079" s="215"/>
      <c r="AT1079" s="216" t="s">
        <v>183</v>
      </c>
      <c r="AU1079" s="216" t="s">
        <v>82</v>
      </c>
      <c r="AV1079" s="11" t="s">
        <v>80</v>
      </c>
      <c r="AW1079" s="11" t="s">
        <v>35</v>
      </c>
      <c r="AX1079" s="11" t="s">
        <v>72</v>
      </c>
      <c r="AY1079" s="216" t="s">
        <v>173</v>
      </c>
    </row>
    <row r="1080" spans="2:51" s="12" customFormat="1" ht="13.5">
      <c r="B1080" s="217"/>
      <c r="C1080" s="218"/>
      <c r="D1080" s="207" t="s">
        <v>183</v>
      </c>
      <c r="E1080" s="219" t="s">
        <v>21</v>
      </c>
      <c r="F1080" s="220" t="s">
        <v>1275</v>
      </c>
      <c r="G1080" s="218"/>
      <c r="H1080" s="221">
        <v>2.733</v>
      </c>
      <c r="I1080" s="222"/>
      <c r="J1080" s="218"/>
      <c r="K1080" s="218"/>
      <c r="L1080" s="223"/>
      <c r="M1080" s="224"/>
      <c r="N1080" s="225"/>
      <c r="O1080" s="225"/>
      <c r="P1080" s="225"/>
      <c r="Q1080" s="225"/>
      <c r="R1080" s="225"/>
      <c r="S1080" s="225"/>
      <c r="T1080" s="226"/>
      <c r="AT1080" s="227" t="s">
        <v>183</v>
      </c>
      <c r="AU1080" s="227" t="s">
        <v>82</v>
      </c>
      <c r="AV1080" s="12" t="s">
        <v>82</v>
      </c>
      <c r="AW1080" s="12" t="s">
        <v>35</v>
      </c>
      <c r="AX1080" s="12" t="s">
        <v>72</v>
      </c>
      <c r="AY1080" s="227" t="s">
        <v>173</v>
      </c>
    </row>
    <row r="1081" spans="2:51" s="11" customFormat="1" ht="13.5">
      <c r="B1081" s="205"/>
      <c r="C1081" s="206"/>
      <c r="D1081" s="207" t="s">
        <v>183</v>
      </c>
      <c r="E1081" s="208" t="s">
        <v>21</v>
      </c>
      <c r="F1081" s="209" t="s">
        <v>723</v>
      </c>
      <c r="G1081" s="206"/>
      <c r="H1081" s="210" t="s">
        <v>21</v>
      </c>
      <c r="I1081" s="211"/>
      <c r="J1081" s="206"/>
      <c r="K1081" s="206"/>
      <c r="L1081" s="212"/>
      <c r="M1081" s="213"/>
      <c r="N1081" s="214"/>
      <c r="O1081" s="214"/>
      <c r="P1081" s="214"/>
      <c r="Q1081" s="214"/>
      <c r="R1081" s="214"/>
      <c r="S1081" s="214"/>
      <c r="T1081" s="215"/>
      <c r="AT1081" s="216" t="s">
        <v>183</v>
      </c>
      <c r="AU1081" s="216" t="s">
        <v>82</v>
      </c>
      <c r="AV1081" s="11" t="s">
        <v>80</v>
      </c>
      <c r="AW1081" s="11" t="s">
        <v>35</v>
      </c>
      <c r="AX1081" s="11" t="s">
        <v>72</v>
      </c>
      <c r="AY1081" s="216" t="s">
        <v>173</v>
      </c>
    </row>
    <row r="1082" spans="2:51" s="11" customFormat="1" ht="13.5">
      <c r="B1082" s="205"/>
      <c r="C1082" s="206"/>
      <c r="D1082" s="207" t="s">
        <v>183</v>
      </c>
      <c r="E1082" s="208" t="s">
        <v>21</v>
      </c>
      <c r="F1082" s="209" t="s">
        <v>418</v>
      </c>
      <c r="G1082" s="206"/>
      <c r="H1082" s="210" t="s">
        <v>21</v>
      </c>
      <c r="I1082" s="211"/>
      <c r="J1082" s="206"/>
      <c r="K1082" s="206"/>
      <c r="L1082" s="212"/>
      <c r="M1082" s="213"/>
      <c r="N1082" s="214"/>
      <c r="O1082" s="214"/>
      <c r="P1082" s="214"/>
      <c r="Q1082" s="214"/>
      <c r="R1082" s="214"/>
      <c r="S1082" s="214"/>
      <c r="T1082" s="215"/>
      <c r="AT1082" s="216" t="s">
        <v>183</v>
      </c>
      <c r="AU1082" s="216" t="s">
        <v>82</v>
      </c>
      <c r="AV1082" s="11" t="s">
        <v>80</v>
      </c>
      <c r="AW1082" s="11" t="s">
        <v>35</v>
      </c>
      <c r="AX1082" s="11" t="s">
        <v>72</v>
      </c>
      <c r="AY1082" s="216" t="s">
        <v>173</v>
      </c>
    </row>
    <row r="1083" spans="2:51" s="11" customFormat="1" ht="13.5">
      <c r="B1083" s="205"/>
      <c r="C1083" s="206"/>
      <c r="D1083" s="207" t="s">
        <v>183</v>
      </c>
      <c r="E1083" s="208" t="s">
        <v>21</v>
      </c>
      <c r="F1083" s="209" t="s">
        <v>633</v>
      </c>
      <c r="G1083" s="206"/>
      <c r="H1083" s="210" t="s">
        <v>21</v>
      </c>
      <c r="I1083" s="211"/>
      <c r="J1083" s="206"/>
      <c r="K1083" s="206"/>
      <c r="L1083" s="212"/>
      <c r="M1083" s="213"/>
      <c r="N1083" s="214"/>
      <c r="O1083" s="214"/>
      <c r="P1083" s="214"/>
      <c r="Q1083" s="214"/>
      <c r="R1083" s="214"/>
      <c r="S1083" s="214"/>
      <c r="T1083" s="215"/>
      <c r="AT1083" s="216" t="s">
        <v>183</v>
      </c>
      <c r="AU1083" s="216" t="s">
        <v>82</v>
      </c>
      <c r="AV1083" s="11" t="s">
        <v>80</v>
      </c>
      <c r="AW1083" s="11" t="s">
        <v>35</v>
      </c>
      <c r="AX1083" s="11" t="s">
        <v>72</v>
      </c>
      <c r="AY1083" s="216" t="s">
        <v>173</v>
      </c>
    </row>
    <row r="1084" spans="2:51" s="12" customFormat="1" ht="13.5">
      <c r="B1084" s="217"/>
      <c r="C1084" s="218"/>
      <c r="D1084" s="207" t="s">
        <v>183</v>
      </c>
      <c r="E1084" s="219" t="s">
        <v>21</v>
      </c>
      <c r="F1084" s="220" t="s">
        <v>415</v>
      </c>
      <c r="G1084" s="218"/>
      <c r="H1084" s="221">
        <v>1.773</v>
      </c>
      <c r="I1084" s="222"/>
      <c r="J1084" s="218"/>
      <c r="K1084" s="218"/>
      <c r="L1084" s="223"/>
      <c r="M1084" s="224"/>
      <c r="N1084" s="225"/>
      <c r="O1084" s="225"/>
      <c r="P1084" s="225"/>
      <c r="Q1084" s="225"/>
      <c r="R1084" s="225"/>
      <c r="S1084" s="225"/>
      <c r="T1084" s="226"/>
      <c r="AT1084" s="227" t="s">
        <v>183</v>
      </c>
      <c r="AU1084" s="227" t="s">
        <v>82</v>
      </c>
      <c r="AV1084" s="12" t="s">
        <v>82</v>
      </c>
      <c r="AW1084" s="12" t="s">
        <v>35</v>
      </c>
      <c r="AX1084" s="12" t="s">
        <v>72</v>
      </c>
      <c r="AY1084" s="227" t="s">
        <v>173</v>
      </c>
    </row>
    <row r="1085" spans="2:51" s="11" customFormat="1" ht="13.5">
      <c r="B1085" s="205"/>
      <c r="C1085" s="206"/>
      <c r="D1085" s="207" t="s">
        <v>183</v>
      </c>
      <c r="E1085" s="208" t="s">
        <v>21</v>
      </c>
      <c r="F1085" s="209" t="s">
        <v>723</v>
      </c>
      <c r="G1085" s="206"/>
      <c r="H1085" s="210" t="s">
        <v>21</v>
      </c>
      <c r="I1085" s="211"/>
      <c r="J1085" s="206"/>
      <c r="K1085" s="206"/>
      <c r="L1085" s="212"/>
      <c r="M1085" s="213"/>
      <c r="N1085" s="214"/>
      <c r="O1085" s="214"/>
      <c r="P1085" s="214"/>
      <c r="Q1085" s="214"/>
      <c r="R1085" s="214"/>
      <c r="S1085" s="214"/>
      <c r="T1085" s="215"/>
      <c r="AT1085" s="216" t="s">
        <v>183</v>
      </c>
      <c r="AU1085" s="216" t="s">
        <v>82</v>
      </c>
      <c r="AV1085" s="11" t="s">
        <v>80</v>
      </c>
      <c r="AW1085" s="11" t="s">
        <v>35</v>
      </c>
      <c r="AX1085" s="11" t="s">
        <v>72</v>
      </c>
      <c r="AY1085" s="216" t="s">
        <v>173</v>
      </c>
    </row>
    <row r="1086" spans="2:51" s="11" customFormat="1" ht="13.5">
      <c r="B1086" s="205"/>
      <c r="C1086" s="206"/>
      <c r="D1086" s="207" t="s">
        <v>183</v>
      </c>
      <c r="E1086" s="208" t="s">
        <v>21</v>
      </c>
      <c r="F1086" s="209" t="s">
        <v>420</v>
      </c>
      <c r="G1086" s="206"/>
      <c r="H1086" s="210" t="s">
        <v>21</v>
      </c>
      <c r="I1086" s="211"/>
      <c r="J1086" s="206"/>
      <c r="K1086" s="206"/>
      <c r="L1086" s="212"/>
      <c r="M1086" s="213"/>
      <c r="N1086" s="214"/>
      <c r="O1086" s="214"/>
      <c r="P1086" s="214"/>
      <c r="Q1086" s="214"/>
      <c r="R1086" s="214"/>
      <c r="S1086" s="214"/>
      <c r="T1086" s="215"/>
      <c r="AT1086" s="216" t="s">
        <v>183</v>
      </c>
      <c r="AU1086" s="216" t="s">
        <v>82</v>
      </c>
      <c r="AV1086" s="11" t="s">
        <v>80</v>
      </c>
      <c r="AW1086" s="11" t="s">
        <v>35</v>
      </c>
      <c r="AX1086" s="11" t="s">
        <v>72</v>
      </c>
      <c r="AY1086" s="216" t="s">
        <v>173</v>
      </c>
    </row>
    <row r="1087" spans="2:51" s="11" customFormat="1" ht="13.5">
      <c r="B1087" s="205"/>
      <c r="C1087" s="206"/>
      <c r="D1087" s="207" t="s">
        <v>183</v>
      </c>
      <c r="E1087" s="208" t="s">
        <v>21</v>
      </c>
      <c r="F1087" s="209" t="s">
        <v>633</v>
      </c>
      <c r="G1087" s="206"/>
      <c r="H1087" s="210" t="s">
        <v>21</v>
      </c>
      <c r="I1087" s="211"/>
      <c r="J1087" s="206"/>
      <c r="K1087" s="206"/>
      <c r="L1087" s="212"/>
      <c r="M1087" s="213"/>
      <c r="N1087" s="214"/>
      <c r="O1087" s="214"/>
      <c r="P1087" s="214"/>
      <c r="Q1087" s="214"/>
      <c r="R1087" s="214"/>
      <c r="S1087" s="214"/>
      <c r="T1087" s="215"/>
      <c r="AT1087" s="216" t="s">
        <v>183</v>
      </c>
      <c r="AU1087" s="216" t="s">
        <v>82</v>
      </c>
      <c r="AV1087" s="11" t="s">
        <v>80</v>
      </c>
      <c r="AW1087" s="11" t="s">
        <v>35</v>
      </c>
      <c r="AX1087" s="11" t="s">
        <v>72</v>
      </c>
      <c r="AY1087" s="216" t="s">
        <v>173</v>
      </c>
    </row>
    <row r="1088" spans="2:51" s="12" customFormat="1" ht="13.5">
      <c r="B1088" s="217"/>
      <c r="C1088" s="218"/>
      <c r="D1088" s="207" t="s">
        <v>183</v>
      </c>
      <c r="E1088" s="219" t="s">
        <v>21</v>
      </c>
      <c r="F1088" s="220" t="s">
        <v>1276</v>
      </c>
      <c r="G1088" s="218"/>
      <c r="H1088" s="221">
        <v>6.206</v>
      </c>
      <c r="I1088" s="222"/>
      <c r="J1088" s="218"/>
      <c r="K1088" s="218"/>
      <c r="L1088" s="223"/>
      <c r="M1088" s="224"/>
      <c r="N1088" s="225"/>
      <c r="O1088" s="225"/>
      <c r="P1088" s="225"/>
      <c r="Q1088" s="225"/>
      <c r="R1088" s="225"/>
      <c r="S1088" s="225"/>
      <c r="T1088" s="226"/>
      <c r="AT1088" s="227" t="s">
        <v>183</v>
      </c>
      <c r="AU1088" s="227" t="s">
        <v>82</v>
      </c>
      <c r="AV1088" s="12" t="s">
        <v>82</v>
      </c>
      <c r="AW1088" s="12" t="s">
        <v>35</v>
      </c>
      <c r="AX1088" s="12" t="s">
        <v>72</v>
      </c>
      <c r="AY1088" s="227" t="s">
        <v>173</v>
      </c>
    </row>
    <row r="1089" spans="2:51" s="11" customFormat="1" ht="13.5">
      <c r="B1089" s="205"/>
      <c r="C1089" s="206"/>
      <c r="D1089" s="207" t="s">
        <v>183</v>
      </c>
      <c r="E1089" s="208" t="s">
        <v>21</v>
      </c>
      <c r="F1089" s="209" t="s">
        <v>723</v>
      </c>
      <c r="G1089" s="206"/>
      <c r="H1089" s="210" t="s">
        <v>21</v>
      </c>
      <c r="I1089" s="211"/>
      <c r="J1089" s="206"/>
      <c r="K1089" s="206"/>
      <c r="L1089" s="212"/>
      <c r="M1089" s="213"/>
      <c r="N1089" s="214"/>
      <c r="O1089" s="214"/>
      <c r="P1089" s="214"/>
      <c r="Q1089" s="214"/>
      <c r="R1089" s="214"/>
      <c r="S1089" s="214"/>
      <c r="T1089" s="215"/>
      <c r="AT1089" s="216" t="s">
        <v>183</v>
      </c>
      <c r="AU1089" s="216" t="s">
        <v>82</v>
      </c>
      <c r="AV1089" s="11" t="s">
        <v>80</v>
      </c>
      <c r="AW1089" s="11" t="s">
        <v>35</v>
      </c>
      <c r="AX1089" s="11" t="s">
        <v>72</v>
      </c>
      <c r="AY1089" s="216" t="s">
        <v>173</v>
      </c>
    </row>
    <row r="1090" spans="2:51" s="11" customFormat="1" ht="13.5">
      <c r="B1090" s="205"/>
      <c r="C1090" s="206"/>
      <c r="D1090" s="207" t="s">
        <v>183</v>
      </c>
      <c r="E1090" s="208" t="s">
        <v>21</v>
      </c>
      <c r="F1090" s="209" t="s">
        <v>352</v>
      </c>
      <c r="G1090" s="206"/>
      <c r="H1090" s="210" t="s">
        <v>21</v>
      </c>
      <c r="I1090" s="211"/>
      <c r="J1090" s="206"/>
      <c r="K1090" s="206"/>
      <c r="L1090" s="212"/>
      <c r="M1090" s="213"/>
      <c r="N1090" s="214"/>
      <c r="O1090" s="214"/>
      <c r="P1090" s="214"/>
      <c r="Q1090" s="214"/>
      <c r="R1090" s="214"/>
      <c r="S1090" s="214"/>
      <c r="T1090" s="215"/>
      <c r="AT1090" s="216" t="s">
        <v>183</v>
      </c>
      <c r="AU1090" s="216" t="s">
        <v>82</v>
      </c>
      <c r="AV1090" s="11" t="s">
        <v>80</v>
      </c>
      <c r="AW1090" s="11" t="s">
        <v>35</v>
      </c>
      <c r="AX1090" s="11" t="s">
        <v>72</v>
      </c>
      <c r="AY1090" s="216" t="s">
        <v>173</v>
      </c>
    </row>
    <row r="1091" spans="2:51" s="11" customFormat="1" ht="13.5">
      <c r="B1091" s="205"/>
      <c r="C1091" s="206"/>
      <c r="D1091" s="207" t="s">
        <v>183</v>
      </c>
      <c r="E1091" s="208" t="s">
        <v>21</v>
      </c>
      <c r="F1091" s="209" t="s">
        <v>633</v>
      </c>
      <c r="G1091" s="206"/>
      <c r="H1091" s="210" t="s">
        <v>21</v>
      </c>
      <c r="I1091" s="211"/>
      <c r="J1091" s="206"/>
      <c r="K1091" s="206"/>
      <c r="L1091" s="212"/>
      <c r="M1091" s="213"/>
      <c r="N1091" s="214"/>
      <c r="O1091" s="214"/>
      <c r="P1091" s="214"/>
      <c r="Q1091" s="214"/>
      <c r="R1091" s="214"/>
      <c r="S1091" s="214"/>
      <c r="T1091" s="215"/>
      <c r="AT1091" s="216" t="s">
        <v>183</v>
      </c>
      <c r="AU1091" s="216" t="s">
        <v>82</v>
      </c>
      <c r="AV1091" s="11" t="s">
        <v>80</v>
      </c>
      <c r="AW1091" s="11" t="s">
        <v>35</v>
      </c>
      <c r="AX1091" s="11" t="s">
        <v>72</v>
      </c>
      <c r="AY1091" s="216" t="s">
        <v>173</v>
      </c>
    </row>
    <row r="1092" spans="2:51" s="12" customFormat="1" ht="27">
      <c r="B1092" s="217"/>
      <c r="C1092" s="218"/>
      <c r="D1092" s="207" t="s">
        <v>183</v>
      </c>
      <c r="E1092" s="219" t="s">
        <v>21</v>
      </c>
      <c r="F1092" s="220" t="s">
        <v>1277</v>
      </c>
      <c r="G1092" s="218"/>
      <c r="H1092" s="221">
        <v>36.543</v>
      </c>
      <c r="I1092" s="222"/>
      <c r="J1092" s="218"/>
      <c r="K1092" s="218"/>
      <c r="L1092" s="223"/>
      <c r="M1092" s="224"/>
      <c r="N1092" s="225"/>
      <c r="O1092" s="225"/>
      <c r="P1092" s="225"/>
      <c r="Q1092" s="225"/>
      <c r="R1092" s="225"/>
      <c r="S1092" s="225"/>
      <c r="T1092" s="226"/>
      <c r="AT1092" s="227" t="s">
        <v>183</v>
      </c>
      <c r="AU1092" s="227" t="s">
        <v>82</v>
      </c>
      <c r="AV1092" s="12" t="s">
        <v>82</v>
      </c>
      <c r="AW1092" s="12" t="s">
        <v>35</v>
      </c>
      <c r="AX1092" s="12" t="s">
        <v>72</v>
      </c>
      <c r="AY1092" s="227" t="s">
        <v>173</v>
      </c>
    </row>
    <row r="1093" spans="2:51" s="14" customFormat="1" ht="13.5">
      <c r="B1093" s="243"/>
      <c r="C1093" s="244"/>
      <c r="D1093" s="207" t="s">
        <v>183</v>
      </c>
      <c r="E1093" s="245" t="s">
        <v>21</v>
      </c>
      <c r="F1093" s="246" t="s">
        <v>204</v>
      </c>
      <c r="G1093" s="244"/>
      <c r="H1093" s="247">
        <v>77.154</v>
      </c>
      <c r="I1093" s="248"/>
      <c r="J1093" s="244"/>
      <c r="K1093" s="244"/>
      <c r="L1093" s="249"/>
      <c r="M1093" s="250"/>
      <c r="N1093" s="251"/>
      <c r="O1093" s="251"/>
      <c r="P1093" s="251"/>
      <c r="Q1093" s="251"/>
      <c r="R1093" s="251"/>
      <c r="S1093" s="251"/>
      <c r="T1093" s="252"/>
      <c r="AT1093" s="253" t="s">
        <v>183</v>
      </c>
      <c r="AU1093" s="253" t="s">
        <v>82</v>
      </c>
      <c r="AV1093" s="14" t="s">
        <v>181</v>
      </c>
      <c r="AW1093" s="14" t="s">
        <v>35</v>
      </c>
      <c r="AX1093" s="14" t="s">
        <v>80</v>
      </c>
      <c r="AY1093" s="253" t="s">
        <v>173</v>
      </c>
    </row>
    <row r="1094" spans="2:51" s="12" customFormat="1" ht="13.5">
      <c r="B1094" s="217"/>
      <c r="C1094" s="218"/>
      <c r="D1094" s="239" t="s">
        <v>183</v>
      </c>
      <c r="E1094" s="218"/>
      <c r="F1094" s="257" t="s">
        <v>1281</v>
      </c>
      <c r="G1094" s="218"/>
      <c r="H1094" s="258">
        <v>81.012</v>
      </c>
      <c r="I1094" s="222"/>
      <c r="J1094" s="218"/>
      <c r="K1094" s="218"/>
      <c r="L1094" s="223"/>
      <c r="M1094" s="224"/>
      <c r="N1094" s="225"/>
      <c r="O1094" s="225"/>
      <c r="P1094" s="225"/>
      <c r="Q1094" s="225"/>
      <c r="R1094" s="225"/>
      <c r="S1094" s="225"/>
      <c r="T1094" s="226"/>
      <c r="AT1094" s="227" t="s">
        <v>183</v>
      </c>
      <c r="AU1094" s="227" t="s">
        <v>82</v>
      </c>
      <c r="AV1094" s="12" t="s">
        <v>82</v>
      </c>
      <c r="AW1094" s="12" t="s">
        <v>6</v>
      </c>
      <c r="AX1094" s="12" t="s">
        <v>80</v>
      </c>
      <c r="AY1094" s="227" t="s">
        <v>173</v>
      </c>
    </row>
    <row r="1095" spans="2:65" s="1" customFormat="1" ht="22.5" customHeight="1">
      <c r="B1095" s="41"/>
      <c r="C1095" s="193" t="s">
        <v>675</v>
      </c>
      <c r="D1095" s="193" t="s">
        <v>176</v>
      </c>
      <c r="E1095" s="194" t="s">
        <v>1282</v>
      </c>
      <c r="F1095" s="195" t="s">
        <v>1283</v>
      </c>
      <c r="G1095" s="196" t="s">
        <v>179</v>
      </c>
      <c r="H1095" s="197">
        <v>751.495</v>
      </c>
      <c r="I1095" s="198"/>
      <c r="J1095" s="199">
        <f>ROUND(I1095*H1095,2)</f>
        <v>0</v>
      </c>
      <c r="K1095" s="195" t="s">
        <v>180</v>
      </c>
      <c r="L1095" s="61"/>
      <c r="M1095" s="200" t="s">
        <v>21</v>
      </c>
      <c r="N1095" s="201" t="s">
        <v>43</v>
      </c>
      <c r="O1095" s="42"/>
      <c r="P1095" s="202">
        <f>O1095*H1095</f>
        <v>0</v>
      </c>
      <c r="Q1095" s="202">
        <v>0.0002012</v>
      </c>
      <c r="R1095" s="202">
        <f>Q1095*H1095</f>
        <v>0.151200794</v>
      </c>
      <c r="S1095" s="202">
        <v>0</v>
      </c>
      <c r="T1095" s="203">
        <f>S1095*H1095</f>
        <v>0</v>
      </c>
      <c r="AR1095" s="24" t="s">
        <v>465</v>
      </c>
      <c r="AT1095" s="24" t="s">
        <v>176</v>
      </c>
      <c r="AU1095" s="24" t="s">
        <v>82</v>
      </c>
      <c r="AY1095" s="24" t="s">
        <v>173</v>
      </c>
      <c r="BE1095" s="204">
        <f>IF(N1095="základní",J1095,0)</f>
        <v>0</v>
      </c>
      <c r="BF1095" s="204">
        <f>IF(N1095="snížená",J1095,0)</f>
        <v>0</v>
      </c>
      <c r="BG1095" s="204">
        <f>IF(N1095="zákl. přenesená",J1095,0)</f>
        <v>0</v>
      </c>
      <c r="BH1095" s="204">
        <f>IF(N1095="sníž. přenesená",J1095,0)</f>
        <v>0</v>
      </c>
      <c r="BI1095" s="204">
        <f>IF(N1095="nulová",J1095,0)</f>
        <v>0</v>
      </c>
      <c r="BJ1095" s="24" t="s">
        <v>80</v>
      </c>
      <c r="BK1095" s="204">
        <f>ROUND(I1095*H1095,2)</f>
        <v>0</v>
      </c>
      <c r="BL1095" s="24" t="s">
        <v>465</v>
      </c>
      <c r="BM1095" s="24" t="s">
        <v>1284</v>
      </c>
    </row>
    <row r="1096" spans="2:51" s="12" customFormat="1" ht="13.5">
      <c r="B1096" s="217"/>
      <c r="C1096" s="218"/>
      <c r="D1096" s="207" t="s">
        <v>183</v>
      </c>
      <c r="E1096" s="219" t="s">
        <v>21</v>
      </c>
      <c r="F1096" s="220" t="s">
        <v>21</v>
      </c>
      <c r="G1096" s="218"/>
      <c r="H1096" s="221">
        <v>0</v>
      </c>
      <c r="I1096" s="222"/>
      <c r="J1096" s="218"/>
      <c r="K1096" s="218"/>
      <c r="L1096" s="223"/>
      <c r="M1096" s="224"/>
      <c r="N1096" s="225"/>
      <c r="O1096" s="225"/>
      <c r="P1096" s="225"/>
      <c r="Q1096" s="225"/>
      <c r="R1096" s="225"/>
      <c r="S1096" s="225"/>
      <c r="T1096" s="226"/>
      <c r="AT1096" s="227" t="s">
        <v>183</v>
      </c>
      <c r="AU1096" s="227" t="s">
        <v>82</v>
      </c>
      <c r="AV1096" s="12" t="s">
        <v>82</v>
      </c>
      <c r="AW1096" s="12" t="s">
        <v>35</v>
      </c>
      <c r="AX1096" s="12" t="s">
        <v>72</v>
      </c>
      <c r="AY1096" s="227" t="s">
        <v>173</v>
      </c>
    </row>
    <row r="1097" spans="2:51" s="12" customFormat="1" ht="13.5">
      <c r="B1097" s="217"/>
      <c r="C1097" s="218"/>
      <c r="D1097" s="207" t="s">
        <v>183</v>
      </c>
      <c r="E1097" s="219" t="s">
        <v>21</v>
      </c>
      <c r="F1097" s="220" t="s">
        <v>21</v>
      </c>
      <c r="G1097" s="218"/>
      <c r="H1097" s="221">
        <v>0</v>
      </c>
      <c r="I1097" s="222"/>
      <c r="J1097" s="218"/>
      <c r="K1097" s="218"/>
      <c r="L1097" s="223"/>
      <c r="M1097" s="224"/>
      <c r="N1097" s="225"/>
      <c r="O1097" s="225"/>
      <c r="P1097" s="225"/>
      <c r="Q1097" s="225"/>
      <c r="R1097" s="225"/>
      <c r="S1097" s="225"/>
      <c r="T1097" s="226"/>
      <c r="AT1097" s="227" t="s">
        <v>183</v>
      </c>
      <c r="AU1097" s="227" t="s">
        <v>82</v>
      </c>
      <c r="AV1097" s="12" t="s">
        <v>82</v>
      </c>
      <c r="AW1097" s="12" t="s">
        <v>35</v>
      </c>
      <c r="AX1097" s="12" t="s">
        <v>72</v>
      </c>
      <c r="AY1097" s="227" t="s">
        <v>173</v>
      </c>
    </row>
    <row r="1098" spans="2:51" s="11" customFormat="1" ht="13.5">
      <c r="B1098" s="205"/>
      <c r="C1098" s="206"/>
      <c r="D1098" s="207" t="s">
        <v>183</v>
      </c>
      <c r="E1098" s="208" t="s">
        <v>21</v>
      </c>
      <c r="F1098" s="209" t="s">
        <v>1285</v>
      </c>
      <c r="G1098" s="206"/>
      <c r="H1098" s="210" t="s">
        <v>21</v>
      </c>
      <c r="I1098" s="211"/>
      <c r="J1098" s="206"/>
      <c r="K1098" s="206"/>
      <c r="L1098" s="212"/>
      <c r="M1098" s="213"/>
      <c r="N1098" s="214"/>
      <c r="O1098" s="214"/>
      <c r="P1098" s="214"/>
      <c r="Q1098" s="214"/>
      <c r="R1098" s="214"/>
      <c r="S1098" s="214"/>
      <c r="T1098" s="215"/>
      <c r="AT1098" s="216" t="s">
        <v>183</v>
      </c>
      <c r="AU1098" s="216" t="s">
        <v>82</v>
      </c>
      <c r="AV1098" s="11" t="s">
        <v>80</v>
      </c>
      <c r="AW1098" s="11" t="s">
        <v>35</v>
      </c>
      <c r="AX1098" s="11" t="s">
        <v>72</v>
      </c>
      <c r="AY1098" s="216" t="s">
        <v>173</v>
      </c>
    </row>
    <row r="1099" spans="2:51" s="12" customFormat="1" ht="13.5">
      <c r="B1099" s="217"/>
      <c r="C1099" s="218"/>
      <c r="D1099" s="207" t="s">
        <v>183</v>
      </c>
      <c r="E1099" s="219" t="s">
        <v>21</v>
      </c>
      <c r="F1099" s="220" t="s">
        <v>21</v>
      </c>
      <c r="G1099" s="218"/>
      <c r="H1099" s="221">
        <v>0</v>
      </c>
      <c r="I1099" s="222"/>
      <c r="J1099" s="218"/>
      <c r="K1099" s="218"/>
      <c r="L1099" s="223"/>
      <c r="M1099" s="224"/>
      <c r="N1099" s="225"/>
      <c r="O1099" s="225"/>
      <c r="P1099" s="225"/>
      <c r="Q1099" s="225"/>
      <c r="R1099" s="225"/>
      <c r="S1099" s="225"/>
      <c r="T1099" s="226"/>
      <c r="AT1099" s="227" t="s">
        <v>183</v>
      </c>
      <c r="AU1099" s="227" t="s">
        <v>82</v>
      </c>
      <c r="AV1099" s="12" t="s">
        <v>82</v>
      </c>
      <c r="AW1099" s="12" t="s">
        <v>35</v>
      </c>
      <c r="AX1099" s="12" t="s">
        <v>72</v>
      </c>
      <c r="AY1099" s="227" t="s">
        <v>173</v>
      </c>
    </row>
    <row r="1100" spans="2:51" s="11" customFormat="1" ht="13.5">
      <c r="B1100" s="205"/>
      <c r="C1100" s="206"/>
      <c r="D1100" s="207" t="s">
        <v>183</v>
      </c>
      <c r="E1100" s="208" t="s">
        <v>21</v>
      </c>
      <c r="F1100" s="209" t="s">
        <v>723</v>
      </c>
      <c r="G1100" s="206"/>
      <c r="H1100" s="210" t="s">
        <v>21</v>
      </c>
      <c r="I1100" s="211"/>
      <c r="J1100" s="206"/>
      <c r="K1100" s="206"/>
      <c r="L1100" s="212"/>
      <c r="M1100" s="213"/>
      <c r="N1100" s="214"/>
      <c r="O1100" s="214"/>
      <c r="P1100" s="214"/>
      <c r="Q1100" s="214"/>
      <c r="R1100" s="214"/>
      <c r="S1100" s="214"/>
      <c r="T1100" s="215"/>
      <c r="AT1100" s="216" t="s">
        <v>183</v>
      </c>
      <c r="AU1100" s="216" t="s">
        <v>82</v>
      </c>
      <c r="AV1100" s="11" t="s">
        <v>80</v>
      </c>
      <c r="AW1100" s="11" t="s">
        <v>35</v>
      </c>
      <c r="AX1100" s="11" t="s">
        <v>72</v>
      </c>
      <c r="AY1100" s="216" t="s">
        <v>173</v>
      </c>
    </row>
    <row r="1101" spans="2:51" s="11" customFormat="1" ht="13.5">
      <c r="B1101" s="205"/>
      <c r="C1101" s="206"/>
      <c r="D1101" s="207" t="s">
        <v>183</v>
      </c>
      <c r="E1101" s="208" t="s">
        <v>21</v>
      </c>
      <c r="F1101" s="209" t="s">
        <v>702</v>
      </c>
      <c r="G1101" s="206"/>
      <c r="H1101" s="210" t="s">
        <v>21</v>
      </c>
      <c r="I1101" s="211"/>
      <c r="J1101" s="206"/>
      <c r="K1101" s="206"/>
      <c r="L1101" s="212"/>
      <c r="M1101" s="213"/>
      <c r="N1101" s="214"/>
      <c r="O1101" s="214"/>
      <c r="P1101" s="214"/>
      <c r="Q1101" s="214"/>
      <c r="R1101" s="214"/>
      <c r="S1101" s="214"/>
      <c r="T1101" s="215"/>
      <c r="AT1101" s="216" t="s">
        <v>183</v>
      </c>
      <c r="AU1101" s="216" t="s">
        <v>82</v>
      </c>
      <c r="AV1101" s="11" t="s">
        <v>80</v>
      </c>
      <c r="AW1101" s="11" t="s">
        <v>35</v>
      </c>
      <c r="AX1101" s="11" t="s">
        <v>72</v>
      </c>
      <c r="AY1101" s="216" t="s">
        <v>173</v>
      </c>
    </row>
    <row r="1102" spans="2:51" s="11" customFormat="1" ht="13.5">
      <c r="B1102" s="205"/>
      <c r="C1102" s="206"/>
      <c r="D1102" s="207" t="s">
        <v>183</v>
      </c>
      <c r="E1102" s="208" t="s">
        <v>21</v>
      </c>
      <c r="F1102" s="209" t="s">
        <v>1285</v>
      </c>
      <c r="G1102" s="206"/>
      <c r="H1102" s="210" t="s">
        <v>21</v>
      </c>
      <c r="I1102" s="211"/>
      <c r="J1102" s="206"/>
      <c r="K1102" s="206"/>
      <c r="L1102" s="212"/>
      <c r="M1102" s="213"/>
      <c r="N1102" s="214"/>
      <c r="O1102" s="214"/>
      <c r="P1102" s="214"/>
      <c r="Q1102" s="214"/>
      <c r="R1102" s="214"/>
      <c r="S1102" s="214"/>
      <c r="T1102" s="215"/>
      <c r="AT1102" s="216" t="s">
        <v>183</v>
      </c>
      <c r="AU1102" s="216" t="s">
        <v>82</v>
      </c>
      <c r="AV1102" s="11" t="s">
        <v>80</v>
      </c>
      <c r="AW1102" s="11" t="s">
        <v>35</v>
      </c>
      <c r="AX1102" s="11" t="s">
        <v>72</v>
      </c>
      <c r="AY1102" s="216" t="s">
        <v>173</v>
      </c>
    </row>
    <row r="1103" spans="2:51" s="12" customFormat="1" ht="13.5">
      <c r="B1103" s="217"/>
      <c r="C1103" s="218"/>
      <c r="D1103" s="207" t="s">
        <v>183</v>
      </c>
      <c r="E1103" s="219" t="s">
        <v>21</v>
      </c>
      <c r="F1103" s="220" t="s">
        <v>1286</v>
      </c>
      <c r="G1103" s="218"/>
      <c r="H1103" s="221">
        <v>5.757</v>
      </c>
      <c r="I1103" s="222"/>
      <c r="J1103" s="218"/>
      <c r="K1103" s="218"/>
      <c r="L1103" s="223"/>
      <c r="M1103" s="224"/>
      <c r="N1103" s="225"/>
      <c r="O1103" s="225"/>
      <c r="P1103" s="225"/>
      <c r="Q1103" s="225"/>
      <c r="R1103" s="225"/>
      <c r="S1103" s="225"/>
      <c r="T1103" s="226"/>
      <c r="AT1103" s="227" t="s">
        <v>183</v>
      </c>
      <c r="AU1103" s="227" t="s">
        <v>82</v>
      </c>
      <c r="AV1103" s="12" t="s">
        <v>82</v>
      </c>
      <c r="AW1103" s="12" t="s">
        <v>35</v>
      </c>
      <c r="AX1103" s="12" t="s">
        <v>72</v>
      </c>
      <c r="AY1103" s="227" t="s">
        <v>173</v>
      </c>
    </row>
    <row r="1104" spans="2:51" s="11" customFormat="1" ht="13.5">
      <c r="B1104" s="205"/>
      <c r="C1104" s="206"/>
      <c r="D1104" s="207" t="s">
        <v>183</v>
      </c>
      <c r="E1104" s="208" t="s">
        <v>21</v>
      </c>
      <c r="F1104" s="209" t="s">
        <v>723</v>
      </c>
      <c r="G1104" s="206"/>
      <c r="H1104" s="210" t="s">
        <v>21</v>
      </c>
      <c r="I1104" s="211"/>
      <c r="J1104" s="206"/>
      <c r="K1104" s="206"/>
      <c r="L1104" s="212"/>
      <c r="M1104" s="213"/>
      <c r="N1104" s="214"/>
      <c r="O1104" s="214"/>
      <c r="P1104" s="214"/>
      <c r="Q1104" s="214"/>
      <c r="R1104" s="214"/>
      <c r="S1104" s="214"/>
      <c r="T1104" s="215"/>
      <c r="AT1104" s="216" t="s">
        <v>183</v>
      </c>
      <c r="AU1104" s="216" t="s">
        <v>82</v>
      </c>
      <c r="AV1104" s="11" t="s">
        <v>80</v>
      </c>
      <c r="AW1104" s="11" t="s">
        <v>35</v>
      </c>
      <c r="AX1104" s="11" t="s">
        <v>72</v>
      </c>
      <c r="AY1104" s="216" t="s">
        <v>173</v>
      </c>
    </row>
    <row r="1105" spans="2:51" s="11" customFormat="1" ht="13.5">
      <c r="B1105" s="205"/>
      <c r="C1105" s="206"/>
      <c r="D1105" s="207" t="s">
        <v>183</v>
      </c>
      <c r="E1105" s="208" t="s">
        <v>21</v>
      </c>
      <c r="F1105" s="209" t="s">
        <v>725</v>
      </c>
      <c r="G1105" s="206"/>
      <c r="H1105" s="210" t="s">
        <v>21</v>
      </c>
      <c r="I1105" s="211"/>
      <c r="J1105" s="206"/>
      <c r="K1105" s="206"/>
      <c r="L1105" s="212"/>
      <c r="M1105" s="213"/>
      <c r="N1105" s="214"/>
      <c r="O1105" s="214"/>
      <c r="P1105" s="214"/>
      <c r="Q1105" s="214"/>
      <c r="R1105" s="214"/>
      <c r="S1105" s="214"/>
      <c r="T1105" s="215"/>
      <c r="AT1105" s="216" t="s">
        <v>183</v>
      </c>
      <c r="AU1105" s="216" t="s">
        <v>82</v>
      </c>
      <c r="AV1105" s="11" t="s">
        <v>80</v>
      </c>
      <c r="AW1105" s="11" t="s">
        <v>35</v>
      </c>
      <c r="AX1105" s="11" t="s">
        <v>72</v>
      </c>
      <c r="AY1105" s="216" t="s">
        <v>173</v>
      </c>
    </row>
    <row r="1106" spans="2:51" s="11" customFormat="1" ht="13.5">
      <c r="B1106" s="205"/>
      <c r="C1106" s="206"/>
      <c r="D1106" s="207" t="s">
        <v>183</v>
      </c>
      <c r="E1106" s="208" t="s">
        <v>21</v>
      </c>
      <c r="F1106" s="209" t="s">
        <v>1285</v>
      </c>
      <c r="G1106" s="206"/>
      <c r="H1106" s="210" t="s">
        <v>21</v>
      </c>
      <c r="I1106" s="211"/>
      <c r="J1106" s="206"/>
      <c r="K1106" s="206"/>
      <c r="L1106" s="212"/>
      <c r="M1106" s="213"/>
      <c r="N1106" s="214"/>
      <c r="O1106" s="214"/>
      <c r="P1106" s="214"/>
      <c r="Q1106" s="214"/>
      <c r="R1106" s="214"/>
      <c r="S1106" s="214"/>
      <c r="T1106" s="215"/>
      <c r="AT1106" s="216" t="s">
        <v>183</v>
      </c>
      <c r="AU1106" s="216" t="s">
        <v>82</v>
      </c>
      <c r="AV1106" s="11" t="s">
        <v>80</v>
      </c>
      <c r="AW1106" s="11" t="s">
        <v>35</v>
      </c>
      <c r="AX1106" s="11" t="s">
        <v>72</v>
      </c>
      <c r="AY1106" s="216" t="s">
        <v>173</v>
      </c>
    </row>
    <row r="1107" spans="2:51" s="12" customFormat="1" ht="13.5">
      <c r="B1107" s="217"/>
      <c r="C1107" s="218"/>
      <c r="D1107" s="207" t="s">
        <v>183</v>
      </c>
      <c r="E1107" s="219" t="s">
        <v>21</v>
      </c>
      <c r="F1107" s="220" t="s">
        <v>1287</v>
      </c>
      <c r="G1107" s="218"/>
      <c r="H1107" s="221">
        <v>6.527</v>
      </c>
      <c r="I1107" s="222"/>
      <c r="J1107" s="218"/>
      <c r="K1107" s="218"/>
      <c r="L1107" s="223"/>
      <c r="M1107" s="224"/>
      <c r="N1107" s="225"/>
      <c r="O1107" s="225"/>
      <c r="P1107" s="225"/>
      <c r="Q1107" s="225"/>
      <c r="R1107" s="225"/>
      <c r="S1107" s="225"/>
      <c r="T1107" s="226"/>
      <c r="AT1107" s="227" t="s">
        <v>183</v>
      </c>
      <c r="AU1107" s="227" t="s">
        <v>82</v>
      </c>
      <c r="AV1107" s="12" t="s">
        <v>82</v>
      </c>
      <c r="AW1107" s="12" t="s">
        <v>35</v>
      </c>
      <c r="AX1107" s="12" t="s">
        <v>72</v>
      </c>
      <c r="AY1107" s="227" t="s">
        <v>173</v>
      </c>
    </row>
    <row r="1108" spans="2:51" s="11" customFormat="1" ht="13.5">
      <c r="B1108" s="205"/>
      <c r="C1108" s="206"/>
      <c r="D1108" s="207" t="s">
        <v>183</v>
      </c>
      <c r="E1108" s="208" t="s">
        <v>21</v>
      </c>
      <c r="F1108" s="209" t="s">
        <v>723</v>
      </c>
      <c r="G1108" s="206"/>
      <c r="H1108" s="210" t="s">
        <v>21</v>
      </c>
      <c r="I1108" s="211"/>
      <c r="J1108" s="206"/>
      <c r="K1108" s="206"/>
      <c r="L1108" s="212"/>
      <c r="M1108" s="213"/>
      <c r="N1108" s="214"/>
      <c r="O1108" s="214"/>
      <c r="P1108" s="214"/>
      <c r="Q1108" s="214"/>
      <c r="R1108" s="214"/>
      <c r="S1108" s="214"/>
      <c r="T1108" s="215"/>
      <c r="AT1108" s="216" t="s">
        <v>183</v>
      </c>
      <c r="AU1108" s="216" t="s">
        <v>82</v>
      </c>
      <c r="AV1108" s="11" t="s">
        <v>80</v>
      </c>
      <c r="AW1108" s="11" t="s">
        <v>35</v>
      </c>
      <c r="AX1108" s="11" t="s">
        <v>72</v>
      </c>
      <c r="AY1108" s="216" t="s">
        <v>173</v>
      </c>
    </row>
    <row r="1109" spans="2:51" s="11" customFormat="1" ht="13.5">
      <c r="B1109" s="205"/>
      <c r="C1109" s="206"/>
      <c r="D1109" s="207" t="s">
        <v>183</v>
      </c>
      <c r="E1109" s="208" t="s">
        <v>21</v>
      </c>
      <c r="F1109" s="209" t="s">
        <v>706</v>
      </c>
      <c r="G1109" s="206"/>
      <c r="H1109" s="210" t="s">
        <v>21</v>
      </c>
      <c r="I1109" s="211"/>
      <c r="J1109" s="206"/>
      <c r="K1109" s="206"/>
      <c r="L1109" s="212"/>
      <c r="M1109" s="213"/>
      <c r="N1109" s="214"/>
      <c r="O1109" s="214"/>
      <c r="P1109" s="214"/>
      <c r="Q1109" s="214"/>
      <c r="R1109" s="214"/>
      <c r="S1109" s="214"/>
      <c r="T1109" s="215"/>
      <c r="AT1109" s="216" t="s">
        <v>183</v>
      </c>
      <c r="AU1109" s="216" t="s">
        <v>82</v>
      </c>
      <c r="AV1109" s="11" t="s">
        <v>80</v>
      </c>
      <c r="AW1109" s="11" t="s">
        <v>35</v>
      </c>
      <c r="AX1109" s="11" t="s">
        <v>72</v>
      </c>
      <c r="AY1109" s="216" t="s">
        <v>173</v>
      </c>
    </row>
    <row r="1110" spans="2:51" s="11" customFormat="1" ht="13.5">
      <c r="B1110" s="205"/>
      <c r="C1110" s="206"/>
      <c r="D1110" s="207" t="s">
        <v>183</v>
      </c>
      <c r="E1110" s="208" t="s">
        <v>21</v>
      </c>
      <c r="F1110" s="209" t="s">
        <v>1285</v>
      </c>
      <c r="G1110" s="206"/>
      <c r="H1110" s="210" t="s">
        <v>21</v>
      </c>
      <c r="I1110" s="211"/>
      <c r="J1110" s="206"/>
      <c r="K1110" s="206"/>
      <c r="L1110" s="212"/>
      <c r="M1110" s="213"/>
      <c r="N1110" s="214"/>
      <c r="O1110" s="214"/>
      <c r="P1110" s="214"/>
      <c r="Q1110" s="214"/>
      <c r="R1110" s="214"/>
      <c r="S1110" s="214"/>
      <c r="T1110" s="215"/>
      <c r="AT1110" s="216" t="s">
        <v>183</v>
      </c>
      <c r="AU1110" s="216" t="s">
        <v>82</v>
      </c>
      <c r="AV1110" s="11" t="s">
        <v>80</v>
      </c>
      <c r="AW1110" s="11" t="s">
        <v>35</v>
      </c>
      <c r="AX1110" s="11" t="s">
        <v>72</v>
      </c>
      <c r="AY1110" s="216" t="s">
        <v>173</v>
      </c>
    </row>
    <row r="1111" spans="2:51" s="12" customFormat="1" ht="13.5">
      <c r="B1111" s="217"/>
      <c r="C1111" s="218"/>
      <c r="D1111" s="207" t="s">
        <v>183</v>
      </c>
      <c r="E1111" s="219" t="s">
        <v>21</v>
      </c>
      <c r="F1111" s="220" t="s">
        <v>1288</v>
      </c>
      <c r="G1111" s="218"/>
      <c r="H1111" s="221">
        <v>19.028</v>
      </c>
      <c r="I1111" s="222"/>
      <c r="J1111" s="218"/>
      <c r="K1111" s="218"/>
      <c r="L1111" s="223"/>
      <c r="M1111" s="224"/>
      <c r="N1111" s="225"/>
      <c r="O1111" s="225"/>
      <c r="P1111" s="225"/>
      <c r="Q1111" s="225"/>
      <c r="R1111" s="225"/>
      <c r="S1111" s="225"/>
      <c r="T1111" s="226"/>
      <c r="AT1111" s="227" t="s">
        <v>183</v>
      </c>
      <c r="AU1111" s="227" t="s">
        <v>82</v>
      </c>
      <c r="AV1111" s="12" t="s">
        <v>82</v>
      </c>
      <c r="AW1111" s="12" t="s">
        <v>35</v>
      </c>
      <c r="AX1111" s="12" t="s">
        <v>72</v>
      </c>
      <c r="AY1111" s="227" t="s">
        <v>173</v>
      </c>
    </row>
    <row r="1112" spans="2:51" s="11" customFormat="1" ht="13.5">
      <c r="B1112" s="205"/>
      <c r="C1112" s="206"/>
      <c r="D1112" s="207" t="s">
        <v>183</v>
      </c>
      <c r="E1112" s="208" t="s">
        <v>21</v>
      </c>
      <c r="F1112" s="209" t="s">
        <v>723</v>
      </c>
      <c r="G1112" s="206"/>
      <c r="H1112" s="210" t="s">
        <v>21</v>
      </c>
      <c r="I1112" s="211"/>
      <c r="J1112" s="206"/>
      <c r="K1112" s="206"/>
      <c r="L1112" s="212"/>
      <c r="M1112" s="213"/>
      <c r="N1112" s="214"/>
      <c r="O1112" s="214"/>
      <c r="P1112" s="214"/>
      <c r="Q1112" s="214"/>
      <c r="R1112" s="214"/>
      <c r="S1112" s="214"/>
      <c r="T1112" s="215"/>
      <c r="AT1112" s="216" t="s">
        <v>183</v>
      </c>
      <c r="AU1112" s="216" t="s">
        <v>82</v>
      </c>
      <c r="AV1112" s="11" t="s">
        <v>80</v>
      </c>
      <c r="AW1112" s="11" t="s">
        <v>35</v>
      </c>
      <c r="AX1112" s="11" t="s">
        <v>72</v>
      </c>
      <c r="AY1112" s="216" t="s">
        <v>173</v>
      </c>
    </row>
    <row r="1113" spans="2:51" s="11" customFormat="1" ht="13.5">
      <c r="B1113" s="205"/>
      <c r="C1113" s="206"/>
      <c r="D1113" s="207" t="s">
        <v>183</v>
      </c>
      <c r="E1113" s="208" t="s">
        <v>21</v>
      </c>
      <c r="F1113" s="209" t="s">
        <v>727</v>
      </c>
      <c r="G1113" s="206"/>
      <c r="H1113" s="210" t="s">
        <v>21</v>
      </c>
      <c r="I1113" s="211"/>
      <c r="J1113" s="206"/>
      <c r="K1113" s="206"/>
      <c r="L1113" s="212"/>
      <c r="M1113" s="213"/>
      <c r="N1113" s="214"/>
      <c r="O1113" s="214"/>
      <c r="P1113" s="214"/>
      <c r="Q1113" s="214"/>
      <c r="R1113" s="214"/>
      <c r="S1113" s="214"/>
      <c r="T1113" s="215"/>
      <c r="AT1113" s="216" t="s">
        <v>183</v>
      </c>
      <c r="AU1113" s="216" t="s">
        <v>82</v>
      </c>
      <c r="AV1113" s="11" t="s">
        <v>80</v>
      </c>
      <c r="AW1113" s="11" t="s">
        <v>35</v>
      </c>
      <c r="AX1113" s="11" t="s">
        <v>72</v>
      </c>
      <c r="AY1113" s="216" t="s">
        <v>173</v>
      </c>
    </row>
    <row r="1114" spans="2:51" s="11" customFormat="1" ht="13.5">
      <c r="B1114" s="205"/>
      <c r="C1114" s="206"/>
      <c r="D1114" s="207" t="s">
        <v>183</v>
      </c>
      <c r="E1114" s="208" t="s">
        <v>21</v>
      </c>
      <c r="F1114" s="209" t="s">
        <v>1285</v>
      </c>
      <c r="G1114" s="206"/>
      <c r="H1114" s="210" t="s">
        <v>21</v>
      </c>
      <c r="I1114" s="211"/>
      <c r="J1114" s="206"/>
      <c r="K1114" s="206"/>
      <c r="L1114" s="212"/>
      <c r="M1114" s="213"/>
      <c r="N1114" s="214"/>
      <c r="O1114" s="214"/>
      <c r="P1114" s="214"/>
      <c r="Q1114" s="214"/>
      <c r="R1114" s="214"/>
      <c r="S1114" s="214"/>
      <c r="T1114" s="215"/>
      <c r="AT1114" s="216" t="s">
        <v>183</v>
      </c>
      <c r="AU1114" s="216" t="s">
        <v>82</v>
      </c>
      <c r="AV1114" s="11" t="s">
        <v>80</v>
      </c>
      <c r="AW1114" s="11" t="s">
        <v>35</v>
      </c>
      <c r="AX1114" s="11" t="s">
        <v>72</v>
      </c>
      <c r="AY1114" s="216" t="s">
        <v>173</v>
      </c>
    </row>
    <row r="1115" spans="2:51" s="12" customFormat="1" ht="13.5">
      <c r="B1115" s="217"/>
      <c r="C1115" s="218"/>
      <c r="D1115" s="207" t="s">
        <v>183</v>
      </c>
      <c r="E1115" s="219" t="s">
        <v>21</v>
      </c>
      <c r="F1115" s="220" t="s">
        <v>1289</v>
      </c>
      <c r="G1115" s="218"/>
      <c r="H1115" s="221">
        <v>59.232</v>
      </c>
      <c r="I1115" s="222"/>
      <c r="J1115" s="218"/>
      <c r="K1115" s="218"/>
      <c r="L1115" s="223"/>
      <c r="M1115" s="224"/>
      <c r="N1115" s="225"/>
      <c r="O1115" s="225"/>
      <c r="P1115" s="225"/>
      <c r="Q1115" s="225"/>
      <c r="R1115" s="225"/>
      <c r="S1115" s="225"/>
      <c r="T1115" s="226"/>
      <c r="AT1115" s="227" t="s">
        <v>183</v>
      </c>
      <c r="AU1115" s="227" t="s">
        <v>82</v>
      </c>
      <c r="AV1115" s="12" t="s">
        <v>82</v>
      </c>
      <c r="AW1115" s="12" t="s">
        <v>35</v>
      </c>
      <c r="AX1115" s="12" t="s">
        <v>72</v>
      </c>
      <c r="AY1115" s="227" t="s">
        <v>173</v>
      </c>
    </row>
    <row r="1116" spans="2:51" s="11" customFormat="1" ht="13.5">
      <c r="B1116" s="205"/>
      <c r="C1116" s="206"/>
      <c r="D1116" s="207" t="s">
        <v>183</v>
      </c>
      <c r="E1116" s="208" t="s">
        <v>21</v>
      </c>
      <c r="F1116" s="209" t="s">
        <v>723</v>
      </c>
      <c r="G1116" s="206"/>
      <c r="H1116" s="210" t="s">
        <v>21</v>
      </c>
      <c r="I1116" s="211"/>
      <c r="J1116" s="206"/>
      <c r="K1116" s="206"/>
      <c r="L1116" s="212"/>
      <c r="M1116" s="213"/>
      <c r="N1116" s="214"/>
      <c r="O1116" s="214"/>
      <c r="P1116" s="214"/>
      <c r="Q1116" s="214"/>
      <c r="R1116" s="214"/>
      <c r="S1116" s="214"/>
      <c r="T1116" s="215"/>
      <c r="AT1116" s="216" t="s">
        <v>183</v>
      </c>
      <c r="AU1116" s="216" t="s">
        <v>82</v>
      </c>
      <c r="AV1116" s="11" t="s">
        <v>80</v>
      </c>
      <c r="AW1116" s="11" t="s">
        <v>35</v>
      </c>
      <c r="AX1116" s="11" t="s">
        <v>72</v>
      </c>
      <c r="AY1116" s="216" t="s">
        <v>173</v>
      </c>
    </row>
    <row r="1117" spans="2:51" s="11" customFormat="1" ht="13.5">
      <c r="B1117" s="205"/>
      <c r="C1117" s="206"/>
      <c r="D1117" s="207" t="s">
        <v>183</v>
      </c>
      <c r="E1117" s="208" t="s">
        <v>21</v>
      </c>
      <c r="F1117" s="209" t="s">
        <v>694</v>
      </c>
      <c r="G1117" s="206"/>
      <c r="H1117" s="210" t="s">
        <v>21</v>
      </c>
      <c r="I1117" s="211"/>
      <c r="J1117" s="206"/>
      <c r="K1117" s="206"/>
      <c r="L1117" s="212"/>
      <c r="M1117" s="213"/>
      <c r="N1117" s="214"/>
      <c r="O1117" s="214"/>
      <c r="P1117" s="214"/>
      <c r="Q1117" s="214"/>
      <c r="R1117" s="214"/>
      <c r="S1117" s="214"/>
      <c r="T1117" s="215"/>
      <c r="AT1117" s="216" t="s">
        <v>183</v>
      </c>
      <c r="AU1117" s="216" t="s">
        <v>82</v>
      </c>
      <c r="AV1117" s="11" t="s">
        <v>80</v>
      </c>
      <c r="AW1117" s="11" t="s">
        <v>35</v>
      </c>
      <c r="AX1117" s="11" t="s">
        <v>72</v>
      </c>
      <c r="AY1117" s="216" t="s">
        <v>173</v>
      </c>
    </row>
    <row r="1118" spans="2:51" s="11" customFormat="1" ht="13.5">
      <c r="B1118" s="205"/>
      <c r="C1118" s="206"/>
      <c r="D1118" s="207" t="s">
        <v>183</v>
      </c>
      <c r="E1118" s="208" t="s">
        <v>21</v>
      </c>
      <c r="F1118" s="209" t="s">
        <v>1285</v>
      </c>
      <c r="G1118" s="206"/>
      <c r="H1118" s="210" t="s">
        <v>21</v>
      </c>
      <c r="I1118" s="211"/>
      <c r="J1118" s="206"/>
      <c r="K1118" s="206"/>
      <c r="L1118" s="212"/>
      <c r="M1118" s="213"/>
      <c r="N1118" s="214"/>
      <c r="O1118" s="214"/>
      <c r="P1118" s="214"/>
      <c r="Q1118" s="214"/>
      <c r="R1118" s="214"/>
      <c r="S1118" s="214"/>
      <c r="T1118" s="215"/>
      <c r="AT1118" s="216" t="s">
        <v>183</v>
      </c>
      <c r="AU1118" s="216" t="s">
        <v>82</v>
      </c>
      <c r="AV1118" s="11" t="s">
        <v>80</v>
      </c>
      <c r="AW1118" s="11" t="s">
        <v>35</v>
      </c>
      <c r="AX1118" s="11" t="s">
        <v>72</v>
      </c>
      <c r="AY1118" s="216" t="s">
        <v>173</v>
      </c>
    </row>
    <row r="1119" spans="2:51" s="12" customFormat="1" ht="13.5">
      <c r="B1119" s="217"/>
      <c r="C1119" s="218"/>
      <c r="D1119" s="207" t="s">
        <v>183</v>
      </c>
      <c r="E1119" s="219" t="s">
        <v>21</v>
      </c>
      <c r="F1119" s="220" t="s">
        <v>1290</v>
      </c>
      <c r="G1119" s="218"/>
      <c r="H1119" s="221">
        <v>19.429</v>
      </c>
      <c r="I1119" s="222"/>
      <c r="J1119" s="218"/>
      <c r="K1119" s="218"/>
      <c r="L1119" s="223"/>
      <c r="M1119" s="224"/>
      <c r="N1119" s="225"/>
      <c r="O1119" s="225"/>
      <c r="P1119" s="225"/>
      <c r="Q1119" s="225"/>
      <c r="R1119" s="225"/>
      <c r="S1119" s="225"/>
      <c r="T1119" s="226"/>
      <c r="AT1119" s="227" t="s">
        <v>183</v>
      </c>
      <c r="AU1119" s="227" t="s">
        <v>82</v>
      </c>
      <c r="AV1119" s="12" t="s">
        <v>82</v>
      </c>
      <c r="AW1119" s="12" t="s">
        <v>35</v>
      </c>
      <c r="AX1119" s="12" t="s">
        <v>72</v>
      </c>
      <c r="AY1119" s="227" t="s">
        <v>173</v>
      </c>
    </row>
    <row r="1120" spans="2:51" s="11" customFormat="1" ht="13.5">
      <c r="B1120" s="205"/>
      <c r="C1120" s="206"/>
      <c r="D1120" s="207" t="s">
        <v>183</v>
      </c>
      <c r="E1120" s="208" t="s">
        <v>21</v>
      </c>
      <c r="F1120" s="209" t="s">
        <v>723</v>
      </c>
      <c r="G1120" s="206"/>
      <c r="H1120" s="210" t="s">
        <v>21</v>
      </c>
      <c r="I1120" s="211"/>
      <c r="J1120" s="206"/>
      <c r="K1120" s="206"/>
      <c r="L1120" s="212"/>
      <c r="M1120" s="213"/>
      <c r="N1120" s="214"/>
      <c r="O1120" s="214"/>
      <c r="P1120" s="214"/>
      <c r="Q1120" s="214"/>
      <c r="R1120" s="214"/>
      <c r="S1120" s="214"/>
      <c r="T1120" s="215"/>
      <c r="AT1120" s="216" t="s">
        <v>183</v>
      </c>
      <c r="AU1120" s="216" t="s">
        <v>82</v>
      </c>
      <c r="AV1120" s="11" t="s">
        <v>80</v>
      </c>
      <c r="AW1120" s="11" t="s">
        <v>35</v>
      </c>
      <c r="AX1120" s="11" t="s">
        <v>72</v>
      </c>
      <c r="AY1120" s="216" t="s">
        <v>173</v>
      </c>
    </row>
    <row r="1121" spans="2:51" s="11" customFormat="1" ht="13.5">
      <c r="B1121" s="205"/>
      <c r="C1121" s="206"/>
      <c r="D1121" s="207" t="s">
        <v>183</v>
      </c>
      <c r="E1121" s="208" t="s">
        <v>21</v>
      </c>
      <c r="F1121" s="209" t="s">
        <v>709</v>
      </c>
      <c r="G1121" s="206"/>
      <c r="H1121" s="210" t="s">
        <v>21</v>
      </c>
      <c r="I1121" s="211"/>
      <c r="J1121" s="206"/>
      <c r="K1121" s="206"/>
      <c r="L1121" s="212"/>
      <c r="M1121" s="213"/>
      <c r="N1121" s="214"/>
      <c r="O1121" s="214"/>
      <c r="P1121" s="214"/>
      <c r="Q1121" s="214"/>
      <c r="R1121" s="214"/>
      <c r="S1121" s="214"/>
      <c r="T1121" s="215"/>
      <c r="AT1121" s="216" t="s">
        <v>183</v>
      </c>
      <c r="AU1121" s="216" t="s">
        <v>82</v>
      </c>
      <c r="AV1121" s="11" t="s">
        <v>80</v>
      </c>
      <c r="AW1121" s="11" t="s">
        <v>35</v>
      </c>
      <c r="AX1121" s="11" t="s">
        <v>72</v>
      </c>
      <c r="AY1121" s="216" t="s">
        <v>173</v>
      </c>
    </row>
    <row r="1122" spans="2:51" s="11" customFormat="1" ht="13.5">
      <c r="B1122" s="205"/>
      <c r="C1122" s="206"/>
      <c r="D1122" s="207" t="s">
        <v>183</v>
      </c>
      <c r="E1122" s="208" t="s">
        <v>21</v>
      </c>
      <c r="F1122" s="209" t="s">
        <v>1285</v>
      </c>
      <c r="G1122" s="206"/>
      <c r="H1122" s="210" t="s">
        <v>21</v>
      </c>
      <c r="I1122" s="211"/>
      <c r="J1122" s="206"/>
      <c r="K1122" s="206"/>
      <c r="L1122" s="212"/>
      <c r="M1122" s="213"/>
      <c r="N1122" s="214"/>
      <c r="O1122" s="214"/>
      <c r="P1122" s="214"/>
      <c r="Q1122" s="214"/>
      <c r="R1122" s="214"/>
      <c r="S1122" s="214"/>
      <c r="T1122" s="215"/>
      <c r="AT1122" s="216" t="s">
        <v>183</v>
      </c>
      <c r="AU1122" s="216" t="s">
        <v>82</v>
      </c>
      <c r="AV1122" s="11" t="s">
        <v>80</v>
      </c>
      <c r="AW1122" s="11" t="s">
        <v>35</v>
      </c>
      <c r="AX1122" s="11" t="s">
        <v>72</v>
      </c>
      <c r="AY1122" s="216" t="s">
        <v>173</v>
      </c>
    </row>
    <row r="1123" spans="2:51" s="12" customFormat="1" ht="13.5">
      <c r="B1123" s="217"/>
      <c r="C1123" s="218"/>
      <c r="D1123" s="207" t="s">
        <v>183</v>
      </c>
      <c r="E1123" s="219" t="s">
        <v>21</v>
      </c>
      <c r="F1123" s="220" t="s">
        <v>1291</v>
      </c>
      <c r="G1123" s="218"/>
      <c r="H1123" s="221">
        <v>38.004</v>
      </c>
      <c r="I1123" s="222"/>
      <c r="J1123" s="218"/>
      <c r="K1123" s="218"/>
      <c r="L1123" s="223"/>
      <c r="M1123" s="224"/>
      <c r="N1123" s="225"/>
      <c r="O1123" s="225"/>
      <c r="P1123" s="225"/>
      <c r="Q1123" s="225"/>
      <c r="R1123" s="225"/>
      <c r="S1123" s="225"/>
      <c r="T1123" s="226"/>
      <c r="AT1123" s="227" t="s">
        <v>183</v>
      </c>
      <c r="AU1123" s="227" t="s">
        <v>82</v>
      </c>
      <c r="AV1123" s="12" t="s">
        <v>82</v>
      </c>
      <c r="AW1123" s="12" t="s">
        <v>35</v>
      </c>
      <c r="AX1123" s="12" t="s">
        <v>72</v>
      </c>
      <c r="AY1123" s="227" t="s">
        <v>173</v>
      </c>
    </row>
    <row r="1124" spans="2:51" s="11" customFormat="1" ht="13.5">
      <c r="B1124" s="205"/>
      <c r="C1124" s="206"/>
      <c r="D1124" s="207" t="s">
        <v>183</v>
      </c>
      <c r="E1124" s="208" t="s">
        <v>21</v>
      </c>
      <c r="F1124" s="209" t="s">
        <v>723</v>
      </c>
      <c r="G1124" s="206"/>
      <c r="H1124" s="210" t="s">
        <v>21</v>
      </c>
      <c r="I1124" s="211"/>
      <c r="J1124" s="206"/>
      <c r="K1124" s="206"/>
      <c r="L1124" s="212"/>
      <c r="M1124" s="213"/>
      <c r="N1124" s="214"/>
      <c r="O1124" s="214"/>
      <c r="P1124" s="214"/>
      <c r="Q1124" s="214"/>
      <c r="R1124" s="214"/>
      <c r="S1124" s="214"/>
      <c r="T1124" s="215"/>
      <c r="AT1124" s="216" t="s">
        <v>183</v>
      </c>
      <c r="AU1124" s="216" t="s">
        <v>82</v>
      </c>
      <c r="AV1124" s="11" t="s">
        <v>80</v>
      </c>
      <c r="AW1124" s="11" t="s">
        <v>35</v>
      </c>
      <c r="AX1124" s="11" t="s">
        <v>72</v>
      </c>
      <c r="AY1124" s="216" t="s">
        <v>173</v>
      </c>
    </row>
    <row r="1125" spans="2:51" s="11" customFormat="1" ht="13.5">
      <c r="B1125" s="205"/>
      <c r="C1125" s="206"/>
      <c r="D1125" s="207" t="s">
        <v>183</v>
      </c>
      <c r="E1125" s="208" t="s">
        <v>21</v>
      </c>
      <c r="F1125" s="209" t="s">
        <v>312</v>
      </c>
      <c r="G1125" s="206"/>
      <c r="H1125" s="210" t="s">
        <v>21</v>
      </c>
      <c r="I1125" s="211"/>
      <c r="J1125" s="206"/>
      <c r="K1125" s="206"/>
      <c r="L1125" s="212"/>
      <c r="M1125" s="213"/>
      <c r="N1125" s="214"/>
      <c r="O1125" s="214"/>
      <c r="P1125" s="214"/>
      <c r="Q1125" s="214"/>
      <c r="R1125" s="214"/>
      <c r="S1125" s="214"/>
      <c r="T1125" s="215"/>
      <c r="AT1125" s="216" t="s">
        <v>183</v>
      </c>
      <c r="AU1125" s="216" t="s">
        <v>82</v>
      </c>
      <c r="AV1125" s="11" t="s">
        <v>80</v>
      </c>
      <c r="AW1125" s="11" t="s">
        <v>35</v>
      </c>
      <c r="AX1125" s="11" t="s">
        <v>72</v>
      </c>
      <c r="AY1125" s="216" t="s">
        <v>173</v>
      </c>
    </row>
    <row r="1126" spans="2:51" s="11" customFormat="1" ht="13.5">
      <c r="B1126" s="205"/>
      <c r="C1126" s="206"/>
      <c r="D1126" s="207" t="s">
        <v>183</v>
      </c>
      <c r="E1126" s="208" t="s">
        <v>21</v>
      </c>
      <c r="F1126" s="209" t="s">
        <v>1285</v>
      </c>
      <c r="G1126" s="206"/>
      <c r="H1126" s="210" t="s">
        <v>21</v>
      </c>
      <c r="I1126" s="211"/>
      <c r="J1126" s="206"/>
      <c r="K1126" s="206"/>
      <c r="L1126" s="212"/>
      <c r="M1126" s="213"/>
      <c r="N1126" s="214"/>
      <c r="O1126" s="214"/>
      <c r="P1126" s="214"/>
      <c r="Q1126" s="214"/>
      <c r="R1126" s="214"/>
      <c r="S1126" s="214"/>
      <c r="T1126" s="215"/>
      <c r="AT1126" s="216" t="s">
        <v>183</v>
      </c>
      <c r="AU1126" s="216" t="s">
        <v>82</v>
      </c>
      <c r="AV1126" s="11" t="s">
        <v>80</v>
      </c>
      <c r="AW1126" s="11" t="s">
        <v>35</v>
      </c>
      <c r="AX1126" s="11" t="s">
        <v>72</v>
      </c>
      <c r="AY1126" s="216" t="s">
        <v>173</v>
      </c>
    </row>
    <row r="1127" spans="2:51" s="12" customFormat="1" ht="13.5">
      <c r="B1127" s="217"/>
      <c r="C1127" s="218"/>
      <c r="D1127" s="207" t="s">
        <v>183</v>
      </c>
      <c r="E1127" s="219" t="s">
        <v>21</v>
      </c>
      <c r="F1127" s="220" t="s">
        <v>1292</v>
      </c>
      <c r="G1127" s="218"/>
      <c r="H1127" s="221">
        <v>63.863</v>
      </c>
      <c r="I1127" s="222"/>
      <c r="J1127" s="218"/>
      <c r="K1127" s="218"/>
      <c r="L1127" s="223"/>
      <c r="M1127" s="224"/>
      <c r="N1127" s="225"/>
      <c r="O1127" s="225"/>
      <c r="P1127" s="225"/>
      <c r="Q1127" s="225"/>
      <c r="R1127" s="225"/>
      <c r="S1127" s="225"/>
      <c r="T1127" s="226"/>
      <c r="AT1127" s="227" t="s">
        <v>183</v>
      </c>
      <c r="AU1127" s="227" t="s">
        <v>82</v>
      </c>
      <c r="AV1127" s="12" t="s">
        <v>82</v>
      </c>
      <c r="AW1127" s="12" t="s">
        <v>35</v>
      </c>
      <c r="AX1127" s="12" t="s">
        <v>72</v>
      </c>
      <c r="AY1127" s="227" t="s">
        <v>173</v>
      </c>
    </row>
    <row r="1128" spans="2:51" s="11" customFormat="1" ht="13.5">
      <c r="B1128" s="205"/>
      <c r="C1128" s="206"/>
      <c r="D1128" s="207" t="s">
        <v>183</v>
      </c>
      <c r="E1128" s="208" t="s">
        <v>21</v>
      </c>
      <c r="F1128" s="209" t="s">
        <v>723</v>
      </c>
      <c r="G1128" s="206"/>
      <c r="H1128" s="210" t="s">
        <v>21</v>
      </c>
      <c r="I1128" s="211"/>
      <c r="J1128" s="206"/>
      <c r="K1128" s="206"/>
      <c r="L1128" s="212"/>
      <c r="M1128" s="213"/>
      <c r="N1128" s="214"/>
      <c r="O1128" s="214"/>
      <c r="P1128" s="214"/>
      <c r="Q1128" s="214"/>
      <c r="R1128" s="214"/>
      <c r="S1128" s="214"/>
      <c r="T1128" s="215"/>
      <c r="AT1128" s="216" t="s">
        <v>183</v>
      </c>
      <c r="AU1128" s="216" t="s">
        <v>82</v>
      </c>
      <c r="AV1128" s="11" t="s">
        <v>80</v>
      </c>
      <c r="AW1128" s="11" t="s">
        <v>35</v>
      </c>
      <c r="AX1128" s="11" t="s">
        <v>72</v>
      </c>
      <c r="AY1128" s="216" t="s">
        <v>173</v>
      </c>
    </row>
    <row r="1129" spans="2:51" s="11" customFormat="1" ht="13.5">
      <c r="B1129" s="205"/>
      <c r="C1129" s="206"/>
      <c r="D1129" s="207" t="s">
        <v>183</v>
      </c>
      <c r="E1129" s="208" t="s">
        <v>21</v>
      </c>
      <c r="F1129" s="209" t="s">
        <v>309</v>
      </c>
      <c r="G1129" s="206"/>
      <c r="H1129" s="210" t="s">
        <v>21</v>
      </c>
      <c r="I1129" s="211"/>
      <c r="J1129" s="206"/>
      <c r="K1129" s="206"/>
      <c r="L1129" s="212"/>
      <c r="M1129" s="213"/>
      <c r="N1129" s="214"/>
      <c r="O1129" s="214"/>
      <c r="P1129" s="214"/>
      <c r="Q1129" s="214"/>
      <c r="R1129" s="214"/>
      <c r="S1129" s="214"/>
      <c r="T1129" s="215"/>
      <c r="AT1129" s="216" t="s">
        <v>183</v>
      </c>
      <c r="AU1129" s="216" t="s">
        <v>82</v>
      </c>
      <c r="AV1129" s="11" t="s">
        <v>80</v>
      </c>
      <c r="AW1129" s="11" t="s">
        <v>35</v>
      </c>
      <c r="AX1129" s="11" t="s">
        <v>72</v>
      </c>
      <c r="AY1129" s="216" t="s">
        <v>173</v>
      </c>
    </row>
    <row r="1130" spans="2:51" s="11" customFormat="1" ht="13.5">
      <c r="B1130" s="205"/>
      <c r="C1130" s="206"/>
      <c r="D1130" s="207" t="s">
        <v>183</v>
      </c>
      <c r="E1130" s="208" t="s">
        <v>21</v>
      </c>
      <c r="F1130" s="209" t="s">
        <v>1285</v>
      </c>
      <c r="G1130" s="206"/>
      <c r="H1130" s="210" t="s">
        <v>21</v>
      </c>
      <c r="I1130" s="211"/>
      <c r="J1130" s="206"/>
      <c r="K1130" s="206"/>
      <c r="L1130" s="212"/>
      <c r="M1130" s="213"/>
      <c r="N1130" s="214"/>
      <c r="O1130" s="214"/>
      <c r="P1130" s="214"/>
      <c r="Q1130" s="214"/>
      <c r="R1130" s="214"/>
      <c r="S1130" s="214"/>
      <c r="T1130" s="215"/>
      <c r="AT1130" s="216" t="s">
        <v>183</v>
      </c>
      <c r="AU1130" s="216" t="s">
        <v>82</v>
      </c>
      <c r="AV1130" s="11" t="s">
        <v>80</v>
      </c>
      <c r="AW1130" s="11" t="s">
        <v>35</v>
      </c>
      <c r="AX1130" s="11" t="s">
        <v>72</v>
      </c>
      <c r="AY1130" s="216" t="s">
        <v>173</v>
      </c>
    </row>
    <row r="1131" spans="2:51" s="12" customFormat="1" ht="13.5">
      <c r="B1131" s="217"/>
      <c r="C1131" s="218"/>
      <c r="D1131" s="207" t="s">
        <v>183</v>
      </c>
      <c r="E1131" s="219" t="s">
        <v>21</v>
      </c>
      <c r="F1131" s="220" t="s">
        <v>1293</v>
      </c>
      <c r="G1131" s="218"/>
      <c r="H1131" s="221">
        <v>18.442</v>
      </c>
      <c r="I1131" s="222"/>
      <c r="J1131" s="218"/>
      <c r="K1131" s="218"/>
      <c r="L1131" s="223"/>
      <c r="M1131" s="224"/>
      <c r="N1131" s="225"/>
      <c r="O1131" s="225"/>
      <c r="P1131" s="225"/>
      <c r="Q1131" s="225"/>
      <c r="R1131" s="225"/>
      <c r="S1131" s="225"/>
      <c r="T1131" s="226"/>
      <c r="AT1131" s="227" t="s">
        <v>183</v>
      </c>
      <c r="AU1131" s="227" t="s">
        <v>82</v>
      </c>
      <c r="AV1131" s="12" t="s">
        <v>82</v>
      </c>
      <c r="AW1131" s="12" t="s">
        <v>35</v>
      </c>
      <c r="AX1131" s="12" t="s">
        <v>72</v>
      </c>
      <c r="AY1131" s="227" t="s">
        <v>173</v>
      </c>
    </row>
    <row r="1132" spans="2:51" s="11" customFormat="1" ht="13.5">
      <c r="B1132" s="205"/>
      <c r="C1132" s="206"/>
      <c r="D1132" s="207" t="s">
        <v>183</v>
      </c>
      <c r="E1132" s="208" t="s">
        <v>21</v>
      </c>
      <c r="F1132" s="209" t="s">
        <v>723</v>
      </c>
      <c r="G1132" s="206"/>
      <c r="H1132" s="210" t="s">
        <v>21</v>
      </c>
      <c r="I1132" s="211"/>
      <c r="J1132" s="206"/>
      <c r="K1132" s="206"/>
      <c r="L1132" s="212"/>
      <c r="M1132" s="213"/>
      <c r="N1132" s="214"/>
      <c r="O1132" s="214"/>
      <c r="P1132" s="214"/>
      <c r="Q1132" s="214"/>
      <c r="R1132" s="214"/>
      <c r="S1132" s="214"/>
      <c r="T1132" s="215"/>
      <c r="AT1132" s="216" t="s">
        <v>183</v>
      </c>
      <c r="AU1132" s="216" t="s">
        <v>82</v>
      </c>
      <c r="AV1132" s="11" t="s">
        <v>80</v>
      </c>
      <c r="AW1132" s="11" t="s">
        <v>35</v>
      </c>
      <c r="AX1132" s="11" t="s">
        <v>72</v>
      </c>
      <c r="AY1132" s="216" t="s">
        <v>173</v>
      </c>
    </row>
    <row r="1133" spans="2:51" s="11" customFormat="1" ht="13.5">
      <c r="B1133" s="205"/>
      <c r="C1133" s="206"/>
      <c r="D1133" s="207" t="s">
        <v>183</v>
      </c>
      <c r="E1133" s="208" t="s">
        <v>21</v>
      </c>
      <c r="F1133" s="209" t="s">
        <v>226</v>
      </c>
      <c r="G1133" s="206"/>
      <c r="H1133" s="210" t="s">
        <v>21</v>
      </c>
      <c r="I1133" s="211"/>
      <c r="J1133" s="206"/>
      <c r="K1133" s="206"/>
      <c r="L1133" s="212"/>
      <c r="M1133" s="213"/>
      <c r="N1133" s="214"/>
      <c r="O1133" s="214"/>
      <c r="P1133" s="214"/>
      <c r="Q1133" s="214"/>
      <c r="R1133" s="214"/>
      <c r="S1133" s="214"/>
      <c r="T1133" s="215"/>
      <c r="AT1133" s="216" t="s">
        <v>183</v>
      </c>
      <c r="AU1133" s="216" t="s">
        <v>82</v>
      </c>
      <c r="AV1133" s="11" t="s">
        <v>80</v>
      </c>
      <c r="AW1133" s="11" t="s">
        <v>35</v>
      </c>
      <c r="AX1133" s="11" t="s">
        <v>72</v>
      </c>
      <c r="AY1133" s="216" t="s">
        <v>173</v>
      </c>
    </row>
    <row r="1134" spans="2:51" s="11" customFormat="1" ht="13.5">
      <c r="B1134" s="205"/>
      <c r="C1134" s="206"/>
      <c r="D1134" s="207" t="s">
        <v>183</v>
      </c>
      <c r="E1134" s="208" t="s">
        <v>21</v>
      </c>
      <c r="F1134" s="209" t="s">
        <v>1285</v>
      </c>
      <c r="G1134" s="206"/>
      <c r="H1134" s="210" t="s">
        <v>21</v>
      </c>
      <c r="I1134" s="211"/>
      <c r="J1134" s="206"/>
      <c r="K1134" s="206"/>
      <c r="L1134" s="212"/>
      <c r="M1134" s="213"/>
      <c r="N1134" s="214"/>
      <c r="O1134" s="214"/>
      <c r="P1134" s="214"/>
      <c r="Q1134" s="214"/>
      <c r="R1134" s="214"/>
      <c r="S1134" s="214"/>
      <c r="T1134" s="215"/>
      <c r="AT1134" s="216" t="s">
        <v>183</v>
      </c>
      <c r="AU1134" s="216" t="s">
        <v>82</v>
      </c>
      <c r="AV1134" s="11" t="s">
        <v>80</v>
      </c>
      <c r="AW1134" s="11" t="s">
        <v>35</v>
      </c>
      <c r="AX1134" s="11" t="s">
        <v>72</v>
      </c>
      <c r="AY1134" s="216" t="s">
        <v>173</v>
      </c>
    </row>
    <row r="1135" spans="2:51" s="12" customFormat="1" ht="13.5">
      <c r="B1135" s="217"/>
      <c r="C1135" s="218"/>
      <c r="D1135" s="207" t="s">
        <v>183</v>
      </c>
      <c r="E1135" s="219" t="s">
        <v>21</v>
      </c>
      <c r="F1135" s="220" t="s">
        <v>1294</v>
      </c>
      <c r="G1135" s="218"/>
      <c r="H1135" s="221">
        <v>39.822</v>
      </c>
      <c r="I1135" s="222"/>
      <c r="J1135" s="218"/>
      <c r="K1135" s="218"/>
      <c r="L1135" s="223"/>
      <c r="M1135" s="224"/>
      <c r="N1135" s="225"/>
      <c r="O1135" s="225"/>
      <c r="P1135" s="225"/>
      <c r="Q1135" s="225"/>
      <c r="R1135" s="225"/>
      <c r="S1135" s="225"/>
      <c r="T1135" s="226"/>
      <c r="AT1135" s="227" t="s">
        <v>183</v>
      </c>
      <c r="AU1135" s="227" t="s">
        <v>82</v>
      </c>
      <c r="AV1135" s="12" t="s">
        <v>82</v>
      </c>
      <c r="AW1135" s="12" t="s">
        <v>35</v>
      </c>
      <c r="AX1135" s="12" t="s">
        <v>72</v>
      </c>
      <c r="AY1135" s="227" t="s">
        <v>173</v>
      </c>
    </row>
    <row r="1136" spans="2:51" s="11" customFormat="1" ht="13.5">
      <c r="B1136" s="205"/>
      <c r="C1136" s="206"/>
      <c r="D1136" s="207" t="s">
        <v>183</v>
      </c>
      <c r="E1136" s="208" t="s">
        <v>21</v>
      </c>
      <c r="F1136" s="209" t="s">
        <v>723</v>
      </c>
      <c r="G1136" s="206"/>
      <c r="H1136" s="210" t="s">
        <v>21</v>
      </c>
      <c r="I1136" s="211"/>
      <c r="J1136" s="206"/>
      <c r="K1136" s="206"/>
      <c r="L1136" s="212"/>
      <c r="M1136" s="213"/>
      <c r="N1136" s="214"/>
      <c r="O1136" s="214"/>
      <c r="P1136" s="214"/>
      <c r="Q1136" s="214"/>
      <c r="R1136" s="214"/>
      <c r="S1136" s="214"/>
      <c r="T1136" s="215"/>
      <c r="AT1136" s="216" t="s">
        <v>183</v>
      </c>
      <c r="AU1136" s="216" t="s">
        <v>82</v>
      </c>
      <c r="AV1136" s="11" t="s">
        <v>80</v>
      </c>
      <c r="AW1136" s="11" t="s">
        <v>35</v>
      </c>
      <c r="AX1136" s="11" t="s">
        <v>72</v>
      </c>
      <c r="AY1136" s="216" t="s">
        <v>173</v>
      </c>
    </row>
    <row r="1137" spans="2:51" s="11" customFormat="1" ht="13.5">
      <c r="B1137" s="205"/>
      <c r="C1137" s="206"/>
      <c r="D1137" s="207" t="s">
        <v>183</v>
      </c>
      <c r="E1137" s="208" t="s">
        <v>21</v>
      </c>
      <c r="F1137" s="209" t="s">
        <v>848</v>
      </c>
      <c r="G1137" s="206"/>
      <c r="H1137" s="210" t="s">
        <v>21</v>
      </c>
      <c r="I1137" s="211"/>
      <c r="J1137" s="206"/>
      <c r="K1137" s="206"/>
      <c r="L1137" s="212"/>
      <c r="M1137" s="213"/>
      <c r="N1137" s="214"/>
      <c r="O1137" s="214"/>
      <c r="P1137" s="214"/>
      <c r="Q1137" s="214"/>
      <c r="R1137" s="214"/>
      <c r="S1137" s="214"/>
      <c r="T1137" s="215"/>
      <c r="AT1137" s="216" t="s">
        <v>183</v>
      </c>
      <c r="AU1137" s="216" t="s">
        <v>82</v>
      </c>
      <c r="AV1137" s="11" t="s">
        <v>80</v>
      </c>
      <c r="AW1137" s="11" t="s">
        <v>35</v>
      </c>
      <c r="AX1137" s="11" t="s">
        <v>72</v>
      </c>
      <c r="AY1137" s="216" t="s">
        <v>173</v>
      </c>
    </row>
    <row r="1138" spans="2:51" s="11" customFormat="1" ht="13.5">
      <c r="B1138" s="205"/>
      <c r="C1138" s="206"/>
      <c r="D1138" s="207" t="s">
        <v>183</v>
      </c>
      <c r="E1138" s="208" t="s">
        <v>21</v>
      </c>
      <c r="F1138" s="209" t="s">
        <v>1285</v>
      </c>
      <c r="G1138" s="206"/>
      <c r="H1138" s="210" t="s">
        <v>21</v>
      </c>
      <c r="I1138" s="211"/>
      <c r="J1138" s="206"/>
      <c r="K1138" s="206"/>
      <c r="L1138" s="212"/>
      <c r="M1138" s="213"/>
      <c r="N1138" s="214"/>
      <c r="O1138" s="214"/>
      <c r="P1138" s="214"/>
      <c r="Q1138" s="214"/>
      <c r="R1138" s="214"/>
      <c r="S1138" s="214"/>
      <c r="T1138" s="215"/>
      <c r="AT1138" s="216" t="s">
        <v>183</v>
      </c>
      <c r="AU1138" s="216" t="s">
        <v>82</v>
      </c>
      <c r="AV1138" s="11" t="s">
        <v>80</v>
      </c>
      <c r="AW1138" s="11" t="s">
        <v>35</v>
      </c>
      <c r="AX1138" s="11" t="s">
        <v>72</v>
      </c>
      <c r="AY1138" s="216" t="s">
        <v>173</v>
      </c>
    </row>
    <row r="1139" spans="2:51" s="12" customFormat="1" ht="13.5">
      <c r="B1139" s="217"/>
      <c r="C1139" s="218"/>
      <c r="D1139" s="207" t="s">
        <v>183</v>
      </c>
      <c r="E1139" s="219" t="s">
        <v>21</v>
      </c>
      <c r="F1139" s="220" t="s">
        <v>1250</v>
      </c>
      <c r="G1139" s="218"/>
      <c r="H1139" s="221">
        <v>22.975</v>
      </c>
      <c r="I1139" s="222"/>
      <c r="J1139" s="218"/>
      <c r="K1139" s="218"/>
      <c r="L1139" s="223"/>
      <c r="M1139" s="224"/>
      <c r="N1139" s="225"/>
      <c r="O1139" s="225"/>
      <c r="P1139" s="225"/>
      <c r="Q1139" s="225"/>
      <c r="R1139" s="225"/>
      <c r="S1139" s="225"/>
      <c r="T1139" s="226"/>
      <c r="AT1139" s="227" t="s">
        <v>183</v>
      </c>
      <c r="AU1139" s="227" t="s">
        <v>82</v>
      </c>
      <c r="AV1139" s="12" t="s">
        <v>82</v>
      </c>
      <c r="AW1139" s="12" t="s">
        <v>35</v>
      </c>
      <c r="AX1139" s="12" t="s">
        <v>72</v>
      </c>
      <c r="AY1139" s="227" t="s">
        <v>173</v>
      </c>
    </row>
    <row r="1140" spans="2:51" s="11" customFormat="1" ht="13.5">
      <c r="B1140" s="205"/>
      <c r="C1140" s="206"/>
      <c r="D1140" s="207" t="s">
        <v>183</v>
      </c>
      <c r="E1140" s="208" t="s">
        <v>21</v>
      </c>
      <c r="F1140" s="209" t="s">
        <v>723</v>
      </c>
      <c r="G1140" s="206"/>
      <c r="H1140" s="210" t="s">
        <v>21</v>
      </c>
      <c r="I1140" s="211"/>
      <c r="J1140" s="206"/>
      <c r="K1140" s="206"/>
      <c r="L1140" s="212"/>
      <c r="M1140" s="213"/>
      <c r="N1140" s="214"/>
      <c r="O1140" s="214"/>
      <c r="P1140" s="214"/>
      <c r="Q1140" s="214"/>
      <c r="R1140" s="214"/>
      <c r="S1140" s="214"/>
      <c r="T1140" s="215"/>
      <c r="AT1140" s="216" t="s">
        <v>183</v>
      </c>
      <c r="AU1140" s="216" t="s">
        <v>82</v>
      </c>
      <c r="AV1140" s="11" t="s">
        <v>80</v>
      </c>
      <c r="AW1140" s="11" t="s">
        <v>35</v>
      </c>
      <c r="AX1140" s="11" t="s">
        <v>72</v>
      </c>
      <c r="AY1140" s="216" t="s">
        <v>173</v>
      </c>
    </row>
    <row r="1141" spans="2:51" s="11" customFormat="1" ht="13.5">
      <c r="B1141" s="205"/>
      <c r="C1141" s="206"/>
      <c r="D1141" s="207" t="s">
        <v>183</v>
      </c>
      <c r="E1141" s="208" t="s">
        <v>21</v>
      </c>
      <c r="F1141" s="209" t="s">
        <v>413</v>
      </c>
      <c r="G1141" s="206"/>
      <c r="H1141" s="210" t="s">
        <v>21</v>
      </c>
      <c r="I1141" s="211"/>
      <c r="J1141" s="206"/>
      <c r="K1141" s="206"/>
      <c r="L1141" s="212"/>
      <c r="M1141" s="213"/>
      <c r="N1141" s="214"/>
      <c r="O1141" s="214"/>
      <c r="P1141" s="214"/>
      <c r="Q1141" s="214"/>
      <c r="R1141" s="214"/>
      <c r="S1141" s="214"/>
      <c r="T1141" s="215"/>
      <c r="AT1141" s="216" t="s">
        <v>183</v>
      </c>
      <c r="AU1141" s="216" t="s">
        <v>82</v>
      </c>
      <c r="AV1141" s="11" t="s">
        <v>80</v>
      </c>
      <c r="AW1141" s="11" t="s">
        <v>35</v>
      </c>
      <c r="AX1141" s="11" t="s">
        <v>72</v>
      </c>
      <c r="AY1141" s="216" t="s">
        <v>173</v>
      </c>
    </row>
    <row r="1142" spans="2:51" s="11" customFormat="1" ht="13.5">
      <c r="B1142" s="205"/>
      <c r="C1142" s="206"/>
      <c r="D1142" s="207" t="s">
        <v>183</v>
      </c>
      <c r="E1142" s="208" t="s">
        <v>21</v>
      </c>
      <c r="F1142" s="209" t="s">
        <v>1285</v>
      </c>
      <c r="G1142" s="206"/>
      <c r="H1142" s="210" t="s">
        <v>21</v>
      </c>
      <c r="I1142" s="211"/>
      <c r="J1142" s="206"/>
      <c r="K1142" s="206"/>
      <c r="L1142" s="212"/>
      <c r="M1142" s="213"/>
      <c r="N1142" s="214"/>
      <c r="O1142" s="214"/>
      <c r="P1142" s="214"/>
      <c r="Q1142" s="214"/>
      <c r="R1142" s="214"/>
      <c r="S1142" s="214"/>
      <c r="T1142" s="215"/>
      <c r="AT1142" s="216" t="s">
        <v>183</v>
      </c>
      <c r="AU1142" s="216" t="s">
        <v>82</v>
      </c>
      <c r="AV1142" s="11" t="s">
        <v>80</v>
      </c>
      <c r="AW1142" s="11" t="s">
        <v>35</v>
      </c>
      <c r="AX1142" s="11" t="s">
        <v>72</v>
      </c>
      <c r="AY1142" s="216" t="s">
        <v>173</v>
      </c>
    </row>
    <row r="1143" spans="2:51" s="12" customFormat="1" ht="13.5">
      <c r="B1143" s="217"/>
      <c r="C1143" s="218"/>
      <c r="D1143" s="207" t="s">
        <v>183</v>
      </c>
      <c r="E1143" s="219" t="s">
        <v>21</v>
      </c>
      <c r="F1143" s="220" t="s">
        <v>1295</v>
      </c>
      <c r="G1143" s="218"/>
      <c r="H1143" s="221">
        <v>60.102</v>
      </c>
      <c r="I1143" s="222"/>
      <c r="J1143" s="218"/>
      <c r="K1143" s="218"/>
      <c r="L1143" s="223"/>
      <c r="M1143" s="224"/>
      <c r="N1143" s="225"/>
      <c r="O1143" s="225"/>
      <c r="P1143" s="225"/>
      <c r="Q1143" s="225"/>
      <c r="R1143" s="225"/>
      <c r="S1143" s="225"/>
      <c r="T1143" s="226"/>
      <c r="AT1143" s="227" t="s">
        <v>183</v>
      </c>
      <c r="AU1143" s="227" t="s">
        <v>82</v>
      </c>
      <c r="AV1143" s="12" t="s">
        <v>82</v>
      </c>
      <c r="AW1143" s="12" t="s">
        <v>35</v>
      </c>
      <c r="AX1143" s="12" t="s">
        <v>72</v>
      </c>
      <c r="AY1143" s="227" t="s">
        <v>173</v>
      </c>
    </row>
    <row r="1144" spans="2:51" s="11" customFormat="1" ht="13.5">
      <c r="B1144" s="205"/>
      <c r="C1144" s="206"/>
      <c r="D1144" s="207" t="s">
        <v>183</v>
      </c>
      <c r="E1144" s="208" t="s">
        <v>21</v>
      </c>
      <c r="F1144" s="209" t="s">
        <v>723</v>
      </c>
      <c r="G1144" s="206"/>
      <c r="H1144" s="210" t="s">
        <v>21</v>
      </c>
      <c r="I1144" s="211"/>
      <c r="J1144" s="206"/>
      <c r="K1144" s="206"/>
      <c r="L1144" s="212"/>
      <c r="M1144" s="213"/>
      <c r="N1144" s="214"/>
      <c r="O1144" s="214"/>
      <c r="P1144" s="214"/>
      <c r="Q1144" s="214"/>
      <c r="R1144" s="214"/>
      <c r="S1144" s="214"/>
      <c r="T1144" s="215"/>
      <c r="AT1144" s="216" t="s">
        <v>183</v>
      </c>
      <c r="AU1144" s="216" t="s">
        <v>82</v>
      </c>
      <c r="AV1144" s="11" t="s">
        <v>80</v>
      </c>
      <c r="AW1144" s="11" t="s">
        <v>35</v>
      </c>
      <c r="AX1144" s="11" t="s">
        <v>72</v>
      </c>
      <c r="AY1144" s="216" t="s">
        <v>173</v>
      </c>
    </row>
    <row r="1145" spans="2:51" s="11" customFormat="1" ht="13.5">
      <c r="B1145" s="205"/>
      <c r="C1145" s="206"/>
      <c r="D1145" s="207" t="s">
        <v>183</v>
      </c>
      <c r="E1145" s="208" t="s">
        <v>21</v>
      </c>
      <c r="F1145" s="209" t="s">
        <v>235</v>
      </c>
      <c r="G1145" s="206"/>
      <c r="H1145" s="210" t="s">
        <v>21</v>
      </c>
      <c r="I1145" s="211"/>
      <c r="J1145" s="206"/>
      <c r="K1145" s="206"/>
      <c r="L1145" s="212"/>
      <c r="M1145" s="213"/>
      <c r="N1145" s="214"/>
      <c r="O1145" s="214"/>
      <c r="P1145" s="214"/>
      <c r="Q1145" s="214"/>
      <c r="R1145" s="214"/>
      <c r="S1145" s="214"/>
      <c r="T1145" s="215"/>
      <c r="AT1145" s="216" t="s">
        <v>183</v>
      </c>
      <c r="AU1145" s="216" t="s">
        <v>82</v>
      </c>
      <c r="AV1145" s="11" t="s">
        <v>80</v>
      </c>
      <c r="AW1145" s="11" t="s">
        <v>35</v>
      </c>
      <c r="AX1145" s="11" t="s">
        <v>72</v>
      </c>
      <c r="AY1145" s="216" t="s">
        <v>173</v>
      </c>
    </row>
    <row r="1146" spans="2:51" s="11" customFormat="1" ht="13.5">
      <c r="B1146" s="205"/>
      <c r="C1146" s="206"/>
      <c r="D1146" s="207" t="s">
        <v>183</v>
      </c>
      <c r="E1146" s="208" t="s">
        <v>21</v>
      </c>
      <c r="F1146" s="209" t="s">
        <v>1285</v>
      </c>
      <c r="G1146" s="206"/>
      <c r="H1146" s="210" t="s">
        <v>21</v>
      </c>
      <c r="I1146" s="211"/>
      <c r="J1146" s="206"/>
      <c r="K1146" s="206"/>
      <c r="L1146" s="212"/>
      <c r="M1146" s="213"/>
      <c r="N1146" s="214"/>
      <c r="O1146" s="214"/>
      <c r="P1146" s="214"/>
      <c r="Q1146" s="214"/>
      <c r="R1146" s="214"/>
      <c r="S1146" s="214"/>
      <c r="T1146" s="215"/>
      <c r="AT1146" s="216" t="s">
        <v>183</v>
      </c>
      <c r="AU1146" s="216" t="s">
        <v>82</v>
      </c>
      <c r="AV1146" s="11" t="s">
        <v>80</v>
      </c>
      <c r="AW1146" s="11" t="s">
        <v>35</v>
      </c>
      <c r="AX1146" s="11" t="s">
        <v>72</v>
      </c>
      <c r="AY1146" s="216" t="s">
        <v>173</v>
      </c>
    </row>
    <row r="1147" spans="2:51" s="12" customFormat="1" ht="13.5">
      <c r="B1147" s="217"/>
      <c r="C1147" s="218"/>
      <c r="D1147" s="207" t="s">
        <v>183</v>
      </c>
      <c r="E1147" s="219" t="s">
        <v>21</v>
      </c>
      <c r="F1147" s="220" t="s">
        <v>1252</v>
      </c>
      <c r="G1147" s="218"/>
      <c r="H1147" s="221">
        <v>79.494</v>
      </c>
      <c r="I1147" s="222"/>
      <c r="J1147" s="218"/>
      <c r="K1147" s="218"/>
      <c r="L1147" s="223"/>
      <c r="M1147" s="224"/>
      <c r="N1147" s="225"/>
      <c r="O1147" s="225"/>
      <c r="P1147" s="225"/>
      <c r="Q1147" s="225"/>
      <c r="R1147" s="225"/>
      <c r="S1147" s="225"/>
      <c r="T1147" s="226"/>
      <c r="AT1147" s="227" t="s">
        <v>183</v>
      </c>
      <c r="AU1147" s="227" t="s">
        <v>82</v>
      </c>
      <c r="AV1147" s="12" t="s">
        <v>82</v>
      </c>
      <c r="AW1147" s="12" t="s">
        <v>35</v>
      </c>
      <c r="AX1147" s="12" t="s">
        <v>72</v>
      </c>
      <c r="AY1147" s="227" t="s">
        <v>173</v>
      </c>
    </row>
    <row r="1148" spans="2:51" s="11" customFormat="1" ht="13.5">
      <c r="B1148" s="205"/>
      <c r="C1148" s="206"/>
      <c r="D1148" s="207" t="s">
        <v>183</v>
      </c>
      <c r="E1148" s="208" t="s">
        <v>21</v>
      </c>
      <c r="F1148" s="209" t="s">
        <v>723</v>
      </c>
      <c r="G1148" s="206"/>
      <c r="H1148" s="210" t="s">
        <v>21</v>
      </c>
      <c r="I1148" s="211"/>
      <c r="J1148" s="206"/>
      <c r="K1148" s="206"/>
      <c r="L1148" s="212"/>
      <c r="M1148" s="213"/>
      <c r="N1148" s="214"/>
      <c r="O1148" s="214"/>
      <c r="P1148" s="214"/>
      <c r="Q1148" s="214"/>
      <c r="R1148" s="214"/>
      <c r="S1148" s="214"/>
      <c r="T1148" s="215"/>
      <c r="AT1148" s="216" t="s">
        <v>183</v>
      </c>
      <c r="AU1148" s="216" t="s">
        <v>82</v>
      </c>
      <c r="AV1148" s="11" t="s">
        <v>80</v>
      </c>
      <c r="AW1148" s="11" t="s">
        <v>35</v>
      </c>
      <c r="AX1148" s="11" t="s">
        <v>72</v>
      </c>
      <c r="AY1148" s="216" t="s">
        <v>173</v>
      </c>
    </row>
    <row r="1149" spans="2:51" s="11" customFormat="1" ht="13.5">
      <c r="B1149" s="205"/>
      <c r="C1149" s="206"/>
      <c r="D1149" s="207" t="s">
        <v>183</v>
      </c>
      <c r="E1149" s="208" t="s">
        <v>21</v>
      </c>
      <c r="F1149" s="209" t="s">
        <v>418</v>
      </c>
      <c r="G1149" s="206"/>
      <c r="H1149" s="210" t="s">
        <v>21</v>
      </c>
      <c r="I1149" s="211"/>
      <c r="J1149" s="206"/>
      <c r="K1149" s="206"/>
      <c r="L1149" s="212"/>
      <c r="M1149" s="213"/>
      <c r="N1149" s="214"/>
      <c r="O1149" s="214"/>
      <c r="P1149" s="214"/>
      <c r="Q1149" s="214"/>
      <c r="R1149" s="214"/>
      <c r="S1149" s="214"/>
      <c r="T1149" s="215"/>
      <c r="AT1149" s="216" t="s">
        <v>183</v>
      </c>
      <c r="AU1149" s="216" t="s">
        <v>82</v>
      </c>
      <c r="AV1149" s="11" t="s">
        <v>80</v>
      </c>
      <c r="AW1149" s="11" t="s">
        <v>35</v>
      </c>
      <c r="AX1149" s="11" t="s">
        <v>72</v>
      </c>
      <c r="AY1149" s="216" t="s">
        <v>173</v>
      </c>
    </row>
    <row r="1150" spans="2:51" s="11" customFormat="1" ht="13.5">
      <c r="B1150" s="205"/>
      <c r="C1150" s="206"/>
      <c r="D1150" s="207" t="s">
        <v>183</v>
      </c>
      <c r="E1150" s="208" t="s">
        <v>21</v>
      </c>
      <c r="F1150" s="209" t="s">
        <v>1285</v>
      </c>
      <c r="G1150" s="206"/>
      <c r="H1150" s="210" t="s">
        <v>21</v>
      </c>
      <c r="I1150" s="211"/>
      <c r="J1150" s="206"/>
      <c r="K1150" s="206"/>
      <c r="L1150" s="212"/>
      <c r="M1150" s="213"/>
      <c r="N1150" s="214"/>
      <c r="O1150" s="214"/>
      <c r="P1150" s="214"/>
      <c r="Q1150" s="214"/>
      <c r="R1150" s="214"/>
      <c r="S1150" s="214"/>
      <c r="T1150" s="215"/>
      <c r="AT1150" s="216" t="s">
        <v>183</v>
      </c>
      <c r="AU1150" s="216" t="s">
        <v>82</v>
      </c>
      <c r="AV1150" s="11" t="s">
        <v>80</v>
      </c>
      <c r="AW1150" s="11" t="s">
        <v>35</v>
      </c>
      <c r="AX1150" s="11" t="s">
        <v>72</v>
      </c>
      <c r="AY1150" s="216" t="s">
        <v>173</v>
      </c>
    </row>
    <row r="1151" spans="2:51" s="12" customFormat="1" ht="13.5">
      <c r="B1151" s="217"/>
      <c r="C1151" s="218"/>
      <c r="D1151" s="207" t="s">
        <v>183</v>
      </c>
      <c r="E1151" s="219" t="s">
        <v>21</v>
      </c>
      <c r="F1151" s="220" t="s">
        <v>1253</v>
      </c>
      <c r="G1151" s="218"/>
      <c r="H1151" s="221">
        <v>37.262</v>
      </c>
      <c r="I1151" s="222"/>
      <c r="J1151" s="218"/>
      <c r="K1151" s="218"/>
      <c r="L1151" s="223"/>
      <c r="M1151" s="224"/>
      <c r="N1151" s="225"/>
      <c r="O1151" s="225"/>
      <c r="P1151" s="225"/>
      <c r="Q1151" s="225"/>
      <c r="R1151" s="225"/>
      <c r="S1151" s="225"/>
      <c r="T1151" s="226"/>
      <c r="AT1151" s="227" t="s">
        <v>183</v>
      </c>
      <c r="AU1151" s="227" t="s">
        <v>82</v>
      </c>
      <c r="AV1151" s="12" t="s">
        <v>82</v>
      </c>
      <c r="AW1151" s="12" t="s">
        <v>35</v>
      </c>
      <c r="AX1151" s="12" t="s">
        <v>72</v>
      </c>
      <c r="AY1151" s="227" t="s">
        <v>173</v>
      </c>
    </row>
    <row r="1152" spans="2:51" s="11" customFormat="1" ht="13.5">
      <c r="B1152" s="205"/>
      <c r="C1152" s="206"/>
      <c r="D1152" s="207" t="s">
        <v>183</v>
      </c>
      <c r="E1152" s="208" t="s">
        <v>21</v>
      </c>
      <c r="F1152" s="209" t="s">
        <v>723</v>
      </c>
      <c r="G1152" s="206"/>
      <c r="H1152" s="210" t="s">
        <v>21</v>
      </c>
      <c r="I1152" s="211"/>
      <c r="J1152" s="206"/>
      <c r="K1152" s="206"/>
      <c r="L1152" s="212"/>
      <c r="M1152" s="213"/>
      <c r="N1152" s="214"/>
      <c r="O1152" s="214"/>
      <c r="P1152" s="214"/>
      <c r="Q1152" s="214"/>
      <c r="R1152" s="214"/>
      <c r="S1152" s="214"/>
      <c r="T1152" s="215"/>
      <c r="AT1152" s="216" t="s">
        <v>183</v>
      </c>
      <c r="AU1152" s="216" t="s">
        <v>82</v>
      </c>
      <c r="AV1152" s="11" t="s">
        <v>80</v>
      </c>
      <c r="AW1152" s="11" t="s">
        <v>35</v>
      </c>
      <c r="AX1152" s="11" t="s">
        <v>72</v>
      </c>
      <c r="AY1152" s="216" t="s">
        <v>173</v>
      </c>
    </row>
    <row r="1153" spans="2:51" s="11" customFormat="1" ht="13.5">
      <c r="B1153" s="205"/>
      <c r="C1153" s="206"/>
      <c r="D1153" s="207" t="s">
        <v>183</v>
      </c>
      <c r="E1153" s="208" t="s">
        <v>21</v>
      </c>
      <c r="F1153" s="209" t="s">
        <v>420</v>
      </c>
      <c r="G1153" s="206"/>
      <c r="H1153" s="210" t="s">
        <v>21</v>
      </c>
      <c r="I1153" s="211"/>
      <c r="J1153" s="206"/>
      <c r="K1153" s="206"/>
      <c r="L1153" s="212"/>
      <c r="M1153" s="213"/>
      <c r="N1153" s="214"/>
      <c r="O1153" s="214"/>
      <c r="P1153" s="214"/>
      <c r="Q1153" s="214"/>
      <c r="R1153" s="214"/>
      <c r="S1153" s="214"/>
      <c r="T1153" s="215"/>
      <c r="AT1153" s="216" t="s">
        <v>183</v>
      </c>
      <c r="AU1153" s="216" t="s">
        <v>82</v>
      </c>
      <c r="AV1153" s="11" t="s">
        <v>80</v>
      </c>
      <c r="AW1153" s="11" t="s">
        <v>35</v>
      </c>
      <c r="AX1153" s="11" t="s">
        <v>72</v>
      </c>
      <c r="AY1153" s="216" t="s">
        <v>173</v>
      </c>
    </row>
    <row r="1154" spans="2:51" s="11" customFormat="1" ht="13.5">
      <c r="B1154" s="205"/>
      <c r="C1154" s="206"/>
      <c r="D1154" s="207" t="s">
        <v>183</v>
      </c>
      <c r="E1154" s="208" t="s">
        <v>21</v>
      </c>
      <c r="F1154" s="209" t="s">
        <v>1285</v>
      </c>
      <c r="G1154" s="206"/>
      <c r="H1154" s="210" t="s">
        <v>21</v>
      </c>
      <c r="I1154" s="211"/>
      <c r="J1154" s="206"/>
      <c r="K1154" s="206"/>
      <c r="L1154" s="212"/>
      <c r="M1154" s="213"/>
      <c r="N1154" s="214"/>
      <c r="O1154" s="214"/>
      <c r="P1154" s="214"/>
      <c r="Q1154" s="214"/>
      <c r="R1154" s="214"/>
      <c r="S1154" s="214"/>
      <c r="T1154" s="215"/>
      <c r="AT1154" s="216" t="s">
        <v>183</v>
      </c>
      <c r="AU1154" s="216" t="s">
        <v>82</v>
      </c>
      <c r="AV1154" s="11" t="s">
        <v>80</v>
      </c>
      <c r="AW1154" s="11" t="s">
        <v>35</v>
      </c>
      <c r="AX1154" s="11" t="s">
        <v>72</v>
      </c>
      <c r="AY1154" s="216" t="s">
        <v>173</v>
      </c>
    </row>
    <row r="1155" spans="2:51" s="12" customFormat="1" ht="13.5">
      <c r="B1155" s="217"/>
      <c r="C1155" s="218"/>
      <c r="D1155" s="207" t="s">
        <v>183</v>
      </c>
      <c r="E1155" s="219" t="s">
        <v>21</v>
      </c>
      <c r="F1155" s="220" t="s">
        <v>1254</v>
      </c>
      <c r="G1155" s="218"/>
      <c r="H1155" s="221">
        <v>37.32</v>
      </c>
      <c r="I1155" s="222"/>
      <c r="J1155" s="218"/>
      <c r="K1155" s="218"/>
      <c r="L1155" s="223"/>
      <c r="M1155" s="224"/>
      <c r="N1155" s="225"/>
      <c r="O1155" s="225"/>
      <c r="P1155" s="225"/>
      <c r="Q1155" s="225"/>
      <c r="R1155" s="225"/>
      <c r="S1155" s="225"/>
      <c r="T1155" s="226"/>
      <c r="AT1155" s="227" t="s">
        <v>183</v>
      </c>
      <c r="AU1155" s="227" t="s">
        <v>82</v>
      </c>
      <c r="AV1155" s="12" t="s">
        <v>82</v>
      </c>
      <c r="AW1155" s="12" t="s">
        <v>35</v>
      </c>
      <c r="AX1155" s="12" t="s">
        <v>72</v>
      </c>
      <c r="AY1155" s="227" t="s">
        <v>173</v>
      </c>
    </row>
    <row r="1156" spans="2:51" s="11" customFormat="1" ht="13.5">
      <c r="B1156" s="205"/>
      <c r="C1156" s="206"/>
      <c r="D1156" s="207" t="s">
        <v>183</v>
      </c>
      <c r="E1156" s="208" t="s">
        <v>21</v>
      </c>
      <c r="F1156" s="209" t="s">
        <v>723</v>
      </c>
      <c r="G1156" s="206"/>
      <c r="H1156" s="210" t="s">
        <v>21</v>
      </c>
      <c r="I1156" s="211"/>
      <c r="J1156" s="206"/>
      <c r="K1156" s="206"/>
      <c r="L1156" s="212"/>
      <c r="M1156" s="213"/>
      <c r="N1156" s="214"/>
      <c r="O1156" s="214"/>
      <c r="P1156" s="214"/>
      <c r="Q1156" s="214"/>
      <c r="R1156" s="214"/>
      <c r="S1156" s="214"/>
      <c r="T1156" s="215"/>
      <c r="AT1156" s="216" t="s">
        <v>183</v>
      </c>
      <c r="AU1156" s="216" t="s">
        <v>82</v>
      </c>
      <c r="AV1156" s="11" t="s">
        <v>80</v>
      </c>
      <c r="AW1156" s="11" t="s">
        <v>35</v>
      </c>
      <c r="AX1156" s="11" t="s">
        <v>72</v>
      </c>
      <c r="AY1156" s="216" t="s">
        <v>173</v>
      </c>
    </row>
    <row r="1157" spans="2:51" s="11" customFormat="1" ht="13.5">
      <c r="B1157" s="205"/>
      <c r="C1157" s="206"/>
      <c r="D1157" s="207" t="s">
        <v>183</v>
      </c>
      <c r="E1157" s="208" t="s">
        <v>21</v>
      </c>
      <c r="F1157" s="209" t="s">
        <v>352</v>
      </c>
      <c r="G1157" s="206"/>
      <c r="H1157" s="210" t="s">
        <v>21</v>
      </c>
      <c r="I1157" s="211"/>
      <c r="J1157" s="206"/>
      <c r="K1157" s="206"/>
      <c r="L1157" s="212"/>
      <c r="M1157" s="213"/>
      <c r="N1157" s="214"/>
      <c r="O1157" s="214"/>
      <c r="P1157" s="214"/>
      <c r="Q1157" s="214"/>
      <c r="R1157" s="214"/>
      <c r="S1157" s="214"/>
      <c r="T1157" s="215"/>
      <c r="AT1157" s="216" t="s">
        <v>183</v>
      </c>
      <c r="AU1157" s="216" t="s">
        <v>82</v>
      </c>
      <c r="AV1157" s="11" t="s">
        <v>80</v>
      </c>
      <c r="AW1157" s="11" t="s">
        <v>35</v>
      </c>
      <c r="AX1157" s="11" t="s">
        <v>72</v>
      </c>
      <c r="AY1157" s="216" t="s">
        <v>173</v>
      </c>
    </row>
    <row r="1158" spans="2:51" s="11" customFormat="1" ht="13.5">
      <c r="B1158" s="205"/>
      <c r="C1158" s="206"/>
      <c r="D1158" s="207" t="s">
        <v>183</v>
      </c>
      <c r="E1158" s="208" t="s">
        <v>21</v>
      </c>
      <c r="F1158" s="209" t="s">
        <v>1285</v>
      </c>
      <c r="G1158" s="206"/>
      <c r="H1158" s="210" t="s">
        <v>21</v>
      </c>
      <c r="I1158" s="211"/>
      <c r="J1158" s="206"/>
      <c r="K1158" s="206"/>
      <c r="L1158" s="212"/>
      <c r="M1158" s="213"/>
      <c r="N1158" s="214"/>
      <c r="O1158" s="214"/>
      <c r="P1158" s="214"/>
      <c r="Q1158" s="214"/>
      <c r="R1158" s="214"/>
      <c r="S1158" s="214"/>
      <c r="T1158" s="215"/>
      <c r="AT1158" s="216" t="s">
        <v>183</v>
      </c>
      <c r="AU1158" s="216" t="s">
        <v>82</v>
      </c>
      <c r="AV1158" s="11" t="s">
        <v>80</v>
      </c>
      <c r="AW1158" s="11" t="s">
        <v>35</v>
      </c>
      <c r="AX1158" s="11" t="s">
        <v>72</v>
      </c>
      <c r="AY1158" s="216" t="s">
        <v>173</v>
      </c>
    </row>
    <row r="1159" spans="2:51" s="12" customFormat="1" ht="13.5">
      <c r="B1159" s="217"/>
      <c r="C1159" s="218"/>
      <c r="D1159" s="207" t="s">
        <v>183</v>
      </c>
      <c r="E1159" s="219" t="s">
        <v>21</v>
      </c>
      <c r="F1159" s="220" t="s">
        <v>1093</v>
      </c>
      <c r="G1159" s="218"/>
      <c r="H1159" s="221">
        <v>190.688</v>
      </c>
      <c r="I1159" s="222"/>
      <c r="J1159" s="218"/>
      <c r="K1159" s="218"/>
      <c r="L1159" s="223"/>
      <c r="M1159" s="224"/>
      <c r="N1159" s="225"/>
      <c r="O1159" s="225"/>
      <c r="P1159" s="225"/>
      <c r="Q1159" s="225"/>
      <c r="R1159" s="225"/>
      <c r="S1159" s="225"/>
      <c r="T1159" s="226"/>
      <c r="AT1159" s="227" t="s">
        <v>183</v>
      </c>
      <c r="AU1159" s="227" t="s">
        <v>82</v>
      </c>
      <c r="AV1159" s="12" t="s">
        <v>82</v>
      </c>
      <c r="AW1159" s="12" t="s">
        <v>35</v>
      </c>
      <c r="AX1159" s="12" t="s">
        <v>72</v>
      </c>
      <c r="AY1159" s="227" t="s">
        <v>173</v>
      </c>
    </row>
    <row r="1160" spans="2:51" s="13" customFormat="1" ht="13.5">
      <c r="B1160" s="228"/>
      <c r="C1160" s="229"/>
      <c r="D1160" s="207" t="s">
        <v>183</v>
      </c>
      <c r="E1160" s="230" t="s">
        <v>21</v>
      </c>
      <c r="F1160" s="231" t="s">
        <v>188</v>
      </c>
      <c r="G1160" s="229"/>
      <c r="H1160" s="232">
        <v>697.945</v>
      </c>
      <c r="I1160" s="233"/>
      <c r="J1160" s="229"/>
      <c r="K1160" s="229"/>
      <c r="L1160" s="234"/>
      <c r="M1160" s="235"/>
      <c r="N1160" s="236"/>
      <c r="O1160" s="236"/>
      <c r="P1160" s="236"/>
      <c r="Q1160" s="236"/>
      <c r="R1160" s="236"/>
      <c r="S1160" s="236"/>
      <c r="T1160" s="237"/>
      <c r="AT1160" s="238" t="s">
        <v>183</v>
      </c>
      <c r="AU1160" s="238" t="s">
        <v>82</v>
      </c>
      <c r="AV1160" s="13" t="s">
        <v>189</v>
      </c>
      <c r="AW1160" s="13" t="s">
        <v>35</v>
      </c>
      <c r="AX1160" s="13" t="s">
        <v>72</v>
      </c>
      <c r="AY1160" s="238" t="s">
        <v>173</v>
      </c>
    </row>
    <row r="1161" spans="2:51" s="12" customFormat="1" ht="13.5">
      <c r="B1161" s="217"/>
      <c r="C1161" s="218"/>
      <c r="D1161" s="207" t="s">
        <v>183</v>
      </c>
      <c r="E1161" s="219" t="s">
        <v>21</v>
      </c>
      <c r="F1161" s="220" t="s">
        <v>21</v>
      </c>
      <c r="G1161" s="218"/>
      <c r="H1161" s="221">
        <v>0</v>
      </c>
      <c r="I1161" s="222"/>
      <c r="J1161" s="218"/>
      <c r="K1161" s="218"/>
      <c r="L1161" s="223"/>
      <c r="M1161" s="224"/>
      <c r="N1161" s="225"/>
      <c r="O1161" s="225"/>
      <c r="P1161" s="225"/>
      <c r="Q1161" s="225"/>
      <c r="R1161" s="225"/>
      <c r="S1161" s="225"/>
      <c r="T1161" s="226"/>
      <c r="AT1161" s="227" t="s">
        <v>183</v>
      </c>
      <c r="AU1161" s="227" t="s">
        <v>82</v>
      </c>
      <c r="AV1161" s="12" t="s">
        <v>82</v>
      </c>
      <c r="AW1161" s="12" t="s">
        <v>35</v>
      </c>
      <c r="AX1161" s="12" t="s">
        <v>72</v>
      </c>
      <c r="AY1161" s="227" t="s">
        <v>173</v>
      </c>
    </row>
    <row r="1162" spans="2:51" s="11" customFormat="1" ht="13.5">
      <c r="B1162" s="205"/>
      <c r="C1162" s="206"/>
      <c r="D1162" s="207" t="s">
        <v>183</v>
      </c>
      <c r="E1162" s="208" t="s">
        <v>21</v>
      </c>
      <c r="F1162" s="209" t="s">
        <v>1296</v>
      </c>
      <c r="G1162" s="206"/>
      <c r="H1162" s="210" t="s">
        <v>21</v>
      </c>
      <c r="I1162" s="211"/>
      <c r="J1162" s="206"/>
      <c r="K1162" s="206"/>
      <c r="L1162" s="212"/>
      <c r="M1162" s="213"/>
      <c r="N1162" s="214"/>
      <c r="O1162" s="214"/>
      <c r="P1162" s="214"/>
      <c r="Q1162" s="214"/>
      <c r="R1162" s="214"/>
      <c r="S1162" s="214"/>
      <c r="T1162" s="215"/>
      <c r="AT1162" s="216" t="s">
        <v>183</v>
      </c>
      <c r="AU1162" s="216" t="s">
        <v>82</v>
      </c>
      <c r="AV1162" s="11" t="s">
        <v>80</v>
      </c>
      <c r="AW1162" s="11" t="s">
        <v>35</v>
      </c>
      <c r="AX1162" s="11" t="s">
        <v>72</v>
      </c>
      <c r="AY1162" s="216" t="s">
        <v>173</v>
      </c>
    </row>
    <row r="1163" spans="2:51" s="11" customFormat="1" ht="13.5">
      <c r="B1163" s="205"/>
      <c r="C1163" s="206"/>
      <c r="D1163" s="207" t="s">
        <v>183</v>
      </c>
      <c r="E1163" s="208" t="s">
        <v>21</v>
      </c>
      <c r="F1163" s="209" t="s">
        <v>1082</v>
      </c>
      <c r="G1163" s="206"/>
      <c r="H1163" s="210" t="s">
        <v>21</v>
      </c>
      <c r="I1163" s="211"/>
      <c r="J1163" s="206"/>
      <c r="K1163" s="206"/>
      <c r="L1163" s="212"/>
      <c r="M1163" s="213"/>
      <c r="N1163" s="214"/>
      <c r="O1163" s="214"/>
      <c r="P1163" s="214"/>
      <c r="Q1163" s="214"/>
      <c r="R1163" s="214"/>
      <c r="S1163" s="214"/>
      <c r="T1163" s="215"/>
      <c r="AT1163" s="216" t="s">
        <v>183</v>
      </c>
      <c r="AU1163" s="216" t="s">
        <v>82</v>
      </c>
      <c r="AV1163" s="11" t="s">
        <v>80</v>
      </c>
      <c r="AW1163" s="11" t="s">
        <v>35</v>
      </c>
      <c r="AX1163" s="11" t="s">
        <v>72</v>
      </c>
      <c r="AY1163" s="216" t="s">
        <v>173</v>
      </c>
    </row>
    <row r="1164" spans="2:51" s="11" customFormat="1" ht="13.5">
      <c r="B1164" s="205"/>
      <c r="C1164" s="206"/>
      <c r="D1164" s="207" t="s">
        <v>183</v>
      </c>
      <c r="E1164" s="208" t="s">
        <v>21</v>
      </c>
      <c r="F1164" s="209" t="s">
        <v>1239</v>
      </c>
      <c r="G1164" s="206"/>
      <c r="H1164" s="210" t="s">
        <v>21</v>
      </c>
      <c r="I1164" s="211"/>
      <c r="J1164" s="206"/>
      <c r="K1164" s="206"/>
      <c r="L1164" s="212"/>
      <c r="M1164" s="213"/>
      <c r="N1164" s="214"/>
      <c r="O1164" s="214"/>
      <c r="P1164" s="214"/>
      <c r="Q1164" s="214"/>
      <c r="R1164" s="214"/>
      <c r="S1164" s="214"/>
      <c r="T1164" s="215"/>
      <c r="AT1164" s="216" t="s">
        <v>183</v>
      </c>
      <c r="AU1164" s="216" t="s">
        <v>82</v>
      </c>
      <c r="AV1164" s="11" t="s">
        <v>80</v>
      </c>
      <c r="AW1164" s="11" t="s">
        <v>35</v>
      </c>
      <c r="AX1164" s="11" t="s">
        <v>72</v>
      </c>
      <c r="AY1164" s="216" t="s">
        <v>173</v>
      </c>
    </row>
    <row r="1165" spans="2:51" s="12" customFormat="1" ht="13.5">
      <c r="B1165" s="217"/>
      <c r="C1165" s="218"/>
      <c r="D1165" s="207" t="s">
        <v>183</v>
      </c>
      <c r="E1165" s="219" t="s">
        <v>21</v>
      </c>
      <c r="F1165" s="220" t="s">
        <v>854</v>
      </c>
      <c r="G1165" s="218"/>
      <c r="H1165" s="221">
        <v>9.44</v>
      </c>
      <c r="I1165" s="222"/>
      <c r="J1165" s="218"/>
      <c r="K1165" s="218"/>
      <c r="L1165" s="223"/>
      <c r="M1165" s="224"/>
      <c r="N1165" s="225"/>
      <c r="O1165" s="225"/>
      <c r="P1165" s="225"/>
      <c r="Q1165" s="225"/>
      <c r="R1165" s="225"/>
      <c r="S1165" s="225"/>
      <c r="T1165" s="226"/>
      <c r="AT1165" s="227" t="s">
        <v>183</v>
      </c>
      <c r="AU1165" s="227" t="s">
        <v>82</v>
      </c>
      <c r="AV1165" s="12" t="s">
        <v>82</v>
      </c>
      <c r="AW1165" s="12" t="s">
        <v>35</v>
      </c>
      <c r="AX1165" s="12" t="s">
        <v>72</v>
      </c>
      <c r="AY1165" s="227" t="s">
        <v>173</v>
      </c>
    </row>
    <row r="1166" spans="2:51" s="12" customFormat="1" ht="13.5">
      <c r="B1166" s="217"/>
      <c r="C1166" s="218"/>
      <c r="D1166" s="207" t="s">
        <v>183</v>
      </c>
      <c r="E1166" s="219" t="s">
        <v>21</v>
      </c>
      <c r="F1166" s="220" t="s">
        <v>21</v>
      </c>
      <c r="G1166" s="218"/>
      <c r="H1166" s="221">
        <v>0</v>
      </c>
      <c r="I1166" s="222"/>
      <c r="J1166" s="218"/>
      <c r="K1166" s="218"/>
      <c r="L1166" s="223"/>
      <c r="M1166" s="224"/>
      <c r="N1166" s="225"/>
      <c r="O1166" s="225"/>
      <c r="P1166" s="225"/>
      <c r="Q1166" s="225"/>
      <c r="R1166" s="225"/>
      <c r="S1166" s="225"/>
      <c r="T1166" s="226"/>
      <c r="AT1166" s="227" t="s">
        <v>183</v>
      </c>
      <c r="AU1166" s="227" t="s">
        <v>82</v>
      </c>
      <c r="AV1166" s="12" t="s">
        <v>82</v>
      </c>
      <c r="AW1166" s="12" t="s">
        <v>35</v>
      </c>
      <c r="AX1166" s="12" t="s">
        <v>72</v>
      </c>
      <c r="AY1166" s="227" t="s">
        <v>173</v>
      </c>
    </row>
    <row r="1167" spans="2:51" s="11" customFormat="1" ht="13.5">
      <c r="B1167" s="205"/>
      <c r="C1167" s="206"/>
      <c r="D1167" s="207" t="s">
        <v>183</v>
      </c>
      <c r="E1167" s="208" t="s">
        <v>21</v>
      </c>
      <c r="F1167" s="209" t="s">
        <v>418</v>
      </c>
      <c r="G1167" s="206"/>
      <c r="H1167" s="210" t="s">
        <v>21</v>
      </c>
      <c r="I1167" s="211"/>
      <c r="J1167" s="206"/>
      <c r="K1167" s="206"/>
      <c r="L1167" s="212"/>
      <c r="M1167" s="213"/>
      <c r="N1167" s="214"/>
      <c r="O1167" s="214"/>
      <c r="P1167" s="214"/>
      <c r="Q1167" s="214"/>
      <c r="R1167" s="214"/>
      <c r="S1167" s="214"/>
      <c r="T1167" s="215"/>
      <c r="AT1167" s="216" t="s">
        <v>183</v>
      </c>
      <c r="AU1167" s="216" t="s">
        <v>82</v>
      </c>
      <c r="AV1167" s="11" t="s">
        <v>80</v>
      </c>
      <c r="AW1167" s="11" t="s">
        <v>35</v>
      </c>
      <c r="AX1167" s="11" t="s">
        <v>72</v>
      </c>
      <c r="AY1167" s="216" t="s">
        <v>173</v>
      </c>
    </row>
    <row r="1168" spans="2:51" s="11" customFormat="1" ht="13.5">
      <c r="B1168" s="205"/>
      <c r="C1168" s="206"/>
      <c r="D1168" s="207" t="s">
        <v>183</v>
      </c>
      <c r="E1168" s="208" t="s">
        <v>21</v>
      </c>
      <c r="F1168" s="209" t="s">
        <v>1296</v>
      </c>
      <c r="G1168" s="206"/>
      <c r="H1168" s="210" t="s">
        <v>21</v>
      </c>
      <c r="I1168" s="211"/>
      <c r="J1168" s="206"/>
      <c r="K1168" s="206"/>
      <c r="L1168" s="212"/>
      <c r="M1168" s="213"/>
      <c r="N1168" s="214"/>
      <c r="O1168" s="214"/>
      <c r="P1168" s="214"/>
      <c r="Q1168" s="214"/>
      <c r="R1168" s="214"/>
      <c r="S1168" s="214"/>
      <c r="T1168" s="215"/>
      <c r="AT1168" s="216" t="s">
        <v>183</v>
      </c>
      <c r="AU1168" s="216" t="s">
        <v>82</v>
      </c>
      <c r="AV1168" s="11" t="s">
        <v>80</v>
      </c>
      <c r="AW1168" s="11" t="s">
        <v>35</v>
      </c>
      <c r="AX1168" s="11" t="s">
        <v>72</v>
      </c>
      <c r="AY1168" s="216" t="s">
        <v>173</v>
      </c>
    </row>
    <row r="1169" spans="2:51" s="12" customFormat="1" ht="13.5">
      <c r="B1169" s="217"/>
      <c r="C1169" s="218"/>
      <c r="D1169" s="207" t="s">
        <v>183</v>
      </c>
      <c r="E1169" s="219" t="s">
        <v>21</v>
      </c>
      <c r="F1169" s="220" t="s">
        <v>844</v>
      </c>
      <c r="G1169" s="218"/>
      <c r="H1169" s="221">
        <v>9.51</v>
      </c>
      <c r="I1169" s="222"/>
      <c r="J1169" s="218"/>
      <c r="K1169" s="218"/>
      <c r="L1169" s="223"/>
      <c r="M1169" s="224"/>
      <c r="N1169" s="225"/>
      <c r="O1169" s="225"/>
      <c r="P1169" s="225"/>
      <c r="Q1169" s="225"/>
      <c r="R1169" s="225"/>
      <c r="S1169" s="225"/>
      <c r="T1169" s="226"/>
      <c r="AT1169" s="227" t="s">
        <v>183</v>
      </c>
      <c r="AU1169" s="227" t="s">
        <v>82</v>
      </c>
      <c r="AV1169" s="12" t="s">
        <v>82</v>
      </c>
      <c r="AW1169" s="12" t="s">
        <v>35</v>
      </c>
      <c r="AX1169" s="12" t="s">
        <v>72</v>
      </c>
      <c r="AY1169" s="227" t="s">
        <v>173</v>
      </c>
    </row>
    <row r="1170" spans="2:51" s="11" customFormat="1" ht="13.5">
      <c r="B1170" s="205"/>
      <c r="C1170" s="206"/>
      <c r="D1170" s="207" t="s">
        <v>183</v>
      </c>
      <c r="E1170" s="208" t="s">
        <v>21</v>
      </c>
      <c r="F1170" s="209" t="s">
        <v>301</v>
      </c>
      <c r="G1170" s="206"/>
      <c r="H1170" s="210" t="s">
        <v>21</v>
      </c>
      <c r="I1170" s="211"/>
      <c r="J1170" s="206"/>
      <c r="K1170" s="206"/>
      <c r="L1170" s="212"/>
      <c r="M1170" s="213"/>
      <c r="N1170" s="214"/>
      <c r="O1170" s="214"/>
      <c r="P1170" s="214"/>
      <c r="Q1170" s="214"/>
      <c r="R1170" s="214"/>
      <c r="S1170" s="214"/>
      <c r="T1170" s="215"/>
      <c r="AT1170" s="216" t="s">
        <v>183</v>
      </c>
      <c r="AU1170" s="216" t="s">
        <v>82</v>
      </c>
      <c r="AV1170" s="11" t="s">
        <v>80</v>
      </c>
      <c r="AW1170" s="11" t="s">
        <v>35</v>
      </c>
      <c r="AX1170" s="11" t="s">
        <v>72</v>
      </c>
      <c r="AY1170" s="216" t="s">
        <v>173</v>
      </c>
    </row>
    <row r="1171" spans="2:51" s="11" customFormat="1" ht="13.5">
      <c r="B1171" s="205"/>
      <c r="C1171" s="206"/>
      <c r="D1171" s="207" t="s">
        <v>183</v>
      </c>
      <c r="E1171" s="208" t="s">
        <v>21</v>
      </c>
      <c r="F1171" s="209" t="s">
        <v>1296</v>
      </c>
      <c r="G1171" s="206"/>
      <c r="H1171" s="210" t="s">
        <v>21</v>
      </c>
      <c r="I1171" s="211"/>
      <c r="J1171" s="206"/>
      <c r="K1171" s="206"/>
      <c r="L1171" s="212"/>
      <c r="M1171" s="213"/>
      <c r="N1171" s="214"/>
      <c r="O1171" s="214"/>
      <c r="P1171" s="214"/>
      <c r="Q1171" s="214"/>
      <c r="R1171" s="214"/>
      <c r="S1171" s="214"/>
      <c r="T1171" s="215"/>
      <c r="AT1171" s="216" t="s">
        <v>183</v>
      </c>
      <c r="AU1171" s="216" t="s">
        <v>82</v>
      </c>
      <c r="AV1171" s="11" t="s">
        <v>80</v>
      </c>
      <c r="AW1171" s="11" t="s">
        <v>35</v>
      </c>
      <c r="AX1171" s="11" t="s">
        <v>72</v>
      </c>
      <c r="AY1171" s="216" t="s">
        <v>173</v>
      </c>
    </row>
    <row r="1172" spans="2:51" s="12" customFormat="1" ht="13.5">
      <c r="B1172" s="217"/>
      <c r="C1172" s="218"/>
      <c r="D1172" s="207" t="s">
        <v>183</v>
      </c>
      <c r="E1172" s="219" t="s">
        <v>21</v>
      </c>
      <c r="F1172" s="220" t="s">
        <v>800</v>
      </c>
      <c r="G1172" s="218"/>
      <c r="H1172" s="221">
        <v>6.32</v>
      </c>
      <c r="I1172" s="222"/>
      <c r="J1172" s="218"/>
      <c r="K1172" s="218"/>
      <c r="L1172" s="223"/>
      <c r="M1172" s="224"/>
      <c r="N1172" s="225"/>
      <c r="O1172" s="225"/>
      <c r="P1172" s="225"/>
      <c r="Q1172" s="225"/>
      <c r="R1172" s="225"/>
      <c r="S1172" s="225"/>
      <c r="T1172" s="226"/>
      <c r="AT1172" s="227" t="s">
        <v>183</v>
      </c>
      <c r="AU1172" s="227" t="s">
        <v>82</v>
      </c>
      <c r="AV1172" s="12" t="s">
        <v>82</v>
      </c>
      <c r="AW1172" s="12" t="s">
        <v>35</v>
      </c>
      <c r="AX1172" s="12" t="s">
        <v>72</v>
      </c>
      <c r="AY1172" s="227" t="s">
        <v>173</v>
      </c>
    </row>
    <row r="1173" spans="2:51" s="11" customFormat="1" ht="13.5">
      <c r="B1173" s="205"/>
      <c r="C1173" s="206"/>
      <c r="D1173" s="207" t="s">
        <v>183</v>
      </c>
      <c r="E1173" s="208" t="s">
        <v>21</v>
      </c>
      <c r="F1173" s="209" t="s">
        <v>773</v>
      </c>
      <c r="G1173" s="206"/>
      <c r="H1173" s="210" t="s">
        <v>21</v>
      </c>
      <c r="I1173" s="211"/>
      <c r="J1173" s="206"/>
      <c r="K1173" s="206"/>
      <c r="L1173" s="212"/>
      <c r="M1173" s="213"/>
      <c r="N1173" s="214"/>
      <c r="O1173" s="214"/>
      <c r="P1173" s="214"/>
      <c r="Q1173" s="214"/>
      <c r="R1173" s="214"/>
      <c r="S1173" s="214"/>
      <c r="T1173" s="215"/>
      <c r="AT1173" s="216" t="s">
        <v>183</v>
      </c>
      <c r="AU1173" s="216" t="s">
        <v>82</v>
      </c>
      <c r="AV1173" s="11" t="s">
        <v>80</v>
      </c>
      <c r="AW1173" s="11" t="s">
        <v>35</v>
      </c>
      <c r="AX1173" s="11" t="s">
        <v>72</v>
      </c>
      <c r="AY1173" s="216" t="s">
        <v>173</v>
      </c>
    </row>
    <row r="1174" spans="2:51" s="11" customFormat="1" ht="13.5">
      <c r="B1174" s="205"/>
      <c r="C1174" s="206"/>
      <c r="D1174" s="207" t="s">
        <v>183</v>
      </c>
      <c r="E1174" s="208" t="s">
        <v>21</v>
      </c>
      <c r="F1174" s="209" t="s">
        <v>1296</v>
      </c>
      <c r="G1174" s="206"/>
      <c r="H1174" s="210" t="s">
        <v>21</v>
      </c>
      <c r="I1174" s="211"/>
      <c r="J1174" s="206"/>
      <c r="K1174" s="206"/>
      <c r="L1174" s="212"/>
      <c r="M1174" s="213"/>
      <c r="N1174" s="214"/>
      <c r="O1174" s="214"/>
      <c r="P1174" s="214"/>
      <c r="Q1174" s="214"/>
      <c r="R1174" s="214"/>
      <c r="S1174" s="214"/>
      <c r="T1174" s="215"/>
      <c r="AT1174" s="216" t="s">
        <v>183</v>
      </c>
      <c r="AU1174" s="216" t="s">
        <v>82</v>
      </c>
      <c r="AV1174" s="11" t="s">
        <v>80</v>
      </c>
      <c r="AW1174" s="11" t="s">
        <v>35</v>
      </c>
      <c r="AX1174" s="11" t="s">
        <v>72</v>
      </c>
      <c r="AY1174" s="216" t="s">
        <v>173</v>
      </c>
    </row>
    <row r="1175" spans="2:51" s="12" customFormat="1" ht="13.5">
      <c r="B1175" s="217"/>
      <c r="C1175" s="218"/>
      <c r="D1175" s="207" t="s">
        <v>183</v>
      </c>
      <c r="E1175" s="219" t="s">
        <v>21</v>
      </c>
      <c r="F1175" s="220" t="s">
        <v>801</v>
      </c>
      <c r="G1175" s="218"/>
      <c r="H1175" s="221">
        <v>5.09</v>
      </c>
      <c r="I1175" s="222"/>
      <c r="J1175" s="218"/>
      <c r="K1175" s="218"/>
      <c r="L1175" s="223"/>
      <c r="M1175" s="224"/>
      <c r="N1175" s="225"/>
      <c r="O1175" s="225"/>
      <c r="P1175" s="225"/>
      <c r="Q1175" s="225"/>
      <c r="R1175" s="225"/>
      <c r="S1175" s="225"/>
      <c r="T1175" s="226"/>
      <c r="AT1175" s="227" t="s">
        <v>183</v>
      </c>
      <c r="AU1175" s="227" t="s">
        <v>82</v>
      </c>
      <c r="AV1175" s="12" t="s">
        <v>82</v>
      </c>
      <c r="AW1175" s="12" t="s">
        <v>35</v>
      </c>
      <c r="AX1175" s="12" t="s">
        <v>72</v>
      </c>
      <c r="AY1175" s="227" t="s">
        <v>173</v>
      </c>
    </row>
    <row r="1176" spans="2:51" s="11" customFormat="1" ht="13.5">
      <c r="B1176" s="205"/>
      <c r="C1176" s="206"/>
      <c r="D1176" s="207" t="s">
        <v>183</v>
      </c>
      <c r="E1176" s="208" t="s">
        <v>21</v>
      </c>
      <c r="F1176" s="209" t="s">
        <v>212</v>
      </c>
      <c r="G1176" s="206"/>
      <c r="H1176" s="210" t="s">
        <v>21</v>
      </c>
      <c r="I1176" s="211"/>
      <c r="J1176" s="206"/>
      <c r="K1176" s="206"/>
      <c r="L1176" s="212"/>
      <c r="M1176" s="213"/>
      <c r="N1176" s="214"/>
      <c r="O1176" s="214"/>
      <c r="P1176" s="214"/>
      <c r="Q1176" s="214"/>
      <c r="R1176" s="214"/>
      <c r="S1176" s="214"/>
      <c r="T1176" s="215"/>
      <c r="AT1176" s="216" t="s">
        <v>183</v>
      </c>
      <c r="AU1176" s="216" t="s">
        <v>82</v>
      </c>
      <c r="AV1176" s="11" t="s">
        <v>80</v>
      </c>
      <c r="AW1176" s="11" t="s">
        <v>35</v>
      </c>
      <c r="AX1176" s="11" t="s">
        <v>72</v>
      </c>
      <c r="AY1176" s="216" t="s">
        <v>173</v>
      </c>
    </row>
    <row r="1177" spans="2:51" s="11" customFormat="1" ht="13.5">
      <c r="B1177" s="205"/>
      <c r="C1177" s="206"/>
      <c r="D1177" s="207" t="s">
        <v>183</v>
      </c>
      <c r="E1177" s="208" t="s">
        <v>21</v>
      </c>
      <c r="F1177" s="209" t="s">
        <v>1296</v>
      </c>
      <c r="G1177" s="206"/>
      <c r="H1177" s="210" t="s">
        <v>21</v>
      </c>
      <c r="I1177" s="211"/>
      <c r="J1177" s="206"/>
      <c r="K1177" s="206"/>
      <c r="L1177" s="212"/>
      <c r="M1177" s="213"/>
      <c r="N1177" s="214"/>
      <c r="O1177" s="214"/>
      <c r="P1177" s="214"/>
      <c r="Q1177" s="214"/>
      <c r="R1177" s="214"/>
      <c r="S1177" s="214"/>
      <c r="T1177" s="215"/>
      <c r="AT1177" s="216" t="s">
        <v>183</v>
      </c>
      <c r="AU1177" s="216" t="s">
        <v>82</v>
      </c>
      <c r="AV1177" s="11" t="s">
        <v>80</v>
      </c>
      <c r="AW1177" s="11" t="s">
        <v>35</v>
      </c>
      <c r="AX1177" s="11" t="s">
        <v>72</v>
      </c>
      <c r="AY1177" s="216" t="s">
        <v>173</v>
      </c>
    </row>
    <row r="1178" spans="2:51" s="12" customFormat="1" ht="13.5">
      <c r="B1178" s="217"/>
      <c r="C1178" s="218"/>
      <c r="D1178" s="207" t="s">
        <v>183</v>
      </c>
      <c r="E1178" s="219" t="s">
        <v>21</v>
      </c>
      <c r="F1178" s="220" t="s">
        <v>802</v>
      </c>
      <c r="G1178" s="218"/>
      <c r="H1178" s="221">
        <v>10.21</v>
      </c>
      <c r="I1178" s="222"/>
      <c r="J1178" s="218"/>
      <c r="K1178" s="218"/>
      <c r="L1178" s="223"/>
      <c r="M1178" s="224"/>
      <c r="N1178" s="225"/>
      <c r="O1178" s="225"/>
      <c r="P1178" s="225"/>
      <c r="Q1178" s="225"/>
      <c r="R1178" s="225"/>
      <c r="S1178" s="225"/>
      <c r="T1178" s="226"/>
      <c r="AT1178" s="227" t="s">
        <v>183</v>
      </c>
      <c r="AU1178" s="227" t="s">
        <v>82</v>
      </c>
      <c r="AV1178" s="12" t="s">
        <v>82</v>
      </c>
      <c r="AW1178" s="12" t="s">
        <v>35</v>
      </c>
      <c r="AX1178" s="12" t="s">
        <v>72</v>
      </c>
      <c r="AY1178" s="227" t="s">
        <v>173</v>
      </c>
    </row>
    <row r="1179" spans="2:51" s="11" customFormat="1" ht="13.5">
      <c r="B1179" s="205"/>
      <c r="C1179" s="206"/>
      <c r="D1179" s="207" t="s">
        <v>183</v>
      </c>
      <c r="E1179" s="208" t="s">
        <v>21</v>
      </c>
      <c r="F1179" s="209" t="s">
        <v>229</v>
      </c>
      <c r="G1179" s="206"/>
      <c r="H1179" s="210" t="s">
        <v>21</v>
      </c>
      <c r="I1179" s="211"/>
      <c r="J1179" s="206"/>
      <c r="K1179" s="206"/>
      <c r="L1179" s="212"/>
      <c r="M1179" s="213"/>
      <c r="N1179" s="214"/>
      <c r="O1179" s="214"/>
      <c r="P1179" s="214"/>
      <c r="Q1179" s="214"/>
      <c r="R1179" s="214"/>
      <c r="S1179" s="214"/>
      <c r="T1179" s="215"/>
      <c r="AT1179" s="216" t="s">
        <v>183</v>
      </c>
      <c r="AU1179" s="216" t="s">
        <v>82</v>
      </c>
      <c r="AV1179" s="11" t="s">
        <v>80</v>
      </c>
      <c r="AW1179" s="11" t="s">
        <v>35</v>
      </c>
      <c r="AX1179" s="11" t="s">
        <v>72</v>
      </c>
      <c r="AY1179" s="216" t="s">
        <v>173</v>
      </c>
    </row>
    <row r="1180" spans="2:51" s="11" customFormat="1" ht="13.5">
      <c r="B1180" s="205"/>
      <c r="C1180" s="206"/>
      <c r="D1180" s="207" t="s">
        <v>183</v>
      </c>
      <c r="E1180" s="208" t="s">
        <v>21</v>
      </c>
      <c r="F1180" s="209" t="s">
        <v>1296</v>
      </c>
      <c r="G1180" s="206"/>
      <c r="H1180" s="210" t="s">
        <v>21</v>
      </c>
      <c r="I1180" s="211"/>
      <c r="J1180" s="206"/>
      <c r="K1180" s="206"/>
      <c r="L1180" s="212"/>
      <c r="M1180" s="213"/>
      <c r="N1180" s="214"/>
      <c r="O1180" s="214"/>
      <c r="P1180" s="214"/>
      <c r="Q1180" s="214"/>
      <c r="R1180" s="214"/>
      <c r="S1180" s="214"/>
      <c r="T1180" s="215"/>
      <c r="AT1180" s="216" t="s">
        <v>183</v>
      </c>
      <c r="AU1180" s="216" t="s">
        <v>82</v>
      </c>
      <c r="AV1180" s="11" t="s">
        <v>80</v>
      </c>
      <c r="AW1180" s="11" t="s">
        <v>35</v>
      </c>
      <c r="AX1180" s="11" t="s">
        <v>72</v>
      </c>
      <c r="AY1180" s="216" t="s">
        <v>173</v>
      </c>
    </row>
    <row r="1181" spans="2:51" s="12" customFormat="1" ht="13.5">
      <c r="B1181" s="217"/>
      <c r="C1181" s="218"/>
      <c r="D1181" s="207" t="s">
        <v>183</v>
      </c>
      <c r="E1181" s="219" t="s">
        <v>21</v>
      </c>
      <c r="F1181" s="220" t="s">
        <v>850</v>
      </c>
      <c r="G1181" s="218"/>
      <c r="H1181" s="221">
        <v>12.98</v>
      </c>
      <c r="I1181" s="222"/>
      <c r="J1181" s="218"/>
      <c r="K1181" s="218"/>
      <c r="L1181" s="223"/>
      <c r="M1181" s="224"/>
      <c r="N1181" s="225"/>
      <c r="O1181" s="225"/>
      <c r="P1181" s="225"/>
      <c r="Q1181" s="225"/>
      <c r="R1181" s="225"/>
      <c r="S1181" s="225"/>
      <c r="T1181" s="226"/>
      <c r="AT1181" s="227" t="s">
        <v>183</v>
      </c>
      <c r="AU1181" s="227" t="s">
        <v>82</v>
      </c>
      <c r="AV1181" s="12" t="s">
        <v>82</v>
      </c>
      <c r="AW1181" s="12" t="s">
        <v>35</v>
      </c>
      <c r="AX1181" s="12" t="s">
        <v>72</v>
      </c>
      <c r="AY1181" s="227" t="s">
        <v>173</v>
      </c>
    </row>
    <row r="1182" spans="2:51" s="13" customFormat="1" ht="13.5">
      <c r="B1182" s="228"/>
      <c r="C1182" s="229"/>
      <c r="D1182" s="207" t="s">
        <v>183</v>
      </c>
      <c r="E1182" s="230" t="s">
        <v>21</v>
      </c>
      <c r="F1182" s="231" t="s">
        <v>188</v>
      </c>
      <c r="G1182" s="229"/>
      <c r="H1182" s="232">
        <v>53.55</v>
      </c>
      <c r="I1182" s="233"/>
      <c r="J1182" s="229"/>
      <c r="K1182" s="229"/>
      <c r="L1182" s="234"/>
      <c r="M1182" s="235"/>
      <c r="N1182" s="236"/>
      <c r="O1182" s="236"/>
      <c r="P1182" s="236"/>
      <c r="Q1182" s="236"/>
      <c r="R1182" s="236"/>
      <c r="S1182" s="236"/>
      <c r="T1182" s="237"/>
      <c r="AT1182" s="238" t="s">
        <v>183</v>
      </c>
      <c r="AU1182" s="238" t="s">
        <v>82</v>
      </c>
      <c r="AV1182" s="13" t="s">
        <v>189</v>
      </c>
      <c r="AW1182" s="13" t="s">
        <v>35</v>
      </c>
      <c r="AX1182" s="13" t="s">
        <v>72</v>
      </c>
      <c r="AY1182" s="238" t="s">
        <v>173</v>
      </c>
    </row>
    <row r="1183" spans="2:51" s="14" customFormat="1" ht="13.5">
      <c r="B1183" s="243"/>
      <c r="C1183" s="244"/>
      <c r="D1183" s="239" t="s">
        <v>183</v>
      </c>
      <c r="E1183" s="254" t="s">
        <v>21</v>
      </c>
      <c r="F1183" s="255" t="s">
        <v>204</v>
      </c>
      <c r="G1183" s="244"/>
      <c r="H1183" s="256">
        <v>751.495</v>
      </c>
      <c r="I1183" s="248"/>
      <c r="J1183" s="244"/>
      <c r="K1183" s="244"/>
      <c r="L1183" s="249"/>
      <c r="M1183" s="250"/>
      <c r="N1183" s="251"/>
      <c r="O1183" s="251"/>
      <c r="P1183" s="251"/>
      <c r="Q1183" s="251"/>
      <c r="R1183" s="251"/>
      <c r="S1183" s="251"/>
      <c r="T1183" s="252"/>
      <c r="AT1183" s="253" t="s">
        <v>183</v>
      </c>
      <c r="AU1183" s="253" t="s">
        <v>82</v>
      </c>
      <c r="AV1183" s="14" t="s">
        <v>181</v>
      </c>
      <c r="AW1183" s="14" t="s">
        <v>35</v>
      </c>
      <c r="AX1183" s="14" t="s">
        <v>80</v>
      </c>
      <c r="AY1183" s="253" t="s">
        <v>173</v>
      </c>
    </row>
    <row r="1184" spans="2:65" s="1" customFormat="1" ht="31.5" customHeight="1">
      <c r="B1184" s="41"/>
      <c r="C1184" s="193" t="s">
        <v>682</v>
      </c>
      <c r="D1184" s="193" t="s">
        <v>176</v>
      </c>
      <c r="E1184" s="194" t="s">
        <v>1297</v>
      </c>
      <c r="F1184" s="195" t="s">
        <v>1298</v>
      </c>
      <c r="G1184" s="196" t="s">
        <v>179</v>
      </c>
      <c r="H1184" s="197">
        <v>12.538</v>
      </c>
      <c r="I1184" s="198"/>
      <c r="J1184" s="199">
        <f>ROUND(I1184*H1184,2)</f>
        <v>0</v>
      </c>
      <c r="K1184" s="195" t="s">
        <v>180</v>
      </c>
      <c r="L1184" s="61"/>
      <c r="M1184" s="200" t="s">
        <v>21</v>
      </c>
      <c r="N1184" s="201" t="s">
        <v>43</v>
      </c>
      <c r="O1184" s="42"/>
      <c r="P1184" s="202">
        <f>O1184*H1184</f>
        <v>0</v>
      </c>
      <c r="Q1184" s="202">
        <v>1.3675E-05</v>
      </c>
      <c r="R1184" s="202">
        <f>Q1184*H1184</f>
        <v>0.00017145715000000002</v>
      </c>
      <c r="S1184" s="202">
        <v>0</v>
      </c>
      <c r="T1184" s="203">
        <f>S1184*H1184</f>
        <v>0</v>
      </c>
      <c r="AR1184" s="24" t="s">
        <v>465</v>
      </c>
      <c r="AT1184" s="24" t="s">
        <v>176</v>
      </c>
      <c r="AU1184" s="24" t="s">
        <v>82</v>
      </c>
      <c r="AY1184" s="24" t="s">
        <v>173</v>
      </c>
      <c r="BE1184" s="204">
        <f>IF(N1184="základní",J1184,0)</f>
        <v>0</v>
      </c>
      <c r="BF1184" s="204">
        <f>IF(N1184="snížená",J1184,0)</f>
        <v>0</v>
      </c>
      <c r="BG1184" s="204">
        <f>IF(N1184="zákl. přenesená",J1184,0)</f>
        <v>0</v>
      </c>
      <c r="BH1184" s="204">
        <f>IF(N1184="sníž. přenesená",J1184,0)</f>
        <v>0</v>
      </c>
      <c r="BI1184" s="204">
        <f>IF(N1184="nulová",J1184,0)</f>
        <v>0</v>
      </c>
      <c r="BJ1184" s="24" t="s">
        <v>80</v>
      </c>
      <c r="BK1184" s="204">
        <f>ROUND(I1184*H1184,2)</f>
        <v>0</v>
      </c>
      <c r="BL1184" s="24" t="s">
        <v>465</v>
      </c>
      <c r="BM1184" s="24" t="s">
        <v>1299</v>
      </c>
    </row>
    <row r="1185" spans="2:51" s="12" customFormat="1" ht="13.5">
      <c r="B1185" s="217"/>
      <c r="C1185" s="218"/>
      <c r="D1185" s="207" t="s">
        <v>183</v>
      </c>
      <c r="E1185" s="219" t="s">
        <v>21</v>
      </c>
      <c r="F1185" s="220" t="s">
        <v>21</v>
      </c>
      <c r="G1185" s="218"/>
      <c r="H1185" s="221">
        <v>0</v>
      </c>
      <c r="I1185" s="222"/>
      <c r="J1185" s="218"/>
      <c r="K1185" s="218"/>
      <c r="L1185" s="223"/>
      <c r="M1185" s="224"/>
      <c r="N1185" s="225"/>
      <c r="O1185" s="225"/>
      <c r="P1185" s="225"/>
      <c r="Q1185" s="225"/>
      <c r="R1185" s="225"/>
      <c r="S1185" s="225"/>
      <c r="T1185" s="226"/>
      <c r="AT1185" s="227" t="s">
        <v>183</v>
      </c>
      <c r="AU1185" s="227" t="s">
        <v>82</v>
      </c>
      <c r="AV1185" s="12" t="s">
        <v>82</v>
      </c>
      <c r="AW1185" s="12" t="s">
        <v>35</v>
      </c>
      <c r="AX1185" s="12" t="s">
        <v>72</v>
      </c>
      <c r="AY1185" s="227" t="s">
        <v>173</v>
      </c>
    </row>
    <row r="1186" spans="2:51" s="12" customFormat="1" ht="13.5">
      <c r="B1186" s="217"/>
      <c r="C1186" s="218"/>
      <c r="D1186" s="207" t="s">
        <v>183</v>
      </c>
      <c r="E1186" s="219" t="s">
        <v>21</v>
      </c>
      <c r="F1186" s="220" t="s">
        <v>21</v>
      </c>
      <c r="G1186" s="218"/>
      <c r="H1186" s="221">
        <v>0</v>
      </c>
      <c r="I1186" s="222"/>
      <c r="J1186" s="218"/>
      <c r="K1186" s="218"/>
      <c r="L1186" s="223"/>
      <c r="M1186" s="224"/>
      <c r="N1186" s="225"/>
      <c r="O1186" s="225"/>
      <c r="P1186" s="225"/>
      <c r="Q1186" s="225"/>
      <c r="R1186" s="225"/>
      <c r="S1186" s="225"/>
      <c r="T1186" s="226"/>
      <c r="AT1186" s="227" t="s">
        <v>183</v>
      </c>
      <c r="AU1186" s="227" t="s">
        <v>82</v>
      </c>
      <c r="AV1186" s="12" t="s">
        <v>82</v>
      </c>
      <c r="AW1186" s="12" t="s">
        <v>35</v>
      </c>
      <c r="AX1186" s="12" t="s">
        <v>72</v>
      </c>
      <c r="AY1186" s="227" t="s">
        <v>173</v>
      </c>
    </row>
    <row r="1187" spans="2:51" s="11" customFormat="1" ht="13.5">
      <c r="B1187" s="205"/>
      <c r="C1187" s="206"/>
      <c r="D1187" s="207" t="s">
        <v>183</v>
      </c>
      <c r="E1187" s="208" t="s">
        <v>21</v>
      </c>
      <c r="F1187" s="209" t="s">
        <v>1268</v>
      </c>
      <c r="G1187" s="206"/>
      <c r="H1187" s="210" t="s">
        <v>21</v>
      </c>
      <c r="I1187" s="211"/>
      <c r="J1187" s="206"/>
      <c r="K1187" s="206"/>
      <c r="L1187" s="212"/>
      <c r="M1187" s="213"/>
      <c r="N1187" s="214"/>
      <c r="O1187" s="214"/>
      <c r="P1187" s="214"/>
      <c r="Q1187" s="214"/>
      <c r="R1187" s="214"/>
      <c r="S1187" s="214"/>
      <c r="T1187" s="215"/>
      <c r="AT1187" s="216" t="s">
        <v>183</v>
      </c>
      <c r="AU1187" s="216" t="s">
        <v>82</v>
      </c>
      <c r="AV1187" s="11" t="s">
        <v>80</v>
      </c>
      <c r="AW1187" s="11" t="s">
        <v>35</v>
      </c>
      <c r="AX1187" s="11" t="s">
        <v>72</v>
      </c>
      <c r="AY1187" s="216" t="s">
        <v>173</v>
      </c>
    </row>
    <row r="1188" spans="2:51" s="12" customFormat="1" ht="13.5">
      <c r="B1188" s="217"/>
      <c r="C1188" s="218"/>
      <c r="D1188" s="207" t="s">
        <v>183</v>
      </c>
      <c r="E1188" s="219" t="s">
        <v>21</v>
      </c>
      <c r="F1188" s="220" t="s">
        <v>21</v>
      </c>
      <c r="G1188" s="218"/>
      <c r="H1188" s="221">
        <v>0</v>
      </c>
      <c r="I1188" s="222"/>
      <c r="J1188" s="218"/>
      <c r="K1188" s="218"/>
      <c r="L1188" s="223"/>
      <c r="M1188" s="224"/>
      <c r="N1188" s="225"/>
      <c r="O1188" s="225"/>
      <c r="P1188" s="225"/>
      <c r="Q1188" s="225"/>
      <c r="R1188" s="225"/>
      <c r="S1188" s="225"/>
      <c r="T1188" s="226"/>
      <c r="AT1188" s="227" t="s">
        <v>183</v>
      </c>
      <c r="AU1188" s="227" t="s">
        <v>82</v>
      </c>
      <c r="AV1188" s="12" t="s">
        <v>82</v>
      </c>
      <c r="AW1188" s="12" t="s">
        <v>35</v>
      </c>
      <c r="AX1188" s="12" t="s">
        <v>72</v>
      </c>
      <c r="AY1188" s="227" t="s">
        <v>173</v>
      </c>
    </row>
    <row r="1189" spans="2:51" s="11" customFormat="1" ht="13.5">
      <c r="B1189" s="205"/>
      <c r="C1189" s="206"/>
      <c r="D1189" s="207" t="s">
        <v>183</v>
      </c>
      <c r="E1189" s="208" t="s">
        <v>21</v>
      </c>
      <c r="F1189" s="209" t="s">
        <v>723</v>
      </c>
      <c r="G1189" s="206"/>
      <c r="H1189" s="210" t="s">
        <v>21</v>
      </c>
      <c r="I1189" s="211"/>
      <c r="J1189" s="206"/>
      <c r="K1189" s="206"/>
      <c r="L1189" s="212"/>
      <c r="M1189" s="213"/>
      <c r="N1189" s="214"/>
      <c r="O1189" s="214"/>
      <c r="P1189" s="214"/>
      <c r="Q1189" s="214"/>
      <c r="R1189" s="214"/>
      <c r="S1189" s="214"/>
      <c r="T1189" s="215"/>
      <c r="AT1189" s="216" t="s">
        <v>183</v>
      </c>
      <c r="AU1189" s="216" t="s">
        <v>82</v>
      </c>
      <c r="AV1189" s="11" t="s">
        <v>80</v>
      </c>
      <c r="AW1189" s="11" t="s">
        <v>35</v>
      </c>
      <c r="AX1189" s="11" t="s">
        <v>72</v>
      </c>
      <c r="AY1189" s="216" t="s">
        <v>173</v>
      </c>
    </row>
    <row r="1190" spans="2:51" s="11" customFormat="1" ht="13.5">
      <c r="B1190" s="205"/>
      <c r="C1190" s="206"/>
      <c r="D1190" s="207" t="s">
        <v>183</v>
      </c>
      <c r="E1190" s="208" t="s">
        <v>21</v>
      </c>
      <c r="F1190" s="209" t="s">
        <v>727</v>
      </c>
      <c r="G1190" s="206"/>
      <c r="H1190" s="210" t="s">
        <v>21</v>
      </c>
      <c r="I1190" s="211"/>
      <c r="J1190" s="206"/>
      <c r="K1190" s="206"/>
      <c r="L1190" s="212"/>
      <c r="M1190" s="213"/>
      <c r="N1190" s="214"/>
      <c r="O1190" s="214"/>
      <c r="P1190" s="214"/>
      <c r="Q1190" s="214"/>
      <c r="R1190" s="214"/>
      <c r="S1190" s="214"/>
      <c r="T1190" s="215"/>
      <c r="AT1190" s="216" t="s">
        <v>183</v>
      </c>
      <c r="AU1190" s="216" t="s">
        <v>82</v>
      </c>
      <c r="AV1190" s="11" t="s">
        <v>80</v>
      </c>
      <c r="AW1190" s="11" t="s">
        <v>35</v>
      </c>
      <c r="AX1190" s="11" t="s">
        <v>72</v>
      </c>
      <c r="AY1190" s="216" t="s">
        <v>173</v>
      </c>
    </row>
    <row r="1191" spans="2:51" s="11" customFormat="1" ht="13.5">
      <c r="B1191" s="205"/>
      <c r="C1191" s="206"/>
      <c r="D1191" s="207" t="s">
        <v>183</v>
      </c>
      <c r="E1191" s="208" t="s">
        <v>21</v>
      </c>
      <c r="F1191" s="209" t="s">
        <v>1269</v>
      </c>
      <c r="G1191" s="206"/>
      <c r="H1191" s="210" t="s">
        <v>21</v>
      </c>
      <c r="I1191" s="211"/>
      <c r="J1191" s="206"/>
      <c r="K1191" s="206"/>
      <c r="L1191" s="212"/>
      <c r="M1191" s="213"/>
      <c r="N1191" s="214"/>
      <c r="O1191" s="214"/>
      <c r="P1191" s="214"/>
      <c r="Q1191" s="214"/>
      <c r="R1191" s="214"/>
      <c r="S1191" s="214"/>
      <c r="T1191" s="215"/>
      <c r="AT1191" s="216" t="s">
        <v>183</v>
      </c>
      <c r="AU1191" s="216" t="s">
        <v>82</v>
      </c>
      <c r="AV1191" s="11" t="s">
        <v>80</v>
      </c>
      <c r="AW1191" s="11" t="s">
        <v>35</v>
      </c>
      <c r="AX1191" s="11" t="s">
        <v>72</v>
      </c>
      <c r="AY1191" s="216" t="s">
        <v>173</v>
      </c>
    </row>
    <row r="1192" spans="2:51" s="12" customFormat="1" ht="13.5">
      <c r="B1192" s="217"/>
      <c r="C1192" s="218"/>
      <c r="D1192" s="207" t="s">
        <v>183</v>
      </c>
      <c r="E1192" s="219" t="s">
        <v>21</v>
      </c>
      <c r="F1192" s="220" t="s">
        <v>1270</v>
      </c>
      <c r="G1192" s="218"/>
      <c r="H1192" s="221">
        <v>2.461</v>
      </c>
      <c r="I1192" s="222"/>
      <c r="J1192" s="218"/>
      <c r="K1192" s="218"/>
      <c r="L1192" s="223"/>
      <c r="M1192" s="224"/>
      <c r="N1192" s="225"/>
      <c r="O1192" s="225"/>
      <c r="P1192" s="225"/>
      <c r="Q1192" s="225"/>
      <c r="R1192" s="225"/>
      <c r="S1192" s="225"/>
      <c r="T1192" s="226"/>
      <c r="AT1192" s="227" t="s">
        <v>183</v>
      </c>
      <c r="AU1192" s="227" t="s">
        <v>82</v>
      </c>
      <c r="AV1192" s="12" t="s">
        <v>82</v>
      </c>
      <c r="AW1192" s="12" t="s">
        <v>35</v>
      </c>
      <c r="AX1192" s="12" t="s">
        <v>72</v>
      </c>
      <c r="AY1192" s="227" t="s">
        <v>173</v>
      </c>
    </row>
    <row r="1193" spans="2:51" s="11" customFormat="1" ht="13.5">
      <c r="B1193" s="205"/>
      <c r="C1193" s="206"/>
      <c r="D1193" s="207" t="s">
        <v>183</v>
      </c>
      <c r="E1193" s="208" t="s">
        <v>21</v>
      </c>
      <c r="F1193" s="209" t="s">
        <v>723</v>
      </c>
      <c r="G1193" s="206"/>
      <c r="H1193" s="210" t="s">
        <v>21</v>
      </c>
      <c r="I1193" s="211"/>
      <c r="J1193" s="206"/>
      <c r="K1193" s="206"/>
      <c r="L1193" s="212"/>
      <c r="M1193" s="213"/>
      <c r="N1193" s="214"/>
      <c r="O1193" s="214"/>
      <c r="P1193" s="214"/>
      <c r="Q1193" s="214"/>
      <c r="R1193" s="214"/>
      <c r="S1193" s="214"/>
      <c r="T1193" s="215"/>
      <c r="AT1193" s="216" t="s">
        <v>183</v>
      </c>
      <c r="AU1193" s="216" t="s">
        <v>82</v>
      </c>
      <c r="AV1193" s="11" t="s">
        <v>80</v>
      </c>
      <c r="AW1193" s="11" t="s">
        <v>35</v>
      </c>
      <c r="AX1193" s="11" t="s">
        <v>72</v>
      </c>
      <c r="AY1193" s="216" t="s">
        <v>173</v>
      </c>
    </row>
    <row r="1194" spans="2:51" s="11" customFormat="1" ht="13.5">
      <c r="B1194" s="205"/>
      <c r="C1194" s="206"/>
      <c r="D1194" s="207" t="s">
        <v>183</v>
      </c>
      <c r="E1194" s="208" t="s">
        <v>21</v>
      </c>
      <c r="F1194" s="209" t="s">
        <v>709</v>
      </c>
      <c r="G1194" s="206"/>
      <c r="H1194" s="210" t="s">
        <v>21</v>
      </c>
      <c r="I1194" s="211"/>
      <c r="J1194" s="206"/>
      <c r="K1194" s="206"/>
      <c r="L1194" s="212"/>
      <c r="M1194" s="213"/>
      <c r="N1194" s="214"/>
      <c r="O1194" s="214"/>
      <c r="P1194" s="214"/>
      <c r="Q1194" s="214"/>
      <c r="R1194" s="214"/>
      <c r="S1194" s="214"/>
      <c r="T1194" s="215"/>
      <c r="AT1194" s="216" t="s">
        <v>183</v>
      </c>
      <c r="AU1194" s="216" t="s">
        <v>82</v>
      </c>
      <c r="AV1194" s="11" t="s">
        <v>80</v>
      </c>
      <c r="AW1194" s="11" t="s">
        <v>35</v>
      </c>
      <c r="AX1194" s="11" t="s">
        <v>72</v>
      </c>
      <c r="AY1194" s="216" t="s">
        <v>173</v>
      </c>
    </row>
    <row r="1195" spans="2:51" s="11" customFormat="1" ht="13.5">
      <c r="B1195" s="205"/>
      <c r="C1195" s="206"/>
      <c r="D1195" s="207" t="s">
        <v>183</v>
      </c>
      <c r="E1195" s="208" t="s">
        <v>21</v>
      </c>
      <c r="F1195" s="209" t="s">
        <v>367</v>
      </c>
      <c r="G1195" s="206"/>
      <c r="H1195" s="210" t="s">
        <v>21</v>
      </c>
      <c r="I1195" s="211"/>
      <c r="J1195" s="206"/>
      <c r="K1195" s="206"/>
      <c r="L1195" s="212"/>
      <c r="M1195" s="213"/>
      <c r="N1195" s="214"/>
      <c r="O1195" s="214"/>
      <c r="P1195" s="214"/>
      <c r="Q1195" s="214"/>
      <c r="R1195" s="214"/>
      <c r="S1195" s="214"/>
      <c r="T1195" s="215"/>
      <c r="AT1195" s="216" t="s">
        <v>183</v>
      </c>
      <c r="AU1195" s="216" t="s">
        <v>82</v>
      </c>
      <c r="AV1195" s="11" t="s">
        <v>80</v>
      </c>
      <c r="AW1195" s="11" t="s">
        <v>35</v>
      </c>
      <c r="AX1195" s="11" t="s">
        <v>72</v>
      </c>
      <c r="AY1195" s="216" t="s">
        <v>173</v>
      </c>
    </row>
    <row r="1196" spans="2:51" s="12" customFormat="1" ht="13.5">
      <c r="B1196" s="217"/>
      <c r="C1196" s="218"/>
      <c r="D1196" s="207" t="s">
        <v>183</v>
      </c>
      <c r="E1196" s="219" t="s">
        <v>21</v>
      </c>
      <c r="F1196" s="220" t="s">
        <v>1271</v>
      </c>
      <c r="G1196" s="218"/>
      <c r="H1196" s="221">
        <v>1.193</v>
      </c>
      <c r="I1196" s="222"/>
      <c r="J1196" s="218"/>
      <c r="K1196" s="218"/>
      <c r="L1196" s="223"/>
      <c r="M1196" s="224"/>
      <c r="N1196" s="225"/>
      <c r="O1196" s="225"/>
      <c r="P1196" s="225"/>
      <c r="Q1196" s="225"/>
      <c r="R1196" s="225"/>
      <c r="S1196" s="225"/>
      <c r="T1196" s="226"/>
      <c r="AT1196" s="227" t="s">
        <v>183</v>
      </c>
      <c r="AU1196" s="227" t="s">
        <v>82</v>
      </c>
      <c r="AV1196" s="12" t="s">
        <v>82</v>
      </c>
      <c r="AW1196" s="12" t="s">
        <v>35</v>
      </c>
      <c r="AX1196" s="12" t="s">
        <v>72</v>
      </c>
      <c r="AY1196" s="227" t="s">
        <v>173</v>
      </c>
    </row>
    <row r="1197" spans="2:51" s="11" customFormat="1" ht="13.5">
      <c r="B1197" s="205"/>
      <c r="C1197" s="206"/>
      <c r="D1197" s="207" t="s">
        <v>183</v>
      </c>
      <c r="E1197" s="208" t="s">
        <v>21</v>
      </c>
      <c r="F1197" s="209" t="s">
        <v>723</v>
      </c>
      <c r="G1197" s="206"/>
      <c r="H1197" s="210" t="s">
        <v>21</v>
      </c>
      <c r="I1197" s="211"/>
      <c r="J1197" s="206"/>
      <c r="K1197" s="206"/>
      <c r="L1197" s="212"/>
      <c r="M1197" s="213"/>
      <c r="N1197" s="214"/>
      <c r="O1197" s="214"/>
      <c r="P1197" s="214"/>
      <c r="Q1197" s="214"/>
      <c r="R1197" s="214"/>
      <c r="S1197" s="214"/>
      <c r="T1197" s="215"/>
      <c r="AT1197" s="216" t="s">
        <v>183</v>
      </c>
      <c r="AU1197" s="216" t="s">
        <v>82</v>
      </c>
      <c r="AV1197" s="11" t="s">
        <v>80</v>
      </c>
      <c r="AW1197" s="11" t="s">
        <v>35</v>
      </c>
      <c r="AX1197" s="11" t="s">
        <v>72</v>
      </c>
      <c r="AY1197" s="216" t="s">
        <v>173</v>
      </c>
    </row>
    <row r="1198" spans="2:51" s="11" customFormat="1" ht="13.5">
      <c r="B1198" s="205"/>
      <c r="C1198" s="206"/>
      <c r="D1198" s="207" t="s">
        <v>183</v>
      </c>
      <c r="E1198" s="208" t="s">
        <v>21</v>
      </c>
      <c r="F1198" s="209" t="s">
        <v>312</v>
      </c>
      <c r="G1198" s="206"/>
      <c r="H1198" s="210" t="s">
        <v>21</v>
      </c>
      <c r="I1198" s="211"/>
      <c r="J1198" s="206"/>
      <c r="K1198" s="206"/>
      <c r="L1198" s="212"/>
      <c r="M1198" s="213"/>
      <c r="N1198" s="214"/>
      <c r="O1198" s="214"/>
      <c r="P1198" s="214"/>
      <c r="Q1198" s="214"/>
      <c r="R1198" s="214"/>
      <c r="S1198" s="214"/>
      <c r="T1198" s="215"/>
      <c r="AT1198" s="216" t="s">
        <v>183</v>
      </c>
      <c r="AU1198" s="216" t="s">
        <v>82</v>
      </c>
      <c r="AV1198" s="11" t="s">
        <v>80</v>
      </c>
      <c r="AW1198" s="11" t="s">
        <v>35</v>
      </c>
      <c r="AX1198" s="11" t="s">
        <v>72</v>
      </c>
      <c r="AY1198" s="216" t="s">
        <v>173</v>
      </c>
    </row>
    <row r="1199" spans="2:51" s="11" customFormat="1" ht="13.5">
      <c r="B1199" s="205"/>
      <c r="C1199" s="206"/>
      <c r="D1199" s="207" t="s">
        <v>183</v>
      </c>
      <c r="E1199" s="208" t="s">
        <v>21</v>
      </c>
      <c r="F1199" s="209" t="s">
        <v>367</v>
      </c>
      <c r="G1199" s="206"/>
      <c r="H1199" s="210" t="s">
        <v>21</v>
      </c>
      <c r="I1199" s="211"/>
      <c r="J1199" s="206"/>
      <c r="K1199" s="206"/>
      <c r="L1199" s="212"/>
      <c r="M1199" s="213"/>
      <c r="N1199" s="214"/>
      <c r="O1199" s="214"/>
      <c r="P1199" s="214"/>
      <c r="Q1199" s="214"/>
      <c r="R1199" s="214"/>
      <c r="S1199" s="214"/>
      <c r="T1199" s="215"/>
      <c r="AT1199" s="216" t="s">
        <v>183</v>
      </c>
      <c r="AU1199" s="216" t="s">
        <v>82</v>
      </c>
      <c r="AV1199" s="11" t="s">
        <v>80</v>
      </c>
      <c r="AW1199" s="11" t="s">
        <v>35</v>
      </c>
      <c r="AX1199" s="11" t="s">
        <v>72</v>
      </c>
      <c r="AY1199" s="216" t="s">
        <v>173</v>
      </c>
    </row>
    <row r="1200" spans="2:51" s="12" customFormat="1" ht="13.5">
      <c r="B1200" s="217"/>
      <c r="C1200" s="218"/>
      <c r="D1200" s="207" t="s">
        <v>183</v>
      </c>
      <c r="E1200" s="219" t="s">
        <v>21</v>
      </c>
      <c r="F1200" s="220" t="s">
        <v>1272</v>
      </c>
      <c r="G1200" s="218"/>
      <c r="H1200" s="221">
        <v>2.442</v>
      </c>
      <c r="I1200" s="222"/>
      <c r="J1200" s="218"/>
      <c r="K1200" s="218"/>
      <c r="L1200" s="223"/>
      <c r="M1200" s="224"/>
      <c r="N1200" s="225"/>
      <c r="O1200" s="225"/>
      <c r="P1200" s="225"/>
      <c r="Q1200" s="225"/>
      <c r="R1200" s="225"/>
      <c r="S1200" s="225"/>
      <c r="T1200" s="226"/>
      <c r="AT1200" s="227" t="s">
        <v>183</v>
      </c>
      <c r="AU1200" s="227" t="s">
        <v>82</v>
      </c>
      <c r="AV1200" s="12" t="s">
        <v>82</v>
      </c>
      <c r="AW1200" s="12" t="s">
        <v>35</v>
      </c>
      <c r="AX1200" s="12" t="s">
        <v>72</v>
      </c>
      <c r="AY1200" s="227" t="s">
        <v>173</v>
      </c>
    </row>
    <row r="1201" spans="2:51" s="11" customFormat="1" ht="13.5">
      <c r="B1201" s="205"/>
      <c r="C1201" s="206"/>
      <c r="D1201" s="207" t="s">
        <v>183</v>
      </c>
      <c r="E1201" s="208" t="s">
        <v>21</v>
      </c>
      <c r="F1201" s="209" t="s">
        <v>723</v>
      </c>
      <c r="G1201" s="206"/>
      <c r="H1201" s="210" t="s">
        <v>21</v>
      </c>
      <c r="I1201" s="211"/>
      <c r="J1201" s="206"/>
      <c r="K1201" s="206"/>
      <c r="L1201" s="212"/>
      <c r="M1201" s="213"/>
      <c r="N1201" s="214"/>
      <c r="O1201" s="214"/>
      <c r="P1201" s="214"/>
      <c r="Q1201" s="214"/>
      <c r="R1201" s="214"/>
      <c r="S1201" s="214"/>
      <c r="T1201" s="215"/>
      <c r="AT1201" s="216" t="s">
        <v>183</v>
      </c>
      <c r="AU1201" s="216" t="s">
        <v>82</v>
      </c>
      <c r="AV1201" s="11" t="s">
        <v>80</v>
      </c>
      <c r="AW1201" s="11" t="s">
        <v>35</v>
      </c>
      <c r="AX1201" s="11" t="s">
        <v>72</v>
      </c>
      <c r="AY1201" s="216" t="s">
        <v>173</v>
      </c>
    </row>
    <row r="1202" spans="2:51" s="11" customFormat="1" ht="13.5">
      <c r="B1202" s="205"/>
      <c r="C1202" s="206"/>
      <c r="D1202" s="207" t="s">
        <v>183</v>
      </c>
      <c r="E1202" s="208" t="s">
        <v>21</v>
      </c>
      <c r="F1202" s="209" t="s">
        <v>413</v>
      </c>
      <c r="G1202" s="206"/>
      <c r="H1202" s="210" t="s">
        <v>21</v>
      </c>
      <c r="I1202" s="211"/>
      <c r="J1202" s="206"/>
      <c r="K1202" s="206"/>
      <c r="L1202" s="212"/>
      <c r="M1202" s="213"/>
      <c r="N1202" s="214"/>
      <c r="O1202" s="214"/>
      <c r="P1202" s="214"/>
      <c r="Q1202" s="214"/>
      <c r="R1202" s="214"/>
      <c r="S1202" s="214"/>
      <c r="T1202" s="215"/>
      <c r="AT1202" s="216" t="s">
        <v>183</v>
      </c>
      <c r="AU1202" s="216" t="s">
        <v>82</v>
      </c>
      <c r="AV1202" s="11" t="s">
        <v>80</v>
      </c>
      <c r="AW1202" s="11" t="s">
        <v>35</v>
      </c>
      <c r="AX1202" s="11" t="s">
        <v>72</v>
      </c>
      <c r="AY1202" s="216" t="s">
        <v>173</v>
      </c>
    </row>
    <row r="1203" spans="2:51" s="11" customFormat="1" ht="13.5">
      <c r="B1203" s="205"/>
      <c r="C1203" s="206"/>
      <c r="D1203" s="207" t="s">
        <v>183</v>
      </c>
      <c r="E1203" s="208" t="s">
        <v>21</v>
      </c>
      <c r="F1203" s="209" t="s">
        <v>1269</v>
      </c>
      <c r="G1203" s="206"/>
      <c r="H1203" s="210" t="s">
        <v>21</v>
      </c>
      <c r="I1203" s="211"/>
      <c r="J1203" s="206"/>
      <c r="K1203" s="206"/>
      <c r="L1203" s="212"/>
      <c r="M1203" s="213"/>
      <c r="N1203" s="214"/>
      <c r="O1203" s="214"/>
      <c r="P1203" s="214"/>
      <c r="Q1203" s="214"/>
      <c r="R1203" s="214"/>
      <c r="S1203" s="214"/>
      <c r="T1203" s="215"/>
      <c r="AT1203" s="216" t="s">
        <v>183</v>
      </c>
      <c r="AU1203" s="216" t="s">
        <v>82</v>
      </c>
      <c r="AV1203" s="11" t="s">
        <v>80</v>
      </c>
      <c r="AW1203" s="11" t="s">
        <v>35</v>
      </c>
      <c r="AX1203" s="11" t="s">
        <v>72</v>
      </c>
      <c r="AY1203" s="216" t="s">
        <v>173</v>
      </c>
    </row>
    <row r="1204" spans="2:51" s="12" customFormat="1" ht="13.5">
      <c r="B1204" s="217"/>
      <c r="C1204" s="218"/>
      <c r="D1204" s="207" t="s">
        <v>183</v>
      </c>
      <c r="E1204" s="219" t="s">
        <v>21</v>
      </c>
      <c r="F1204" s="220" t="s">
        <v>1274</v>
      </c>
      <c r="G1204" s="218"/>
      <c r="H1204" s="221">
        <v>3.709</v>
      </c>
      <c r="I1204" s="222"/>
      <c r="J1204" s="218"/>
      <c r="K1204" s="218"/>
      <c r="L1204" s="223"/>
      <c r="M1204" s="224"/>
      <c r="N1204" s="225"/>
      <c r="O1204" s="225"/>
      <c r="P1204" s="225"/>
      <c r="Q1204" s="225"/>
      <c r="R1204" s="225"/>
      <c r="S1204" s="225"/>
      <c r="T1204" s="226"/>
      <c r="AT1204" s="227" t="s">
        <v>183</v>
      </c>
      <c r="AU1204" s="227" t="s">
        <v>82</v>
      </c>
      <c r="AV1204" s="12" t="s">
        <v>82</v>
      </c>
      <c r="AW1204" s="12" t="s">
        <v>35</v>
      </c>
      <c r="AX1204" s="12" t="s">
        <v>72</v>
      </c>
      <c r="AY1204" s="227" t="s">
        <v>173</v>
      </c>
    </row>
    <row r="1205" spans="2:51" s="11" customFormat="1" ht="13.5">
      <c r="B1205" s="205"/>
      <c r="C1205" s="206"/>
      <c r="D1205" s="207" t="s">
        <v>183</v>
      </c>
      <c r="E1205" s="208" t="s">
        <v>21</v>
      </c>
      <c r="F1205" s="209" t="s">
        <v>723</v>
      </c>
      <c r="G1205" s="206"/>
      <c r="H1205" s="210" t="s">
        <v>21</v>
      </c>
      <c r="I1205" s="211"/>
      <c r="J1205" s="206"/>
      <c r="K1205" s="206"/>
      <c r="L1205" s="212"/>
      <c r="M1205" s="213"/>
      <c r="N1205" s="214"/>
      <c r="O1205" s="214"/>
      <c r="P1205" s="214"/>
      <c r="Q1205" s="214"/>
      <c r="R1205" s="214"/>
      <c r="S1205" s="214"/>
      <c r="T1205" s="215"/>
      <c r="AT1205" s="216" t="s">
        <v>183</v>
      </c>
      <c r="AU1205" s="216" t="s">
        <v>82</v>
      </c>
      <c r="AV1205" s="11" t="s">
        <v>80</v>
      </c>
      <c r="AW1205" s="11" t="s">
        <v>35</v>
      </c>
      <c r="AX1205" s="11" t="s">
        <v>72</v>
      </c>
      <c r="AY1205" s="216" t="s">
        <v>173</v>
      </c>
    </row>
    <row r="1206" spans="2:51" s="11" customFormat="1" ht="13.5">
      <c r="B1206" s="205"/>
      <c r="C1206" s="206"/>
      <c r="D1206" s="207" t="s">
        <v>183</v>
      </c>
      <c r="E1206" s="208" t="s">
        <v>21</v>
      </c>
      <c r="F1206" s="209" t="s">
        <v>235</v>
      </c>
      <c r="G1206" s="206"/>
      <c r="H1206" s="210" t="s">
        <v>21</v>
      </c>
      <c r="I1206" s="211"/>
      <c r="J1206" s="206"/>
      <c r="K1206" s="206"/>
      <c r="L1206" s="212"/>
      <c r="M1206" s="213"/>
      <c r="N1206" s="214"/>
      <c r="O1206" s="214"/>
      <c r="P1206" s="214"/>
      <c r="Q1206" s="214"/>
      <c r="R1206" s="214"/>
      <c r="S1206" s="214"/>
      <c r="T1206" s="215"/>
      <c r="AT1206" s="216" t="s">
        <v>183</v>
      </c>
      <c r="AU1206" s="216" t="s">
        <v>82</v>
      </c>
      <c r="AV1206" s="11" t="s">
        <v>80</v>
      </c>
      <c r="AW1206" s="11" t="s">
        <v>35</v>
      </c>
      <c r="AX1206" s="11" t="s">
        <v>72</v>
      </c>
      <c r="AY1206" s="216" t="s">
        <v>173</v>
      </c>
    </row>
    <row r="1207" spans="2:51" s="11" customFormat="1" ht="13.5">
      <c r="B1207" s="205"/>
      <c r="C1207" s="206"/>
      <c r="D1207" s="207" t="s">
        <v>183</v>
      </c>
      <c r="E1207" s="208" t="s">
        <v>21</v>
      </c>
      <c r="F1207" s="209" t="s">
        <v>1269</v>
      </c>
      <c r="G1207" s="206"/>
      <c r="H1207" s="210" t="s">
        <v>21</v>
      </c>
      <c r="I1207" s="211"/>
      <c r="J1207" s="206"/>
      <c r="K1207" s="206"/>
      <c r="L1207" s="212"/>
      <c r="M1207" s="213"/>
      <c r="N1207" s="214"/>
      <c r="O1207" s="214"/>
      <c r="P1207" s="214"/>
      <c r="Q1207" s="214"/>
      <c r="R1207" s="214"/>
      <c r="S1207" s="214"/>
      <c r="T1207" s="215"/>
      <c r="AT1207" s="216" t="s">
        <v>183</v>
      </c>
      <c r="AU1207" s="216" t="s">
        <v>82</v>
      </c>
      <c r="AV1207" s="11" t="s">
        <v>80</v>
      </c>
      <c r="AW1207" s="11" t="s">
        <v>35</v>
      </c>
      <c r="AX1207" s="11" t="s">
        <v>72</v>
      </c>
      <c r="AY1207" s="216" t="s">
        <v>173</v>
      </c>
    </row>
    <row r="1208" spans="2:51" s="12" customFormat="1" ht="13.5">
      <c r="B1208" s="217"/>
      <c r="C1208" s="218"/>
      <c r="D1208" s="207" t="s">
        <v>183</v>
      </c>
      <c r="E1208" s="219" t="s">
        <v>21</v>
      </c>
      <c r="F1208" s="220" t="s">
        <v>1275</v>
      </c>
      <c r="G1208" s="218"/>
      <c r="H1208" s="221">
        <v>2.733</v>
      </c>
      <c r="I1208" s="222"/>
      <c r="J1208" s="218"/>
      <c r="K1208" s="218"/>
      <c r="L1208" s="223"/>
      <c r="M1208" s="224"/>
      <c r="N1208" s="225"/>
      <c r="O1208" s="225"/>
      <c r="P1208" s="225"/>
      <c r="Q1208" s="225"/>
      <c r="R1208" s="225"/>
      <c r="S1208" s="225"/>
      <c r="T1208" s="226"/>
      <c r="AT1208" s="227" t="s">
        <v>183</v>
      </c>
      <c r="AU1208" s="227" t="s">
        <v>82</v>
      </c>
      <c r="AV1208" s="12" t="s">
        <v>82</v>
      </c>
      <c r="AW1208" s="12" t="s">
        <v>35</v>
      </c>
      <c r="AX1208" s="12" t="s">
        <v>72</v>
      </c>
      <c r="AY1208" s="227" t="s">
        <v>173</v>
      </c>
    </row>
    <row r="1209" spans="2:51" s="14" customFormat="1" ht="13.5">
      <c r="B1209" s="243"/>
      <c r="C1209" s="244"/>
      <c r="D1209" s="239" t="s">
        <v>183</v>
      </c>
      <c r="E1209" s="254" t="s">
        <v>21</v>
      </c>
      <c r="F1209" s="255" t="s">
        <v>204</v>
      </c>
      <c r="G1209" s="244"/>
      <c r="H1209" s="256">
        <v>12.538</v>
      </c>
      <c r="I1209" s="248"/>
      <c r="J1209" s="244"/>
      <c r="K1209" s="244"/>
      <c r="L1209" s="249"/>
      <c r="M1209" s="250"/>
      <c r="N1209" s="251"/>
      <c r="O1209" s="251"/>
      <c r="P1209" s="251"/>
      <c r="Q1209" s="251"/>
      <c r="R1209" s="251"/>
      <c r="S1209" s="251"/>
      <c r="T1209" s="252"/>
      <c r="AT1209" s="253" t="s">
        <v>183</v>
      </c>
      <c r="AU1209" s="253" t="s">
        <v>82</v>
      </c>
      <c r="AV1209" s="14" t="s">
        <v>181</v>
      </c>
      <c r="AW1209" s="14" t="s">
        <v>35</v>
      </c>
      <c r="AX1209" s="14" t="s">
        <v>80</v>
      </c>
      <c r="AY1209" s="253" t="s">
        <v>173</v>
      </c>
    </row>
    <row r="1210" spans="2:65" s="1" customFormat="1" ht="22.5" customHeight="1">
      <c r="B1210" s="41"/>
      <c r="C1210" s="193" t="s">
        <v>1300</v>
      </c>
      <c r="D1210" s="193" t="s">
        <v>176</v>
      </c>
      <c r="E1210" s="194" t="s">
        <v>1301</v>
      </c>
      <c r="F1210" s="195" t="s">
        <v>1302</v>
      </c>
      <c r="G1210" s="196" t="s">
        <v>179</v>
      </c>
      <c r="H1210" s="197">
        <v>64.616</v>
      </c>
      <c r="I1210" s="198"/>
      <c r="J1210" s="199">
        <f>ROUND(I1210*H1210,2)</f>
        <v>0</v>
      </c>
      <c r="K1210" s="195" t="s">
        <v>180</v>
      </c>
      <c r="L1210" s="61"/>
      <c r="M1210" s="200" t="s">
        <v>21</v>
      </c>
      <c r="N1210" s="201" t="s">
        <v>43</v>
      </c>
      <c r="O1210" s="42"/>
      <c r="P1210" s="202">
        <f>O1210*H1210</f>
        <v>0</v>
      </c>
      <c r="Q1210" s="202">
        <v>1.2775E-05</v>
      </c>
      <c r="R1210" s="202">
        <f>Q1210*H1210</f>
        <v>0.0008254694</v>
      </c>
      <c r="S1210" s="202">
        <v>0</v>
      </c>
      <c r="T1210" s="203">
        <f>S1210*H1210</f>
        <v>0</v>
      </c>
      <c r="AR1210" s="24" t="s">
        <v>465</v>
      </c>
      <c r="AT1210" s="24" t="s">
        <v>176</v>
      </c>
      <c r="AU1210" s="24" t="s">
        <v>82</v>
      </c>
      <c r="AY1210" s="24" t="s">
        <v>173</v>
      </c>
      <c r="BE1210" s="204">
        <f>IF(N1210="základní",J1210,0)</f>
        <v>0</v>
      </c>
      <c r="BF1210" s="204">
        <f>IF(N1210="snížená",J1210,0)</f>
        <v>0</v>
      </c>
      <c r="BG1210" s="204">
        <f>IF(N1210="zákl. přenesená",J1210,0)</f>
        <v>0</v>
      </c>
      <c r="BH1210" s="204">
        <f>IF(N1210="sníž. přenesená",J1210,0)</f>
        <v>0</v>
      </c>
      <c r="BI1210" s="204">
        <f>IF(N1210="nulová",J1210,0)</f>
        <v>0</v>
      </c>
      <c r="BJ1210" s="24" t="s">
        <v>80</v>
      </c>
      <c r="BK1210" s="204">
        <f>ROUND(I1210*H1210,2)</f>
        <v>0</v>
      </c>
      <c r="BL1210" s="24" t="s">
        <v>465</v>
      </c>
      <c r="BM1210" s="24" t="s">
        <v>1303</v>
      </c>
    </row>
    <row r="1211" spans="2:51" s="12" customFormat="1" ht="13.5">
      <c r="B1211" s="217"/>
      <c r="C1211" s="218"/>
      <c r="D1211" s="207" t="s">
        <v>183</v>
      </c>
      <c r="E1211" s="219" t="s">
        <v>21</v>
      </c>
      <c r="F1211" s="220" t="s">
        <v>21</v>
      </c>
      <c r="G1211" s="218"/>
      <c r="H1211" s="221">
        <v>0</v>
      </c>
      <c r="I1211" s="222"/>
      <c r="J1211" s="218"/>
      <c r="K1211" s="218"/>
      <c r="L1211" s="223"/>
      <c r="M1211" s="224"/>
      <c r="N1211" s="225"/>
      <c r="O1211" s="225"/>
      <c r="P1211" s="225"/>
      <c r="Q1211" s="225"/>
      <c r="R1211" s="225"/>
      <c r="S1211" s="225"/>
      <c r="T1211" s="226"/>
      <c r="AT1211" s="227" t="s">
        <v>183</v>
      </c>
      <c r="AU1211" s="227" t="s">
        <v>82</v>
      </c>
      <c r="AV1211" s="12" t="s">
        <v>82</v>
      </c>
      <c r="AW1211" s="12" t="s">
        <v>35</v>
      </c>
      <c r="AX1211" s="12" t="s">
        <v>72</v>
      </c>
      <c r="AY1211" s="227" t="s">
        <v>173</v>
      </c>
    </row>
    <row r="1212" spans="2:51" s="12" customFormat="1" ht="13.5">
      <c r="B1212" s="217"/>
      <c r="C1212" s="218"/>
      <c r="D1212" s="207" t="s">
        <v>183</v>
      </c>
      <c r="E1212" s="219" t="s">
        <v>21</v>
      </c>
      <c r="F1212" s="220" t="s">
        <v>21</v>
      </c>
      <c r="G1212" s="218"/>
      <c r="H1212" s="221">
        <v>0</v>
      </c>
      <c r="I1212" s="222"/>
      <c r="J1212" s="218"/>
      <c r="K1212" s="218"/>
      <c r="L1212" s="223"/>
      <c r="M1212" s="224"/>
      <c r="N1212" s="225"/>
      <c r="O1212" s="225"/>
      <c r="P1212" s="225"/>
      <c r="Q1212" s="225"/>
      <c r="R1212" s="225"/>
      <c r="S1212" s="225"/>
      <c r="T1212" s="226"/>
      <c r="AT1212" s="227" t="s">
        <v>183</v>
      </c>
      <c r="AU1212" s="227" t="s">
        <v>82</v>
      </c>
      <c r="AV1212" s="12" t="s">
        <v>82</v>
      </c>
      <c r="AW1212" s="12" t="s">
        <v>35</v>
      </c>
      <c r="AX1212" s="12" t="s">
        <v>72</v>
      </c>
      <c r="AY1212" s="227" t="s">
        <v>173</v>
      </c>
    </row>
    <row r="1213" spans="2:51" s="11" customFormat="1" ht="13.5">
      <c r="B1213" s="205"/>
      <c r="C1213" s="206"/>
      <c r="D1213" s="207" t="s">
        <v>183</v>
      </c>
      <c r="E1213" s="208" t="s">
        <v>21</v>
      </c>
      <c r="F1213" s="209" t="s">
        <v>1268</v>
      </c>
      <c r="G1213" s="206"/>
      <c r="H1213" s="210" t="s">
        <v>21</v>
      </c>
      <c r="I1213" s="211"/>
      <c r="J1213" s="206"/>
      <c r="K1213" s="206"/>
      <c r="L1213" s="212"/>
      <c r="M1213" s="213"/>
      <c r="N1213" s="214"/>
      <c r="O1213" s="214"/>
      <c r="P1213" s="214"/>
      <c r="Q1213" s="214"/>
      <c r="R1213" s="214"/>
      <c r="S1213" s="214"/>
      <c r="T1213" s="215"/>
      <c r="AT1213" s="216" t="s">
        <v>183</v>
      </c>
      <c r="AU1213" s="216" t="s">
        <v>82</v>
      </c>
      <c r="AV1213" s="11" t="s">
        <v>80</v>
      </c>
      <c r="AW1213" s="11" t="s">
        <v>35</v>
      </c>
      <c r="AX1213" s="11" t="s">
        <v>72</v>
      </c>
      <c r="AY1213" s="216" t="s">
        <v>173</v>
      </c>
    </row>
    <row r="1214" spans="2:51" s="12" customFormat="1" ht="13.5">
      <c r="B1214" s="217"/>
      <c r="C1214" s="218"/>
      <c r="D1214" s="207" t="s">
        <v>183</v>
      </c>
      <c r="E1214" s="219" t="s">
        <v>21</v>
      </c>
      <c r="F1214" s="220" t="s">
        <v>21</v>
      </c>
      <c r="G1214" s="218"/>
      <c r="H1214" s="221">
        <v>0</v>
      </c>
      <c r="I1214" s="222"/>
      <c r="J1214" s="218"/>
      <c r="K1214" s="218"/>
      <c r="L1214" s="223"/>
      <c r="M1214" s="224"/>
      <c r="N1214" s="225"/>
      <c r="O1214" s="225"/>
      <c r="P1214" s="225"/>
      <c r="Q1214" s="225"/>
      <c r="R1214" s="225"/>
      <c r="S1214" s="225"/>
      <c r="T1214" s="226"/>
      <c r="AT1214" s="227" t="s">
        <v>183</v>
      </c>
      <c r="AU1214" s="227" t="s">
        <v>82</v>
      </c>
      <c r="AV1214" s="12" t="s">
        <v>82</v>
      </c>
      <c r="AW1214" s="12" t="s">
        <v>35</v>
      </c>
      <c r="AX1214" s="12" t="s">
        <v>72</v>
      </c>
      <c r="AY1214" s="227" t="s">
        <v>173</v>
      </c>
    </row>
    <row r="1215" spans="2:51" s="11" customFormat="1" ht="13.5">
      <c r="B1215" s="205"/>
      <c r="C1215" s="206"/>
      <c r="D1215" s="207" t="s">
        <v>183</v>
      </c>
      <c r="E1215" s="208" t="s">
        <v>21</v>
      </c>
      <c r="F1215" s="209" t="s">
        <v>723</v>
      </c>
      <c r="G1215" s="206"/>
      <c r="H1215" s="210" t="s">
        <v>21</v>
      </c>
      <c r="I1215" s="211"/>
      <c r="J1215" s="206"/>
      <c r="K1215" s="206"/>
      <c r="L1215" s="212"/>
      <c r="M1215" s="213"/>
      <c r="N1215" s="214"/>
      <c r="O1215" s="214"/>
      <c r="P1215" s="214"/>
      <c r="Q1215" s="214"/>
      <c r="R1215" s="214"/>
      <c r="S1215" s="214"/>
      <c r="T1215" s="215"/>
      <c r="AT1215" s="216" t="s">
        <v>183</v>
      </c>
      <c r="AU1215" s="216" t="s">
        <v>82</v>
      </c>
      <c r="AV1215" s="11" t="s">
        <v>80</v>
      </c>
      <c r="AW1215" s="11" t="s">
        <v>35</v>
      </c>
      <c r="AX1215" s="11" t="s">
        <v>72</v>
      </c>
      <c r="AY1215" s="216" t="s">
        <v>173</v>
      </c>
    </row>
    <row r="1216" spans="2:51" s="11" customFormat="1" ht="13.5">
      <c r="B1216" s="205"/>
      <c r="C1216" s="206"/>
      <c r="D1216" s="207" t="s">
        <v>183</v>
      </c>
      <c r="E1216" s="208" t="s">
        <v>21</v>
      </c>
      <c r="F1216" s="209" t="s">
        <v>702</v>
      </c>
      <c r="G1216" s="206"/>
      <c r="H1216" s="210" t="s">
        <v>21</v>
      </c>
      <c r="I1216" s="211"/>
      <c r="J1216" s="206"/>
      <c r="K1216" s="206"/>
      <c r="L1216" s="212"/>
      <c r="M1216" s="213"/>
      <c r="N1216" s="214"/>
      <c r="O1216" s="214"/>
      <c r="P1216" s="214"/>
      <c r="Q1216" s="214"/>
      <c r="R1216" s="214"/>
      <c r="S1216" s="214"/>
      <c r="T1216" s="215"/>
      <c r="AT1216" s="216" t="s">
        <v>183</v>
      </c>
      <c r="AU1216" s="216" t="s">
        <v>82</v>
      </c>
      <c r="AV1216" s="11" t="s">
        <v>80</v>
      </c>
      <c r="AW1216" s="11" t="s">
        <v>35</v>
      </c>
      <c r="AX1216" s="11" t="s">
        <v>72</v>
      </c>
      <c r="AY1216" s="216" t="s">
        <v>173</v>
      </c>
    </row>
    <row r="1217" spans="2:51" s="11" customFormat="1" ht="13.5">
      <c r="B1217" s="205"/>
      <c r="C1217" s="206"/>
      <c r="D1217" s="207" t="s">
        <v>183</v>
      </c>
      <c r="E1217" s="208" t="s">
        <v>21</v>
      </c>
      <c r="F1217" s="209" t="s">
        <v>633</v>
      </c>
      <c r="G1217" s="206"/>
      <c r="H1217" s="210" t="s">
        <v>21</v>
      </c>
      <c r="I1217" s="211"/>
      <c r="J1217" s="206"/>
      <c r="K1217" s="206"/>
      <c r="L1217" s="212"/>
      <c r="M1217" s="213"/>
      <c r="N1217" s="214"/>
      <c r="O1217" s="214"/>
      <c r="P1217" s="214"/>
      <c r="Q1217" s="214"/>
      <c r="R1217" s="214"/>
      <c r="S1217" s="214"/>
      <c r="T1217" s="215"/>
      <c r="AT1217" s="216" t="s">
        <v>183</v>
      </c>
      <c r="AU1217" s="216" t="s">
        <v>82</v>
      </c>
      <c r="AV1217" s="11" t="s">
        <v>80</v>
      </c>
      <c r="AW1217" s="11" t="s">
        <v>35</v>
      </c>
      <c r="AX1217" s="11" t="s">
        <v>72</v>
      </c>
      <c r="AY1217" s="216" t="s">
        <v>173</v>
      </c>
    </row>
    <row r="1218" spans="2:51" s="12" customFormat="1" ht="13.5">
      <c r="B1218" s="217"/>
      <c r="C1218" s="218"/>
      <c r="D1218" s="207" t="s">
        <v>183</v>
      </c>
      <c r="E1218" s="219" t="s">
        <v>21</v>
      </c>
      <c r="F1218" s="220" t="s">
        <v>383</v>
      </c>
      <c r="G1218" s="218"/>
      <c r="H1218" s="221">
        <v>1.182</v>
      </c>
      <c r="I1218" s="222"/>
      <c r="J1218" s="218"/>
      <c r="K1218" s="218"/>
      <c r="L1218" s="223"/>
      <c r="M1218" s="224"/>
      <c r="N1218" s="225"/>
      <c r="O1218" s="225"/>
      <c r="P1218" s="225"/>
      <c r="Q1218" s="225"/>
      <c r="R1218" s="225"/>
      <c r="S1218" s="225"/>
      <c r="T1218" s="226"/>
      <c r="AT1218" s="227" t="s">
        <v>183</v>
      </c>
      <c r="AU1218" s="227" t="s">
        <v>82</v>
      </c>
      <c r="AV1218" s="12" t="s">
        <v>82</v>
      </c>
      <c r="AW1218" s="12" t="s">
        <v>35</v>
      </c>
      <c r="AX1218" s="12" t="s">
        <v>72</v>
      </c>
      <c r="AY1218" s="227" t="s">
        <v>173</v>
      </c>
    </row>
    <row r="1219" spans="2:51" s="11" customFormat="1" ht="13.5">
      <c r="B1219" s="205"/>
      <c r="C1219" s="206"/>
      <c r="D1219" s="207" t="s">
        <v>183</v>
      </c>
      <c r="E1219" s="208" t="s">
        <v>21</v>
      </c>
      <c r="F1219" s="209" t="s">
        <v>723</v>
      </c>
      <c r="G1219" s="206"/>
      <c r="H1219" s="210" t="s">
        <v>21</v>
      </c>
      <c r="I1219" s="211"/>
      <c r="J1219" s="206"/>
      <c r="K1219" s="206"/>
      <c r="L1219" s="212"/>
      <c r="M1219" s="213"/>
      <c r="N1219" s="214"/>
      <c r="O1219" s="214"/>
      <c r="P1219" s="214"/>
      <c r="Q1219" s="214"/>
      <c r="R1219" s="214"/>
      <c r="S1219" s="214"/>
      <c r="T1219" s="215"/>
      <c r="AT1219" s="216" t="s">
        <v>183</v>
      </c>
      <c r="AU1219" s="216" t="s">
        <v>82</v>
      </c>
      <c r="AV1219" s="11" t="s">
        <v>80</v>
      </c>
      <c r="AW1219" s="11" t="s">
        <v>35</v>
      </c>
      <c r="AX1219" s="11" t="s">
        <v>72</v>
      </c>
      <c r="AY1219" s="216" t="s">
        <v>173</v>
      </c>
    </row>
    <row r="1220" spans="2:51" s="11" customFormat="1" ht="13.5">
      <c r="B1220" s="205"/>
      <c r="C1220" s="206"/>
      <c r="D1220" s="207" t="s">
        <v>183</v>
      </c>
      <c r="E1220" s="208" t="s">
        <v>21</v>
      </c>
      <c r="F1220" s="209" t="s">
        <v>725</v>
      </c>
      <c r="G1220" s="206"/>
      <c r="H1220" s="210" t="s">
        <v>21</v>
      </c>
      <c r="I1220" s="211"/>
      <c r="J1220" s="206"/>
      <c r="K1220" s="206"/>
      <c r="L1220" s="212"/>
      <c r="M1220" s="213"/>
      <c r="N1220" s="214"/>
      <c r="O1220" s="214"/>
      <c r="P1220" s="214"/>
      <c r="Q1220" s="214"/>
      <c r="R1220" s="214"/>
      <c r="S1220" s="214"/>
      <c r="T1220" s="215"/>
      <c r="AT1220" s="216" t="s">
        <v>183</v>
      </c>
      <c r="AU1220" s="216" t="s">
        <v>82</v>
      </c>
      <c r="AV1220" s="11" t="s">
        <v>80</v>
      </c>
      <c r="AW1220" s="11" t="s">
        <v>35</v>
      </c>
      <c r="AX1220" s="11" t="s">
        <v>72</v>
      </c>
      <c r="AY1220" s="216" t="s">
        <v>173</v>
      </c>
    </row>
    <row r="1221" spans="2:51" s="11" customFormat="1" ht="13.5">
      <c r="B1221" s="205"/>
      <c r="C1221" s="206"/>
      <c r="D1221" s="207" t="s">
        <v>183</v>
      </c>
      <c r="E1221" s="208" t="s">
        <v>21</v>
      </c>
      <c r="F1221" s="209" t="s">
        <v>633</v>
      </c>
      <c r="G1221" s="206"/>
      <c r="H1221" s="210" t="s">
        <v>21</v>
      </c>
      <c r="I1221" s="211"/>
      <c r="J1221" s="206"/>
      <c r="K1221" s="206"/>
      <c r="L1221" s="212"/>
      <c r="M1221" s="213"/>
      <c r="N1221" s="214"/>
      <c r="O1221" s="214"/>
      <c r="P1221" s="214"/>
      <c r="Q1221" s="214"/>
      <c r="R1221" s="214"/>
      <c r="S1221" s="214"/>
      <c r="T1221" s="215"/>
      <c r="AT1221" s="216" t="s">
        <v>183</v>
      </c>
      <c r="AU1221" s="216" t="s">
        <v>82</v>
      </c>
      <c r="AV1221" s="11" t="s">
        <v>80</v>
      </c>
      <c r="AW1221" s="11" t="s">
        <v>35</v>
      </c>
      <c r="AX1221" s="11" t="s">
        <v>72</v>
      </c>
      <c r="AY1221" s="216" t="s">
        <v>173</v>
      </c>
    </row>
    <row r="1222" spans="2:51" s="12" customFormat="1" ht="13.5">
      <c r="B1222" s="217"/>
      <c r="C1222" s="218"/>
      <c r="D1222" s="207" t="s">
        <v>183</v>
      </c>
      <c r="E1222" s="219" t="s">
        <v>21</v>
      </c>
      <c r="F1222" s="220" t="s">
        <v>383</v>
      </c>
      <c r="G1222" s="218"/>
      <c r="H1222" s="221">
        <v>1.182</v>
      </c>
      <c r="I1222" s="222"/>
      <c r="J1222" s="218"/>
      <c r="K1222" s="218"/>
      <c r="L1222" s="223"/>
      <c r="M1222" s="224"/>
      <c r="N1222" s="225"/>
      <c r="O1222" s="225"/>
      <c r="P1222" s="225"/>
      <c r="Q1222" s="225"/>
      <c r="R1222" s="225"/>
      <c r="S1222" s="225"/>
      <c r="T1222" s="226"/>
      <c r="AT1222" s="227" t="s">
        <v>183</v>
      </c>
      <c r="AU1222" s="227" t="s">
        <v>82</v>
      </c>
      <c r="AV1222" s="12" t="s">
        <v>82</v>
      </c>
      <c r="AW1222" s="12" t="s">
        <v>35</v>
      </c>
      <c r="AX1222" s="12" t="s">
        <v>72</v>
      </c>
      <c r="AY1222" s="227" t="s">
        <v>173</v>
      </c>
    </row>
    <row r="1223" spans="2:51" s="11" customFormat="1" ht="13.5">
      <c r="B1223" s="205"/>
      <c r="C1223" s="206"/>
      <c r="D1223" s="207" t="s">
        <v>183</v>
      </c>
      <c r="E1223" s="208" t="s">
        <v>21</v>
      </c>
      <c r="F1223" s="209" t="s">
        <v>723</v>
      </c>
      <c r="G1223" s="206"/>
      <c r="H1223" s="210" t="s">
        <v>21</v>
      </c>
      <c r="I1223" s="211"/>
      <c r="J1223" s="206"/>
      <c r="K1223" s="206"/>
      <c r="L1223" s="212"/>
      <c r="M1223" s="213"/>
      <c r="N1223" s="214"/>
      <c r="O1223" s="214"/>
      <c r="P1223" s="214"/>
      <c r="Q1223" s="214"/>
      <c r="R1223" s="214"/>
      <c r="S1223" s="214"/>
      <c r="T1223" s="215"/>
      <c r="AT1223" s="216" t="s">
        <v>183</v>
      </c>
      <c r="AU1223" s="216" t="s">
        <v>82</v>
      </c>
      <c r="AV1223" s="11" t="s">
        <v>80</v>
      </c>
      <c r="AW1223" s="11" t="s">
        <v>35</v>
      </c>
      <c r="AX1223" s="11" t="s">
        <v>72</v>
      </c>
      <c r="AY1223" s="216" t="s">
        <v>173</v>
      </c>
    </row>
    <row r="1224" spans="2:51" s="11" customFormat="1" ht="13.5">
      <c r="B1224" s="205"/>
      <c r="C1224" s="206"/>
      <c r="D1224" s="207" t="s">
        <v>183</v>
      </c>
      <c r="E1224" s="208" t="s">
        <v>21</v>
      </c>
      <c r="F1224" s="209" t="s">
        <v>706</v>
      </c>
      <c r="G1224" s="206"/>
      <c r="H1224" s="210" t="s">
        <v>21</v>
      </c>
      <c r="I1224" s="211"/>
      <c r="J1224" s="206"/>
      <c r="K1224" s="206"/>
      <c r="L1224" s="212"/>
      <c r="M1224" s="213"/>
      <c r="N1224" s="214"/>
      <c r="O1224" s="214"/>
      <c r="P1224" s="214"/>
      <c r="Q1224" s="214"/>
      <c r="R1224" s="214"/>
      <c r="S1224" s="214"/>
      <c r="T1224" s="215"/>
      <c r="AT1224" s="216" t="s">
        <v>183</v>
      </c>
      <c r="AU1224" s="216" t="s">
        <v>82</v>
      </c>
      <c r="AV1224" s="11" t="s">
        <v>80</v>
      </c>
      <c r="AW1224" s="11" t="s">
        <v>35</v>
      </c>
      <c r="AX1224" s="11" t="s">
        <v>72</v>
      </c>
      <c r="AY1224" s="216" t="s">
        <v>173</v>
      </c>
    </row>
    <row r="1225" spans="2:51" s="11" customFormat="1" ht="13.5">
      <c r="B1225" s="205"/>
      <c r="C1225" s="206"/>
      <c r="D1225" s="207" t="s">
        <v>183</v>
      </c>
      <c r="E1225" s="208" t="s">
        <v>21</v>
      </c>
      <c r="F1225" s="209" t="s">
        <v>633</v>
      </c>
      <c r="G1225" s="206"/>
      <c r="H1225" s="210" t="s">
        <v>21</v>
      </c>
      <c r="I1225" s="211"/>
      <c r="J1225" s="206"/>
      <c r="K1225" s="206"/>
      <c r="L1225" s="212"/>
      <c r="M1225" s="213"/>
      <c r="N1225" s="214"/>
      <c r="O1225" s="214"/>
      <c r="P1225" s="214"/>
      <c r="Q1225" s="214"/>
      <c r="R1225" s="214"/>
      <c r="S1225" s="214"/>
      <c r="T1225" s="215"/>
      <c r="AT1225" s="216" t="s">
        <v>183</v>
      </c>
      <c r="AU1225" s="216" t="s">
        <v>82</v>
      </c>
      <c r="AV1225" s="11" t="s">
        <v>80</v>
      </c>
      <c r="AW1225" s="11" t="s">
        <v>35</v>
      </c>
      <c r="AX1225" s="11" t="s">
        <v>72</v>
      </c>
      <c r="AY1225" s="216" t="s">
        <v>173</v>
      </c>
    </row>
    <row r="1226" spans="2:51" s="12" customFormat="1" ht="13.5">
      <c r="B1226" s="217"/>
      <c r="C1226" s="218"/>
      <c r="D1226" s="207" t="s">
        <v>183</v>
      </c>
      <c r="E1226" s="219" t="s">
        <v>21</v>
      </c>
      <c r="F1226" s="220" t="s">
        <v>415</v>
      </c>
      <c r="G1226" s="218"/>
      <c r="H1226" s="221">
        <v>1.773</v>
      </c>
      <c r="I1226" s="222"/>
      <c r="J1226" s="218"/>
      <c r="K1226" s="218"/>
      <c r="L1226" s="223"/>
      <c r="M1226" s="224"/>
      <c r="N1226" s="225"/>
      <c r="O1226" s="225"/>
      <c r="P1226" s="225"/>
      <c r="Q1226" s="225"/>
      <c r="R1226" s="225"/>
      <c r="S1226" s="225"/>
      <c r="T1226" s="226"/>
      <c r="AT1226" s="227" t="s">
        <v>183</v>
      </c>
      <c r="AU1226" s="227" t="s">
        <v>82</v>
      </c>
      <c r="AV1226" s="12" t="s">
        <v>82</v>
      </c>
      <c r="AW1226" s="12" t="s">
        <v>35</v>
      </c>
      <c r="AX1226" s="12" t="s">
        <v>72</v>
      </c>
      <c r="AY1226" s="227" t="s">
        <v>173</v>
      </c>
    </row>
    <row r="1227" spans="2:51" s="11" customFormat="1" ht="13.5">
      <c r="B1227" s="205"/>
      <c r="C1227" s="206"/>
      <c r="D1227" s="207" t="s">
        <v>183</v>
      </c>
      <c r="E1227" s="208" t="s">
        <v>21</v>
      </c>
      <c r="F1227" s="209" t="s">
        <v>723</v>
      </c>
      <c r="G1227" s="206"/>
      <c r="H1227" s="210" t="s">
        <v>21</v>
      </c>
      <c r="I1227" s="211"/>
      <c r="J1227" s="206"/>
      <c r="K1227" s="206"/>
      <c r="L1227" s="212"/>
      <c r="M1227" s="213"/>
      <c r="N1227" s="214"/>
      <c r="O1227" s="214"/>
      <c r="P1227" s="214"/>
      <c r="Q1227" s="214"/>
      <c r="R1227" s="214"/>
      <c r="S1227" s="214"/>
      <c r="T1227" s="215"/>
      <c r="AT1227" s="216" t="s">
        <v>183</v>
      </c>
      <c r="AU1227" s="216" t="s">
        <v>82</v>
      </c>
      <c r="AV1227" s="11" t="s">
        <v>80</v>
      </c>
      <c r="AW1227" s="11" t="s">
        <v>35</v>
      </c>
      <c r="AX1227" s="11" t="s">
        <v>72</v>
      </c>
      <c r="AY1227" s="216" t="s">
        <v>173</v>
      </c>
    </row>
    <row r="1228" spans="2:51" s="11" customFormat="1" ht="13.5">
      <c r="B1228" s="205"/>
      <c r="C1228" s="206"/>
      <c r="D1228" s="207" t="s">
        <v>183</v>
      </c>
      <c r="E1228" s="208" t="s">
        <v>21</v>
      </c>
      <c r="F1228" s="209" t="s">
        <v>694</v>
      </c>
      <c r="G1228" s="206"/>
      <c r="H1228" s="210" t="s">
        <v>21</v>
      </c>
      <c r="I1228" s="211"/>
      <c r="J1228" s="206"/>
      <c r="K1228" s="206"/>
      <c r="L1228" s="212"/>
      <c r="M1228" s="213"/>
      <c r="N1228" s="214"/>
      <c r="O1228" s="214"/>
      <c r="P1228" s="214"/>
      <c r="Q1228" s="214"/>
      <c r="R1228" s="214"/>
      <c r="S1228" s="214"/>
      <c r="T1228" s="215"/>
      <c r="AT1228" s="216" t="s">
        <v>183</v>
      </c>
      <c r="AU1228" s="216" t="s">
        <v>82</v>
      </c>
      <c r="AV1228" s="11" t="s">
        <v>80</v>
      </c>
      <c r="AW1228" s="11" t="s">
        <v>35</v>
      </c>
      <c r="AX1228" s="11" t="s">
        <v>72</v>
      </c>
      <c r="AY1228" s="216" t="s">
        <v>173</v>
      </c>
    </row>
    <row r="1229" spans="2:51" s="11" customFormat="1" ht="13.5">
      <c r="B1229" s="205"/>
      <c r="C1229" s="206"/>
      <c r="D1229" s="207" t="s">
        <v>183</v>
      </c>
      <c r="E1229" s="208" t="s">
        <v>21</v>
      </c>
      <c r="F1229" s="209" t="s">
        <v>633</v>
      </c>
      <c r="G1229" s="206"/>
      <c r="H1229" s="210" t="s">
        <v>21</v>
      </c>
      <c r="I1229" s="211"/>
      <c r="J1229" s="206"/>
      <c r="K1229" s="206"/>
      <c r="L1229" s="212"/>
      <c r="M1229" s="213"/>
      <c r="N1229" s="214"/>
      <c r="O1229" s="214"/>
      <c r="P1229" s="214"/>
      <c r="Q1229" s="214"/>
      <c r="R1229" s="214"/>
      <c r="S1229" s="214"/>
      <c r="T1229" s="215"/>
      <c r="AT1229" s="216" t="s">
        <v>183</v>
      </c>
      <c r="AU1229" s="216" t="s">
        <v>82</v>
      </c>
      <c r="AV1229" s="11" t="s">
        <v>80</v>
      </c>
      <c r="AW1229" s="11" t="s">
        <v>35</v>
      </c>
      <c r="AX1229" s="11" t="s">
        <v>72</v>
      </c>
      <c r="AY1229" s="216" t="s">
        <v>173</v>
      </c>
    </row>
    <row r="1230" spans="2:51" s="12" customFormat="1" ht="13.5">
      <c r="B1230" s="217"/>
      <c r="C1230" s="218"/>
      <c r="D1230" s="207" t="s">
        <v>183</v>
      </c>
      <c r="E1230" s="219" t="s">
        <v>21</v>
      </c>
      <c r="F1230" s="220" t="s">
        <v>415</v>
      </c>
      <c r="G1230" s="218"/>
      <c r="H1230" s="221">
        <v>1.773</v>
      </c>
      <c r="I1230" s="222"/>
      <c r="J1230" s="218"/>
      <c r="K1230" s="218"/>
      <c r="L1230" s="223"/>
      <c r="M1230" s="224"/>
      <c r="N1230" s="225"/>
      <c r="O1230" s="225"/>
      <c r="P1230" s="225"/>
      <c r="Q1230" s="225"/>
      <c r="R1230" s="225"/>
      <c r="S1230" s="225"/>
      <c r="T1230" s="226"/>
      <c r="AT1230" s="227" t="s">
        <v>183</v>
      </c>
      <c r="AU1230" s="227" t="s">
        <v>82</v>
      </c>
      <c r="AV1230" s="12" t="s">
        <v>82</v>
      </c>
      <c r="AW1230" s="12" t="s">
        <v>35</v>
      </c>
      <c r="AX1230" s="12" t="s">
        <v>72</v>
      </c>
      <c r="AY1230" s="227" t="s">
        <v>173</v>
      </c>
    </row>
    <row r="1231" spans="2:51" s="11" customFormat="1" ht="13.5">
      <c r="B1231" s="205"/>
      <c r="C1231" s="206"/>
      <c r="D1231" s="207" t="s">
        <v>183</v>
      </c>
      <c r="E1231" s="208" t="s">
        <v>21</v>
      </c>
      <c r="F1231" s="209" t="s">
        <v>723</v>
      </c>
      <c r="G1231" s="206"/>
      <c r="H1231" s="210" t="s">
        <v>21</v>
      </c>
      <c r="I1231" s="211"/>
      <c r="J1231" s="206"/>
      <c r="K1231" s="206"/>
      <c r="L1231" s="212"/>
      <c r="M1231" s="213"/>
      <c r="N1231" s="214"/>
      <c r="O1231" s="214"/>
      <c r="P1231" s="214"/>
      <c r="Q1231" s="214"/>
      <c r="R1231" s="214"/>
      <c r="S1231" s="214"/>
      <c r="T1231" s="215"/>
      <c r="AT1231" s="216" t="s">
        <v>183</v>
      </c>
      <c r="AU1231" s="216" t="s">
        <v>82</v>
      </c>
      <c r="AV1231" s="11" t="s">
        <v>80</v>
      </c>
      <c r="AW1231" s="11" t="s">
        <v>35</v>
      </c>
      <c r="AX1231" s="11" t="s">
        <v>72</v>
      </c>
      <c r="AY1231" s="216" t="s">
        <v>173</v>
      </c>
    </row>
    <row r="1232" spans="2:51" s="11" customFormat="1" ht="13.5">
      <c r="B1232" s="205"/>
      <c r="C1232" s="206"/>
      <c r="D1232" s="207" t="s">
        <v>183</v>
      </c>
      <c r="E1232" s="208" t="s">
        <v>21</v>
      </c>
      <c r="F1232" s="209" t="s">
        <v>312</v>
      </c>
      <c r="G1232" s="206"/>
      <c r="H1232" s="210" t="s">
        <v>21</v>
      </c>
      <c r="I1232" s="211"/>
      <c r="J1232" s="206"/>
      <c r="K1232" s="206"/>
      <c r="L1232" s="212"/>
      <c r="M1232" s="213"/>
      <c r="N1232" s="214"/>
      <c r="O1232" s="214"/>
      <c r="P1232" s="214"/>
      <c r="Q1232" s="214"/>
      <c r="R1232" s="214"/>
      <c r="S1232" s="214"/>
      <c r="T1232" s="215"/>
      <c r="AT1232" s="216" t="s">
        <v>183</v>
      </c>
      <c r="AU1232" s="216" t="s">
        <v>82</v>
      </c>
      <c r="AV1232" s="11" t="s">
        <v>80</v>
      </c>
      <c r="AW1232" s="11" t="s">
        <v>35</v>
      </c>
      <c r="AX1232" s="11" t="s">
        <v>72</v>
      </c>
      <c r="AY1232" s="216" t="s">
        <v>173</v>
      </c>
    </row>
    <row r="1233" spans="2:51" s="11" customFormat="1" ht="13.5">
      <c r="B1233" s="205"/>
      <c r="C1233" s="206"/>
      <c r="D1233" s="207" t="s">
        <v>183</v>
      </c>
      <c r="E1233" s="208" t="s">
        <v>21</v>
      </c>
      <c r="F1233" s="209" t="s">
        <v>633</v>
      </c>
      <c r="G1233" s="206"/>
      <c r="H1233" s="210" t="s">
        <v>21</v>
      </c>
      <c r="I1233" s="211"/>
      <c r="J1233" s="206"/>
      <c r="K1233" s="206"/>
      <c r="L1233" s="212"/>
      <c r="M1233" s="213"/>
      <c r="N1233" s="214"/>
      <c r="O1233" s="214"/>
      <c r="P1233" s="214"/>
      <c r="Q1233" s="214"/>
      <c r="R1233" s="214"/>
      <c r="S1233" s="214"/>
      <c r="T1233" s="215"/>
      <c r="AT1233" s="216" t="s">
        <v>183</v>
      </c>
      <c r="AU1233" s="216" t="s">
        <v>82</v>
      </c>
      <c r="AV1233" s="11" t="s">
        <v>80</v>
      </c>
      <c r="AW1233" s="11" t="s">
        <v>35</v>
      </c>
      <c r="AX1233" s="11" t="s">
        <v>72</v>
      </c>
      <c r="AY1233" s="216" t="s">
        <v>173</v>
      </c>
    </row>
    <row r="1234" spans="2:51" s="12" customFormat="1" ht="13.5">
      <c r="B1234" s="217"/>
      <c r="C1234" s="218"/>
      <c r="D1234" s="207" t="s">
        <v>183</v>
      </c>
      <c r="E1234" s="219" t="s">
        <v>21</v>
      </c>
      <c r="F1234" s="220" t="s">
        <v>415</v>
      </c>
      <c r="G1234" s="218"/>
      <c r="H1234" s="221">
        <v>1.773</v>
      </c>
      <c r="I1234" s="222"/>
      <c r="J1234" s="218"/>
      <c r="K1234" s="218"/>
      <c r="L1234" s="223"/>
      <c r="M1234" s="224"/>
      <c r="N1234" s="225"/>
      <c r="O1234" s="225"/>
      <c r="P1234" s="225"/>
      <c r="Q1234" s="225"/>
      <c r="R1234" s="225"/>
      <c r="S1234" s="225"/>
      <c r="T1234" s="226"/>
      <c r="AT1234" s="227" t="s">
        <v>183</v>
      </c>
      <c r="AU1234" s="227" t="s">
        <v>82</v>
      </c>
      <c r="AV1234" s="12" t="s">
        <v>82</v>
      </c>
      <c r="AW1234" s="12" t="s">
        <v>35</v>
      </c>
      <c r="AX1234" s="12" t="s">
        <v>72</v>
      </c>
      <c r="AY1234" s="227" t="s">
        <v>173</v>
      </c>
    </row>
    <row r="1235" spans="2:51" s="11" customFormat="1" ht="13.5">
      <c r="B1235" s="205"/>
      <c r="C1235" s="206"/>
      <c r="D1235" s="207" t="s">
        <v>183</v>
      </c>
      <c r="E1235" s="208" t="s">
        <v>21</v>
      </c>
      <c r="F1235" s="209" t="s">
        <v>723</v>
      </c>
      <c r="G1235" s="206"/>
      <c r="H1235" s="210" t="s">
        <v>21</v>
      </c>
      <c r="I1235" s="211"/>
      <c r="J1235" s="206"/>
      <c r="K1235" s="206"/>
      <c r="L1235" s="212"/>
      <c r="M1235" s="213"/>
      <c r="N1235" s="214"/>
      <c r="O1235" s="214"/>
      <c r="P1235" s="214"/>
      <c r="Q1235" s="214"/>
      <c r="R1235" s="214"/>
      <c r="S1235" s="214"/>
      <c r="T1235" s="215"/>
      <c r="AT1235" s="216" t="s">
        <v>183</v>
      </c>
      <c r="AU1235" s="216" t="s">
        <v>82</v>
      </c>
      <c r="AV1235" s="11" t="s">
        <v>80</v>
      </c>
      <c r="AW1235" s="11" t="s">
        <v>35</v>
      </c>
      <c r="AX1235" s="11" t="s">
        <v>72</v>
      </c>
      <c r="AY1235" s="216" t="s">
        <v>173</v>
      </c>
    </row>
    <row r="1236" spans="2:51" s="11" customFormat="1" ht="13.5">
      <c r="B1236" s="205"/>
      <c r="C1236" s="206"/>
      <c r="D1236" s="207" t="s">
        <v>183</v>
      </c>
      <c r="E1236" s="208" t="s">
        <v>21</v>
      </c>
      <c r="F1236" s="209" t="s">
        <v>229</v>
      </c>
      <c r="G1236" s="206"/>
      <c r="H1236" s="210" t="s">
        <v>21</v>
      </c>
      <c r="I1236" s="211"/>
      <c r="J1236" s="206"/>
      <c r="K1236" s="206"/>
      <c r="L1236" s="212"/>
      <c r="M1236" s="213"/>
      <c r="N1236" s="214"/>
      <c r="O1236" s="214"/>
      <c r="P1236" s="214"/>
      <c r="Q1236" s="214"/>
      <c r="R1236" s="214"/>
      <c r="S1236" s="214"/>
      <c r="T1236" s="215"/>
      <c r="AT1236" s="216" t="s">
        <v>183</v>
      </c>
      <c r="AU1236" s="216" t="s">
        <v>82</v>
      </c>
      <c r="AV1236" s="11" t="s">
        <v>80</v>
      </c>
      <c r="AW1236" s="11" t="s">
        <v>35</v>
      </c>
      <c r="AX1236" s="11" t="s">
        <v>72</v>
      </c>
      <c r="AY1236" s="216" t="s">
        <v>173</v>
      </c>
    </row>
    <row r="1237" spans="2:51" s="11" customFormat="1" ht="13.5">
      <c r="B1237" s="205"/>
      <c r="C1237" s="206"/>
      <c r="D1237" s="207" t="s">
        <v>183</v>
      </c>
      <c r="E1237" s="208" t="s">
        <v>21</v>
      </c>
      <c r="F1237" s="209" t="s">
        <v>633</v>
      </c>
      <c r="G1237" s="206"/>
      <c r="H1237" s="210" t="s">
        <v>21</v>
      </c>
      <c r="I1237" s="211"/>
      <c r="J1237" s="206"/>
      <c r="K1237" s="206"/>
      <c r="L1237" s="212"/>
      <c r="M1237" s="213"/>
      <c r="N1237" s="214"/>
      <c r="O1237" s="214"/>
      <c r="P1237" s="214"/>
      <c r="Q1237" s="214"/>
      <c r="R1237" s="214"/>
      <c r="S1237" s="214"/>
      <c r="T1237" s="215"/>
      <c r="AT1237" s="216" t="s">
        <v>183</v>
      </c>
      <c r="AU1237" s="216" t="s">
        <v>82</v>
      </c>
      <c r="AV1237" s="11" t="s">
        <v>80</v>
      </c>
      <c r="AW1237" s="11" t="s">
        <v>35</v>
      </c>
      <c r="AX1237" s="11" t="s">
        <v>72</v>
      </c>
      <c r="AY1237" s="216" t="s">
        <v>173</v>
      </c>
    </row>
    <row r="1238" spans="2:51" s="12" customFormat="1" ht="13.5">
      <c r="B1238" s="217"/>
      <c r="C1238" s="218"/>
      <c r="D1238" s="207" t="s">
        <v>183</v>
      </c>
      <c r="E1238" s="219" t="s">
        <v>21</v>
      </c>
      <c r="F1238" s="220" t="s">
        <v>415</v>
      </c>
      <c r="G1238" s="218"/>
      <c r="H1238" s="221">
        <v>1.773</v>
      </c>
      <c r="I1238" s="222"/>
      <c r="J1238" s="218"/>
      <c r="K1238" s="218"/>
      <c r="L1238" s="223"/>
      <c r="M1238" s="224"/>
      <c r="N1238" s="225"/>
      <c r="O1238" s="225"/>
      <c r="P1238" s="225"/>
      <c r="Q1238" s="225"/>
      <c r="R1238" s="225"/>
      <c r="S1238" s="225"/>
      <c r="T1238" s="226"/>
      <c r="AT1238" s="227" t="s">
        <v>183</v>
      </c>
      <c r="AU1238" s="227" t="s">
        <v>82</v>
      </c>
      <c r="AV1238" s="12" t="s">
        <v>82</v>
      </c>
      <c r="AW1238" s="12" t="s">
        <v>35</v>
      </c>
      <c r="AX1238" s="12" t="s">
        <v>72</v>
      </c>
      <c r="AY1238" s="227" t="s">
        <v>173</v>
      </c>
    </row>
    <row r="1239" spans="2:51" s="11" customFormat="1" ht="13.5">
      <c r="B1239" s="205"/>
      <c r="C1239" s="206"/>
      <c r="D1239" s="207" t="s">
        <v>183</v>
      </c>
      <c r="E1239" s="208" t="s">
        <v>21</v>
      </c>
      <c r="F1239" s="209" t="s">
        <v>723</v>
      </c>
      <c r="G1239" s="206"/>
      <c r="H1239" s="210" t="s">
        <v>21</v>
      </c>
      <c r="I1239" s="211"/>
      <c r="J1239" s="206"/>
      <c r="K1239" s="206"/>
      <c r="L1239" s="212"/>
      <c r="M1239" s="213"/>
      <c r="N1239" s="214"/>
      <c r="O1239" s="214"/>
      <c r="P1239" s="214"/>
      <c r="Q1239" s="214"/>
      <c r="R1239" s="214"/>
      <c r="S1239" s="214"/>
      <c r="T1239" s="215"/>
      <c r="AT1239" s="216" t="s">
        <v>183</v>
      </c>
      <c r="AU1239" s="216" t="s">
        <v>82</v>
      </c>
      <c r="AV1239" s="11" t="s">
        <v>80</v>
      </c>
      <c r="AW1239" s="11" t="s">
        <v>35</v>
      </c>
      <c r="AX1239" s="11" t="s">
        <v>72</v>
      </c>
      <c r="AY1239" s="216" t="s">
        <v>173</v>
      </c>
    </row>
    <row r="1240" spans="2:51" s="11" customFormat="1" ht="13.5">
      <c r="B1240" s="205"/>
      <c r="C1240" s="206"/>
      <c r="D1240" s="207" t="s">
        <v>183</v>
      </c>
      <c r="E1240" s="208" t="s">
        <v>21</v>
      </c>
      <c r="F1240" s="209" t="s">
        <v>309</v>
      </c>
      <c r="G1240" s="206"/>
      <c r="H1240" s="210" t="s">
        <v>21</v>
      </c>
      <c r="I1240" s="211"/>
      <c r="J1240" s="206"/>
      <c r="K1240" s="206"/>
      <c r="L1240" s="212"/>
      <c r="M1240" s="213"/>
      <c r="N1240" s="214"/>
      <c r="O1240" s="214"/>
      <c r="P1240" s="214"/>
      <c r="Q1240" s="214"/>
      <c r="R1240" s="214"/>
      <c r="S1240" s="214"/>
      <c r="T1240" s="215"/>
      <c r="AT1240" s="216" t="s">
        <v>183</v>
      </c>
      <c r="AU1240" s="216" t="s">
        <v>82</v>
      </c>
      <c r="AV1240" s="11" t="s">
        <v>80</v>
      </c>
      <c r="AW1240" s="11" t="s">
        <v>35</v>
      </c>
      <c r="AX1240" s="11" t="s">
        <v>72</v>
      </c>
      <c r="AY1240" s="216" t="s">
        <v>173</v>
      </c>
    </row>
    <row r="1241" spans="2:51" s="11" customFormat="1" ht="13.5">
      <c r="B1241" s="205"/>
      <c r="C1241" s="206"/>
      <c r="D1241" s="207" t="s">
        <v>183</v>
      </c>
      <c r="E1241" s="208" t="s">
        <v>21</v>
      </c>
      <c r="F1241" s="209" t="s">
        <v>633</v>
      </c>
      <c r="G1241" s="206"/>
      <c r="H1241" s="210" t="s">
        <v>21</v>
      </c>
      <c r="I1241" s="211"/>
      <c r="J1241" s="206"/>
      <c r="K1241" s="206"/>
      <c r="L1241" s="212"/>
      <c r="M1241" s="213"/>
      <c r="N1241" s="214"/>
      <c r="O1241" s="214"/>
      <c r="P1241" s="214"/>
      <c r="Q1241" s="214"/>
      <c r="R1241" s="214"/>
      <c r="S1241" s="214"/>
      <c r="T1241" s="215"/>
      <c r="AT1241" s="216" t="s">
        <v>183</v>
      </c>
      <c r="AU1241" s="216" t="s">
        <v>82</v>
      </c>
      <c r="AV1241" s="11" t="s">
        <v>80</v>
      </c>
      <c r="AW1241" s="11" t="s">
        <v>35</v>
      </c>
      <c r="AX1241" s="11" t="s">
        <v>72</v>
      </c>
      <c r="AY1241" s="216" t="s">
        <v>173</v>
      </c>
    </row>
    <row r="1242" spans="2:51" s="12" customFormat="1" ht="13.5">
      <c r="B1242" s="217"/>
      <c r="C1242" s="218"/>
      <c r="D1242" s="207" t="s">
        <v>183</v>
      </c>
      <c r="E1242" s="219" t="s">
        <v>21</v>
      </c>
      <c r="F1242" s="220" t="s">
        <v>415</v>
      </c>
      <c r="G1242" s="218"/>
      <c r="H1242" s="221">
        <v>1.773</v>
      </c>
      <c r="I1242" s="222"/>
      <c r="J1242" s="218"/>
      <c r="K1242" s="218"/>
      <c r="L1242" s="223"/>
      <c r="M1242" s="224"/>
      <c r="N1242" s="225"/>
      <c r="O1242" s="225"/>
      <c r="P1242" s="225"/>
      <c r="Q1242" s="225"/>
      <c r="R1242" s="225"/>
      <c r="S1242" s="225"/>
      <c r="T1242" s="226"/>
      <c r="AT1242" s="227" t="s">
        <v>183</v>
      </c>
      <c r="AU1242" s="227" t="s">
        <v>82</v>
      </c>
      <c r="AV1242" s="12" t="s">
        <v>82</v>
      </c>
      <c r="AW1242" s="12" t="s">
        <v>35</v>
      </c>
      <c r="AX1242" s="12" t="s">
        <v>72</v>
      </c>
      <c r="AY1242" s="227" t="s">
        <v>173</v>
      </c>
    </row>
    <row r="1243" spans="2:51" s="11" customFormat="1" ht="13.5">
      <c r="B1243" s="205"/>
      <c r="C1243" s="206"/>
      <c r="D1243" s="207" t="s">
        <v>183</v>
      </c>
      <c r="E1243" s="208" t="s">
        <v>21</v>
      </c>
      <c r="F1243" s="209" t="s">
        <v>723</v>
      </c>
      <c r="G1243" s="206"/>
      <c r="H1243" s="210" t="s">
        <v>21</v>
      </c>
      <c r="I1243" s="211"/>
      <c r="J1243" s="206"/>
      <c r="K1243" s="206"/>
      <c r="L1243" s="212"/>
      <c r="M1243" s="213"/>
      <c r="N1243" s="214"/>
      <c r="O1243" s="214"/>
      <c r="P1243" s="214"/>
      <c r="Q1243" s="214"/>
      <c r="R1243" s="214"/>
      <c r="S1243" s="214"/>
      <c r="T1243" s="215"/>
      <c r="AT1243" s="216" t="s">
        <v>183</v>
      </c>
      <c r="AU1243" s="216" t="s">
        <v>82</v>
      </c>
      <c r="AV1243" s="11" t="s">
        <v>80</v>
      </c>
      <c r="AW1243" s="11" t="s">
        <v>35</v>
      </c>
      <c r="AX1243" s="11" t="s">
        <v>72</v>
      </c>
      <c r="AY1243" s="216" t="s">
        <v>173</v>
      </c>
    </row>
    <row r="1244" spans="2:51" s="11" customFormat="1" ht="13.5">
      <c r="B1244" s="205"/>
      <c r="C1244" s="206"/>
      <c r="D1244" s="207" t="s">
        <v>183</v>
      </c>
      <c r="E1244" s="208" t="s">
        <v>21</v>
      </c>
      <c r="F1244" s="209" t="s">
        <v>226</v>
      </c>
      <c r="G1244" s="206"/>
      <c r="H1244" s="210" t="s">
        <v>21</v>
      </c>
      <c r="I1244" s="211"/>
      <c r="J1244" s="206"/>
      <c r="K1244" s="206"/>
      <c r="L1244" s="212"/>
      <c r="M1244" s="213"/>
      <c r="N1244" s="214"/>
      <c r="O1244" s="214"/>
      <c r="P1244" s="214"/>
      <c r="Q1244" s="214"/>
      <c r="R1244" s="214"/>
      <c r="S1244" s="214"/>
      <c r="T1244" s="215"/>
      <c r="AT1244" s="216" t="s">
        <v>183</v>
      </c>
      <c r="AU1244" s="216" t="s">
        <v>82</v>
      </c>
      <c r="AV1244" s="11" t="s">
        <v>80</v>
      </c>
      <c r="AW1244" s="11" t="s">
        <v>35</v>
      </c>
      <c r="AX1244" s="11" t="s">
        <v>72</v>
      </c>
      <c r="AY1244" s="216" t="s">
        <v>173</v>
      </c>
    </row>
    <row r="1245" spans="2:51" s="11" customFormat="1" ht="13.5">
      <c r="B1245" s="205"/>
      <c r="C1245" s="206"/>
      <c r="D1245" s="207" t="s">
        <v>183</v>
      </c>
      <c r="E1245" s="208" t="s">
        <v>21</v>
      </c>
      <c r="F1245" s="209" t="s">
        <v>633</v>
      </c>
      <c r="G1245" s="206"/>
      <c r="H1245" s="210" t="s">
        <v>21</v>
      </c>
      <c r="I1245" s="211"/>
      <c r="J1245" s="206"/>
      <c r="K1245" s="206"/>
      <c r="L1245" s="212"/>
      <c r="M1245" s="213"/>
      <c r="N1245" s="214"/>
      <c r="O1245" s="214"/>
      <c r="P1245" s="214"/>
      <c r="Q1245" s="214"/>
      <c r="R1245" s="214"/>
      <c r="S1245" s="214"/>
      <c r="T1245" s="215"/>
      <c r="AT1245" s="216" t="s">
        <v>183</v>
      </c>
      <c r="AU1245" s="216" t="s">
        <v>82</v>
      </c>
      <c r="AV1245" s="11" t="s">
        <v>80</v>
      </c>
      <c r="AW1245" s="11" t="s">
        <v>35</v>
      </c>
      <c r="AX1245" s="11" t="s">
        <v>72</v>
      </c>
      <c r="AY1245" s="216" t="s">
        <v>173</v>
      </c>
    </row>
    <row r="1246" spans="2:51" s="12" customFormat="1" ht="13.5">
      <c r="B1246" s="217"/>
      <c r="C1246" s="218"/>
      <c r="D1246" s="207" t="s">
        <v>183</v>
      </c>
      <c r="E1246" s="219" t="s">
        <v>21</v>
      </c>
      <c r="F1246" s="220" t="s">
        <v>415</v>
      </c>
      <c r="G1246" s="218"/>
      <c r="H1246" s="221">
        <v>1.773</v>
      </c>
      <c r="I1246" s="222"/>
      <c r="J1246" s="218"/>
      <c r="K1246" s="218"/>
      <c r="L1246" s="223"/>
      <c r="M1246" s="224"/>
      <c r="N1246" s="225"/>
      <c r="O1246" s="225"/>
      <c r="P1246" s="225"/>
      <c r="Q1246" s="225"/>
      <c r="R1246" s="225"/>
      <c r="S1246" s="225"/>
      <c r="T1246" s="226"/>
      <c r="AT1246" s="227" t="s">
        <v>183</v>
      </c>
      <c r="AU1246" s="227" t="s">
        <v>82</v>
      </c>
      <c r="AV1246" s="12" t="s">
        <v>82</v>
      </c>
      <c r="AW1246" s="12" t="s">
        <v>35</v>
      </c>
      <c r="AX1246" s="12" t="s">
        <v>72</v>
      </c>
      <c r="AY1246" s="227" t="s">
        <v>173</v>
      </c>
    </row>
    <row r="1247" spans="2:51" s="11" customFormat="1" ht="13.5">
      <c r="B1247" s="205"/>
      <c r="C1247" s="206"/>
      <c r="D1247" s="207" t="s">
        <v>183</v>
      </c>
      <c r="E1247" s="208" t="s">
        <v>21</v>
      </c>
      <c r="F1247" s="209" t="s">
        <v>723</v>
      </c>
      <c r="G1247" s="206"/>
      <c r="H1247" s="210" t="s">
        <v>21</v>
      </c>
      <c r="I1247" s="211"/>
      <c r="J1247" s="206"/>
      <c r="K1247" s="206"/>
      <c r="L1247" s="212"/>
      <c r="M1247" s="213"/>
      <c r="N1247" s="214"/>
      <c r="O1247" s="214"/>
      <c r="P1247" s="214"/>
      <c r="Q1247" s="214"/>
      <c r="R1247" s="214"/>
      <c r="S1247" s="214"/>
      <c r="T1247" s="215"/>
      <c r="AT1247" s="216" t="s">
        <v>183</v>
      </c>
      <c r="AU1247" s="216" t="s">
        <v>82</v>
      </c>
      <c r="AV1247" s="11" t="s">
        <v>80</v>
      </c>
      <c r="AW1247" s="11" t="s">
        <v>35</v>
      </c>
      <c r="AX1247" s="11" t="s">
        <v>72</v>
      </c>
      <c r="AY1247" s="216" t="s">
        <v>173</v>
      </c>
    </row>
    <row r="1248" spans="2:51" s="11" customFormat="1" ht="13.5">
      <c r="B1248" s="205"/>
      <c r="C1248" s="206"/>
      <c r="D1248" s="207" t="s">
        <v>183</v>
      </c>
      <c r="E1248" s="208" t="s">
        <v>21</v>
      </c>
      <c r="F1248" s="209" t="s">
        <v>413</v>
      </c>
      <c r="G1248" s="206"/>
      <c r="H1248" s="210" t="s">
        <v>21</v>
      </c>
      <c r="I1248" s="211"/>
      <c r="J1248" s="206"/>
      <c r="K1248" s="206"/>
      <c r="L1248" s="212"/>
      <c r="M1248" s="213"/>
      <c r="N1248" s="214"/>
      <c r="O1248" s="214"/>
      <c r="P1248" s="214"/>
      <c r="Q1248" s="214"/>
      <c r="R1248" s="214"/>
      <c r="S1248" s="214"/>
      <c r="T1248" s="215"/>
      <c r="AT1248" s="216" t="s">
        <v>183</v>
      </c>
      <c r="AU1248" s="216" t="s">
        <v>82</v>
      </c>
      <c r="AV1248" s="11" t="s">
        <v>80</v>
      </c>
      <c r="AW1248" s="11" t="s">
        <v>35</v>
      </c>
      <c r="AX1248" s="11" t="s">
        <v>72</v>
      </c>
      <c r="AY1248" s="216" t="s">
        <v>173</v>
      </c>
    </row>
    <row r="1249" spans="2:51" s="11" customFormat="1" ht="13.5">
      <c r="B1249" s="205"/>
      <c r="C1249" s="206"/>
      <c r="D1249" s="207" t="s">
        <v>183</v>
      </c>
      <c r="E1249" s="208" t="s">
        <v>21</v>
      </c>
      <c r="F1249" s="209" t="s">
        <v>633</v>
      </c>
      <c r="G1249" s="206"/>
      <c r="H1249" s="210" t="s">
        <v>21</v>
      </c>
      <c r="I1249" s="211"/>
      <c r="J1249" s="206"/>
      <c r="K1249" s="206"/>
      <c r="L1249" s="212"/>
      <c r="M1249" s="213"/>
      <c r="N1249" s="214"/>
      <c r="O1249" s="214"/>
      <c r="P1249" s="214"/>
      <c r="Q1249" s="214"/>
      <c r="R1249" s="214"/>
      <c r="S1249" s="214"/>
      <c r="T1249" s="215"/>
      <c r="AT1249" s="216" t="s">
        <v>183</v>
      </c>
      <c r="AU1249" s="216" t="s">
        <v>82</v>
      </c>
      <c r="AV1249" s="11" t="s">
        <v>80</v>
      </c>
      <c r="AW1249" s="11" t="s">
        <v>35</v>
      </c>
      <c r="AX1249" s="11" t="s">
        <v>72</v>
      </c>
      <c r="AY1249" s="216" t="s">
        <v>173</v>
      </c>
    </row>
    <row r="1250" spans="2:51" s="12" customFormat="1" ht="13.5">
      <c r="B1250" s="217"/>
      <c r="C1250" s="218"/>
      <c r="D1250" s="207" t="s">
        <v>183</v>
      </c>
      <c r="E1250" s="219" t="s">
        <v>21</v>
      </c>
      <c r="F1250" s="220" t="s">
        <v>1273</v>
      </c>
      <c r="G1250" s="218"/>
      <c r="H1250" s="221">
        <v>3.546</v>
      </c>
      <c r="I1250" s="222"/>
      <c r="J1250" s="218"/>
      <c r="K1250" s="218"/>
      <c r="L1250" s="223"/>
      <c r="M1250" s="224"/>
      <c r="N1250" s="225"/>
      <c r="O1250" s="225"/>
      <c r="P1250" s="225"/>
      <c r="Q1250" s="225"/>
      <c r="R1250" s="225"/>
      <c r="S1250" s="225"/>
      <c r="T1250" s="226"/>
      <c r="AT1250" s="227" t="s">
        <v>183</v>
      </c>
      <c r="AU1250" s="227" t="s">
        <v>82</v>
      </c>
      <c r="AV1250" s="12" t="s">
        <v>82</v>
      </c>
      <c r="AW1250" s="12" t="s">
        <v>35</v>
      </c>
      <c r="AX1250" s="12" t="s">
        <v>72</v>
      </c>
      <c r="AY1250" s="227" t="s">
        <v>173</v>
      </c>
    </row>
    <row r="1251" spans="2:51" s="11" customFormat="1" ht="13.5">
      <c r="B1251" s="205"/>
      <c r="C1251" s="206"/>
      <c r="D1251" s="207" t="s">
        <v>183</v>
      </c>
      <c r="E1251" s="208" t="s">
        <v>21</v>
      </c>
      <c r="F1251" s="209" t="s">
        <v>723</v>
      </c>
      <c r="G1251" s="206"/>
      <c r="H1251" s="210" t="s">
        <v>21</v>
      </c>
      <c r="I1251" s="211"/>
      <c r="J1251" s="206"/>
      <c r="K1251" s="206"/>
      <c r="L1251" s="212"/>
      <c r="M1251" s="213"/>
      <c r="N1251" s="214"/>
      <c r="O1251" s="214"/>
      <c r="P1251" s="214"/>
      <c r="Q1251" s="214"/>
      <c r="R1251" s="214"/>
      <c r="S1251" s="214"/>
      <c r="T1251" s="215"/>
      <c r="AT1251" s="216" t="s">
        <v>183</v>
      </c>
      <c r="AU1251" s="216" t="s">
        <v>82</v>
      </c>
      <c r="AV1251" s="11" t="s">
        <v>80</v>
      </c>
      <c r="AW1251" s="11" t="s">
        <v>35</v>
      </c>
      <c r="AX1251" s="11" t="s">
        <v>72</v>
      </c>
      <c r="AY1251" s="216" t="s">
        <v>173</v>
      </c>
    </row>
    <row r="1252" spans="2:51" s="11" customFormat="1" ht="13.5">
      <c r="B1252" s="205"/>
      <c r="C1252" s="206"/>
      <c r="D1252" s="207" t="s">
        <v>183</v>
      </c>
      <c r="E1252" s="208" t="s">
        <v>21</v>
      </c>
      <c r="F1252" s="209" t="s">
        <v>235</v>
      </c>
      <c r="G1252" s="206"/>
      <c r="H1252" s="210" t="s">
        <v>21</v>
      </c>
      <c r="I1252" s="211"/>
      <c r="J1252" s="206"/>
      <c r="K1252" s="206"/>
      <c r="L1252" s="212"/>
      <c r="M1252" s="213"/>
      <c r="N1252" s="214"/>
      <c r="O1252" s="214"/>
      <c r="P1252" s="214"/>
      <c r="Q1252" s="214"/>
      <c r="R1252" s="214"/>
      <c r="S1252" s="214"/>
      <c r="T1252" s="215"/>
      <c r="AT1252" s="216" t="s">
        <v>183</v>
      </c>
      <c r="AU1252" s="216" t="s">
        <v>82</v>
      </c>
      <c r="AV1252" s="11" t="s">
        <v>80</v>
      </c>
      <c r="AW1252" s="11" t="s">
        <v>35</v>
      </c>
      <c r="AX1252" s="11" t="s">
        <v>72</v>
      </c>
      <c r="AY1252" s="216" t="s">
        <v>173</v>
      </c>
    </row>
    <row r="1253" spans="2:51" s="11" customFormat="1" ht="13.5">
      <c r="B1253" s="205"/>
      <c r="C1253" s="206"/>
      <c r="D1253" s="207" t="s">
        <v>183</v>
      </c>
      <c r="E1253" s="208" t="s">
        <v>21</v>
      </c>
      <c r="F1253" s="209" t="s">
        <v>633</v>
      </c>
      <c r="G1253" s="206"/>
      <c r="H1253" s="210" t="s">
        <v>21</v>
      </c>
      <c r="I1253" s="211"/>
      <c r="J1253" s="206"/>
      <c r="K1253" s="206"/>
      <c r="L1253" s="212"/>
      <c r="M1253" s="213"/>
      <c r="N1253" s="214"/>
      <c r="O1253" s="214"/>
      <c r="P1253" s="214"/>
      <c r="Q1253" s="214"/>
      <c r="R1253" s="214"/>
      <c r="S1253" s="214"/>
      <c r="T1253" s="215"/>
      <c r="AT1253" s="216" t="s">
        <v>183</v>
      </c>
      <c r="AU1253" s="216" t="s">
        <v>82</v>
      </c>
      <c r="AV1253" s="11" t="s">
        <v>80</v>
      </c>
      <c r="AW1253" s="11" t="s">
        <v>35</v>
      </c>
      <c r="AX1253" s="11" t="s">
        <v>72</v>
      </c>
      <c r="AY1253" s="216" t="s">
        <v>173</v>
      </c>
    </row>
    <row r="1254" spans="2:51" s="12" customFormat="1" ht="13.5">
      <c r="B1254" s="217"/>
      <c r="C1254" s="218"/>
      <c r="D1254" s="207" t="s">
        <v>183</v>
      </c>
      <c r="E1254" s="219" t="s">
        <v>21</v>
      </c>
      <c r="F1254" s="220" t="s">
        <v>1273</v>
      </c>
      <c r="G1254" s="218"/>
      <c r="H1254" s="221">
        <v>3.546</v>
      </c>
      <c r="I1254" s="222"/>
      <c r="J1254" s="218"/>
      <c r="K1254" s="218"/>
      <c r="L1254" s="223"/>
      <c r="M1254" s="224"/>
      <c r="N1254" s="225"/>
      <c r="O1254" s="225"/>
      <c r="P1254" s="225"/>
      <c r="Q1254" s="225"/>
      <c r="R1254" s="225"/>
      <c r="S1254" s="225"/>
      <c r="T1254" s="226"/>
      <c r="AT1254" s="227" t="s">
        <v>183</v>
      </c>
      <c r="AU1254" s="227" t="s">
        <v>82</v>
      </c>
      <c r="AV1254" s="12" t="s">
        <v>82</v>
      </c>
      <c r="AW1254" s="12" t="s">
        <v>35</v>
      </c>
      <c r="AX1254" s="12" t="s">
        <v>72</v>
      </c>
      <c r="AY1254" s="227" t="s">
        <v>173</v>
      </c>
    </row>
    <row r="1255" spans="2:51" s="11" customFormat="1" ht="13.5">
      <c r="B1255" s="205"/>
      <c r="C1255" s="206"/>
      <c r="D1255" s="207" t="s">
        <v>183</v>
      </c>
      <c r="E1255" s="208" t="s">
        <v>21</v>
      </c>
      <c r="F1255" s="209" t="s">
        <v>723</v>
      </c>
      <c r="G1255" s="206"/>
      <c r="H1255" s="210" t="s">
        <v>21</v>
      </c>
      <c r="I1255" s="211"/>
      <c r="J1255" s="206"/>
      <c r="K1255" s="206"/>
      <c r="L1255" s="212"/>
      <c r="M1255" s="213"/>
      <c r="N1255" s="214"/>
      <c r="O1255" s="214"/>
      <c r="P1255" s="214"/>
      <c r="Q1255" s="214"/>
      <c r="R1255" s="214"/>
      <c r="S1255" s="214"/>
      <c r="T1255" s="215"/>
      <c r="AT1255" s="216" t="s">
        <v>183</v>
      </c>
      <c r="AU1255" s="216" t="s">
        <v>82</v>
      </c>
      <c r="AV1255" s="11" t="s">
        <v>80</v>
      </c>
      <c r="AW1255" s="11" t="s">
        <v>35</v>
      </c>
      <c r="AX1255" s="11" t="s">
        <v>72</v>
      </c>
      <c r="AY1255" s="216" t="s">
        <v>173</v>
      </c>
    </row>
    <row r="1256" spans="2:51" s="11" customFormat="1" ht="13.5">
      <c r="B1256" s="205"/>
      <c r="C1256" s="206"/>
      <c r="D1256" s="207" t="s">
        <v>183</v>
      </c>
      <c r="E1256" s="208" t="s">
        <v>21</v>
      </c>
      <c r="F1256" s="209" t="s">
        <v>418</v>
      </c>
      <c r="G1256" s="206"/>
      <c r="H1256" s="210" t="s">
        <v>21</v>
      </c>
      <c r="I1256" s="211"/>
      <c r="J1256" s="206"/>
      <c r="K1256" s="206"/>
      <c r="L1256" s="212"/>
      <c r="M1256" s="213"/>
      <c r="N1256" s="214"/>
      <c r="O1256" s="214"/>
      <c r="P1256" s="214"/>
      <c r="Q1256" s="214"/>
      <c r="R1256" s="214"/>
      <c r="S1256" s="214"/>
      <c r="T1256" s="215"/>
      <c r="AT1256" s="216" t="s">
        <v>183</v>
      </c>
      <c r="AU1256" s="216" t="s">
        <v>82</v>
      </c>
      <c r="AV1256" s="11" t="s">
        <v>80</v>
      </c>
      <c r="AW1256" s="11" t="s">
        <v>35</v>
      </c>
      <c r="AX1256" s="11" t="s">
        <v>72</v>
      </c>
      <c r="AY1256" s="216" t="s">
        <v>173</v>
      </c>
    </row>
    <row r="1257" spans="2:51" s="11" customFormat="1" ht="13.5">
      <c r="B1257" s="205"/>
      <c r="C1257" s="206"/>
      <c r="D1257" s="207" t="s">
        <v>183</v>
      </c>
      <c r="E1257" s="208" t="s">
        <v>21</v>
      </c>
      <c r="F1257" s="209" t="s">
        <v>633</v>
      </c>
      <c r="G1257" s="206"/>
      <c r="H1257" s="210" t="s">
        <v>21</v>
      </c>
      <c r="I1257" s="211"/>
      <c r="J1257" s="206"/>
      <c r="K1257" s="206"/>
      <c r="L1257" s="212"/>
      <c r="M1257" s="213"/>
      <c r="N1257" s="214"/>
      <c r="O1257" s="214"/>
      <c r="P1257" s="214"/>
      <c r="Q1257" s="214"/>
      <c r="R1257" s="214"/>
      <c r="S1257" s="214"/>
      <c r="T1257" s="215"/>
      <c r="AT1257" s="216" t="s">
        <v>183</v>
      </c>
      <c r="AU1257" s="216" t="s">
        <v>82</v>
      </c>
      <c r="AV1257" s="11" t="s">
        <v>80</v>
      </c>
      <c r="AW1257" s="11" t="s">
        <v>35</v>
      </c>
      <c r="AX1257" s="11" t="s">
        <v>72</v>
      </c>
      <c r="AY1257" s="216" t="s">
        <v>173</v>
      </c>
    </row>
    <row r="1258" spans="2:51" s="12" customFormat="1" ht="13.5">
      <c r="B1258" s="217"/>
      <c r="C1258" s="218"/>
      <c r="D1258" s="207" t="s">
        <v>183</v>
      </c>
      <c r="E1258" s="219" t="s">
        <v>21</v>
      </c>
      <c r="F1258" s="220" t="s">
        <v>415</v>
      </c>
      <c r="G1258" s="218"/>
      <c r="H1258" s="221">
        <v>1.773</v>
      </c>
      <c r="I1258" s="222"/>
      <c r="J1258" s="218"/>
      <c r="K1258" s="218"/>
      <c r="L1258" s="223"/>
      <c r="M1258" s="224"/>
      <c r="N1258" s="225"/>
      <c r="O1258" s="225"/>
      <c r="P1258" s="225"/>
      <c r="Q1258" s="225"/>
      <c r="R1258" s="225"/>
      <c r="S1258" s="225"/>
      <c r="T1258" s="226"/>
      <c r="AT1258" s="227" t="s">
        <v>183</v>
      </c>
      <c r="AU1258" s="227" t="s">
        <v>82</v>
      </c>
      <c r="AV1258" s="12" t="s">
        <v>82</v>
      </c>
      <c r="AW1258" s="12" t="s">
        <v>35</v>
      </c>
      <c r="AX1258" s="12" t="s">
        <v>72</v>
      </c>
      <c r="AY1258" s="227" t="s">
        <v>173</v>
      </c>
    </row>
    <row r="1259" spans="2:51" s="11" customFormat="1" ht="13.5">
      <c r="B1259" s="205"/>
      <c r="C1259" s="206"/>
      <c r="D1259" s="207" t="s">
        <v>183</v>
      </c>
      <c r="E1259" s="208" t="s">
        <v>21</v>
      </c>
      <c r="F1259" s="209" t="s">
        <v>723</v>
      </c>
      <c r="G1259" s="206"/>
      <c r="H1259" s="210" t="s">
        <v>21</v>
      </c>
      <c r="I1259" s="211"/>
      <c r="J1259" s="206"/>
      <c r="K1259" s="206"/>
      <c r="L1259" s="212"/>
      <c r="M1259" s="213"/>
      <c r="N1259" s="214"/>
      <c r="O1259" s="214"/>
      <c r="P1259" s="214"/>
      <c r="Q1259" s="214"/>
      <c r="R1259" s="214"/>
      <c r="S1259" s="214"/>
      <c r="T1259" s="215"/>
      <c r="AT1259" s="216" t="s">
        <v>183</v>
      </c>
      <c r="AU1259" s="216" t="s">
        <v>82</v>
      </c>
      <c r="AV1259" s="11" t="s">
        <v>80</v>
      </c>
      <c r="AW1259" s="11" t="s">
        <v>35</v>
      </c>
      <c r="AX1259" s="11" t="s">
        <v>72</v>
      </c>
      <c r="AY1259" s="216" t="s">
        <v>173</v>
      </c>
    </row>
    <row r="1260" spans="2:51" s="11" customFormat="1" ht="13.5">
      <c r="B1260" s="205"/>
      <c r="C1260" s="206"/>
      <c r="D1260" s="207" t="s">
        <v>183</v>
      </c>
      <c r="E1260" s="208" t="s">
        <v>21</v>
      </c>
      <c r="F1260" s="209" t="s">
        <v>420</v>
      </c>
      <c r="G1260" s="206"/>
      <c r="H1260" s="210" t="s">
        <v>21</v>
      </c>
      <c r="I1260" s="211"/>
      <c r="J1260" s="206"/>
      <c r="K1260" s="206"/>
      <c r="L1260" s="212"/>
      <c r="M1260" s="213"/>
      <c r="N1260" s="214"/>
      <c r="O1260" s="214"/>
      <c r="P1260" s="214"/>
      <c r="Q1260" s="214"/>
      <c r="R1260" s="214"/>
      <c r="S1260" s="214"/>
      <c r="T1260" s="215"/>
      <c r="AT1260" s="216" t="s">
        <v>183</v>
      </c>
      <c r="AU1260" s="216" t="s">
        <v>82</v>
      </c>
      <c r="AV1260" s="11" t="s">
        <v>80</v>
      </c>
      <c r="AW1260" s="11" t="s">
        <v>35</v>
      </c>
      <c r="AX1260" s="11" t="s">
        <v>72</v>
      </c>
      <c r="AY1260" s="216" t="s">
        <v>173</v>
      </c>
    </row>
    <row r="1261" spans="2:51" s="11" customFormat="1" ht="13.5">
      <c r="B1261" s="205"/>
      <c r="C1261" s="206"/>
      <c r="D1261" s="207" t="s">
        <v>183</v>
      </c>
      <c r="E1261" s="208" t="s">
        <v>21</v>
      </c>
      <c r="F1261" s="209" t="s">
        <v>633</v>
      </c>
      <c r="G1261" s="206"/>
      <c r="H1261" s="210" t="s">
        <v>21</v>
      </c>
      <c r="I1261" s="211"/>
      <c r="J1261" s="206"/>
      <c r="K1261" s="206"/>
      <c r="L1261" s="212"/>
      <c r="M1261" s="213"/>
      <c r="N1261" s="214"/>
      <c r="O1261" s="214"/>
      <c r="P1261" s="214"/>
      <c r="Q1261" s="214"/>
      <c r="R1261" s="214"/>
      <c r="S1261" s="214"/>
      <c r="T1261" s="215"/>
      <c r="AT1261" s="216" t="s">
        <v>183</v>
      </c>
      <c r="AU1261" s="216" t="s">
        <v>82</v>
      </c>
      <c r="AV1261" s="11" t="s">
        <v>80</v>
      </c>
      <c r="AW1261" s="11" t="s">
        <v>35</v>
      </c>
      <c r="AX1261" s="11" t="s">
        <v>72</v>
      </c>
      <c r="AY1261" s="216" t="s">
        <v>173</v>
      </c>
    </row>
    <row r="1262" spans="2:51" s="12" customFormat="1" ht="13.5">
      <c r="B1262" s="217"/>
      <c r="C1262" s="218"/>
      <c r="D1262" s="207" t="s">
        <v>183</v>
      </c>
      <c r="E1262" s="219" t="s">
        <v>21</v>
      </c>
      <c r="F1262" s="220" t="s">
        <v>1276</v>
      </c>
      <c r="G1262" s="218"/>
      <c r="H1262" s="221">
        <v>6.206</v>
      </c>
      <c r="I1262" s="222"/>
      <c r="J1262" s="218"/>
      <c r="K1262" s="218"/>
      <c r="L1262" s="223"/>
      <c r="M1262" s="224"/>
      <c r="N1262" s="225"/>
      <c r="O1262" s="225"/>
      <c r="P1262" s="225"/>
      <c r="Q1262" s="225"/>
      <c r="R1262" s="225"/>
      <c r="S1262" s="225"/>
      <c r="T1262" s="226"/>
      <c r="AT1262" s="227" t="s">
        <v>183</v>
      </c>
      <c r="AU1262" s="227" t="s">
        <v>82</v>
      </c>
      <c r="AV1262" s="12" t="s">
        <v>82</v>
      </c>
      <c r="AW1262" s="12" t="s">
        <v>35</v>
      </c>
      <c r="AX1262" s="12" t="s">
        <v>72</v>
      </c>
      <c r="AY1262" s="227" t="s">
        <v>173</v>
      </c>
    </row>
    <row r="1263" spans="2:51" s="11" customFormat="1" ht="13.5">
      <c r="B1263" s="205"/>
      <c r="C1263" s="206"/>
      <c r="D1263" s="207" t="s">
        <v>183</v>
      </c>
      <c r="E1263" s="208" t="s">
        <v>21</v>
      </c>
      <c r="F1263" s="209" t="s">
        <v>723</v>
      </c>
      <c r="G1263" s="206"/>
      <c r="H1263" s="210" t="s">
        <v>21</v>
      </c>
      <c r="I1263" s="211"/>
      <c r="J1263" s="206"/>
      <c r="K1263" s="206"/>
      <c r="L1263" s="212"/>
      <c r="M1263" s="213"/>
      <c r="N1263" s="214"/>
      <c r="O1263" s="214"/>
      <c r="P1263" s="214"/>
      <c r="Q1263" s="214"/>
      <c r="R1263" s="214"/>
      <c r="S1263" s="214"/>
      <c r="T1263" s="215"/>
      <c r="AT1263" s="216" t="s">
        <v>183</v>
      </c>
      <c r="AU1263" s="216" t="s">
        <v>82</v>
      </c>
      <c r="AV1263" s="11" t="s">
        <v>80</v>
      </c>
      <c r="AW1263" s="11" t="s">
        <v>35</v>
      </c>
      <c r="AX1263" s="11" t="s">
        <v>72</v>
      </c>
      <c r="AY1263" s="216" t="s">
        <v>173</v>
      </c>
    </row>
    <row r="1264" spans="2:51" s="11" customFormat="1" ht="13.5">
      <c r="B1264" s="205"/>
      <c r="C1264" s="206"/>
      <c r="D1264" s="207" t="s">
        <v>183</v>
      </c>
      <c r="E1264" s="208" t="s">
        <v>21</v>
      </c>
      <c r="F1264" s="209" t="s">
        <v>352</v>
      </c>
      <c r="G1264" s="206"/>
      <c r="H1264" s="210" t="s">
        <v>21</v>
      </c>
      <c r="I1264" s="211"/>
      <c r="J1264" s="206"/>
      <c r="K1264" s="206"/>
      <c r="L1264" s="212"/>
      <c r="M1264" s="213"/>
      <c r="N1264" s="214"/>
      <c r="O1264" s="214"/>
      <c r="P1264" s="214"/>
      <c r="Q1264" s="214"/>
      <c r="R1264" s="214"/>
      <c r="S1264" s="214"/>
      <c r="T1264" s="215"/>
      <c r="AT1264" s="216" t="s">
        <v>183</v>
      </c>
      <c r="AU1264" s="216" t="s">
        <v>82</v>
      </c>
      <c r="AV1264" s="11" t="s">
        <v>80</v>
      </c>
      <c r="AW1264" s="11" t="s">
        <v>35</v>
      </c>
      <c r="AX1264" s="11" t="s">
        <v>72</v>
      </c>
      <c r="AY1264" s="216" t="s">
        <v>173</v>
      </c>
    </row>
    <row r="1265" spans="2:51" s="11" customFormat="1" ht="13.5">
      <c r="B1265" s="205"/>
      <c r="C1265" s="206"/>
      <c r="D1265" s="207" t="s">
        <v>183</v>
      </c>
      <c r="E1265" s="208" t="s">
        <v>21</v>
      </c>
      <c r="F1265" s="209" t="s">
        <v>633</v>
      </c>
      <c r="G1265" s="206"/>
      <c r="H1265" s="210" t="s">
        <v>21</v>
      </c>
      <c r="I1265" s="211"/>
      <c r="J1265" s="206"/>
      <c r="K1265" s="206"/>
      <c r="L1265" s="212"/>
      <c r="M1265" s="213"/>
      <c r="N1265" s="214"/>
      <c r="O1265" s="214"/>
      <c r="P1265" s="214"/>
      <c r="Q1265" s="214"/>
      <c r="R1265" s="214"/>
      <c r="S1265" s="214"/>
      <c r="T1265" s="215"/>
      <c r="AT1265" s="216" t="s">
        <v>183</v>
      </c>
      <c r="AU1265" s="216" t="s">
        <v>82</v>
      </c>
      <c r="AV1265" s="11" t="s">
        <v>80</v>
      </c>
      <c r="AW1265" s="11" t="s">
        <v>35</v>
      </c>
      <c r="AX1265" s="11" t="s">
        <v>72</v>
      </c>
      <c r="AY1265" s="216" t="s">
        <v>173</v>
      </c>
    </row>
    <row r="1266" spans="2:51" s="12" customFormat="1" ht="27">
      <c r="B1266" s="217"/>
      <c r="C1266" s="218"/>
      <c r="D1266" s="207" t="s">
        <v>183</v>
      </c>
      <c r="E1266" s="219" t="s">
        <v>21</v>
      </c>
      <c r="F1266" s="220" t="s">
        <v>1277</v>
      </c>
      <c r="G1266" s="218"/>
      <c r="H1266" s="221">
        <v>36.543</v>
      </c>
      <c r="I1266" s="222"/>
      <c r="J1266" s="218"/>
      <c r="K1266" s="218"/>
      <c r="L1266" s="223"/>
      <c r="M1266" s="224"/>
      <c r="N1266" s="225"/>
      <c r="O1266" s="225"/>
      <c r="P1266" s="225"/>
      <c r="Q1266" s="225"/>
      <c r="R1266" s="225"/>
      <c r="S1266" s="225"/>
      <c r="T1266" s="226"/>
      <c r="AT1266" s="227" t="s">
        <v>183</v>
      </c>
      <c r="AU1266" s="227" t="s">
        <v>82</v>
      </c>
      <c r="AV1266" s="12" t="s">
        <v>82</v>
      </c>
      <c r="AW1266" s="12" t="s">
        <v>35</v>
      </c>
      <c r="AX1266" s="12" t="s">
        <v>72</v>
      </c>
      <c r="AY1266" s="227" t="s">
        <v>173</v>
      </c>
    </row>
    <row r="1267" spans="2:51" s="14" customFormat="1" ht="13.5">
      <c r="B1267" s="243"/>
      <c r="C1267" s="244"/>
      <c r="D1267" s="239" t="s">
        <v>183</v>
      </c>
      <c r="E1267" s="254" t="s">
        <v>21</v>
      </c>
      <c r="F1267" s="255" t="s">
        <v>204</v>
      </c>
      <c r="G1267" s="244"/>
      <c r="H1267" s="256">
        <v>64.616</v>
      </c>
      <c r="I1267" s="248"/>
      <c r="J1267" s="244"/>
      <c r="K1267" s="244"/>
      <c r="L1267" s="249"/>
      <c r="M1267" s="250"/>
      <c r="N1267" s="251"/>
      <c r="O1267" s="251"/>
      <c r="P1267" s="251"/>
      <c r="Q1267" s="251"/>
      <c r="R1267" s="251"/>
      <c r="S1267" s="251"/>
      <c r="T1267" s="252"/>
      <c r="AT1267" s="253" t="s">
        <v>183</v>
      </c>
      <c r="AU1267" s="253" t="s">
        <v>82</v>
      </c>
      <c r="AV1267" s="14" t="s">
        <v>181</v>
      </c>
      <c r="AW1267" s="14" t="s">
        <v>35</v>
      </c>
      <c r="AX1267" s="14" t="s">
        <v>80</v>
      </c>
      <c r="AY1267" s="253" t="s">
        <v>173</v>
      </c>
    </row>
    <row r="1268" spans="2:65" s="1" customFormat="1" ht="22.5" customHeight="1">
      <c r="B1268" s="41"/>
      <c r="C1268" s="193" t="s">
        <v>1304</v>
      </c>
      <c r="D1268" s="193" t="s">
        <v>176</v>
      </c>
      <c r="E1268" s="194" t="s">
        <v>1305</v>
      </c>
      <c r="F1268" s="195" t="s">
        <v>1306</v>
      </c>
      <c r="G1268" s="196" t="s">
        <v>179</v>
      </c>
      <c r="H1268" s="197">
        <v>293.19</v>
      </c>
      <c r="I1268" s="198"/>
      <c r="J1268" s="199">
        <f>ROUND(I1268*H1268,2)</f>
        <v>0</v>
      </c>
      <c r="K1268" s="195" t="s">
        <v>180</v>
      </c>
      <c r="L1268" s="61"/>
      <c r="M1268" s="200" t="s">
        <v>21</v>
      </c>
      <c r="N1268" s="201" t="s">
        <v>43</v>
      </c>
      <c r="O1268" s="42"/>
      <c r="P1268" s="202">
        <f>O1268*H1268</f>
        <v>0</v>
      </c>
      <c r="Q1268" s="202">
        <v>1.1875E-05</v>
      </c>
      <c r="R1268" s="202">
        <f>Q1268*H1268</f>
        <v>0.00348163125</v>
      </c>
      <c r="S1268" s="202">
        <v>0</v>
      </c>
      <c r="T1268" s="203">
        <f>S1268*H1268</f>
        <v>0</v>
      </c>
      <c r="AR1268" s="24" t="s">
        <v>465</v>
      </c>
      <c r="AT1268" s="24" t="s">
        <v>176</v>
      </c>
      <c r="AU1268" s="24" t="s">
        <v>82</v>
      </c>
      <c r="AY1268" s="24" t="s">
        <v>173</v>
      </c>
      <c r="BE1268" s="204">
        <f>IF(N1268="základní",J1268,0)</f>
        <v>0</v>
      </c>
      <c r="BF1268" s="204">
        <f>IF(N1268="snížená",J1268,0)</f>
        <v>0</v>
      </c>
      <c r="BG1268" s="204">
        <f>IF(N1268="zákl. přenesená",J1268,0)</f>
        <v>0</v>
      </c>
      <c r="BH1268" s="204">
        <f>IF(N1268="sníž. přenesená",J1268,0)</f>
        <v>0</v>
      </c>
      <c r="BI1268" s="204">
        <f>IF(N1268="nulová",J1268,0)</f>
        <v>0</v>
      </c>
      <c r="BJ1268" s="24" t="s">
        <v>80</v>
      </c>
      <c r="BK1268" s="204">
        <f>ROUND(I1268*H1268,2)</f>
        <v>0</v>
      </c>
      <c r="BL1268" s="24" t="s">
        <v>465</v>
      </c>
      <c r="BM1268" s="24" t="s">
        <v>1307</v>
      </c>
    </row>
    <row r="1269" spans="2:51" s="12" customFormat="1" ht="13.5">
      <c r="B1269" s="217"/>
      <c r="C1269" s="218"/>
      <c r="D1269" s="207" t="s">
        <v>183</v>
      </c>
      <c r="E1269" s="219" t="s">
        <v>21</v>
      </c>
      <c r="F1269" s="220" t="s">
        <v>21</v>
      </c>
      <c r="G1269" s="218"/>
      <c r="H1269" s="221">
        <v>0</v>
      </c>
      <c r="I1269" s="222"/>
      <c r="J1269" s="218"/>
      <c r="K1269" s="218"/>
      <c r="L1269" s="223"/>
      <c r="M1269" s="224"/>
      <c r="N1269" s="225"/>
      <c r="O1269" s="225"/>
      <c r="P1269" s="225"/>
      <c r="Q1269" s="225"/>
      <c r="R1269" s="225"/>
      <c r="S1269" s="225"/>
      <c r="T1269" s="226"/>
      <c r="AT1269" s="227" t="s">
        <v>183</v>
      </c>
      <c r="AU1269" s="227" t="s">
        <v>82</v>
      </c>
      <c r="AV1269" s="12" t="s">
        <v>82</v>
      </c>
      <c r="AW1269" s="12" t="s">
        <v>35</v>
      </c>
      <c r="AX1269" s="12" t="s">
        <v>72</v>
      </c>
      <c r="AY1269" s="227" t="s">
        <v>173</v>
      </c>
    </row>
    <row r="1270" spans="2:51" s="11" customFormat="1" ht="13.5">
      <c r="B1270" s="205"/>
      <c r="C1270" s="206"/>
      <c r="D1270" s="207" t="s">
        <v>183</v>
      </c>
      <c r="E1270" s="208" t="s">
        <v>21</v>
      </c>
      <c r="F1270" s="209" t="s">
        <v>1124</v>
      </c>
      <c r="G1270" s="206"/>
      <c r="H1270" s="210" t="s">
        <v>21</v>
      </c>
      <c r="I1270" s="211"/>
      <c r="J1270" s="206"/>
      <c r="K1270" s="206"/>
      <c r="L1270" s="212"/>
      <c r="M1270" s="213"/>
      <c r="N1270" s="214"/>
      <c r="O1270" s="214"/>
      <c r="P1270" s="214"/>
      <c r="Q1270" s="214"/>
      <c r="R1270" s="214"/>
      <c r="S1270" s="214"/>
      <c r="T1270" s="215"/>
      <c r="AT1270" s="216" t="s">
        <v>183</v>
      </c>
      <c r="AU1270" s="216" t="s">
        <v>82</v>
      </c>
      <c r="AV1270" s="11" t="s">
        <v>80</v>
      </c>
      <c r="AW1270" s="11" t="s">
        <v>35</v>
      </c>
      <c r="AX1270" s="11" t="s">
        <v>72</v>
      </c>
      <c r="AY1270" s="216" t="s">
        <v>173</v>
      </c>
    </row>
    <row r="1271" spans="2:51" s="12" customFormat="1" ht="13.5">
      <c r="B1271" s="217"/>
      <c r="C1271" s="218"/>
      <c r="D1271" s="207" t="s">
        <v>183</v>
      </c>
      <c r="E1271" s="219" t="s">
        <v>21</v>
      </c>
      <c r="F1271" s="220" t="s">
        <v>21</v>
      </c>
      <c r="G1271" s="218"/>
      <c r="H1271" s="221">
        <v>0</v>
      </c>
      <c r="I1271" s="222"/>
      <c r="J1271" s="218"/>
      <c r="K1271" s="218"/>
      <c r="L1271" s="223"/>
      <c r="M1271" s="224"/>
      <c r="N1271" s="225"/>
      <c r="O1271" s="225"/>
      <c r="P1271" s="225"/>
      <c r="Q1271" s="225"/>
      <c r="R1271" s="225"/>
      <c r="S1271" s="225"/>
      <c r="T1271" s="226"/>
      <c r="AT1271" s="227" t="s">
        <v>183</v>
      </c>
      <c r="AU1271" s="227" t="s">
        <v>82</v>
      </c>
      <c r="AV1271" s="12" t="s">
        <v>82</v>
      </c>
      <c r="AW1271" s="12" t="s">
        <v>35</v>
      </c>
      <c r="AX1271" s="12" t="s">
        <v>72</v>
      </c>
      <c r="AY1271" s="227" t="s">
        <v>173</v>
      </c>
    </row>
    <row r="1272" spans="2:51" s="11" customFormat="1" ht="13.5">
      <c r="B1272" s="205"/>
      <c r="C1272" s="206"/>
      <c r="D1272" s="207" t="s">
        <v>183</v>
      </c>
      <c r="E1272" s="208" t="s">
        <v>21</v>
      </c>
      <c r="F1272" s="209" t="s">
        <v>845</v>
      </c>
      <c r="G1272" s="206"/>
      <c r="H1272" s="210" t="s">
        <v>21</v>
      </c>
      <c r="I1272" s="211"/>
      <c r="J1272" s="206"/>
      <c r="K1272" s="206"/>
      <c r="L1272" s="212"/>
      <c r="M1272" s="213"/>
      <c r="N1272" s="214"/>
      <c r="O1272" s="214"/>
      <c r="P1272" s="214"/>
      <c r="Q1272" s="214"/>
      <c r="R1272" s="214"/>
      <c r="S1272" s="214"/>
      <c r="T1272" s="215"/>
      <c r="AT1272" s="216" t="s">
        <v>183</v>
      </c>
      <c r="AU1272" s="216" t="s">
        <v>82</v>
      </c>
      <c r="AV1272" s="11" t="s">
        <v>80</v>
      </c>
      <c r="AW1272" s="11" t="s">
        <v>35</v>
      </c>
      <c r="AX1272" s="11" t="s">
        <v>72</v>
      </c>
      <c r="AY1272" s="216" t="s">
        <v>173</v>
      </c>
    </row>
    <row r="1273" spans="2:51" s="11" customFormat="1" ht="13.5">
      <c r="B1273" s="205"/>
      <c r="C1273" s="206"/>
      <c r="D1273" s="207" t="s">
        <v>183</v>
      </c>
      <c r="E1273" s="208" t="s">
        <v>21</v>
      </c>
      <c r="F1273" s="209" t="s">
        <v>1124</v>
      </c>
      <c r="G1273" s="206"/>
      <c r="H1273" s="210" t="s">
        <v>21</v>
      </c>
      <c r="I1273" s="211"/>
      <c r="J1273" s="206"/>
      <c r="K1273" s="206"/>
      <c r="L1273" s="212"/>
      <c r="M1273" s="213"/>
      <c r="N1273" s="214"/>
      <c r="O1273" s="214"/>
      <c r="P1273" s="214"/>
      <c r="Q1273" s="214"/>
      <c r="R1273" s="214"/>
      <c r="S1273" s="214"/>
      <c r="T1273" s="215"/>
      <c r="AT1273" s="216" t="s">
        <v>183</v>
      </c>
      <c r="AU1273" s="216" t="s">
        <v>82</v>
      </c>
      <c r="AV1273" s="11" t="s">
        <v>80</v>
      </c>
      <c r="AW1273" s="11" t="s">
        <v>35</v>
      </c>
      <c r="AX1273" s="11" t="s">
        <v>72</v>
      </c>
      <c r="AY1273" s="216" t="s">
        <v>173</v>
      </c>
    </row>
    <row r="1274" spans="2:51" s="12" customFormat="1" ht="13.5">
      <c r="B1274" s="217"/>
      <c r="C1274" s="218"/>
      <c r="D1274" s="207" t="s">
        <v>183</v>
      </c>
      <c r="E1274" s="219" t="s">
        <v>21</v>
      </c>
      <c r="F1274" s="220" t="s">
        <v>605</v>
      </c>
      <c r="G1274" s="218"/>
      <c r="H1274" s="221">
        <v>50.19</v>
      </c>
      <c r="I1274" s="222"/>
      <c r="J1274" s="218"/>
      <c r="K1274" s="218"/>
      <c r="L1274" s="223"/>
      <c r="M1274" s="224"/>
      <c r="N1274" s="225"/>
      <c r="O1274" s="225"/>
      <c r="P1274" s="225"/>
      <c r="Q1274" s="225"/>
      <c r="R1274" s="225"/>
      <c r="S1274" s="225"/>
      <c r="T1274" s="226"/>
      <c r="AT1274" s="227" t="s">
        <v>183</v>
      </c>
      <c r="AU1274" s="227" t="s">
        <v>82</v>
      </c>
      <c r="AV1274" s="12" t="s">
        <v>82</v>
      </c>
      <c r="AW1274" s="12" t="s">
        <v>35</v>
      </c>
      <c r="AX1274" s="12" t="s">
        <v>72</v>
      </c>
      <c r="AY1274" s="227" t="s">
        <v>173</v>
      </c>
    </row>
    <row r="1275" spans="2:51" s="11" customFormat="1" ht="13.5">
      <c r="B1275" s="205"/>
      <c r="C1275" s="206"/>
      <c r="D1275" s="207" t="s">
        <v>183</v>
      </c>
      <c r="E1275" s="208" t="s">
        <v>21</v>
      </c>
      <c r="F1275" s="209" t="s">
        <v>846</v>
      </c>
      <c r="G1275" s="206"/>
      <c r="H1275" s="210" t="s">
        <v>21</v>
      </c>
      <c r="I1275" s="211"/>
      <c r="J1275" s="206"/>
      <c r="K1275" s="206"/>
      <c r="L1275" s="212"/>
      <c r="M1275" s="213"/>
      <c r="N1275" s="214"/>
      <c r="O1275" s="214"/>
      <c r="P1275" s="214"/>
      <c r="Q1275" s="214"/>
      <c r="R1275" s="214"/>
      <c r="S1275" s="214"/>
      <c r="T1275" s="215"/>
      <c r="AT1275" s="216" t="s">
        <v>183</v>
      </c>
      <c r="AU1275" s="216" t="s">
        <v>82</v>
      </c>
      <c r="AV1275" s="11" t="s">
        <v>80</v>
      </c>
      <c r="AW1275" s="11" t="s">
        <v>35</v>
      </c>
      <c r="AX1275" s="11" t="s">
        <v>72</v>
      </c>
      <c r="AY1275" s="216" t="s">
        <v>173</v>
      </c>
    </row>
    <row r="1276" spans="2:51" s="11" customFormat="1" ht="13.5">
      <c r="B1276" s="205"/>
      <c r="C1276" s="206"/>
      <c r="D1276" s="207" t="s">
        <v>183</v>
      </c>
      <c r="E1276" s="208" t="s">
        <v>21</v>
      </c>
      <c r="F1276" s="209" t="s">
        <v>1124</v>
      </c>
      <c r="G1276" s="206"/>
      <c r="H1276" s="210" t="s">
        <v>21</v>
      </c>
      <c r="I1276" s="211"/>
      <c r="J1276" s="206"/>
      <c r="K1276" s="206"/>
      <c r="L1276" s="212"/>
      <c r="M1276" s="213"/>
      <c r="N1276" s="214"/>
      <c r="O1276" s="214"/>
      <c r="P1276" s="214"/>
      <c r="Q1276" s="214"/>
      <c r="R1276" s="214"/>
      <c r="S1276" s="214"/>
      <c r="T1276" s="215"/>
      <c r="AT1276" s="216" t="s">
        <v>183</v>
      </c>
      <c r="AU1276" s="216" t="s">
        <v>82</v>
      </c>
      <c r="AV1276" s="11" t="s">
        <v>80</v>
      </c>
      <c r="AW1276" s="11" t="s">
        <v>35</v>
      </c>
      <c r="AX1276" s="11" t="s">
        <v>72</v>
      </c>
      <c r="AY1276" s="216" t="s">
        <v>173</v>
      </c>
    </row>
    <row r="1277" spans="2:51" s="12" customFormat="1" ht="13.5">
      <c r="B1277" s="217"/>
      <c r="C1277" s="218"/>
      <c r="D1277" s="207" t="s">
        <v>183</v>
      </c>
      <c r="E1277" s="219" t="s">
        <v>21</v>
      </c>
      <c r="F1277" s="220" t="s">
        <v>847</v>
      </c>
      <c r="G1277" s="218"/>
      <c r="H1277" s="221">
        <v>38.05</v>
      </c>
      <c r="I1277" s="222"/>
      <c r="J1277" s="218"/>
      <c r="K1277" s="218"/>
      <c r="L1277" s="223"/>
      <c r="M1277" s="224"/>
      <c r="N1277" s="225"/>
      <c r="O1277" s="225"/>
      <c r="P1277" s="225"/>
      <c r="Q1277" s="225"/>
      <c r="R1277" s="225"/>
      <c r="S1277" s="225"/>
      <c r="T1277" s="226"/>
      <c r="AT1277" s="227" t="s">
        <v>183</v>
      </c>
      <c r="AU1277" s="227" t="s">
        <v>82</v>
      </c>
      <c r="AV1277" s="12" t="s">
        <v>82</v>
      </c>
      <c r="AW1277" s="12" t="s">
        <v>35</v>
      </c>
      <c r="AX1277" s="12" t="s">
        <v>72</v>
      </c>
      <c r="AY1277" s="227" t="s">
        <v>173</v>
      </c>
    </row>
    <row r="1278" spans="2:51" s="11" customFormat="1" ht="13.5">
      <c r="B1278" s="205"/>
      <c r="C1278" s="206"/>
      <c r="D1278" s="207" t="s">
        <v>183</v>
      </c>
      <c r="E1278" s="208" t="s">
        <v>21</v>
      </c>
      <c r="F1278" s="209" t="s">
        <v>663</v>
      </c>
      <c r="G1278" s="206"/>
      <c r="H1278" s="210" t="s">
        <v>21</v>
      </c>
      <c r="I1278" s="211"/>
      <c r="J1278" s="206"/>
      <c r="K1278" s="206"/>
      <c r="L1278" s="212"/>
      <c r="M1278" s="213"/>
      <c r="N1278" s="214"/>
      <c r="O1278" s="214"/>
      <c r="P1278" s="214"/>
      <c r="Q1278" s="214"/>
      <c r="R1278" s="214"/>
      <c r="S1278" s="214"/>
      <c r="T1278" s="215"/>
      <c r="AT1278" s="216" t="s">
        <v>183</v>
      </c>
      <c r="AU1278" s="216" t="s">
        <v>82</v>
      </c>
      <c r="AV1278" s="11" t="s">
        <v>80</v>
      </c>
      <c r="AW1278" s="11" t="s">
        <v>35</v>
      </c>
      <c r="AX1278" s="11" t="s">
        <v>72</v>
      </c>
      <c r="AY1278" s="216" t="s">
        <v>173</v>
      </c>
    </row>
    <row r="1279" spans="2:51" s="11" customFormat="1" ht="13.5">
      <c r="B1279" s="205"/>
      <c r="C1279" s="206"/>
      <c r="D1279" s="207" t="s">
        <v>183</v>
      </c>
      <c r="E1279" s="208" t="s">
        <v>21</v>
      </c>
      <c r="F1279" s="209" t="s">
        <v>1124</v>
      </c>
      <c r="G1279" s="206"/>
      <c r="H1279" s="210" t="s">
        <v>21</v>
      </c>
      <c r="I1279" s="211"/>
      <c r="J1279" s="206"/>
      <c r="K1279" s="206"/>
      <c r="L1279" s="212"/>
      <c r="M1279" s="213"/>
      <c r="N1279" s="214"/>
      <c r="O1279" s="214"/>
      <c r="P1279" s="214"/>
      <c r="Q1279" s="214"/>
      <c r="R1279" s="214"/>
      <c r="S1279" s="214"/>
      <c r="T1279" s="215"/>
      <c r="AT1279" s="216" t="s">
        <v>183</v>
      </c>
      <c r="AU1279" s="216" t="s">
        <v>82</v>
      </c>
      <c r="AV1279" s="11" t="s">
        <v>80</v>
      </c>
      <c r="AW1279" s="11" t="s">
        <v>35</v>
      </c>
      <c r="AX1279" s="11" t="s">
        <v>72</v>
      </c>
      <c r="AY1279" s="216" t="s">
        <v>173</v>
      </c>
    </row>
    <row r="1280" spans="2:51" s="12" customFormat="1" ht="13.5">
      <c r="B1280" s="217"/>
      <c r="C1280" s="218"/>
      <c r="D1280" s="207" t="s">
        <v>183</v>
      </c>
      <c r="E1280" s="219" t="s">
        <v>21</v>
      </c>
      <c r="F1280" s="220" t="s">
        <v>799</v>
      </c>
      <c r="G1280" s="218"/>
      <c r="H1280" s="221">
        <v>12.35</v>
      </c>
      <c r="I1280" s="222"/>
      <c r="J1280" s="218"/>
      <c r="K1280" s="218"/>
      <c r="L1280" s="223"/>
      <c r="M1280" s="224"/>
      <c r="N1280" s="225"/>
      <c r="O1280" s="225"/>
      <c r="P1280" s="225"/>
      <c r="Q1280" s="225"/>
      <c r="R1280" s="225"/>
      <c r="S1280" s="225"/>
      <c r="T1280" s="226"/>
      <c r="AT1280" s="227" t="s">
        <v>183</v>
      </c>
      <c r="AU1280" s="227" t="s">
        <v>82</v>
      </c>
      <c r="AV1280" s="12" t="s">
        <v>82</v>
      </c>
      <c r="AW1280" s="12" t="s">
        <v>35</v>
      </c>
      <c r="AX1280" s="12" t="s">
        <v>72</v>
      </c>
      <c r="AY1280" s="227" t="s">
        <v>173</v>
      </c>
    </row>
    <row r="1281" spans="2:51" s="11" customFormat="1" ht="13.5">
      <c r="B1281" s="205"/>
      <c r="C1281" s="206"/>
      <c r="D1281" s="207" t="s">
        <v>183</v>
      </c>
      <c r="E1281" s="208" t="s">
        <v>21</v>
      </c>
      <c r="F1281" s="209" t="s">
        <v>324</v>
      </c>
      <c r="G1281" s="206"/>
      <c r="H1281" s="210" t="s">
        <v>21</v>
      </c>
      <c r="I1281" s="211"/>
      <c r="J1281" s="206"/>
      <c r="K1281" s="206"/>
      <c r="L1281" s="212"/>
      <c r="M1281" s="213"/>
      <c r="N1281" s="214"/>
      <c r="O1281" s="214"/>
      <c r="P1281" s="214"/>
      <c r="Q1281" s="214"/>
      <c r="R1281" s="214"/>
      <c r="S1281" s="214"/>
      <c r="T1281" s="215"/>
      <c r="AT1281" s="216" t="s">
        <v>183</v>
      </c>
      <c r="AU1281" s="216" t="s">
        <v>82</v>
      </c>
      <c r="AV1281" s="11" t="s">
        <v>80</v>
      </c>
      <c r="AW1281" s="11" t="s">
        <v>35</v>
      </c>
      <c r="AX1281" s="11" t="s">
        <v>72</v>
      </c>
      <c r="AY1281" s="216" t="s">
        <v>173</v>
      </c>
    </row>
    <row r="1282" spans="2:51" s="11" customFormat="1" ht="13.5">
      <c r="B1282" s="205"/>
      <c r="C1282" s="206"/>
      <c r="D1282" s="207" t="s">
        <v>183</v>
      </c>
      <c r="E1282" s="208" t="s">
        <v>21</v>
      </c>
      <c r="F1282" s="209" t="s">
        <v>1124</v>
      </c>
      <c r="G1282" s="206"/>
      <c r="H1282" s="210" t="s">
        <v>21</v>
      </c>
      <c r="I1282" s="211"/>
      <c r="J1282" s="206"/>
      <c r="K1282" s="206"/>
      <c r="L1282" s="212"/>
      <c r="M1282" s="213"/>
      <c r="N1282" s="214"/>
      <c r="O1282" s="214"/>
      <c r="P1282" s="214"/>
      <c r="Q1282" s="214"/>
      <c r="R1282" s="214"/>
      <c r="S1282" s="214"/>
      <c r="T1282" s="215"/>
      <c r="AT1282" s="216" t="s">
        <v>183</v>
      </c>
      <c r="AU1282" s="216" t="s">
        <v>82</v>
      </c>
      <c r="AV1282" s="11" t="s">
        <v>80</v>
      </c>
      <c r="AW1282" s="11" t="s">
        <v>35</v>
      </c>
      <c r="AX1282" s="11" t="s">
        <v>72</v>
      </c>
      <c r="AY1282" s="216" t="s">
        <v>173</v>
      </c>
    </row>
    <row r="1283" spans="2:51" s="12" customFormat="1" ht="13.5">
      <c r="B1283" s="217"/>
      <c r="C1283" s="218"/>
      <c r="D1283" s="207" t="s">
        <v>183</v>
      </c>
      <c r="E1283" s="219" t="s">
        <v>21</v>
      </c>
      <c r="F1283" s="220" t="s">
        <v>851</v>
      </c>
      <c r="G1283" s="218"/>
      <c r="H1283" s="221">
        <v>32.29</v>
      </c>
      <c r="I1283" s="222"/>
      <c r="J1283" s="218"/>
      <c r="K1283" s="218"/>
      <c r="L1283" s="223"/>
      <c r="M1283" s="224"/>
      <c r="N1283" s="225"/>
      <c r="O1283" s="225"/>
      <c r="P1283" s="225"/>
      <c r="Q1283" s="225"/>
      <c r="R1283" s="225"/>
      <c r="S1283" s="225"/>
      <c r="T1283" s="226"/>
      <c r="AT1283" s="227" t="s">
        <v>183</v>
      </c>
      <c r="AU1283" s="227" t="s">
        <v>82</v>
      </c>
      <c r="AV1283" s="12" t="s">
        <v>82</v>
      </c>
      <c r="AW1283" s="12" t="s">
        <v>35</v>
      </c>
      <c r="AX1283" s="12" t="s">
        <v>72</v>
      </c>
      <c r="AY1283" s="227" t="s">
        <v>173</v>
      </c>
    </row>
    <row r="1284" spans="2:51" s="11" customFormat="1" ht="13.5">
      <c r="B1284" s="205"/>
      <c r="C1284" s="206"/>
      <c r="D1284" s="207" t="s">
        <v>183</v>
      </c>
      <c r="E1284" s="208" t="s">
        <v>21</v>
      </c>
      <c r="F1284" s="209" t="s">
        <v>852</v>
      </c>
      <c r="G1284" s="206"/>
      <c r="H1284" s="210" t="s">
        <v>21</v>
      </c>
      <c r="I1284" s="211"/>
      <c r="J1284" s="206"/>
      <c r="K1284" s="206"/>
      <c r="L1284" s="212"/>
      <c r="M1284" s="213"/>
      <c r="N1284" s="214"/>
      <c r="O1284" s="214"/>
      <c r="P1284" s="214"/>
      <c r="Q1284" s="214"/>
      <c r="R1284" s="214"/>
      <c r="S1284" s="214"/>
      <c r="T1284" s="215"/>
      <c r="AT1284" s="216" t="s">
        <v>183</v>
      </c>
      <c r="AU1284" s="216" t="s">
        <v>82</v>
      </c>
      <c r="AV1284" s="11" t="s">
        <v>80</v>
      </c>
      <c r="AW1284" s="11" t="s">
        <v>35</v>
      </c>
      <c r="AX1284" s="11" t="s">
        <v>72</v>
      </c>
      <c r="AY1284" s="216" t="s">
        <v>173</v>
      </c>
    </row>
    <row r="1285" spans="2:51" s="11" customFormat="1" ht="13.5">
      <c r="B1285" s="205"/>
      <c r="C1285" s="206"/>
      <c r="D1285" s="207" t="s">
        <v>183</v>
      </c>
      <c r="E1285" s="208" t="s">
        <v>21</v>
      </c>
      <c r="F1285" s="209" t="s">
        <v>1124</v>
      </c>
      <c r="G1285" s="206"/>
      <c r="H1285" s="210" t="s">
        <v>21</v>
      </c>
      <c r="I1285" s="211"/>
      <c r="J1285" s="206"/>
      <c r="K1285" s="206"/>
      <c r="L1285" s="212"/>
      <c r="M1285" s="213"/>
      <c r="N1285" s="214"/>
      <c r="O1285" s="214"/>
      <c r="P1285" s="214"/>
      <c r="Q1285" s="214"/>
      <c r="R1285" s="214"/>
      <c r="S1285" s="214"/>
      <c r="T1285" s="215"/>
      <c r="AT1285" s="216" t="s">
        <v>183</v>
      </c>
      <c r="AU1285" s="216" t="s">
        <v>82</v>
      </c>
      <c r="AV1285" s="11" t="s">
        <v>80</v>
      </c>
      <c r="AW1285" s="11" t="s">
        <v>35</v>
      </c>
      <c r="AX1285" s="11" t="s">
        <v>72</v>
      </c>
      <c r="AY1285" s="216" t="s">
        <v>173</v>
      </c>
    </row>
    <row r="1286" spans="2:51" s="12" customFormat="1" ht="13.5">
      <c r="B1286" s="217"/>
      <c r="C1286" s="218"/>
      <c r="D1286" s="207" t="s">
        <v>183</v>
      </c>
      <c r="E1286" s="219" t="s">
        <v>21</v>
      </c>
      <c r="F1286" s="220" t="s">
        <v>853</v>
      </c>
      <c r="G1286" s="218"/>
      <c r="H1286" s="221">
        <v>6.5</v>
      </c>
      <c r="I1286" s="222"/>
      <c r="J1286" s="218"/>
      <c r="K1286" s="218"/>
      <c r="L1286" s="223"/>
      <c r="M1286" s="224"/>
      <c r="N1286" s="225"/>
      <c r="O1286" s="225"/>
      <c r="P1286" s="225"/>
      <c r="Q1286" s="225"/>
      <c r="R1286" s="225"/>
      <c r="S1286" s="225"/>
      <c r="T1286" s="226"/>
      <c r="AT1286" s="227" t="s">
        <v>183</v>
      </c>
      <c r="AU1286" s="227" t="s">
        <v>82</v>
      </c>
      <c r="AV1286" s="12" t="s">
        <v>82</v>
      </c>
      <c r="AW1286" s="12" t="s">
        <v>35</v>
      </c>
      <c r="AX1286" s="12" t="s">
        <v>72</v>
      </c>
      <c r="AY1286" s="227" t="s">
        <v>173</v>
      </c>
    </row>
    <row r="1287" spans="2:51" s="11" customFormat="1" ht="13.5">
      <c r="B1287" s="205"/>
      <c r="C1287" s="206"/>
      <c r="D1287" s="207" t="s">
        <v>183</v>
      </c>
      <c r="E1287" s="208" t="s">
        <v>21</v>
      </c>
      <c r="F1287" s="209" t="s">
        <v>727</v>
      </c>
      <c r="G1287" s="206"/>
      <c r="H1287" s="210" t="s">
        <v>21</v>
      </c>
      <c r="I1287" s="211"/>
      <c r="J1287" s="206"/>
      <c r="K1287" s="206"/>
      <c r="L1287" s="212"/>
      <c r="M1287" s="213"/>
      <c r="N1287" s="214"/>
      <c r="O1287" s="214"/>
      <c r="P1287" s="214"/>
      <c r="Q1287" s="214"/>
      <c r="R1287" s="214"/>
      <c r="S1287" s="214"/>
      <c r="T1287" s="215"/>
      <c r="AT1287" s="216" t="s">
        <v>183</v>
      </c>
      <c r="AU1287" s="216" t="s">
        <v>82</v>
      </c>
      <c r="AV1287" s="11" t="s">
        <v>80</v>
      </c>
      <c r="AW1287" s="11" t="s">
        <v>35</v>
      </c>
      <c r="AX1287" s="11" t="s">
        <v>72</v>
      </c>
      <c r="AY1287" s="216" t="s">
        <v>173</v>
      </c>
    </row>
    <row r="1288" spans="2:51" s="11" customFormat="1" ht="13.5">
      <c r="B1288" s="205"/>
      <c r="C1288" s="206"/>
      <c r="D1288" s="207" t="s">
        <v>183</v>
      </c>
      <c r="E1288" s="208" t="s">
        <v>21</v>
      </c>
      <c r="F1288" s="209" t="s">
        <v>1124</v>
      </c>
      <c r="G1288" s="206"/>
      <c r="H1288" s="210" t="s">
        <v>21</v>
      </c>
      <c r="I1288" s="211"/>
      <c r="J1288" s="206"/>
      <c r="K1288" s="206"/>
      <c r="L1288" s="212"/>
      <c r="M1288" s="213"/>
      <c r="N1288" s="214"/>
      <c r="O1288" s="214"/>
      <c r="P1288" s="214"/>
      <c r="Q1288" s="214"/>
      <c r="R1288" s="214"/>
      <c r="S1288" s="214"/>
      <c r="T1288" s="215"/>
      <c r="AT1288" s="216" t="s">
        <v>183</v>
      </c>
      <c r="AU1288" s="216" t="s">
        <v>82</v>
      </c>
      <c r="AV1288" s="11" t="s">
        <v>80</v>
      </c>
      <c r="AW1288" s="11" t="s">
        <v>35</v>
      </c>
      <c r="AX1288" s="11" t="s">
        <v>72</v>
      </c>
      <c r="AY1288" s="216" t="s">
        <v>173</v>
      </c>
    </row>
    <row r="1289" spans="2:51" s="12" customFormat="1" ht="13.5">
      <c r="B1289" s="217"/>
      <c r="C1289" s="218"/>
      <c r="D1289" s="207" t="s">
        <v>183</v>
      </c>
      <c r="E1289" s="219" t="s">
        <v>21</v>
      </c>
      <c r="F1289" s="220" t="s">
        <v>806</v>
      </c>
      <c r="G1289" s="218"/>
      <c r="H1289" s="221">
        <v>19.37</v>
      </c>
      <c r="I1289" s="222"/>
      <c r="J1289" s="218"/>
      <c r="K1289" s="218"/>
      <c r="L1289" s="223"/>
      <c r="M1289" s="224"/>
      <c r="N1289" s="225"/>
      <c r="O1289" s="225"/>
      <c r="P1289" s="225"/>
      <c r="Q1289" s="225"/>
      <c r="R1289" s="225"/>
      <c r="S1289" s="225"/>
      <c r="T1289" s="226"/>
      <c r="AT1289" s="227" t="s">
        <v>183</v>
      </c>
      <c r="AU1289" s="227" t="s">
        <v>82</v>
      </c>
      <c r="AV1289" s="12" t="s">
        <v>82</v>
      </c>
      <c r="AW1289" s="12" t="s">
        <v>35</v>
      </c>
      <c r="AX1289" s="12" t="s">
        <v>72</v>
      </c>
      <c r="AY1289" s="227" t="s">
        <v>173</v>
      </c>
    </row>
    <row r="1290" spans="2:51" s="11" customFormat="1" ht="13.5">
      <c r="B1290" s="205"/>
      <c r="C1290" s="206"/>
      <c r="D1290" s="207" t="s">
        <v>183</v>
      </c>
      <c r="E1290" s="208" t="s">
        <v>21</v>
      </c>
      <c r="F1290" s="209" t="s">
        <v>352</v>
      </c>
      <c r="G1290" s="206"/>
      <c r="H1290" s="210" t="s">
        <v>21</v>
      </c>
      <c r="I1290" s="211"/>
      <c r="J1290" s="206"/>
      <c r="K1290" s="206"/>
      <c r="L1290" s="212"/>
      <c r="M1290" s="213"/>
      <c r="N1290" s="214"/>
      <c r="O1290" s="214"/>
      <c r="P1290" s="214"/>
      <c r="Q1290" s="214"/>
      <c r="R1290" s="214"/>
      <c r="S1290" s="214"/>
      <c r="T1290" s="215"/>
      <c r="AT1290" s="216" t="s">
        <v>183</v>
      </c>
      <c r="AU1290" s="216" t="s">
        <v>82</v>
      </c>
      <c r="AV1290" s="11" t="s">
        <v>80</v>
      </c>
      <c r="AW1290" s="11" t="s">
        <v>35</v>
      </c>
      <c r="AX1290" s="11" t="s">
        <v>72</v>
      </c>
      <c r="AY1290" s="216" t="s">
        <v>173</v>
      </c>
    </row>
    <row r="1291" spans="2:51" s="11" customFormat="1" ht="13.5">
      <c r="B1291" s="205"/>
      <c r="C1291" s="206"/>
      <c r="D1291" s="207" t="s">
        <v>183</v>
      </c>
      <c r="E1291" s="208" t="s">
        <v>21</v>
      </c>
      <c r="F1291" s="209" t="s">
        <v>1124</v>
      </c>
      <c r="G1291" s="206"/>
      <c r="H1291" s="210" t="s">
        <v>21</v>
      </c>
      <c r="I1291" s="211"/>
      <c r="J1291" s="206"/>
      <c r="K1291" s="206"/>
      <c r="L1291" s="212"/>
      <c r="M1291" s="213"/>
      <c r="N1291" s="214"/>
      <c r="O1291" s="214"/>
      <c r="P1291" s="214"/>
      <c r="Q1291" s="214"/>
      <c r="R1291" s="214"/>
      <c r="S1291" s="214"/>
      <c r="T1291" s="215"/>
      <c r="AT1291" s="216" t="s">
        <v>183</v>
      </c>
      <c r="AU1291" s="216" t="s">
        <v>82</v>
      </c>
      <c r="AV1291" s="11" t="s">
        <v>80</v>
      </c>
      <c r="AW1291" s="11" t="s">
        <v>35</v>
      </c>
      <c r="AX1291" s="11" t="s">
        <v>72</v>
      </c>
      <c r="AY1291" s="216" t="s">
        <v>173</v>
      </c>
    </row>
    <row r="1292" spans="2:51" s="12" customFormat="1" ht="13.5">
      <c r="B1292" s="217"/>
      <c r="C1292" s="218"/>
      <c r="D1292" s="207" t="s">
        <v>183</v>
      </c>
      <c r="E1292" s="219" t="s">
        <v>21</v>
      </c>
      <c r="F1292" s="220" t="s">
        <v>185</v>
      </c>
      <c r="G1292" s="218"/>
      <c r="H1292" s="221">
        <v>75.87</v>
      </c>
      <c r="I1292" s="222"/>
      <c r="J1292" s="218"/>
      <c r="K1292" s="218"/>
      <c r="L1292" s="223"/>
      <c r="M1292" s="224"/>
      <c r="N1292" s="225"/>
      <c r="O1292" s="225"/>
      <c r="P1292" s="225"/>
      <c r="Q1292" s="225"/>
      <c r="R1292" s="225"/>
      <c r="S1292" s="225"/>
      <c r="T1292" s="226"/>
      <c r="AT1292" s="227" t="s">
        <v>183</v>
      </c>
      <c r="AU1292" s="227" t="s">
        <v>82</v>
      </c>
      <c r="AV1292" s="12" t="s">
        <v>82</v>
      </c>
      <c r="AW1292" s="12" t="s">
        <v>35</v>
      </c>
      <c r="AX1292" s="12" t="s">
        <v>72</v>
      </c>
      <c r="AY1292" s="227" t="s">
        <v>173</v>
      </c>
    </row>
    <row r="1293" spans="2:51" s="11" customFormat="1" ht="13.5">
      <c r="B1293" s="205"/>
      <c r="C1293" s="206"/>
      <c r="D1293" s="207" t="s">
        <v>183</v>
      </c>
      <c r="E1293" s="208" t="s">
        <v>21</v>
      </c>
      <c r="F1293" s="209" t="s">
        <v>1082</v>
      </c>
      <c r="G1293" s="206"/>
      <c r="H1293" s="210" t="s">
        <v>21</v>
      </c>
      <c r="I1293" s="211"/>
      <c r="J1293" s="206"/>
      <c r="K1293" s="206"/>
      <c r="L1293" s="212"/>
      <c r="M1293" s="213"/>
      <c r="N1293" s="214"/>
      <c r="O1293" s="214"/>
      <c r="P1293" s="214"/>
      <c r="Q1293" s="214"/>
      <c r="R1293" s="214"/>
      <c r="S1293" s="214"/>
      <c r="T1293" s="215"/>
      <c r="AT1293" s="216" t="s">
        <v>183</v>
      </c>
      <c r="AU1293" s="216" t="s">
        <v>82</v>
      </c>
      <c r="AV1293" s="11" t="s">
        <v>80</v>
      </c>
      <c r="AW1293" s="11" t="s">
        <v>35</v>
      </c>
      <c r="AX1293" s="11" t="s">
        <v>72</v>
      </c>
      <c r="AY1293" s="216" t="s">
        <v>173</v>
      </c>
    </row>
    <row r="1294" spans="2:51" s="11" customFormat="1" ht="13.5">
      <c r="B1294" s="205"/>
      <c r="C1294" s="206"/>
      <c r="D1294" s="207" t="s">
        <v>183</v>
      </c>
      <c r="E1294" s="208" t="s">
        <v>21</v>
      </c>
      <c r="F1294" s="209" t="s">
        <v>1124</v>
      </c>
      <c r="G1294" s="206"/>
      <c r="H1294" s="210" t="s">
        <v>21</v>
      </c>
      <c r="I1294" s="211"/>
      <c r="J1294" s="206"/>
      <c r="K1294" s="206"/>
      <c r="L1294" s="212"/>
      <c r="M1294" s="213"/>
      <c r="N1294" s="214"/>
      <c r="O1294" s="214"/>
      <c r="P1294" s="214"/>
      <c r="Q1294" s="214"/>
      <c r="R1294" s="214"/>
      <c r="S1294" s="214"/>
      <c r="T1294" s="215"/>
      <c r="AT1294" s="216" t="s">
        <v>183</v>
      </c>
      <c r="AU1294" s="216" t="s">
        <v>82</v>
      </c>
      <c r="AV1294" s="11" t="s">
        <v>80</v>
      </c>
      <c r="AW1294" s="11" t="s">
        <v>35</v>
      </c>
      <c r="AX1294" s="11" t="s">
        <v>72</v>
      </c>
      <c r="AY1294" s="216" t="s">
        <v>173</v>
      </c>
    </row>
    <row r="1295" spans="2:51" s="12" customFormat="1" ht="13.5">
      <c r="B1295" s="217"/>
      <c r="C1295" s="218"/>
      <c r="D1295" s="207" t="s">
        <v>183</v>
      </c>
      <c r="E1295" s="219" t="s">
        <v>21</v>
      </c>
      <c r="F1295" s="220" t="s">
        <v>854</v>
      </c>
      <c r="G1295" s="218"/>
      <c r="H1295" s="221">
        <v>9.44</v>
      </c>
      <c r="I1295" s="222"/>
      <c r="J1295" s="218"/>
      <c r="K1295" s="218"/>
      <c r="L1295" s="223"/>
      <c r="M1295" s="224"/>
      <c r="N1295" s="225"/>
      <c r="O1295" s="225"/>
      <c r="P1295" s="225"/>
      <c r="Q1295" s="225"/>
      <c r="R1295" s="225"/>
      <c r="S1295" s="225"/>
      <c r="T1295" s="226"/>
      <c r="AT1295" s="227" t="s">
        <v>183</v>
      </c>
      <c r="AU1295" s="227" t="s">
        <v>82</v>
      </c>
      <c r="AV1295" s="12" t="s">
        <v>82</v>
      </c>
      <c r="AW1295" s="12" t="s">
        <v>35</v>
      </c>
      <c r="AX1295" s="12" t="s">
        <v>72</v>
      </c>
      <c r="AY1295" s="227" t="s">
        <v>173</v>
      </c>
    </row>
    <row r="1296" spans="2:51" s="11" customFormat="1" ht="13.5">
      <c r="B1296" s="205"/>
      <c r="C1296" s="206"/>
      <c r="D1296" s="207" t="s">
        <v>183</v>
      </c>
      <c r="E1296" s="208" t="s">
        <v>21</v>
      </c>
      <c r="F1296" s="209" t="s">
        <v>725</v>
      </c>
      <c r="G1296" s="206"/>
      <c r="H1296" s="210" t="s">
        <v>21</v>
      </c>
      <c r="I1296" s="211"/>
      <c r="J1296" s="206"/>
      <c r="K1296" s="206"/>
      <c r="L1296" s="212"/>
      <c r="M1296" s="213"/>
      <c r="N1296" s="214"/>
      <c r="O1296" s="214"/>
      <c r="P1296" s="214"/>
      <c r="Q1296" s="214"/>
      <c r="R1296" s="214"/>
      <c r="S1296" s="214"/>
      <c r="T1296" s="215"/>
      <c r="AT1296" s="216" t="s">
        <v>183</v>
      </c>
      <c r="AU1296" s="216" t="s">
        <v>82</v>
      </c>
      <c r="AV1296" s="11" t="s">
        <v>80</v>
      </c>
      <c r="AW1296" s="11" t="s">
        <v>35</v>
      </c>
      <c r="AX1296" s="11" t="s">
        <v>72</v>
      </c>
      <c r="AY1296" s="216" t="s">
        <v>173</v>
      </c>
    </row>
    <row r="1297" spans="2:51" s="11" customFormat="1" ht="13.5">
      <c r="B1297" s="205"/>
      <c r="C1297" s="206"/>
      <c r="D1297" s="207" t="s">
        <v>183</v>
      </c>
      <c r="E1297" s="208" t="s">
        <v>21</v>
      </c>
      <c r="F1297" s="209" t="s">
        <v>1124</v>
      </c>
      <c r="G1297" s="206"/>
      <c r="H1297" s="210" t="s">
        <v>21</v>
      </c>
      <c r="I1297" s="211"/>
      <c r="J1297" s="206"/>
      <c r="K1297" s="206"/>
      <c r="L1297" s="212"/>
      <c r="M1297" s="213"/>
      <c r="N1297" s="214"/>
      <c r="O1297" s="214"/>
      <c r="P1297" s="214"/>
      <c r="Q1297" s="214"/>
      <c r="R1297" s="214"/>
      <c r="S1297" s="214"/>
      <c r="T1297" s="215"/>
      <c r="AT1297" s="216" t="s">
        <v>183</v>
      </c>
      <c r="AU1297" s="216" t="s">
        <v>82</v>
      </c>
      <c r="AV1297" s="11" t="s">
        <v>80</v>
      </c>
      <c r="AW1297" s="11" t="s">
        <v>35</v>
      </c>
      <c r="AX1297" s="11" t="s">
        <v>72</v>
      </c>
      <c r="AY1297" s="216" t="s">
        <v>173</v>
      </c>
    </row>
    <row r="1298" spans="2:51" s="12" customFormat="1" ht="13.5">
      <c r="B1298" s="217"/>
      <c r="C1298" s="218"/>
      <c r="D1298" s="207" t="s">
        <v>183</v>
      </c>
      <c r="E1298" s="219" t="s">
        <v>21</v>
      </c>
      <c r="F1298" s="220" t="s">
        <v>804</v>
      </c>
      <c r="G1298" s="218"/>
      <c r="H1298" s="221">
        <v>2.74</v>
      </c>
      <c r="I1298" s="222"/>
      <c r="J1298" s="218"/>
      <c r="K1298" s="218"/>
      <c r="L1298" s="223"/>
      <c r="M1298" s="224"/>
      <c r="N1298" s="225"/>
      <c r="O1298" s="225"/>
      <c r="P1298" s="225"/>
      <c r="Q1298" s="225"/>
      <c r="R1298" s="225"/>
      <c r="S1298" s="225"/>
      <c r="T1298" s="226"/>
      <c r="AT1298" s="227" t="s">
        <v>183</v>
      </c>
      <c r="AU1298" s="227" t="s">
        <v>82</v>
      </c>
      <c r="AV1298" s="12" t="s">
        <v>82</v>
      </c>
      <c r="AW1298" s="12" t="s">
        <v>35</v>
      </c>
      <c r="AX1298" s="12" t="s">
        <v>72</v>
      </c>
      <c r="AY1298" s="227" t="s">
        <v>173</v>
      </c>
    </row>
    <row r="1299" spans="2:51" s="11" customFormat="1" ht="13.5">
      <c r="B1299" s="205"/>
      <c r="C1299" s="206"/>
      <c r="D1299" s="207" t="s">
        <v>183</v>
      </c>
      <c r="E1299" s="208" t="s">
        <v>21</v>
      </c>
      <c r="F1299" s="209" t="s">
        <v>702</v>
      </c>
      <c r="G1299" s="206"/>
      <c r="H1299" s="210" t="s">
        <v>21</v>
      </c>
      <c r="I1299" s="211"/>
      <c r="J1299" s="206"/>
      <c r="K1299" s="206"/>
      <c r="L1299" s="212"/>
      <c r="M1299" s="213"/>
      <c r="N1299" s="214"/>
      <c r="O1299" s="214"/>
      <c r="P1299" s="214"/>
      <c r="Q1299" s="214"/>
      <c r="R1299" s="214"/>
      <c r="S1299" s="214"/>
      <c r="T1299" s="215"/>
      <c r="AT1299" s="216" t="s">
        <v>183</v>
      </c>
      <c r="AU1299" s="216" t="s">
        <v>82</v>
      </c>
      <c r="AV1299" s="11" t="s">
        <v>80</v>
      </c>
      <c r="AW1299" s="11" t="s">
        <v>35</v>
      </c>
      <c r="AX1299" s="11" t="s">
        <v>72</v>
      </c>
      <c r="AY1299" s="216" t="s">
        <v>173</v>
      </c>
    </row>
    <row r="1300" spans="2:51" s="11" customFormat="1" ht="13.5">
      <c r="B1300" s="205"/>
      <c r="C1300" s="206"/>
      <c r="D1300" s="207" t="s">
        <v>183</v>
      </c>
      <c r="E1300" s="208" t="s">
        <v>21</v>
      </c>
      <c r="F1300" s="209" t="s">
        <v>1124</v>
      </c>
      <c r="G1300" s="206"/>
      <c r="H1300" s="210" t="s">
        <v>21</v>
      </c>
      <c r="I1300" s="211"/>
      <c r="J1300" s="206"/>
      <c r="K1300" s="206"/>
      <c r="L1300" s="212"/>
      <c r="M1300" s="213"/>
      <c r="N1300" s="214"/>
      <c r="O1300" s="214"/>
      <c r="P1300" s="214"/>
      <c r="Q1300" s="214"/>
      <c r="R1300" s="214"/>
      <c r="S1300" s="214"/>
      <c r="T1300" s="215"/>
      <c r="AT1300" s="216" t="s">
        <v>183</v>
      </c>
      <c r="AU1300" s="216" t="s">
        <v>82</v>
      </c>
      <c r="AV1300" s="11" t="s">
        <v>80</v>
      </c>
      <c r="AW1300" s="11" t="s">
        <v>35</v>
      </c>
      <c r="AX1300" s="11" t="s">
        <v>72</v>
      </c>
      <c r="AY1300" s="216" t="s">
        <v>173</v>
      </c>
    </row>
    <row r="1301" spans="2:51" s="12" customFormat="1" ht="13.5">
      <c r="B1301" s="217"/>
      <c r="C1301" s="218"/>
      <c r="D1301" s="207" t="s">
        <v>183</v>
      </c>
      <c r="E1301" s="219" t="s">
        <v>21</v>
      </c>
      <c r="F1301" s="220" t="s">
        <v>803</v>
      </c>
      <c r="G1301" s="218"/>
      <c r="H1301" s="221">
        <v>2.28</v>
      </c>
      <c r="I1301" s="222"/>
      <c r="J1301" s="218"/>
      <c r="K1301" s="218"/>
      <c r="L1301" s="223"/>
      <c r="M1301" s="224"/>
      <c r="N1301" s="225"/>
      <c r="O1301" s="225"/>
      <c r="P1301" s="225"/>
      <c r="Q1301" s="225"/>
      <c r="R1301" s="225"/>
      <c r="S1301" s="225"/>
      <c r="T1301" s="226"/>
      <c r="AT1301" s="227" t="s">
        <v>183</v>
      </c>
      <c r="AU1301" s="227" t="s">
        <v>82</v>
      </c>
      <c r="AV1301" s="12" t="s">
        <v>82</v>
      </c>
      <c r="AW1301" s="12" t="s">
        <v>35</v>
      </c>
      <c r="AX1301" s="12" t="s">
        <v>72</v>
      </c>
      <c r="AY1301" s="227" t="s">
        <v>173</v>
      </c>
    </row>
    <row r="1302" spans="2:51" s="11" customFormat="1" ht="13.5">
      <c r="B1302" s="205"/>
      <c r="C1302" s="206"/>
      <c r="D1302" s="207" t="s">
        <v>183</v>
      </c>
      <c r="E1302" s="208" t="s">
        <v>21</v>
      </c>
      <c r="F1302" s="209" t="s">
        <v>418</v>
      </c>
      <c r="G1302" s="206"/>
      <c r="H1302" s="210" t="s">
        <v>21</v>
      </c>
      <c r="I1302" s="211"/>
      <c r="J1302" s="206"/>
      <c r="K1302" s="206"/>
      <c r="L1302" s="212"/>
      <c r="M1302" s="213"/>
      <c r="N1302" s="214"/>
      <c r="O1302" s="214"/>
      <c r="P1302" s="214"/>
      <c r="Q1302" s="214"/>
      <c r="R1302" s="214"/>
      <c r="S1302" s="214"/>
      <c r="T1302" s="215"/>
      <c r="AT1302" s="216" t="s">
        <v>183</v>
      </c>
      <c r="AU1302" s="216" t="s">
        <v>82</v>
      </c>
      <c r="AV1302" s="11" t="s">
        <v>80</v>
      </c>
      <c r="AW1302" s="11" t="s">
        <v>35</v>
      </c>
      <c r="AX1302" s="11" t="s">
        <v>72</v>
      </c>
      <c r="AY1302" s="216" t="s">
        <v>173</v>
      </c>
    </row>
    <row r="1303" spans="2:51" s="11" customFormat="1" ht="13.5">
      <c r="B1303" s="205"/>
      <c r="C1303" s="206"/>
      <c r="D1303" s="207" t="s">
        <v>183</v>
      </c>
      <c r="E1303" s="208" t="s">
        <v>21</v>
      </c>
      <c r="F1303" s="209" t="s">
        <v>1124</v>
      </c>
      <c r="G1303" s="206"/>
      <c r="H1303" s="210" t="s">
        <v>21</v>
      </c>
      <c r="I1303" s="211"/>
      <c r="J1303" s="206"/>
      <c r="K1303" s="206"/>
      <c r="L1303" s="212"/>
      <c r="M1303" s="213"/>
      <c r="N1303" s="214"/>
      <c r="O1303" s="214"/>
      <c r="P1303" s="214"/>
      <c r="Q1303" s="214"/>
      <c r="R1303" s="214"/>
      <c r="S1303" s="214"/>
      <c r="T1303" s="215"/>
      <c r="AT1303" s="216" t="s">
        <v>183</v>
      </c>
      <c r="AU1303" s="216" t="s">
        <v>82</v>
      </c>
      <c r="AV1303" s="11" t="s">
        <v>80</v>
      </c>
      <c r="AW1303" s="11" t="s">
        <v>35</v>
      </c>
      <c r="AX1303" s="11" t="s">
        <v>72</v>
      </c>
      <c r="AY1303" s="216" t="s">
        <v>173</v>
      </c>
    </row>
    <row r="1304" spans="2:51" s="12" customFormat="1" ht="13.5">
      <c r="B1304" s="217"/>
      <c r="C1304" s="218"/>
      <c r="D1304" s="207" t="s">
        <v>183</v>
      </c>
      <c r="E1304" s="219" t="s">
        <v>21</v>
      </c>
      <c r="F1304" s="220" t="s">
        <v>844</v>
      </c>
      <c r="G1304" s="218"/>
      <c r="H1304" s="221">
        <v>9.51</v>
      </c>
      <c r="I1304" s="222"/>
      <c r="J1304" s="218"/>
      <c r="K1304" s="218"/>
      <c r="L1304" s="223"/>
      <c r="M1304" s="224"/>
      <c r="N1304" s="225"/>
      <c r="O1304" s="225"/>
      <c r="P1304" s="225"/>
      <c r="Q1304" s="225"/>
      <c r="R1304" s="225"/>
      <c r="S1304" s="225"/>
      <c r="T1304" s="226"/>
      <c r="AT1304" s="227" t="s">
        <v>183</v>
      </c>
      <c r="AU1304" s="227" t="s">
        <v>82</v>
      </c>
      <c r="AV1304" s="12" t="s">
        <v>82</v>
      </c>
      <c r="AW1304" s="12" t="s">
        <v>35</v>
      </c>
      <c r="AX1304" s="12" t="s">
        <v>72</v>
      </c>
      <c r="AY1304" s="227" t="s">
        <v>173</v>
      </c>
    </row>
    <row r="1305" spans="2:51" s="11" customFormat="1" ht="13.5">
      <c r="B1305" s="205"/>
      <c r="C1305" s="206"/>
      <c r="D1305" s="207" t="s">
        <v>183</v>
      </c>
      <c r="E1305" s="208" t="s">
        <v>21</v>
      </c>
      <c r="F1305" s="209" t="s">
        <v>301</v>
      </c>
      <c r="G1305" s="206"/>
      <c r="H1305" s="210" t="s">
        <v>21</v>
      </c>
      <c r="I1305" s="211"/>
      <c r="J1305" s="206"/>
      <c r="K1305" s="206"/>
      <c r="L1305" s="212"/>
      <c r="M1305" s="213"/>
      <c r="N1305" s="214"/>
      <c r="O1305" s="214"/>
      <c r="P1305" s="214"/>
      <c r="Q1305" s="214"/>
      <c r="R1305" s="214"/>
      <c r="S1305" s="214"/>
      <c r="T1305" s="215"/>
      <c r="AT1305" s="216" t="s">
        <v>183</v>
      </c>
      <c r="AU1305" s="216" t="s">
        <v>82</v>
      </c>
      <c r="AV1305" s="11" t="s">
        <v>80</v>
      </c>
      <c r="AW1305" s="11" t="s">
        <v>35</v>
      </c>
      <c r="AX1305" s="11" t="s">
        <v>72</v>
      </c>
      <c r="AY1305" s="216" t="s">
        <v>173</v>
      </c>
    </row>
    <row r="1306" spans="2:51" s="11" customFormat="1" ht="13.5">
      <c r="B1306" s="205"/>
      <c r="C1306" s="206"/>
      <c r="D1306" s="207" t="s">
        <v>183</v>
      </c>
      <c r="E1306" s="208" t="s">
        <v>21</v>
      </c>
      <c r="F1306" s="209" t="s">
        <v>1124</v>
      </c>
      <c r="G1306" s="206"/>
      <c r="H1306" s="210" t="s">
        <v>21</v>
      </c>
      <c r="I1306" s="211"/>
      <c r="J1306" s="206"/>
      <c r="K1306" s="206"/>
      <c r="L1306" s="212"/>
      <c r="M1306" s="213"/>
      <c r="N1306" s="214"/>
      <c r="O1306" s="214"/>
      <c r="P1306" s="214"/>
      <c r="Q1306" s="214"/>
      <c r="R1306" s="214"/>
      <c r="S1306" s="214"/>
      <c r="T1306" s="215"/>
      <c r="AT1306" s="216" t="s">
        <v>183</v>
      </c>
      <c r="AU1306" s="216" t="s">
        <v>82</v>
      </c>
      <c r="AV1306" s="11" t="s">
        <v>80</v>
      </c>
      <c r="AW1306" s="11" t="s">
        <v>35</v>
      </c>
      <c r="AX1306" s="11" t="s">
        <v>72</v>
      </c>
      <c r="AY1306" s="216" t="s">
        <v>173</v>
      </c>
    </row>
    <row r="1307" spans="2:51" s="12" customFormat="1" ht="13.5">
      <c r="B1307" s="217"/>
      <c r="C1307" s="218"/>
      <c r="D1307" s="207" t="s">
        <v>183</v>
      </c>
      <c r="E1307" s="219" t="s">
        <v>21</v>
      </c>
      <c r="F1307" s="220" t="s">
        <v>800</v>
      </c>
      <c r="G1307" s="218"/>
      <c r="H1307" s="221">
        <v>6.32</v>
      </c>
      <c r="I1307" s="222"/>
      <c r="J1307" s="218"/>
      <c r="K1307" s="218"/>
      <c r="L1307" s="223"/>
      <c r="M1307" s="224"/>
      <c r="N1307" s="225"/>
      <c r="O1307" s="225"/>
      <c r="P1307" s="225"/>
      <c r="Q1307" s="225"/>
      <c r="R1307" s="225"/>
      <c r="S1307" s="225"/>
      <c r="T1307" s="226"/>
      <c r="AT1307" s="227" t="s">
        <v>183</v>
      </c>
      <c r="AU1307" s="227" t="s">
        <v>82</v>
      </c>
      <c r="AV1307" s="12" t="s">
        <v>82</v>
      </c>
      <c r="AW1307" s="12" t="s">
        <v>35</v>
      </c>
      <c r="AX1307" s="12" t="s">
        <v>72</v>
      </c>
      <c r="AY1307" s="227" t="s">
        <v>173</v>
      </c>
    </row>
    <row r="1308" spans="2:51" s="11" customFormat="1" ht="13.5">
      <c r="B1308" s="205"/>
      <c r="C1308" s="206"/>
      <c r="D1308" s="207" t="s">
        <v>183</v>
      </c>
      <c r="E1308" s="208" t="s">
        <v>21</v>
      </c>
      <c r="F1308" s="209" t="s">
        <v>773</v>
      </c>
      <c r="G1308" s="206"/>
      <c r="H1308" s="210" t="s">
        <v>21</v>
      </c>
      <c r="I1308" s="211"/>
      <c r="J1308" s="206"/>
      <c r="K1308" s="206"/>
      <c r="L1308" s="212"/>
      <c r="M1308" s="213"/>
      <c r="N1308" s="214"/>
      <c r="O1308" s="214"/>
      <c r="P1308" s="214"/>
      <c r="Q1308" s="214"/>
      <c r="R1308" s="214"/>
      <c r="S1308" s="214"/>
      <c r="T1308" s="215"/>
      <c r="AT1308" s="216" t="s">
        <v>183</v>
      </c>
      <c r="AU1308" s="216" t="s">
        <v>82</v>
      </c>
      <c r="AV1308" s="11" t="s">
        <v>80</v>
      </c>
      <c r="AW1308" s="11" t="s">
        <v>35</v>
      </c>
      <c r="AX1308" s="11" t="s">
        <v>72</v>
      </c>
      <c r="AY1308" s="216" t="s">
        <v>173</v>
      </c>
    </row>
    <row r="1309" spans="2:51" s="11" customFormat="1" ht="13.5">
      <c r="B1309" s="205"/>
      <c r="C1309" s="206"/>
      <c r="D1309" s="207" t="s">
        <v>183</v>
      </c>
      <c r="E1309" s="208" t="s">
        <v>21</v>
      </c>
      <c r="F1309" s="209" t="s">
        <v>1124</v>
      </c>
      <c r="G1309" s="206"/>
      <c r="H1309" s="210" t="s">
        <v>21</v>
      </c>
      <c r="I1309" s="211"/>
      <c r="J1309" s="206"/>
      <c r="K1309" s="206"/>
      <c r="L1309" s="212"/>
      <c r="M1309" s="213"/>
      <c r="N1309" s="214"/>
      <c r="O1309" s="214"/>
      <c r="P1309" s="214"/>
      <c r="Q1309" s="214"/>
      <c r="R1309" s="214"/>
      <c r="S1309" s="214"/>
      <c r="T1309" s="215"/>
      <c r="AT1309" s="216" t="s">
        <v>183</v>
      </c>
      <c r="AU1309" s="216" t="s">
        <v>82</v>
      </c>
      <c r="AV1309" s="11" t="s">
        <v>80</v>
      </c>
      <c r="AW1309" s="11" t="s">
        <v>35</v>
      </c>
      <c r="AX1309" s="11" t="s">
        <v>72</v>
      </c>
      <c r="AY1309" s="216" t="s">
        <v>173</v>
      </c>
    </row>
    <row r="1310" spans="2:51" s="12" customFormat="1" ht="13.5">
      <c r="B1310" s="217"/>
      <c r="C1310" s="218"/>
      <c r="D1310" s="207" t="s">
        <v>183</v>
      </c>
      <c r="E1310" s="219" t="s">
        <v>21</v>
      </c>
      <c r="F1310" s="220" t="s">
        <v>801</v>
      </c>
      <c r="G1310" s="218"/>
      <c r="H1310" s="221">
        <v>5.09</v>
      </c>
      <c r="I1310" s="222"/>
      <c r="J1310" s="218"/>
      <c r="K1310" s="218"/>
      <c r="L1310" s="223"/>
      <c r="M1310" s="224"/>
      <c r="N1310" s="225"/>
      <c r="O1310" s="225"/>
      <c r="P1310" s="225"/>
      <c r="Q1310" s="225"/>
      <c r="R1310" s="225"/>
      <c r="S1310" s="225"/>
      <c r="T1310" s="226"/>
      <c r="AT1310" s="227" t="s">
        <v>183</v>
      </c>
      <c r="AU1310" s="227" t="s">
        <v>82</v>
      </c>
      <c r="AV1310" s="12" t="s">
        <v>82</v>
      </c>
      <c r="AW1310" s="12" t="s">
        <v>35</v>
      </c>
      <c r="AX1310" s="12" t="s">
        <v>72</v>
      </c>
      <c r="AY1310" s="227" t="s">
        <v>173</v>
      </c>
    </row>
    <row r="1311" spans="2:51" s="11" customFormat="1" ht="13.5">
      <c r="B1311" s="205"/>
      <c r="C1311" s="206"/>
      <c r="D1311" s="207" t="s">
        <v>183</v>
      </c>
      <c r="E1311" s="208" t="s">
        <v>21</v>
      </c>
      <c r="F1311" s="209" t="s">
        <v>212</v>
      </c>
      <c r="G1311" s="206"/>
      <c r="H1311" s="210" t="s">
        <v>21</v>
      </c>
      <c r="I1311" s="211"/>
      <c r="J1311" s="206"/>
      <c r="K1311" s="206"/>
      <c r="L1311" s="212"/>
      <c r="M1311" s="213"/>
      <c r="N1311" s="214"/>
      <c r="O1311" s="214"/>
      <c r="P1311" s="214"/>
      <c r="Q1311" s="214"/>
      <c r="R1311" s="214"/>
      <c r="S1311" s="214"/>
      <c r="T1311" s="215"/>
      <c r="AT1311" s="216" t="s">
        <v>183</v>
      </c>
      <c r="AU1311" s="216" t="s">
        <v>82</v>
      </c>
      <c r="AV1311" s="11" t="s">
        <v>80</v>
      </c>
      <c r="AW1311" s="11" t="s">
        <v>35</v>
      </c>
      <c r="AX1311" s="11" t="s">
        <v>72</v>
      </c>
      <c r="AY1311" s="216" t="s">
        <v>173</v>
      </c>
    </row>
    <row r="1312" spans="2:51" s="11" customFormat="1" ht="13.5">
      <c r="B1312" s="205"/>
      <c r="C1312" s="206"/>
      <c r="D1312" s="207" t="s">
        <v>183</v>
      </c>
      <c r="E1312" s="208" t="s">
        <v>21</v>
      </c>
      <c r="F1312" s="209" t="s">
        <v>1124</v>
      </c>
      <c r="G1312" s="206"/>
      <c r="H1312" s="210" t="s">
        <v>21</v>
      </c>
      <c r="I1312" s="211"/>
      <c r="J1312" s="206"/>
      <c r="K1312" s="206"/>
      <c r="L1312" s="212"/>
      <c r="M1312" s="213"/>
      <c r="N1312" s="214"/>
      <c r="O1312" s="214"/>
      <c r="P1312" s="214"/>
      <c r="Q1312" s="214"/>
      <c r="R1312" s="214"/>
      <c r="S1312" s="214"/>
      <c r="T1312" s="215"/>
      <c r="AT1312" s="216" t="s">
        <v>183</v>
      </c>
      <c r="AU1312" s="216" t="s">
        <v>82</v>
      </c>
      <c r="AV1312" s="11" t="s">
        <v>80</v>
      </c>
      <c r="AW1312" s="11" t="s">
        <v>35</v>
      </c>
      <c r="AX1312" s="11" t="s">
        <v>72</v>
      </c>
      <c r="AY1312" s="216" t="s">
        <v>173</v>
      </c>
    </row>
    <row r="1313" spans="2:51" s="12" customFormat="1" ht="13.5">
      <c r="B1313" s="217"/>
      <c r="C1313" s="218"/>
      <c r="D1313" s="207" t="s">
        <v>183</v>
      </c>
      <c r="E1313" s="219" t="s">
        <v>21</v>
      </c>
      <c r="F1313" s="220" t="s">
        <v>802</v>
      </c>
      <c r="G1313" s="218"/>
      <c r="H1313" s="221">
        <v>10.21</v>
      </c>
      <c r="I1313" s="222"/>
      <c r="J1313" s="218"/>
      <c r="K1313" s="218"/>
      <c r="L1313" s="223"/>
      <c r="M1313" s="224"/>
      <c r="N1313" s="225"/>
      <c r="O1313" s="225"/>
      <c r="P1313" s="225"/>
      <c r="Q1313" s="225"/>
      <c r="R1313" s="225"/>
      <c r="S1313" s="225"/>
      <c r="T1313" s="226"/>
      <c r="AT1313" s="227" t="s">
        <v>183</v>
      </c>
      <c r="AU1313" s="227" t="s">
        <v>82</v>
      </c>
      <c r="AV1313" s="12" t="s">
        <v>82</v>
      </c>
      <c r="AW1313" s="12" t="s">
        <v>35</v>
      </c>
      <c r="AX1313" s="12" t="s">
        <v>72</v>
      </c>
      <c r="AY1313" s="227" t="s">
        <v>173</v>
      </c>
    </row>
    <row r="1314" spans="2:51" s="11" customFormat="1" ht="13.5">
      <c r="B1314" s="205"/>
      <c r="C1314" s="206"/>
      <c r="D1314" s="207" t="s">
        <v>183</v>
      </c>
      <c r="E1314" s="208" t="s">
        <v>21</v>
      </c>
      <c r="F1314" s="209" t="s">
        <v>229</v>
      </c>
      <c r="G1314" s="206"/>
      <c r="H1314" s="210" t="s">
        <v>21</v>
      </c>
      <c r="I1314" s="211"/>
      <c r="J1314" s="206"/>
      <c r="K1314" s="206"/>
      <c r="L1314" s="212"/>
      <c r="M1314" s="213"/>
      <c r="N1314" s="214"/>
      <c r="O1314" s="214"/>
      <c r="P1314" s="214"/>
      <c r="Q1314" s="214"/>
      <c r="R1314" s="214"/>
      <c r="S1314" s="214"/>
      <c r="T1314" s="215"/>
      <c r="AT1314" s="216" t="s">
        <v>183</v>
      </c>
      <c r="AU1314" s="216" t="s">
        <v>82</v>
      </c>
      <c r="AV1314" s="11" t="s">
        <v>80</v>
      </c>
      <c r="AW1314" s="11" t="s">
        <v>35</v>
      </c>
      <c r="AX1314" s="11" t="s">
        <v>72</v>
      </c>
      <c r="AY1314" s="216" t="s">
        <v>173</v>
      </c>
    </row>
    <row r="1315" spans="2:51" s="11" customFormat="1" ht="13.5">
      <c r="B1315" s="205"/>
      <c r="C1315" s="206"/>
      <c r="D1315" s="207" t="s">
        <v>183</v>
      </c>
      <c r="E1315" s="208" t="s">
        <v>21</v>
      </c>
      <c r="F1315" s="209" t="s">
        <v>1124</v>
      </c>
      <c r="G1315" s="206"/>
      <c r="H1315" s="210" t="s">
        <v>21</v>
      </c>
      <c r="I1315" s="211"/>
      <c r="J1315" s="206"/>
      <c r="K1315" s="206"/>
      <c r="L1315" s="212"/>
      <c r="M1315" s="213"/>
      <c r="N1315" s="214"/>
      <c r="O1315" s="214"/>
      <c r="P1315" s="214"/>
      <c r="Q1315" s="214"/>
      <c r="R1315" s="214"/>
      <c r="S1315" s="214"/>
      <c r="T1315" s="215"/>
      <c r="AT1315" s="216" t="s">
        <v>183</v>
      </c>
      <c r="AU1315" s="216" t="s">
        <v>82</v>
      </c>
      <c r="AV1315" s="11" t="s">
        <v>80</v>
      </c>
      <c r="AW1315" s="11" t="s">
        <v>35</v>
      </c>
      <c r="AX1315" s="11" t="s">
        <v>72</v>
      </c>
      <c r="AY1315" s="216" t="s">
        <v>173</v>
      </c>
    </row>
    <row r="1316" spans="2:51" s="12" customFormat="1" ht="13.5">
      <c r="B1316" s="217"/>
      <c r="C1316" s="218"/>
      <c r="D1316" s="207" t="s">
        <v>183</v>
      </c>
      <c r="E1316" s="219" t="s">
        <v>21</v>
      </c>
      <c r="F1316" s="220" t="s">
        <v>850</v>
      </c>
      <c r="G1316" s="218"/>
      <c r="H1316" s="221">
        <v>12.98</v>
      </c>
      <c r="I1316" s="222"/>
      <c r="J1316" s="218"/>
      <c r="K1316" s="218"/>
      <c r="L1316" s="223"/>
      <c r="M1316" s="224"/>
      <c r="N1316" s="225"/>
      <c r="O1316" s="225"/>
      <c r="P1316" s="225"/>
      <c r="Q1316" s="225"/>
      <c r="R1316" s="225"/>
      <c r="S1316" s="225"/>
      <c r="T1316" s="226"/>
      <c r="AT1316" s="227" t="s">
        <v>183</v>
      </c>
      <c r="AU1316" s="227" t="s">
        <v>82</v>
      </c>
      <c r="AV1316" s="12" t="s">
        <v>82</v>
      </c>
      <c r="AW1316" s="12" t="s">
        <v>35</v>
      </c>
      <c r="AX1316" s="12" t="s">
        <v>72</v>
      </c>
      <c r="AY1316" s="227" t="s">
        <v>173</v>
      </c>
    </row>
    <row r="1317" spans="2:51" s="14" customFormat="1" ht="13.5">
      <c r="B1317" s="243"/>
      <c r="C1317" s="244"/>
      <c r="D1317" s="239" t="s">
        <v>183</v>
      </c>
      <c r="E1317" s="254" t="s">
        <v>21</v>
      </c>
      <c r="F1317" s="255" t="s">
        <v>204</v>
      </c>
      <c r="G1317" s="244"/>
      <c r="H1317" s="256">
        <v>293.19</v>
      </c>
      <c r="I1317" s="248"/>
      <c r="J1317" s="244"/>
      <c r="K1317" s="244"/>
      <c r="L1317" s="249"/>
      <c r="M1317" s="250"/>
      <c r="N1317" s="251"/>
      <c r="O1317" s="251"/>
      <c r="P1317" s="251"/>
      <c r="Q1317" s="251"/>
      <c r="R1317" s="251"/>
      <c r="S1317" s="251"/>
      <c r="T1317" s="252"/>
      <c r="AT1317" s="253" t="s">
        <v>183</v>
      </c>
      <c r="AU1317" s="253" t="s">
        <v>82</v>
      </c>
      <c r="AV1317" s="14" t="s">
        <v>181</v>
      </c>
      <c r="AW1317" s="14" t="s">
        <v>35</v>
      </c>
      <c r="AX1317" s="14" t="s">
        <v>80</v>
      </c>
      <c r="AY1317" s="253" t="s">
        <v>173</v>
      </c>
    </row>
    <row r="1318" spans="2:65" s="1" customFormat="1" ht="31.5" customHeight="1">
      <c r="B1318" s="41"/>
      <c r="C1318" s="193" t="s">
        <v>1308</v>
      </c>
      <c r="D1318" s="193" t="s">
        <v>176</v>
      </c>
      <c r="E1318" s="194" t="s">
        <v>1309</v>
      </c>
      <c r="F1318" s="195" t="s">
        <v>1310</v>
      </c>
      <c r="G1318" s="196" t="s">
        <v>179</v>
      </c>
      <c r="H1318" s="197">
        <v>751.495</v>
      </c>
      <c r="I1318" s="198"/>
      <c r="J1318" s="199">
        <f>ROUND(I1318*H1318,2)</f>
        <v>0</v>
      </c>
      <c r="K1318" s="195" t="s">
        <v>180</v>
      </c>
      <c r="L1318" s="61"/>
      <c r="M1318" s="200" t="s">
        <v>21</v>
      </c>
      <c r="N1318" s="201" t="s">
        <v>43</v>
      </c>
      <c r="O1318" s="42"/>
      <c r="P1318" s="202">
        <f>O1318*H1318</f>
        <v>0</v>
      </c>
      <c r="Q1318" s="202">
        <v>0.0002907</v>
      </c>
      <c r="R1318" s="202">
        <f>Q1318*H1318</f>
        <v>0.21845959650000002</v>
      </c>
      <c r="S1318" s="202">
        <v>0</v>
      </c>
      <c r="T1318" s="203">
        <f>S1318*H1318</f>
        <v>0</v>
      </c>
      <c r="AR1318" s="24" t="s">
        <v>465</v>
      </c>
      <c r="AT1318" s="24" t="s">
        <v>176</v>
      </c>
      <c r="AU1318" s="24" t="s">
        <v>82</v>
      </c>
      <c r="AY1318" s="24" t="s">
        <v>173</v>
      </c>
      <c r="BE1318" s="204">
        <f>IF(N1318="základní",J1318,0)</f>
        <v>0</v>
      </c>
      <c r="BF1318" s="204">
        <f>IF(N1318="snížená",J1318,0)</f>
        <v>0</v>
      </c>
      <c r="BG1318" s="204">
        <f>IF(N1318="zákl. přenesená",J1318,0)</f>
        <v>0</v>
      </c>
      <c r="BH1318" s="204">
        <f>IF(N1318="sníž. přenesená",J1318,0)</f>
        <v>0</v>
      </c>
      <c r="BI1318" s="204">
        <f>IF(N1318="nulová",J1318,0)</f>
        <v>0</v>
      </c>
      <c r="BJ1318" s="24" t="s">
        <v>80</v>
      </c>
      <c r="BK1318" s="204">
        <f>ROUND(I1318*H1318,2)</f>
        <v>0</v>
      </c>
      <c r="BL1318" s="24" t="s">
        <v>465</v>
      </c>
      <c r="BM1318" s="24" t="s">
        <v>1311</v>
      </c>
    </row>
    <row r="1319" spans="2:51" s="12" customFormat="1" ht="13.5">
      <c r="B1319" s="217"/>
      <c r="C1319" s="218"/>
      <c r="D1319" s="207" t="s">
        <v>183</v>
      </c>
      <c r="E1319" s="219" t="s">
        <v>21</v>
      </c>
      <c r="F1319" s="220" t="s">
        <v>21</v>
      </c>
      <c r="G1319" s="218"/>
      <c r="H1319" s="221">
        <v>0</v>
      </c>
      <c r="I1319" s="222"/>
      <c r="J1319" s="218"/>
      <c r="K1319" s="218"/>
      <c r="L1319" s="223"/>
      <c r="M1319" s="224"/>
      <c r="N1319" s="225"/>
      <c r="O1319" s="225"/>
      <c r="P1319" s="225"/>
      <c r="Q1319" s="225"/>
      <c r="R1319" s="225"/>
      <c r="S1319" s="225"/>
      <c r="T1319" s="226"/>
      <c r="AT1319" s="227" t="s">
        <v>183</v>
      </c>
      <c r="AU1319" s="227" t="s">
        <v>82</v>
      </c>
      <c r="AV1319" s="12" t="s">
        <v>82</v>
      </c>
      <c r="AW1319" s="12" t="s">
        <v>35</v>
      </c>
      <c r="AX1319" s="12" t="s">
        <v>72</v>
      </c>
      <c r="AY1319" s="227" t="s">
        <v>173</v>
      </c>
    </row>
    <row r="1320" spans="2:51" s="12" customFormat="1" ht="13.5">
      <c r="B1320" s="217"/>
      <c r="C1320" s="218"/>
      <c r="D1320" s="207" t="s">
        <v>183</v>
      </c>
      <c r="E1320" s="219" t="s">
        <v>21</v>
      </c>
      <c r="F1320" s="220" t="s">
        <v>21</v>
      </c>
      <c r="G1320" s="218"/>
      <c r="H1320" s="221">
        <v>0</v>
      </c>
      <c r="I1320" s="222"/>
      <c r="J1320" s="218"/>
      <c r="K1320" s="218"/>
      <c r="L1320" s="223"/>
      <c r="M1320" s="224"/>
      <c r="N1320" s="225"/>
      <c r="O1320" s="225"/>
      <c r="P1320" s="225"/>
      <c r="Q1320" s="225"/>
      <c r="R1320" s="225"/>
      <c r="S1320" s="225"/>
      <c r="T1320" s="226"/>
      <c r="AT1320" s="227" t="s">
        <v>183</v>
      </c>
      <c r="AU1320" s="227" t="s">
        <v>82</v>
      </c>
      <c r="AV1320" s="12" t="s">
        <v>82</v>
      </c>
      <c r="AW1320" s="12" t="s">
        <v>35</v>
      </c>
      <c r="AX1320" s="12" t="s">
        <v>72</v>
      </c>
      <c r="AY1320" s="227" t="s">
        <v>173</v>
      </c>
    </row>
    <row r="1321" spans="2:51" s="11" customFormat="1" ht="13.5">
      <c r="B1321" s="205"/>
      <c r="C1321" s="206"/>
      <c r="D1321" s="207" t="s">
        <v>183</v>
      </c>
      <c r="E1321" s="208" t="s">
        <v>21</v>
      </c>
      <c r="F1321" s="209" t="s">
        <v>1285</v>
      </c>
      <c r="G1321" s="206"/>
      <c r="H1321" s="210" t="s">
        <v>21</v>
      </c>
      <c r="I1321" s="211"/>
      <c r="J1321" s="206"/>
      <c r="K1321" s="206"/>
      <c r="L1321" s="212"/>
      <c r="M1321" s="213"/>
      <c r="N1321" s="214"/>
      <c r="O1321" s="214"/>
      <c r="P1321" s="214"/>
      <c r="Q1321" s="214"/>
      <c r="R1321" s="214"/>
      <c r="S1321" s="214"/>
      <c r="T1321" s="215"/>
      <c r="AT1321" s="216" t="s">
        <v>183</v>
      </c>
      <c r="AU1321" s="216" t="s">
        <v>82</v>
      </c>
      <c r="AV1321" s="11" t="s">
        <v>80</v>
      </c>
      <c r="AW1321" s="11" t="s">
        <v>35</v>
      </c>
      <c r="AX1321" s="11" t="s">
        <v>72</v>
      </c>
      <c r="AY1321" s="216" t="s">
        <v>173</v>
      </c>
    </row>
    <row r="1322" spans="2:51" s="12" customFormat="1" ht="13.5">
      <c r="B1322" s="217"/>
      <c r="C1322" s="218"/>
      <c r="D1322" s="207" t="s">
        <v>183</v>
      </c>
      <c r="E1322" s="219" t="s">
        <v>21</v>
      </c>
      <c r="F1322" s="220" t="s">
        <v>21</v>
      </c>
      <c r="G1322" s="218"/>
      <c r="H1322" s="221">
        <v>0</v>
      </c>
      <c r="I1322" s="222"/>
      <c r="J1322" s="218"/>
      <c r="K1322" s="218"/>
      <c r="L1322" s="223"/>
      <c r="M1322" s="224"/>
      <c r="N1322" s="225"/>
      <c r="O1322" s="225"/>
      <c r="P1322" s="225"/>
      <c r="Q1322" s="225"/>
      <c r="R1322" s="225"/>
      <c r="S1322" s="225"/>
      <c r="T1322" s="226"/>
      <c r="AT1322" s="227" t="s">
        <v>183</v>
      </c>
      <c r="AU1322" s="227" t="s">
        <v>82</v>
      </c>
      <c r="AV1322" s="12" t="s">
        <v>82</v>
      </c>
      <c r="AW1322" s="12" t="s">
        <v>35</v>
      </c>
      <c r="AX1322" s="12" t="s">
        <v>72</v>
      </c>
      <c r="AY1322" s="227" t="s">
        <v>173</v>
      </c>
    </row>
    <row r="1323" spans="2:51" s="11" customFormat="1" ht="13.5">
      <c r="B1323" s="205"/>
      <c r="C1323" s="206"/>
      <c r="D1323" s="207" t="s">
        <v>183</v>
      </c>
      <c r="E1323" s="208" t="s">
        <v>21</v>
      </c>
      <c r="F1323" s="209" t="s">
        <v>723</v>
      </c>
      <c r="G1323" s="206"/>
      <c r="H1323" s="210" t="s">
        <v>21</v>
      </c>
      <c r="I1323" s="211"/>
      <c r="J1323" s="206"/>
      <c r="K1323" s="206"/>
      <c r="L1323" s="212"/>
      <c r="M1323" s="213"/>
      <c r="N1323" s="214"/>
      <c r="O1323" s="214"/>
      <c r="P1323" s="214"/>
      <c r="Q1323" s="214"/>
      <c r="R1323" s="214"/>
      <c r="S1323" s="214"/>
      <c r="T1323" s="215"/>
      <c r="AT1323" s="216" t="s">
        <v>183</v>
      </c>
      <c r="AU1323" s="216" t="s">
        <v>82</v>
      </c>
      <c r="AV1323" s="11" t="s">
        <v>80</v>
      </c>
      <c r="AW1323" s="11" t="s">
        <v>35</v>
      </c>
      <c r="AX1323" s="11" t="s">
        <v>72</v>
      </c>
      <c r="AY1323" s="216" t="s">
        <v>173</v>
      </c>
    </row>
    <row r="1324" spans="2:51" s="11" customFormat="1" ht="13.5">
      <c r="B1324" s="205"/>
      <c r="C1324" s="206"/>
      <c r="D1324" s="207" t="s">
        <v>183</v>
      </c>
      <c r="E1324" s="208" t="s">
        <v>21</v>
      </c>
      <c r="F1324" s="209" t="s">
        <v>702</v>
      </c>
      <c r="G1324" s="206"/>
      <c r="H1324" s="210" t="s">
        <v>21</v>
      </c>
      <c r="I1324" s="211"/>
      <c r="J1324" s="206"/>
      <c r="K1324" s="206"/>
      <c r="L1324" s="212"/>
      <c r="M1324" s="213"/>
      <c r="N1324" s="214"/>
      <c r="O1324" s="214"/>
      <c r="P1324" s="214"/>
      <c r="Q1324" s="214"/>
      <c r="R1324" s="214"/>
      <c r="S1324" s="214"/>
      <c r="T1324" s="215"/>
      <c r="AT1324" s="216" t="s">
        <v>183</v>
      </c>
      <c r="AU1324" s="216" t="s">
        <v>82</v>
      </c>
      <c r="AV1324" s="11" t="s">
        <v>80</v>
      </c>
      <c r="AW1324" s="11" t="s">
        <v>35</v>
      </c>
      <c r="AX1324" s="11" t="s">
        <v>72</v>
      </c>
      <c r="AY1324" s="216" t="s">
        <v>173</v>
      </c>
    </row>
    <row r="1325" spans="2:51" s="11" customFormat="1" ht="13.5">
      <c r="B1325" s="205"/>
      <c r="C1325" s="206"/>
      <c r="D1325" s="207" t="s">
        <v>183</v>
      </c>
      <c r="E1325" s="208" t="s">
        <v>21</v>
      </c>
      <c r="F1325" s="209" t="s">
        <v>1285</v>
      </c>
      <c r="G1325" s="206"/>
      <c r="H1325" s="210" t="s">
        <v>21</v>
      </c>
      <c r="I1325" s="211"/>
      <c r="J1325" s="206"/>
      <c r="K1325" s="206"/>
      <c r="L1325" s="212"/>
      <c r="M1325" s="213"/>
      <c r="N1325" s="214"/>
      <c r="O1325" s="214"/>
      <c r="P1325" s="214"/>
      <c r="Q1325" s="214"/>
      <c r="R1325" s="214"/>
      <c r="S1325" s="214"/>
      <c r="T1325" s="215"/>
      <c r="AT1325" s="216" t="s">
        <v>183</v>
      </c>
      <c r="AU1325" s="216" t="s">
        <v>82</v>
      </c>
      <c r="AV1325" s="11" t="s">
        <v>80</v>
      </c>
      <c r="AW1325" s="11" t="s">
        <v>35</v>
      </c>
      <c r="AX1325" s="11" t="s">
        <v>72</v>
      </c>
      <c r="AY1325" s="216" t="s">
        <v>173</v>
      </c>
    </row>
    <row r="1326" spans="2:51" s="12" customFormat="1" ht="13.5">
      <c r="B1326" s="217"/>
      <c r="C1326" s="218"/>
      <c r="D1326" s="207" t="s">
        <v>183</v>
      </c>
      <c r="E1326" s="219" t="s">
        <v>21</v>
      </c>
      <c r="F1326" s="220" t="s">
        <v>1286</v>
      </c>
      <c r="G1326" s="218"/>
      <c r="H1326" s="221">
        <v>5.757</v>
      </c>
      <c r="I1326" s="222"/>
      <c r="J1326" s="218"/>
      <c r="K1326" s="218"/>
      <c r="L1326" s="223"/>
      <c r="M1326" s="224"/>
      <c r="N1326" s="225"/>
      <c r="O1326" s="225"/>
      <c r="P1326" s="225"/>
      <c r="Q1326" s="225"/>
      <c r="R1326" s="225"/>
      <c r="S1326" s="225"/>
      <c r="T1326" s="226"/>
      <c r="AT1326" s="227" t="s">
        <v>183</v>
      </c>
      <c r="AU1326" s="227" t="s">
        <v>82</v>
      </c>
      <c r="AV1326" s="12" t="s">
        <v>82</v>
      </c>
      <c r="AW1326" s="12" t="s">
        <v>35</v>
      </c>
      <c r="AX1326" s="12" t="s">
        <v>72</v>
      </c>
      <c r="AY1326" s="227" t="s">
        <v>173</v>
      </c>
    </row>
    <row r="1327" spans="2:51" s="11" customFormat="1" ht="13.5">
      <c r="B1327" s="205"/>
      <c r="C1327" s="206"/>
      <c r="D1327" s="207" t="s">
        <v>183</v>
      </c>
      <c r="E1327" s="208" t="s">
        <v>21</v>
      </c>
      <c r="F1327" s="209" t="s">
        <v>723</v>
      </c>
      <c r="G1327" s="206"/>
      <c r="H1327" s="210" t="s">
        <v>21</v>
      </c>
      <c r="I1327" s="211"/>
      <c r="J1327" s="206"/>
      <c r="K1327" s="206"/>
      <c r="L1327" s="212"/>
      <c r="M1327" s="213"/>
      <c r="N1327" s="214"/>
      <c r="O1327" s="214"/>
      <c r="P1327" s="214"/>
      <c r="Q1327" s="214"/>
      <c r="R1327" s="214"/>
      <c r="S1327" s="214"/>
      <c r="T1327" s="215"/>
      <c r="AT1327" s="216" t="s">
        <v>183</v>
      </c>
      <c r="AU1327" s="216" t="s">
        <v>82</v>
      </c>
      <c r="AV1327" s="11" t="s">
        <v>80</v>
      </c>
      <c r="AW1327" s="11" t="s">
        <v>35</v>
      </c>
      <c r="AX1327" s="11" t="s">
        <v>72</v>
      </c>
      <c r="AY1327" s="216" t="s">
        <v>173</v>
      </c>
    </row>
    <row r="1328" spans="2:51" s="11" customFormat="1" ht="13.5">
      <c r="B1328" s="205"/>
      <c r="C1328" s="206"/>
      <c r="D1328" s="207" t="s">
        <v>183</v>
      </c>
      <c r="E1328" s="208" t="s">
        <v>21</v>
      </c>
      <c r="F1328" s="209" t="s">
        <v>725</v>
      </c>
      <c r="G1328" s="206"/>
      <c r="H1328" s="210" t="s">
        <v>21</v>
      </c>
      <c r="I1328" s="211"/>
      <c r="J1328" s="206"/>
      <c r="K1328" s="206"/>
      <c r="L1328" s="212"/>
      <c r="M1328" s="213"/>
      <c r="N1328" s="214"/>
      <c r="O1328" s="214"/>
      <c r="P1328" s="214"/>
      <c r="Q1328" s="214"/>
      <c r="R1328" s="214"/>
      <c r="S1328" s="214"/>
      <c r="T1328" s="215"/>
      <c r="AT1328" s="216" t="s">
        <v>183</v>
      </c>
      <c r="AU1328" s="216" t="s">
        <v>82</v>
      </c>
      <c r="AV1328" s="11" t="s">
        <v>80</v>
      </c>
      <c r="AW1328" s="11" t="s">
        <v>35</v>
      </c>
      <c r="AX1328" s="11" t="s">
        <v>72</v>
      </c>
      <c r="AY1328" s="216" t="s">
        <v>173</v>
      </c>
    </row>
    <row r="1329" spans="2:51" s="11" customFormat="1" ht="13.5">
      <c r="B1329" s="205"/>
      <c r="C1329" s="206"/>
      <c r="D1329" s="207" t="s">
        <v>183</v>
      </c>
      <c r="E1329" s="208" t="s">
        <v>21</v>
      </c>
      <c r="F1329" s="209" t="s">
        <v>1285</v>
      </c>
      <c r="G1329" s="206"/>
      <c r="H1329" s="210" t="s">
        <v>21</v>
      </c>
      <c r="I1329" s="211"/>
      <c r="J1329" s="206"/>
      <c r="K1329" s="206"/>
      <c r="L1329" s="212"/>
      <c r="M1329" s="213"/>
      <c r="N1329" s="214"/>
      <c r="O1329" s="214"/>
      <c r="P1329" s="214"/>
      <c r="Q1329" s="214"/>
      <c r="R1329" s="214"/>
      <c r="S1329" s="214"/>
      <c r="T1329" s="215"/>
      <c r="AT1329" s="216" t="s">
        <v>183</v>
      </c>
      <c r="AU1329" s="216" t="s">
        <v>82</v>
      </c>
      <c r="AV1329" s="11" t="s">
        <v>80</v>
      </c>
      <c r="AW1329" s="11" t="s">
        <v>35</v>
      </c>
      <c r="AX1329" s="11" t="s">
        <v>72</v>
      </c>
      <c r="AY1329" s="216" t="s">
        <v>173</v>
      </c>
    </row>
    <row r="1330" spans="2:51" s="12" customFormat="1" ht="13.5">
      <c r="B1330" s="217"/>
      <c r="C1330" s="218"/>
      <c r="D1330" s="207" t="s">
        <v>183</v>
      </c>
      <c r="E1330" s="219" t="s">
        <v>21</v>
      </c>
      <c r="F1330" s="220" t="s">
        <v>1287</v>
      </c>
      <c r="G1330" s="218"/>
      <c r="H1330" s="221">
        <v>6.527</v>
      </c>
      <c r="I1330" s="222"/>
      <c r="J1330" s="218"/>
      <c r="K1330" s="218"/>
      <c r="L1330" s="223"/>
      <c r="M1330" s="224"/>
      <c r="N1330" s="225"/>
      <c r="O1330" s="225"/>
      <c r="P1330" s="225"/>
      <c r="Q1330" s="225"/>
      <c r="R1330" s="225"/>
      <c r="S1330" s="225"/>
      <c r="T1330" s="226"/>
      <c r="AT1330" s="227" t="s">
        <v>183</v>
      </c>
      <c r="AU1330" s="227" t="s">
        <v>82</v>
      </c>
      <c r="AV1330" s="12" t="s">
        <v>82</v>
      </c>
      <c r="AW1330" s="12" t="s">
        <v>35</v>
      </c>
      <c r="AX1330" s="12" t="s">
        <v>72</v>
      </c>
      <c r="AY1330" s="227" t="s">
        <v>173</v>
      </c>
    </row>
    <row r="1331" spans="2:51" s="11" customFormat="1" ht="13.5">
      <c r="B1331" s="205"/>
      <c r="C1331" s="206"/>
      <c r="D1331" s="207" t="s">
        <v>183</v>
      </c>
      <c r="E1331" s="208" t="s">
        <v>21</v>
      </c>
      <c r="F1331" s="209" t="s">
        <v>723</v>
      </c>
      <c r="G1331" s="206"/>
      <c r="H1331" s="210" t="s">
        <v>21</v>
      </c>
      <c r="I1331" s="211"/>
      <c r="J1331" s="206"/>
      <c r="K1331" s="206"/>
      <c r="L1331" s="212"/>
      <c r="M1331" s="213"/>
      <c r="N1331" s="214"/>
      <c r="O1331" s="214"/>
      <c r="P1331" s="214"/>
      <c r="Q1331" s="214"/>
      <c r="R1331" s="214"/>
      <c r="S1331" s="214"/>
      <c r="T1331" s="215"/>
      <c r="AT1331" s="216" t="s">
        <v>183</v>
      </c>
      <c r="AU1331" s="216" t="s">
        <v>82</v>
      </c>
      <c r="AV1331" s="11" t="s">
        <v>80</v>
      </c>
      <c r="AW1331" s="11" t="s">
        <v>35</v>
      </c>
      <c r="AX1331" s="11" t="s">
        <v>72</v>
      </c>
      <c r="AY1331" s="216" t="s">
        <v>173</v>
      </c>
    </row>
    <row r="1332" spans="2:51" s="11" customFormat="1" ht="13.5">
      <c r="B1332" s="205"/>
      <c r="C1332" s="206"/>
      <c r="D1332" s="207" t="s">
        <v>183</v>
      </c>
      <c r="E1332" s="208" t="s">
        <v>21</v>
      </c>
      <c r="F1332" s="209" t="s">
        <v>706</v>
      </c>
      <c r="G1332" s="206"/>
      <c r="H1332" s="210" t="s">
        <v>21</v>
      </c>
      <c r="I1332" s="211"/>
      <c r="J1332" s="206"/>
      <c r="K1332" s="206"/>
      <c r="L1332" s="212"/>
      <c r="M1332" s="213"/>
      <c r="N1332" s="214"/>
      <c r="O1332" s="214"/>
      <c r="P1332" s="214"/>
      <c r="Q1332" s="214"/>
      <c r="R1332" s="214"/>
      <c r="S1332" s="214"/>
      <c r="T1332" s="215"/>
      <c r="AT1332" s="216" t="s">
        <v>183</v>
      </c>
      <c r="AU1332" s="216" t="s">
        <v>82</v>
      </c>
      <c r="AV1332" s="11" t="s">
        <v>80</v>
      </c>
      <c r="AW1332" s="11" t="s">
        <v>35</v>
      </c>
      <c r="AX1332" s="11" t="s">
        <v>72</v>
      </c>
      <c r="AY1332" s="216" t="s">
        <v>173</v>
      </c>
    </row>
    <row r="1333" spans="2:51" s="11" customFormat="1" ht="13.5">
      <c r="B1333" s="205"/>
      <c r="C1333" s="206"/>
      <c r="D1333" s="207" t="s">
        <v>183</v>
      </c>
      <c r="E1333" s="208" t="s">
        <v>21</v>
      </c>
      <c r="F1333" s="209" t="s">
        <v>1285</v>
      </c>
      <c r="G1333" s="206"/>
      <c r="H1333" s="210" t="s">
        <v>21</v>
      </c>
      <c r="I1333" s="211"/>
      <c r="J1333" s="206"/>
      <c r="K1333" s="206"/>
      <c r="L1333" s="212"/>
      <c r="M1333" s="213"/>
      <c r="N1333" s="214"/>
      <c r="O1333" s="214"/>
      <c r="P1333" s="214"/>
      <c r="Q1333" s="214"/>
      <c r="R1333" s="214"/>
      <c r="S1333" s="214"/>
      <c r="T1333" s="215"/>
      <c r="AT1333" s="216" t="s">
        <v>183</v>
      </c>
      <c r="AU1333" s="216" t="s">
        <v>82</v>
      </c>
      <c r="AV1333" s="11" t="s">
        <v>80</v>
      </c>
      <c r="AW1333" s="11" t="s">
        <v>35</v>
      </c>
      <c r="AX1333" s="11" t="s">
        <v>72</v>
      </c>
      <c r="AY1333" s="216" t="s">
        <v>173</v>
      </c>
    </row>
    <row r="1334" spans="2:51" s="12" customFormat="1" ht="13.5">
      <c r="B1334" s="217"/>
      <c r="C1334" s="218"/>
      <c r="D1334" s="207" t="s">
        <v>183</v>
      </c>
      <c r="E1334" s="219" t="s">
        <v>21</v>
      </c>
      <c r="F1334" s="220" t="s">
        <v>1288</v>
      </c>
      <c r="G1334" s="218"/>
      <c r="H1334" s="221">
        <v>19.028</v>
      </c>
      <c r="I1334" s="222"/>
      <c r="J1334" s="218"/>
      <c r="K1334" s="218"/>
      <c r="L1334" s="223"/>
      <c r="M1334" s="224"/>
      <c r="N1334" s="225"/>
      <c r="O1334" s="225"/>
      <c r="P1334" s="225"/>
      <c r="Q1334" s="225"/>
      <c r="R1334" s="225"/>
      <c r="S1334" s="225"/>
      <c r="T1334" s="226"/>
      <c r="AT1334" s="227" t="s">
        <v>183</v>
      </c>
      <c r="AU1334" s="227" t="s">
        <v>82</v>
      </c>
      <c r="AV1334" s="12" t="s">
        <v>82</v>
      </c>
      <c r="AW1334" s="12" t="s">
        <v>35</v>
      </c>
      <c r="AX1334" s="12" t="s">
        <v>72</v>
      </c>
      <c r="AY1334" s="227" t="s">
        <v>173</v>
      </c>
    </row>
    <row r="1335" spans="2:51" s="11" customFormat="1" ht="13.5">
      <c r="B1335" s="205"/>
      <c r="C1335" s="206"/>
      <c r="D1335" s="207" t="s">
        <v>183</v>
      </c>
      <c r="E1335" s="208" t="s">
        <v>21</v>
      </c>
      <c r="F1335" s="209" t="s">
        <v>723</v>
      </c>
      <c r="G1335" s="206"/>
      <c r="H1335" s="210" t="s">
        <v>21</v>
      </c>
      <c r="I1335" s="211"/>
      <c r="J1335" s="206"/>
      <c r="K1335" s="206"/>
      <c r="L1335" s="212"/>
      <c r="M1335" s="213"/>
      <c r="N1335" s="214"/>
      <c r="O1335" s="214"/>
      <c r="P1335" s="214"/>
      <c r="Q1335" s="214"/>
      <c r="R1335" s="214"/>
      <c r="S1335" s="214"/>
      <c r="T1335" s="215"/>
      <c r="AT1335" s="216" t="s">
        <v>183</v>
      </c>
      <c r="AU1335" s="216" t="s">
        <v>82</v>
      </c>
      <c r="AV1335" s="11" t="s">
        <v>80</v>
      </c>
      <c r="AW1335" s="11" t="s">
        <v>35</v>
      </c>
      <c r="AX1335" s="11" t="s">
        <v>72</v>
      </c>
      <c r="AY1335" s="216" t="s">
        <v>173</v>
      </c>
    </row>
    <row r="1336" spans="2:51" s="11" customFormat="1" ht="13.5">
      <c r="B1336" s="205"/>
      <c r="C1336" s="206"/>
      <c r="D1336" s="207" t="s">
        <v>183</v>
      </c>
      <c r="E1336" s="208" t="s">
        <v>21</v>
      </c>
      <c r="F1336" s="209" t="s">
        <v>727</v>
      </c>
      <c r="G1336" s="206"/>
      <c r="H1336" s="210" t="s">
        <v>21</v>
      </c>
      <c r="I1336" s="211"/>
      <c r="J1336" s="206"/>
      <c r="K1336" s="206"/>
      <c r="L1336" s="212"/>
      <c r="M1336" s="213"/>
      <c r="N1336" s="214"/>
      <c r="O1336" s="214"/>
      <c r="P1336" s="214"/>
      <c r="Q1336" s="214"/>
      <c r="R1336" s="214"/>
      <c r="S1336" s="214"/>
      <c r="T1336" s="215"/>
      <c r="AT1336" s="216" t="s">
        <v>183</v>
      </c>
      <c r="AU1336" s="216" t="s">
        <v>82</v>
      </c>
      <c r="AV1336" s="11" t="s">
        <v>80</v>
      </c>
      <c r="AW1336" s="11" t="s">
        <v>35</v>
      </c>
      <c r="AX1336" s="11" t="s">
        <v>72</v>
      </c>
      <c r="AY1336" s="216" t="s">
        <v>173</v>
      </c>
    </row>
    <row r="1337" spans="2:51" s="11" customFormat="1" ht="13.5">
      <c r="B1337" s="205"/>
      <c r="C1337" s="206"/>
      <c r="D1337" s="207" t="s">
        <v>183</v>
      </c>
      <c r="E1337" s="208" t="s">
        <v>21</v>
      </c>
      <c r="F1337" s="209" t="s">
        <v>1285</v>
      </c>
      <c r="G1337" s="206"/>
      <c r="H1337" s="210" t="s">
        <v>21</v>
      </c>
      <c r="I1337" s="211"/>
      <c r="J1337" s="206"/>
      <c r="K1337" s="206"/>
      <c r="L1337" s="212"/>
      <c r="M1337" s="213"/>
      <c r="N1337" s="214"/>
      <c r="O1337" s="214"/>
      <c r="P1337" s="214"/>
      <c r="Q1337" s="214"/>
      <c r="R1337" s="214"/>
      <c r="S1337" s="214"/>
      <c r="T1337" s="215"/>
      <c r="AT1337" s="216" t="s">
        <v>183</v>
      </c>
      <c r="AU1337" s="216" t="s">
        <v>82</v>
      </c>
      <c r="AV1337" s="11" t="s">
        <v>80</v>
      </c>
      <c r="AW1337" s="11" t="s">
        <v>35</v>
      </c>
      <c r="AX1337" s="11" t="s">
        <v>72</v>
      </c>
      <c r="AY1337" s="216" t="s">
        <v>173</v>
      </c>
    </row>
    <row r="1338" spans="2:51" s="12" customFormat="1" ht="13.5">
      <c r="B1338" s="217"/>
      <c r="C1338" s="218"/>
      <c r="D1338" s="207" t="s">
        <v>183</v>
      </c>
      <c r="E1338" s="219" t="s">
        <v>21</v>
      </c>
      <c r="F1338" s="220" t="s">
        <v>1289</v>
      </c>
      <c r="G1338" s="218"/>
      <c r="H1338" s="221">
        <v>59.232</v>
      </c>
      <c r="I1338" s="222"/>
      <c r="J1338" s="218"/>
      <c r="K1338" s="218"/>
      <c r="L1338" s="223"/>
      <c r="M1338" s="224"/>
      <c r="N1338" s="225"/>
      <c r="O1338" s="225"/>
      <c r="P1338" s="225"/>
      <c r="Q1338" s="225"/>
      <c r="R1338" s="225"/>
      <c r="S1338" s="225"/>
      <c r="T1338" s="226"/>
      <c r="AT1338" s="227" t="s">
        <v>183</v>
      </c>
      <c r="AU1338" s="227" t="s">
        <v>82</v>
      </c>
      <c r="AV1338" s="12" t="s">
        <v>82</v>
      </c>
      <c r="AW1338" s="12" t="s">
        <v>35</v>
      </c>
      <c r="AX1338" s="12" t="s">
        <v>72</v>
      </c>
      <c r="AY1338" s="227" t="s">
        <v>173</v>
      </c>
    </row>
    <row r="1339" spans="2:51" s="11" customFormat="1" ht="13.5">
      <c r="B1339" s="205"/>
      <c r="C1339" s="206"/>
      <c r="D1339" s="207" t="s">
        <v>183</v>
      </c>
      <c r="E1339" s="208" t="s">
        <v>21</v>
      </c>
      <c r="F1339" s="209" t="s">
        <v>723</v>
      </c>
      <c r="G1339" s="206"/>
      <c r="H1339" s="210" t="s">
        <v>21</v>
      </c>
      <c r="I1339" s="211"/>
      <c r="J1339" s="206"/>
      <c r="K1339" s="206"/>
      <c r="L1339" s="212"/>
      <c r="M1339" s="213"/>
      <c r="N1339" s="214"/>
      <c r="O1339" s="214"/>
      <c r="P1339" s="214"/>
      <c r="Q1339" s="214"/>
      <c r="R1339" s="214"/>
      <c r="S1339" s="214"/>
      <c r="T1339" s="215"/>
      <c r="AT1339" s="216" t="s">
        <v>183</v>
      </c>
      <c r="AU1339" s="216" t="s">
        <v>82</v>
      </c>
      <c r="AV1339" s="11" t="s">
        <v>80</v>
      </c>
      <c r="AW1339" s="11" t="s">
        <v>35</v>
      </c>
      <c r="AX1339" s="11" t="s">
        <v>72</v>
      </c>
      <c r="AY1339" s="216" t="s">
        <v>173</v>
      </c>
    </row>
    <row r="1340" spans="2:51" s="11" customFormat="1" ht="13.5">
      <c r="B1340" s="205"/>
      <c r="C1340" s="206"/>
      <c r="D1340" s="207" t="s">
        <v>183</v>
      </c>
      <c r="E1340" s="208" t="s">
        <v>21</v>
      </c>
      <c r="F1340" s="209" t="s">
        <v>694</v>
      </c>
      <c r="G1340" s="206"/>
      <c r="H1340" s="210" t="s">
        <v>21</v>
      </c>
      <c r="I1340" s="211"/>
      <c r="J1340" s="206"/>
      <c r="K1340" s="206"/>
      <c r="L1340" s="212"/>
      <c r="M1340" s="213"/>
      <c r="N1340" s="214"/>
      <c r="O1340" s="214"/>
      <c r="P1340" s="214"/>
      <c r="Q1340" s="214"/>
      <c r="R1340" s="214"/>
      <c r="S1340" s="214"/>
      <c r="T1340" s="215"/>
      <c r="AT1340" s="216" t="s">
        <v>183</v>
      </c>
      <c r="AU1340" s="216" t="s">
        <v>82</v>
      </c>
      <c r="AV1340" s="11" t="s">
        <v>80</v>
      </c>
      <c r="AW1340" s="11" t="s">
        <v>35</v>
      </c>
      <c r="AX1340" s="11" t="s">
        <v>72</v>
      </c>
      <c r="AY1340" s="216" t="s">
        <v>173</v>
      </c>
    </row>
    <row r="1341" spans="2:51" s="11" customFormat="1" ht="13.5">
      <c r="B1341" s="205"/>
      <c r="C1341" s="206"/>
      <c r="D1341" s="207" t="s">
        <v>183</v>
      </c>
      <c r="E1341" s="208" t="s">
        <v>21</v>
      </c>
      <c r="F1341" s="209" t="s">
        <v>1285</v>
      </c>
      <c r="G1341" s="206"/>
      <c r="H1341" s="210" t="s">
        <v>21</v>
      </c>
      <c r="I1341" s="211"/>
      <c r="J1341" s="206"/>
      <c r="K1341" s="206"/>
      <c r="L1341" s="212"/>
      <c r="M1341" s="213"/>
      <c r="N1341" s="214"/>
      <c r="O1341" s="214"/>
      <c r="P1341" s="214"/>
      <c r="Q1341" s="214"/>
      <c r="R1341" s="214"/>
      <c r="S1341" s="214"/>
      <c r="T1341" s="215"/>
      <c r="AT1341" s="216" t="s">
        <v>183</v>
      </c>
      <c r="AU1341" s="216" t="s">
        <v>82</v>
      </c>
      <c r="AV1341" s="11" t="s">
        <v>80</v>
      </c>
      <c r="AW1341" s="11" t="s">
        <v>35</v>
      </c>
      <c r="AX1341" s="11" t="s">
        <v>72</v>
      </c>
      <c r="AY1341" s="216" t="s">
        <v>173</v>
      </c>
    </row>
    <row r="1342" spans="2:51" s="12" customFormat="1" ht="13.5">
      <c r="B1342" s="217"/>
      <c r="C1342" s="218"/>
      <c r="D1342" s="207" t="s">
        <v>183</v>
      </c>
      <c r="E1342" s="219" t="s">
        <v>21</v>
      </c>
      <c r="F1342" s="220" t="s">
        <v>1290</v>
      </c>
      <c r="G1342" s="218"/>
      <c r="H1342" s="221">
        <v>19.429</v>
      </c>
      <c r="I1342" s="222"/>
      <c r="J1342" s="218"/>
      <c r="K1342" s="218"/>
      <c r="L1342" s="223"/>
      <c r="M1342" s="224"/>
      <c r="N1342" s="225"/>
      <c r="O1342" s="225"/>
      <c r="P1342" s="225"/>
      <c r="Q1342" s="225"/>
      <c r="R1342" s="225"/>
      <c r="S1342" s="225"/>
      <c r="T1342" s="226"/>
      <c r="AT1342" s="227" t="s">
        <v>183</v>
      </c>
      <c r="AU1342" s="227" t="s">
        <v>82</v>
      </c>
      <c r="AV1342" s="12" t="s">
        <v>82</v>
      </c>
      <c r="AW1342" s="12" t="s">
        <v>35</v>
      </c>
      <c r="AX1342" s="12" t="s">
        <v>72</v>
      </c>
      <c r="AY1342" s="227" t="s">
        <v>173</v>
      </c>
    </row>
    <row r="1343" spans="2:51" s="11" customFormat="1" ht="13.5">
      <c r="B1343" s="205"/>
      <c r="C1343" s="206"/>
      <c r="D1343" s="207" t="s">
        <v>183</v>
      </c>
      <c r="E1343" s="208" t="s">
        <v>21</v>
      </c>
      <c r="F1343" s="209" t="s">
        <v>723</v>
      </c>
      <c r="G1343" s="206"/>
      <c r="H1343" s="210" t="s">
        <v>21</v>
      </c>
      <c r="I1343" s="211"/>
      <c r="J1343" s="206"/>
      <c r="K1343" s="206"/>
      <c r="L1343" s="212"/>
      <c r="M1343" s="213"/>
      <c r="N1343" s="214"/>
      <c r="O1343" s="214"/>
      <c r="P1343" s="214"/>
      <c r="Q1343" s="214"/>
      <c r="R1343" s="214"/>
      <c r="S1343" s="214"/>
      <c r="T1343" s="215"/>
      <c r="AT1343" s="216" t="s">
        <v>183</v>
      </c>
      <c r="AU1343" s="216" t="s">
        <v>82</v>
      </c>
      <c r="AV1343" s="11" t="s">
        <v>80</v>
      </c>
      <c r="AW1343" s="11" t="s">
        <v>35</v>
      </c>
      <c r="AX1343" s="11" t="s">
        <v>72</v>
      </c>
      <c r="AY1343" s="216" t="s">
        <v>173</v>
      </c>
    </row>
    <row r="1344" spans="2:51" s="11" customFormat="1" ht="13.5">
      <c r="B1344" s="205"/>
      <c r="C1344" s="206"/>
      <c r="D1344" s="207" t="s">
        <v>183</v>
      </c>
      <c r="E1344" s="208" t="s">
        <v>21</v>
      </c>
      <c r="F1344" s="209" t="s">
        <v>709</v>
      </c>
      <c r="G1344" s="206"/>
      <c r="H1344" s="210" t="s">
        <v>21</v>
      </c>
      <c r="I1344" s="211"/>
      <c r="J1344" s="206"/>
      <c r="K1344" s="206"/>
      <c r="L1344" s="212"/>
      <c r="M1344" s="213"/>
      <c r="N1344" s="214"/>
      <c r="O1344" s="214"/>
      <c r="P1344" s="214"/>
      <c r="Q1344" s="214"/>
      <c r="R1344" s="214"/>
      <c r="S1344" s="214"/>
      <c r="T1344" s="215"/>
      <c r="AT1344" s="216" t="s">
        <v>183</v>
      </c>
      <c r="AU1344" s="216" t="s">
        <v>82</v>
      </c>
      <c r="AV1344" s="11" t="s">
        <v>80</v>
      </c>
      <c r="AW1344" s="11" t="s">
        <v>35</v>
      </c>
      <c r="AX1344" s="11" t="s">
        <v>72</v>
      </c>
      <c r="AY1344" s="216" t="s">
        <v>173</v>
      </c>
    </row>
    <row r="1345" spans="2:51" s="11" customFormat="1" ht="13.5">
      <c r="B1345" s="205"/>
      <c r="C1345" s="206"/>
      <c r="D1345" s="207" t="s">
        <v>183</v>
      </c>
      <c r="E1345" s="208" t="s">
        <v>21</v>
      </c>
      <c r="F1345" s="209" t="s">
        <v>1285</v>
      </c>
      <c r="G1345" s="206"/>
      <c r="H1345" s="210" t="s">
        <v>21</v>
      </c>
      <c r="I1345" s="211"/>
      <c r="J1345" s="206"/>
      <c r="K1345" s="206"/>
      <c r="L1345" s="212"/>
      <c r="M1345" s="213"/>
      <c r="N1345" s="214"/>
      <c r="O1345" s="214"/>
      <c r="P1345" s="214"/>
      <c r="Q1345" s="214"/>
      <c r="R1345" s="214"/>
      <c r="S1345" s="214"/>
      <c r="T1345" s="215"/>
      <c r="AT1345" s="216" t="s">
        <v>183</v>
      </c>
      <c r="AU1345" s="216" t="s">
        <v>82</v>
      </c>
      <c r="AV1345" s="11" t="s">
        <v>80</v>
      </c>
      <c r="AW1345" s="11" t="s">
        <v>35</v>
      </c>
      <c r="AX1345" s="11" t="s">
        <v>72</v>
      </c>
      <c r="AY1345" s="216" t="s">
        <v>173</v>
      </c>
    </row>
    <row r="1346" spans="2:51" s="12" customFormat="1" ht="13.5">
      <c r="B1346" s="217"/>
      <c r="C1346" s="218"/>
      <c r="D1346" s="207" t="s">
        <v>183</v>
      </c>
      <c r="E1346" s="219" t="s">
        <v>21</v>
      </c>
      <c r="F1346" s="220" t="s">
        <v>1291</v>
      </c>
      <c r="G1346" s="218"/>
      <c r="H1346" s="221">
        <v>38.004</v>
      </c>
      <c r="I1346" s="222"/>
      <c r="J1346" s="218"/>
      <c r="K1346" s="218"/>
      <c r="L1346" s="223"/>
      <c r="M1346" s="224"/>
      <c r="N1346" s="225"/>
      <c r="O1346" s="225"/>
      <c r="P1346" s="225"/>
      <c r="Q1346" s="225"/>
      <c r="R1346" s="225"/>
      <c r="S1346" s="225"/>
      <c r="T1346" s="226"/>
      <c r="AT1346" s="227" t="s">
        <v>183</v>
      </c>
      <c r="AU1346" s="227" t="s">
        <v>82</v>
      </c>
      <c r="AV1346" s="12" t="s">
        <v>82</v>
      </c>
      <c r="AW1346" s="12" t="s">
        <v>35</v>
      </c>
      <c r="AX1346" s="12" t="s">
        <v>72</v>
      </c>
      <c r="AY1346" s="227" t="s">
        <v>173</v>
      </c>
    </row>
    <row r="1347" spans="2:51" s="11" customFormat="1" ht="13.5">
      <c r="B1347" s="205"/>
      <c r="C1347" s="206"/>
      <c r="D1347" s="207" t="s">
        <v>183</v>
      </c>
      <c r="E1347" s="208" t="s">
        <v>21</v>
      </c>
      <c r="F1347" s="209" t="s">
        <v>723</v>
      </c>
      <c r="G1347" s="206"/>
      <c r="H1347" s="210" t="s">
        <v>21</v>
      </c>
      <c r="I1347" s="211"/>
      <c r="J1347" s="206"/>
      <c r="K1347" s="206"/>
      <c r="L1347" s="212"/>
      <c r="M1347" s="213"/>
      <c r="N1347" s="214"/>
      <c r="O1347" s="214"/>
      <c r="P1347" s="214"/>
      <c r="Q1347" s="214"/>
      <c r="R1347" s="214"/>
      <c r="S1347" s="214"/>
      <c r="T1347" s="215"/>
      <c r="AT1347" s="216" t="s">
        <v>183</v>
      </c>
      <c r="AU1347" s="216" t="s">
        <v>82</v>
      </c>
      <c r="AV1347" s="11" t="s">
        <v>80</v>
      </c>
      <c r="AW1347" s="11" t="s">
        <v>35</v>
      </c>
      <c r="AX1347" s="11" t="s">
        <v>72</v>
      </c>
      <c r="AY1347" s="216" t="s">
        <v>173</v>
      </c>
    </row>
    <row r="1348" spans="2:51" s="11" customFormat="1" ht="13.5">
      <c r="B1348" s="205"/>
      <c r="C1348" s="206"/>
      <c r="D1348" s="207" t="s">
        <v>183</v>
      </c>
      <c r="E1348" s="208" t="s">
        <v>21</v>
      </c>
      <c r="F1348" s="209" t="s">
        <v>312</v>
      </c>
      <c r="G1348" s="206"/>
      <c r="H1348" s="210" t="s">
        <v>21</v>
      </c>
      <c r="I1348" s="211"/>
      <c r="J1348" s="206"/>
      <c r="K1348" s="206"/>
      <c r="L1348" s="212"/>
      <c r="M1348" s="213"/>
      <c r="N1348" s="214"/>
      <c r="O1348" s="214"/>
      <c r="P1348" s="214"/>
      <c r="Q1348" s="214"/>
      <c r="R1348" s="214"/>
      <c r="S1348" s="214"/>
      <c r="T1348" s="215"/>
      <c r="AT1348" s="216" t="s">
        <v>183</v>
      </c>
      <c r="AU1348" s="216" t="s">
        <v>82</v>
      </c>
      <c r="AV1348" s="11" t="s">
        <v>80</v>
      </c>
      <c r="AW1348" s="11" t="s">
        <v>35</v>
      </c>
      <c r="AX1348" s="11" t="s">
        <v>72</v>
      </c>
      <c r="AY1348" s="216" t="s">
        <v>173</v>
      </c>
    </row>
    <row r="1349" spans="2:51" s="11" customFormat="1" ht="13.5">
      <c r="B1349" s="205"/>
      <c r="C1349" s="206"/>
      <c r="D1349" s="207" t="s">
        <v>183</v>
      </c>
      <c r="E1349" s="208" t="s">
        <v>21</v>
      </c>
      <c r="F1349" s="209" t="s">
        <v>1285</v>
      </c>
      <c r="G1349" s="206"/>
      <c r="H1349" s="210" t="s">
        <v>21</v>
      </c>
      <c r="I1349" s="211"/>
      <c r="J1349" s="206"/>
      <c r="K1349" s="206"/>
      <c r="L1349" s="212"/>
      <c r="M1349" s="213"/>
      <c r="N1349" s="214"/>
      <c r="O1349" s="214"/>
      <c r="P1349" s="214"/>
      <c r="Q1349" s="214"/>
      <c r="R1349" s="214"/>
      <c r="S1349" s="214"/>
      <c r="T1349" s="215"/>
      <c r="AT1349" s="216" t="s">
        <v>183</v>
      </c>
      <c r="AU1349" s="216" t="s">
        <v>82</v>
      </c>
      <c r="AV1349" s="11" t="s">
        <v>80</v>
      </c>
      <c r="AW1349" s="11" t="s">
        <v>35</v>
      </c>
      <c r="AX1349" s="11" t="s">
        <v>72</v>
      </c>
      <c r="AY1349" s="216" t="s">
        <v>173</v>
      </c>
    </row>
    <row r="1350" spans="2:51" s="12" customFormat="1" ht="13.5">
      <c r="B1350" s="217"/>
      <c r="C1350" s="218"/>
      <c r="D1350" s="207" t="s">
        <v>183</v>
      </c>
      <c r="E1350" s="219" t="s">
        <v>21</v>
      </c>
      <c r="F1350" s="220" t="s">
        <v>1292</v>
      </c>
      <c r="G1350" s="218"/>
      <c r="H1350" s="221">
        <v>63.863</v>
      </c>
      <c r="I1350" s="222"/>
      <c r="J1350" s="218"/>
      <c r="K1350" s="218"/>
      <c r="L1350" s="223"/>
      <c r="M1350" s="224"/>
      <c r="N1350" s="225"/>
      <c r="O1350" s="225"/>
      <c r="P1350" s="225"/>
      <c r="Q1350" s="225"/>
      <c r="R1350" s="225"/>
      <c r="S1350" s="225"/>
      <c r="T1350" s="226"/>
      <c r="AT1350" s="227" t="s">
        <v>183</v>
      </c>
      <c r="AU1350" s="227" t="s">
        <v>82</v>
      </c>
      <c r="AV1350" s="12" t="s">
        <v>82</v>
      </c>
      <c r="AW1350" s="12" t="s">
        <v>35</v>
      </c>
      <c r="AX1350" s="12" t="s">
        <v>72</v>
      </c>
      <c r="AY1350" s="227" t="s">
        <v>173</v>
      </c>
    </row>
    <row r="1351" spans="2:51" s="11" customFormat="1" ht="13.5">
      <c r="B1351" s="205"/>
      <c r="C1351" s="206"/>
      <c r="D1351" s="207" t="s">
        <v>183</v>
      </c>
      <c r="E1351" s="208" t="s">
        <v>21</v>
      </c>
      <c r="F1351" s="209" t="s">
        <v>723</v>
      </c>
      <c r="G1351" s="206"/>
      <c r="H1351" s="210" t="s">
        <v>21</v>
      </c>
      <c r="I1351" s="211"/>
      <c r="J1351" s="206"/>
      <c r="K1351" s="206"/>
      <c r="L1351" s="212"/>
      <c r="M1351" s="213"/>
      <c r="N1351" s="214"/>
      <c r="O1351" s="214"/>
      <c r="P1351" s="214"/>
      <c r="Q1351" s="214"/>
      <c r="R1351" s="214"/>
      <c r="S1351" s="214"/>
      <c r="T1351" s="215"/>
      <c r="AT1351" s="216" t="s">
        <v>183</v>
      </c>
      <c r="AU1351" s="216" t="s">
        <v>82</v>
      </c>
      <c r="AV1351" s="11" t="s">
        <v>80</v>
      </c>
      <c r="AW1351" s="11" t="s">
        <v>35</v>
      </c>
      <c r="AX1351" s="11" t="s">
        <v>72</v>
      </c>
      <c r="AY1351" s="216" t="s">
        <v>173</v>
      </c>
    </row>
    <row r="1352" spans="2:51" s="11" customFormat="1" ht="13.5">
      <c r="B1352" s="205"/>
      <c r="C1352" s="206"/>
      <c r="D1352" s="207" t="s">
        <v>183</v>
      </c>
      <c r="E1352" s="208" t="s">
        <v>21</v>
      </c>
      <c r="F1352" s="209" t="s">
        <v>309</v>
      </c>
      <c r="G1352" s="206"/>
      <c r="H1352" s="210" t="s">
        <v>21</v>
      </c>
      <c r="I1352" s="211"/>
      <c r="J1352" s="206"/>
      <c r="K1352" s="206"/>
      <c r="L1352" s="212"/>
      <c r="M1352" s="213"/>
      <c r="N1352" s="214"/>
      <c r="O1352" s="214"/>
      <c r="P1352" s="214"/>
      <c r="Q1352" s="214"/>
      <c r="R1352" s="214"/>
      <c r="S1352" s="214"/>
      <c r="T1352" s="215"/>
      <c r="AT1352" s="216" t="s">
        <v>183</v>
      </c>
      <c r="AU1352" s="216" t="s">
        <v>82</v>
      </c>
      <c r="AV1352" s="11" t="s">
        <v>80</v>
      </c>
      <c r="AW1352" s="11" t="s">
        <v>35</v>
      </c>
      <c r="AX1352" s="11" t="s">
        <v>72</v>
      </c>
      <c r="AY1352" s="216" t="s">
        <v>173</v>
      </c>
    </row>
    <row r="1353" spans="2:51" s="11" customFormat="1" ht="13.5">
      <c r="B1353" s="205"/>
      <c r="C1353" s="206"/>
      <c r="D1353" s="207" t="s">
        <v>183</v>
      </c>
      <c r="E1353" s="208" t="s">
        <v>21</v>
      </c>
      <c r="F1353" s="209" t="s">
        <v>1285</v>
      </c>
      <c r="G1353" s="206"/>
      <c r="H1353" s="210" t="s">
        <v>21</v>
      </c>
      <c r="I1353" s="211"/>
      <c r="J1353" s="206"/>
      <c r="K1353" s="206"/>
      <c r="L1353" s="212"/>
      <c r="M1353" s="213"/>
      <c r="N1353" s="214"/>
      <c r="O1353" s="214"/>
      <c r="P1353" s="214"/>
      <c r="Q1353" s="214"/>
      <c r="R1353" s="214"/>
      <c r="S1353" s="214"/>
      <c r="T1353" s="215"/>
      <c r="AT1353" s="216" t="s">
        <v>183</v>
      </c>
      <c r="AU1353" s="216" t="s">
        <v>82</v>
      </c>
      <c r="AV1353" s="11" t="s">
        <v>80</v>
      </c>
      <c r="AW1353" s="11" t="s">
        <v>35</v>
      </c>
      <c r="AX1353" s="11" t="s">
        <v>72</v>
      </c>
      <c r="AY1353" s="216" t="s">
        <v>173</v>
      </c>
    </row>
    <row r="1354" spans="2:51" s="12" customFormat="1" ht="13.5">
      <c r="B1354" s="217"/>
      <c r="C1354" s="218"/>
      <c r="D1354" s="207" t="s">
        <v>183</v>
      </c>
      <c r="E1354" s="219" t="s">
        <v>21</v>
      </c>
      <c r="F1354" s="220" t="s">
        <v>1293</v>
      </c>
      <c r="G1354" s="218"/>
      <c r="H1354" s="221">
        <v>18.442</v>
      </c>
      <c r="I1354" s="222"/>
      <c r="J1354" s="218"/>
      <c r="K1354" s="218"/>
      <c r="L1354" s="223"/>
      <c r="M1354" s="224"/>
      <c r="N1354" s="225"/>
      <c r="O1354" s="225"/>
      <c r="P1354" s="225"/>
      <c r="Q1354" s="225"/>
      <c r="R1354" s="225"/>
      <c r="S1354" s="225"/>
      <c r="T1354" s="226"/>
      <c r="AT1354" s="227" t="s">
        <v>183</v>
      </c>
      <c r="AU1354" s="227" t="s">
        <v>82</v>
      </c>
      <c r="AV1354" s="12" t="s">
        <v>82</v>
      </c>
      <c r="AW1354" s="12" t="s">
        <v>35</v>
      </c>
      <c r="AX1354" s="12" t="s">
        <v>72</v>
      </c>
      <c r="AY1354" s="227" t="s">
        <v>173</v>
      </c>
    </row>
    <row r="1355" spans="2:51" s="11" customFormat="1" ht="13.5">
      <c r="B1355" s="205"/>
      <c r="C1355" s="206"/>
      <c r="D1355" s="207" t="s">
        <v>183</v>
      </c>
      <c r="E1355" s="208" t="s">
        <v>21</v>
      </c>
      <c r="F1355" s="209" t="s">
        <v>723</v>
      </c>
      <c r="G1355" s="206"/>
      <c r="H1355" s="210" t="s">
        <v>21</v>
      </c>
      <c r="I1355" s="211"/>
      <c r="J1355" s="206"/>
      <c r="K1355" s="206"/>
      <c r="L1355" s="212"/>
      <c r="M1355" s="213"/>
      <c r="N1355" s="214"/>
      <c r="O1355" s="214"/>
      <c r="P1355" s="214"/>
      <c r="Q1355" s="214"/>
      <c r="R1355" s="214"/>
      <c r="S1355" s="214"/>
      <c r="T1355" s="215"/>
      <c r="AT1355" s="216" t="s">
        <v>183</v>
      </c>
      <c r="AU1355" s="216" t="s">
        <v>82</v>
      </c>
      <c r="AV1355" s="11" t="s">
        <v>80</v>
      </c>
      <c r="AW1355" s="11" t="s">
        <v>35</v>
      </c>
      <c r="AX1355" s="11" t="s">
        <v>72</v>
      </c>
      <c r="AY1355" s="216" t="s">
        <v>173</v>
      </c>
    </row>
    <row r="1356" spans="2:51" s="11" customFormat="1" ht="13.5">
      <c r="B1356" s="205"/>
      <c r="C1356" s="206"/>
      <c r="D1356" s="207" t="s">
        <v>183</v>
      </c>
      <c r="E1356" s="208" t="s">
        <v>21</v>
      </c>
      <c r="F1356" s="209" t="s">
        <v>226</v>
      </c>
      <c r="G1356" s="206"/>
      <c r="H1356" s="210" t="s">
        <v>21</v>
      </c>
      <c r="I1356" s="211"/>
      <c r="J1356" s="206"/>
      <c r="K1356" s="206"/>
      <c r="L1356" s="212"/>
      <c r="M1356" s="213"/>
      <c r="N1356" s="214"/>
      <c r="O1356" s="214"/>
      <c r="P1356" s="214"/>
      <c r="Q1356" s="214"/>
      <c r="R1356" s="214"/>
      <c r="S1356" s="214"/>
      <c r="T1356" s="215"/>
      <c r="AT1356" s="216" t="s">
        <v>183</v>
      </c>
      <c r="AU1356" s="216" t="s">
        <v>82</v>
      </c>
      <c r="AV1356" s="11" t="s">
        <v>80</v>
      </c>
      <c r="AW1356" s="11" t="s">
        <v>35</v>
      </c>
      <c r="AX1356" s="11" t="s">
        <v>72</v>
      </c>
      <c r="AY1356" s="216" t="s">
        <v>173</v>
      </c>
    </row>
    <row r="1357" spans="2:51" s="11" customFormat="1" ht="13.5">
      <c r="B1357" s="205"/>
      <c r="C1357" s="206"/>
      <c r="D1357" s="207" t="s">
        <v>183</v>
      </c>
      <c r="E1357" s="208" t="s">
        <v>21</v>
      </c>
      <c r="F1357" s="209" t="s">
        <v>1285</v>
      </c>
      <c r="G1357" s="206"/>
      <c r="H1357" s="210" t="s">
        <v>21</v>
      </c>
      <c r="I1357" s="211"/>
      <c r="J1357" s="206"/>
      <c r="K1357" s="206"/>
      <c r="L1357" s="212"/>
      <c r="M1357" s="213"/>
      <c r="N1357" s="214"/>
      <c r="O1357" s="214"/>
      <c r="P1357" s="214"/>
      <c r="Q1357" s="214"/>
      <c r="R1357" s="214"/>
      <c r="S1357" s="214"/>
      <c r="T1357" s="215"/>
      <c r="AT1357" s="216" t="s">
        <v>183</v>
      </c>
      <c r="AU1357" s="216" t="s">
        <v>82</v>
      </c>
      <c r="AV1357" s="11" t="s">
        <v>80</v>
      </c>
      <c r="AW1357" s="11" t="s">
        <v>35</v>
      </c>
      <c r="AX1357" s="11" t="s">
        <v>72</v>
      </c>
      <c r="AY1357" s="216" t="s">
        <v>173</v>
      </c>
    </row>
    <row r="1358" spans="2:51" s="12" customFormat="1" ht="13.5">
      <c r="B1358" s="217"/>
      <c r="C1358" s="218"/>
      <c r="D1358" s="207" t="s">
        <v>183</v>
      </c>
      <c r="E1358" s="219" t="s">
        <v>21</v>
      </c>
      <c r="F1358" s="220" t="s">
        <v>1294</v>
      </c>
      <c r="G1358" s="218"/>
      <c r="H1358" s="221">
        <v>39.822</v>
      </c>
      <c r="I1358" s="222"/>
      <c r="J1358" s="218"/>
      <c r="K1358" s="218"/>
      <c r="L1358" s="223"/>
      <c r="M1358" s="224"/>
      <c r="N1358" s="225"/>
      <c r="O1358" s="225"/>
      <c r="P1358" s="225"/>
      <c r="Q1358" s="225"/>
      <c r="R1358" s="225"/>
      <c r="S1358" s="225"/>
      <c r="T1358" s="226"/>
      <c r="AT1358" s="227" t="s">
        <v>183</v>
      </c>
      <c r="AU1358" s="227" t="s">
        <v>82</v>
      </c>
      <c r="AV1358" s="12" t="s">
        <v>82</v>
      </c>
      <c r="AW1358" s="12" t="s">
        <v>35</v>
      </c>
      <c r="AX1358" s="12" t="s">
        <v>72</v>
      </c>
      <c r="AY1358" s="227" t="s">
        <v>173</v>
      </c>
    </row>
    <row r="1359" spans="2:51" s="11" customFormat="1" ht="13.5">
      <c r="B1359" s="205"/>
      <c r="C1359" s="206"/>
      <c r="D1359" s="207" t="s">
        <v>183</v>
      </c>
      <c r="E1359" s="208" t="s">
        <v>21</v>
      </c>
      <c r="F1359" s="209" t="s">
        <v>723</v>
      </c>
      <c r="G1359" s="206"/>
      <c r="H1359" s="210" t="s">
        <v>21</v>
      </c>
      <c r="I1359" s="211"/>
      <c r="J1359" s="206"/>
      <c r="K1359" s="206"/>
      <c r="L1359" s="212"/>
      <c r="M1359" s="213"/>
      <c r="N1359" s="214"/>
      <c r="O1359" s="214"/>
      <c r="P1359" s="214"/>
      <c r="Q1359" s="214"/>
      <c r="R1359" s="214"/>
      <c r="S1359" s="214"/>
      <c r="T1359" s="215"/>
      <c r="AT1359" s="216" t="s">
        <v>183</v>
      </c>
      <c r="AU1359" s="216" t="s">
        <v>82</v>
      </c>
      <c r="AV1359" s="11" t="s">
        <v>80</v>
      </c>
      <c r="AW1359" s="11" t="s">
        <v>35</v>
      </c>
      <c r="AX1359" s="11" t="s">
        <v>72</v>
      </c>
      <c r="AY1359" s="216" t="s">
        <v>173</v>
      </c>
    </row>
    <row r="1360" spans="2:51" s="11" customFormat="1" ht="13.5">
      <c r="B1360" s="205"/>
      <c r="C1360" s="206"/>
      <c r="D1360" s="207" t="s">
        <v>183</v>
      </c>
      <c r="E1360" s="208" t="s">
        <v>21</v>
      </c>
      <c r="F1360" s="209" t="s">
        <v>848</v>
      </c>
      <c r="G1360" s="206"/>
      <c r="H1360" s="210" t="s">
        <v>21</v>
      </c>
      <c r="I1360" s="211"/>
      <c r="J1360" s="206"/>
      <c r="K1360" s="206"/>
      <c r="L1360" s="212"/>
      <c r="M1360" s="213"/>
      <c r="N1360" s="214"/>
      <c r="O1360" s="214"/>
      <c r="P1360" s="214"/>
      <c r="Q1360" s="214"/>
      <c r="R1360" s="214"/>
      <c r="S1360" s="214"/>
      <c r="T1360" s="215"/>
      <c r="AT1360" s="216" t="s">
        <v>183</v>
      </c>
      <c r="AU1360" s="216" t="s">
        <v>82</v>
      </c>
      <c r="AV1360" s="11" t="s">
        <v>80</v>
      </c>
      <c r="AW1360" s="11" t="s">
        <v>35</v>
      </c>
      <c r="AX1360" s="11" t="s">
        <v>72</v>
      </c>
      <c r="AY1360" s="216" t="s">
        <v>173</v>
      </c>
    </row>
    <row r="1361" spans="2:51" s="11" customFormat="1" ht="13.5">
      <c r="B1361" s="205"/>
      <c r="C1361" s="206"/>
      <c r="D1361" s="207" t="s">
        <v>183</v>
      </c>
      <c r="E1361" s="208" t="s">
        <v>21</v>
      </c>
      <c r="F1361" s="209" t="s">
        <v>1285</v>
      </c>
      <c r="G1361" s="206"/>
      <c r="H1361" s="210" t="s">
        <v>21</v>
      </c>
      <c r="I1361" s="211"/>
      <c r="J1361" s="206"/>
      <c r="K1361" s="206"/>
      <c r="L1361" s="212"/>
      <c r="M1361" s="213"/>
      <c r="N1361" s="214"/>
      <c r="O1361" s="214"/>
      <c r="P1361" s="214"/>
      <c r="Q1361" s="214"/>
      <c r="R1361" s="214"/>
      <c r="S1361" s="214"/>
      <c r="T1361" s="215"/>
      <c r="AT1361" s="216" t="s">
        <v>183</v>
      </c>
      <c r="AU1361" s="216" t="s">
        <v>82</v>
      </c>
      <c r="AV1361" s="11" t="s">
        <v>80</v>
      </c>
      <c r="AW1361" s="11" t="s">
        <v>35</v>
      </c>
      <c r="AX1361" s="11" t="s">
        <v>72</v>
      </c>
      <c r="AY1361" s="216" t="s">
        <v>173</v>
      </c>
    </row>
    <row r="1362" spans="2:51" s="12" customFormat="1" ht="13.5">
      <c r="B1362" s="217"/>
      <c r="C1362" s="218"/>
      <c r="D1362" s="207" t="s">
        <v>183</v>
      </c>
      <c r="E1362" s="219" t="s">
        <v>21</v>
      </c>
      <c r="F1362" s="220" t="s">
        <v>1250</v>
      </c>
      <c r="G1362" s="218"/>
      <c r="H1362" s="221">
        <v>22.975</v>
      </c>
      <c r="I1362" s="222"/>
      <c r="J1362" s="218"/>
      <c r="K1362" s="218"/>
      <c r="L1362" s="223"/>
      <c r="M1362" s="224"/>
      <c r="N1362" s="225"/>
      <c r="O1362" s="225"/>
      <c r="P1362" s="225"/>
      <c r="Q1362" s="225"/>
      <c r="R1362" s="225"/>
      <c r="S1362" s="225"/>
      <c r="T1362" s="226"/>
      <c r="AT1362" s="227" t="s">
        <v>183</v>
      </c>
      <c r="AU1362" s="227" t="s">
        <v>82</v>
      </c>
      <c r="AV1362" s="12" t="s">
        <v>82</v>
      </c>
      <c r="AW1362" s="12" t="s">
        <v>35</v>
      </c>
      <c r="AX1362" s="12" t="s">
        <v>72</v>
      </c>
      <c r="AY1362" s="227" t="s">
        <v>173</v>
      </c>
    </row>
    <row r="1363" spans="2:51" s="11" customFormat="1" ht="13.5">
      <c r="B1363" s="205"/>
      <c r="C1363" s="206"/>
      <c r="D1363" s="207" t="s">
        <v>183</v>
      </c>
      <c r="E1363" s="208" t="s">
        <v>21</v>
      </c>
      <c r="F1363" s="209" t="s">
        <v>723</v>
      </c>
      <c r="G1363" s="206"/>
      <c r="H1363" s="210" t="s">
        <v>21</v>
      </c>
      <c r="I1363" s="211"/>
      <c r="J1363" s="206"/>
      <c r="K1363" s="206"/>
      <c r="L1363" s="212"/>
      <c r="M1363" s="213"/>
      <c r="N1363" s="214"/>
      <c r="O1363" s="214"/>
      <c r="P1363" s="214"/>
      <c r="Q1363" s="214"/>
      <c r="R1363" s="214"/>
      <c r="S1363" s="214"/>
      <c r="T1363" s="215"/>
      <c r="AT1363" s="216" t="s">
        <v>183</v>
      </c>
      <c r="AU1363" s="216" t="s">
        <v>82</v>
      </c>
      <c r="AV1363" s="11" t="s">
        <v>80</v>
      </c>
      <c r="AW1363" s="11" t="s">
        <v>35</v>
      </c>
      <c r="AX1363" s="11" t="s">
        <v>72</v>
      </c>
      <c r="AY1363" s="216" t="s">
        <v>173</v>
      </c>
    </row>
    <row r="1364" spans="2:51" s="11" customFormat="1" ht="13.5">
      <c r="B1364" s="205"/>
      <c r="C1364" s="206"/>
      <c r="D1364" s="207" t="s">
        <v>183</v>
      </c>
      <c r="E1364" s="208" t="s">
        <v>21</v>
      </c>
      <c r="F1364" s="209" t="s">
        <v>413</v>
      </c>
      <c r="G1364" s="206"/>
      <c r="H1364" s="210" t="s">
        <v>21</v>
      </c>
      <c r="I1364" s="211"/>
      <c r="J1364" s="206"/>
      <c r="K1364" s="206"/>
      <c r="L1364" s="212"/>
      <c r="M1364" s="213"/>
      <c r="N1364" s="214"/>
      <c r="O1364" s="214"/>
      <c r="P1364" s="214"/>
      <c r="Q1364" s="214"/>
      <c r="R1364" s="214"/>
      <c r="S1364" s="214"/>
      <c r="T1364" s="215"/>
      <c r="AT1364" s="216" t="s">
        <v>183</v>
      </c>
      <c r="AU1364" s="216" t="s">
        <v>82</v>
      </c>
      <c r="AV1364" s="11" t="s">
        <v>80</v>
      </c>
      <c r="AW1364" s="11" t="s">
        <v>35</v>
      </c>
      <c r="AX1364" s="11" t="s">
        <v>72</v>
      </c>
      <c r="AY1364" s="216" t="s">
        <v>173</v>
      </c>
    </row>
    <row r="1365" spans="2:51" s="11" customFormat="1" ht="13.5">
      <c r="B1365" s="205"/>
      <c r="C1365" s="206"/>
      <c r="D1365" s="207" t="s">
        <v>183</v>
      </c>
      <c r="E1365" s="208" t="s">
        <v>21</v>
      </c>
      <c r="F1365" s="209" t="s">
        <v>1285</v>
      </c>
      <c r="G1365" s="206"/>
      <c r="H1365" s="210" t="s">
        <v>21</v>
      </c>
      <c r="I1365" s="211"/>
      <c r="J1365" s="206"/>
      <c r="K1365" s="206"/>
      <c r="L1365" s="212"/>
      <c r="M1365" s="213"/>
      <c r="N1365" s="214"/>
      <c r="O1365" s="214"/>
      <c r="P1365" s="214"/>
      <c r="Q1365" s="214"/>
      <c r="R1365" s="214"/>
      <c r="S1365" s="214"/>
      <c r="T1365" s="215"/>
      <c r="AT1365" s="216" t="s">
        <v>183</v>
      </c>
      <c r="AU1365" s="216" t="s">
        <v>82</v>
      </c>
      <c r="AV1365" s="11" t="s">
        <v>80</v>
      </c>
      <c r="AW1365" s="11" t="s">
        <v>35</v>
      </c>
      <c r="AX1365" s="11" t="s">
        <v>72</v>
      </c>
      <c r="AY1365" s="216" t="s">
        <v>173</v>
      </c>
    </row>
    <row r="1366" spans="2:51" s="12" customFormat="1" ht="13.5">
      <c r="B1366" s="217"/>
      <c r="C1366" s="218"/>
      <c r="D1366" s="207" t="s">
        <v>183</v>
      </c>
      <c r="E1366" s="219" t="s">
        <v>21</v>
      </c>
      <c r="F1366" s="220" t="s">
        <v>1295</v>
      </c>
      <c r="G1366" s="218"/>
      <c r="H1366" s="221">
        <v>60.102</v>
      </c>
      <c r="I1366" s="222"/>
      <c r="J1366" s="218"/>
      <c r="K1366" s="218"/>
      <c r="L1366" s="223"/>
      <c r="M1366" s="224"/>
      <c r="N1366" s="225"/>
      <c r="O1366" s="225"/>
      <c r="P1366" s="225"/>
      <c r="Q1366" s="225"/>
      <c r="R1366" s="225"/>
      <c r="S1366" s="225"/>
      <c r="T1366" s="226"/>
      <c r="AT1366" s="227" t="s">
        <v>183</v>
      </c>
      <c r="AU1366" s="227" t="s">
        <v>82</v>
      </c>
      <c r="AV1366" s="12" t="s">
        <v>82</v>
      </c>
      <c r="AW1366" s="12" t="s">
        <v>35</v>
      </c>
      <c r="AX1366" s="12" t="s">
        <v>72</v>
      </c>
      <c r="AY1366" s="227" t="s">
        <v>173</v>
      </c>
    </row>
    <row r="1367" spans="2:51" s="11" customFormat="1" ht="13.5">
      <c r="B1367" s="205"/>
      <c r="C1367" s="206"/>
      <c r="D1367" s="207" t="s">
        <v>183</v>
      </c>
      <c r="E1367" s="208" t="s">
        <v>21</v>
      </c>
      <c r="F1367" s="209" t="s">
        <v>723</v>
      </c>
      <c r="G1367" s="206"/>
      <c r="H1367" s="210" t="s">
        <v>21</v>
      </c>
      <c r="I1367" s="211"/>
      <c r="J1367" s="206"/>
      <c r="K1367" s="206"/>
      <c r="L1367" s="212"/>
      <c r="M1367" s="213"/>
      <c r="N1367" s="214"/>
      <c r="O1367" s="214"/>
      <c r="P1367" s="214"/>
      <c r="Q1367" s="214"/>
      <c r="R1367" s="214"/>
      <c r="S1367" s="214"/>
      <c r="T1367" s="215"/>
      <c r="AT1367" s="216" t="s">
        <v>183</v>
      </c>
      <c r="AU1367" s="216" t="s">
        <v>82</v>
      </c>
      <c r="AV1367" s="11" t="s">
        <v>80</v>
      </c>
      <c r="AW1367" s="11" t="s">
        <v>35</v>
      </c>
      <c r="AX1367" s="11" t="s">
        <v>72</v>
      </c>
      <c r="AY1367" s="216" t="s">
        <v>173</v>
      </c>
    </row>
    <row r="1368" spans="2:51" s="11" customFormat="1" ht="13.5">
      <c r="B1368" s="205"/>
      <c r="C1368" s="206"/>
      <c r="D1368" s="207" t="s">
        <v>183</v>
      </c>
      <c r="E1368" s="208" t="s">
        <v>21</v>
      </c>
      <c r="F1368" s="209" t="s">
        <v>235</v>
      </c>
      <c r="G1368" s="206"/>
      <c r="H1368" s="210" t="s">
        <v>21</v>
      </c>
      <c r="I1368" s="211"/>
      <c r="J1368" s="206"/>
      <c r="K1368" s="206"/>
      <c r="L1368" s="212"/>
      <c r="M1368" s="213"/>
      <c r="N1368" s="214"/>
      <c r="O1368" s="214"/>
      <c r="P1368" s="214"/>
      <c r="Q1368" s="214"/>
      <c r="R1368" s="214"/>
      <c r="S1368" s="214"/>
      <c r="T1368" s="215"/>
      <c r="AT1368" s="216" t="s">
        <v>183</v>
      </c>
      <c r="AU1368" s="216" t="s">
        <v>82</v>
      </c>
      <c r="AV1368" s="11" t="s">
        <v>80</v>
      </c>
      <c r="AW1368" s="11" t="s">
        <v>35</v>
      </c>
      <c r="AX1368" s="11" t="s">
        <v>72</v>
      </c>
      <c r="AY1368" s="216" t="s">
        <v>173</v>
      </c>
    </row>
    <row r="1369" spans="2:51" s="11" customFormat="1" ht="13.5">
      <c r="B1369" s="205"/>
      <c r="C1369" s="206"/>
      <c r="D1369" s="207" t="s">
        <v>183</v>
      </c>
      <c r="E1369" s="208" t="s">
        <v>21</v>
      </c>
      <c r="F1369" s="209" t="s">
        <v>1285</v>
      </c>
      <c r="G1369" s="206"/>
      <c r="H1369" s="210" t="s">
        <v>21</v>
      </c>
      <c r="I1369" s="211"/>
      <c r="J1369" s="206"/>
      <c r="K1369" s="206"/>
      <c r="L1369" s="212"/>
      <c r="M1369" s="213"/>
      <c r="N1369" s="214"/>
      <c r="O1369" s="214"/>
      <c r="P1369" s="214"/>
      <c r="Q1369" s="214"/>
      <c r="R1369" s="214"/>
      <c r="S1369" s="214"/>
      <c r="T1369" s="215"/>
      <c r="AT1369" s="216" t="s">
        <v>183</v>
      </c>
      <c r="AU1369" s="216" t="s">
        <v>82</v>
      </c>
      <c r="AV1369" s="11" t="s">
        <v>80</v>
      </c>
      <c r="AW1369" s="11" t="s">
        <v>35</v>
      </c>
      <c r="AX1369" s="11" t="s">
        <v>72</v>
      </c>
      <c r="AY1369" s="216" t="s">
        <v>173</v>
      </c>
    </row>
    <row r="1370" spans="2:51" s="12" customFormat="1" ht="13.5">
      <c r="B1370" s="217"/>
      <c r="C1370" s="218"/>
      <c r="D1370" s="207" t="s">
        <v>183</v>
      </c>
      <c r="E1370" s="219" t="s">
        <v>21</v>
      </c>
      <c r="F1370" s="220" t="s">
        <v>1252</v>
      </c>
      <c r="G1370" s="218"/>
      <c r="H1370" s="221">
        <v>79.494</v>
      </c>
      <c r="I1370" s="222"/>
      <c r="J1370" s="218"/>
      <c r="K1370" s="218"/>
      <c r="L1370" s="223"/>
      <c r="M1370" s="224"/>
      <c r="N1370" s="225"/>
      <c r="O1370" s="225"/>
      <c r="P1370" s="225"/>
      <c r="Q1370" s="225"/>
      <c r="R1370" s="225"/>
      <c r="S1370" s="225"/>
      <c r="T1370" s="226"/>
      <c r="AT1370" s="227" t="s">
        <v>183</v>
      </c>
      <c r="AU1370" s="227" t="s">
        <v>82</v>
      </c>
      <c r="AV1370" s="12" t="s">
        <v>82</v>
      </c>
      <c r="AW1370" s="12" t="s">
        <v>35</v>
      </c>
      <c r="AX1370" s="12" t="s">
        <v>72</v>
      </c>
      <c r="AY1370" s="227" t="s">
        <v>173</v>
      </c>
    </row>
    <row r="1371" spans="2:51" s="11" customFormat="1" ht="13.5">
      <c r="B1371" s="205"/>
      <c r="C1371" s="206"/>
      <c r="D1371" s="207" t="s">
        <v>183</v>
      </c>
      <c r="E1371" s="208" t="s">
        <v>21</v>
      </c>
      <c r="F1371" s="209" t="s">
        <v>723</v>
      </c>
      <c r="G1371" s="206"/>
      <c r="H1371" s="210" t="s">
        <v>21</v>
      </c>
      <c r="I1371" s="211"/>
      <c r="J1371" s="206"/>
      <c r="K1371" s="206"/>
      <c r="L1371" s="212"/>
      <c r="M1371" s="213"/>
      <c r="N1371" s="214"/>
      <c r="O1371" s="214"/>
      <c r="P1371" s="214"/>
      <c r="Q1371" s="214"/>
      <c r="R1371" s="214"/>
      <c r="S1371" s="214"/>
      <c r="T1371" s="215"/>
      <c r="AT1371" s="216" t="s">
        <v>183</v>
      </c>
      <c r="AU1371" s="216" t="s">
        <v>82</v>
      </c>
      <c r="AV1371" s="11" t="s">
        <v>80</v>
      </c>
      <c r="AW1371" s="11" t="s">
        <v>35</v>
      </c>
      <c r="AX1371" s="11" t="s">
        <v>72</v>
      </c>
      <c r="AY1371" s="216" t="s">
        <v>173</v>
      </c>
    </row>
    <row r="1372" spans="2:51" s="11" customFormat="1" ht="13.5">
      <c r="B1372" s="205"/>
      <c r="C1372" s="206"/>
      <c r="D1372" s="207" t="s">
        <v>183</v>
      </c>
      <c r="E1372" s="208" t="s">
        <v>21</v>
      </c>
      <c r="F1372" s="209" t="s">
        <v>418</v>
      </c>
      <c r="G1372" s="206"/>
      <c r="H1372" s="210" t="s">
        <v>21</v>
      </c>
      <c r="I1372" s="211"/>
      <c r="J1372" s="206"/>
      <c r="K1372" s="206"/>
      <c r="L1372" s="212"/>
      <c r="M1372" s="213"/>
      <c r="N1372" s="214"/>
      <c r="O1372" s="214"/>
      <c r="P1372" s="214"/>
      <c r="Q1372" s="214"/>
      <c r="R1372" s="214"/>
      <c r="S1372" s="214"/>
      <c r="T1372" s="215"/>
      <c r="AT1372" s="216" t="s">
        <v>183</v>
      </c>
      <c r="AU1372" s="216" t="s">
        <v>82</v>
      </c>
      <c r="AV1372" s="11" t="s">
        <v>80</v>
      </c>
      <c r="AW1372" s="11" t="s">
        <v>35</v>
      </c>
      <c r="AX1372" s="11" t="s">
        <v>72</v>
      </c>
      <c r="AY1372" s="216" t="s">
        <v>173</v>
      </c>
    </row>
    <row r="1373" spans="2:51" s="11" customFormat="1" ht="13.5">
      <c r="B1373" s="205"/>
      <c r="C1373" s="206"/>
      <c r="D1373" s="207" t="s">
        <v>183</v>
      </c>
      <c r="E1373" s="208" t="s">
        <v>21</v>
      </c>
      <c r="F1373" s="209" t="s">
        <v>1285</v>
      </c>
      <c r="G1373" s="206"/>
      <c r="H1373" s="210" t="s">
        <v>21</v>
      </c>
      <c r="I1373" s="211"/>
      <c r="J1373" s="206"/>
      <c r="K1373" s="206"/>
      <c r="L1373" s="212"/>
      <c r="M1373" s="213"/>
      <c r="N1373" s="214"/>
      <c r="O1373" s="214"/>
      <c r="P1373" s="214"/>
      <c r="Q1373" s="214"/>
      <c r="R1373" s="214"/>
      <c r="S1373" s="214"/>
      <c r="T1373" s="215"/>
      <c r="AT1373" s="216" t="s">
        <v>183</v>
      </c>
      <c r="AU1373" s="216" t="s">
        <v>82</v>
      </c>
      <c r="AV1373" s="11" t="s">
        <v>80</v>
      </c>
      <c r="AW1373" s="11" t="s">
        <v>35</v>
      </c>
      <c r="AX1373" s="11" t="s">
        <v>72</v>
      </c>
      <c r="AY1373" s="216" t="s">
        <v>173</v>
      </c>
    </row>
    <row r="1374" spans="2:51" s="12" customFormat="1" ht="13.5">
      <c r="B1374" s="217"/>
      <c r="C1374" s="218"/>
      <c r="D1374" s="207" t="s">
        <v>183</v>
      </c>
      <c r="E1374" s="219" t="s">
        <v>21</v>
      </c>
      <c r="F1374" s="220" t="s">
        <v>1253</v>
      </c>
      <c r="G1374" s="218"/>
      <c r="H1374" s="221">
        <v>37.262</v>
      </c>
      <c r="I1374" s="222"/>
      <c r="J1374" s="218"/>
      <c r="K1374" s="218"/>
      <c r="L1374" s="223"/>
      <c r="M1374" s="224"/>
      <c r="N1374" s="225"/>
      <c r="O1374" s="225"/>
      <c r="P1374" s="225"/>
      <c r="Q1374" s="225"/>
      <c r="R1374" s="225"/>
      <c r="S1374" s="225"/>
      <c r="T1374" s="226"/>
      <c r="AT1374" s="227" t="s">
        <v>183</v>
      </c>
      <c r="AU1374" s="227" t="s">
        <v>82</v>
      </c>
      <c r="AV1374" s="12" t="s">
        <v>82</v>
      </c>
      <c r="AW1374" s="12" t="s">
        <v>35</v>
      </c>
      <c r="AX1374" s="12" t="s">
        <v>72</v>
      </c>
      <c r="AY1374" s="227" t="s">
        <v>173</v>
      </c>
    </row>
    <row r="1375" spans="2:51" s="11" customFormat="1" ht="13.5">
      <c r="B1375" s="205"/>
      <c r="C1375" s="206"/>
      <c r="D1375" s="207" t="s">
        <v>183</v>
      </c>
      <c r="E1375" s="208" t="s">
        <v>21</v>
      </c>
      <c r="F1375" s="209" t="s">
        <v>723</v>
      </c>
      <c r="G1375" s="206"/>
      <c r="H1375" s="210" t="s">
        <v>21</v>
      </c>
      <c r="I1375" s="211"/>
      <c r="J1375" s="206"/>
      <c r="K1375" s="206"/>
      <c r="L1375" s="212"/>
      <c r="M1375" s="213"/>
      <c r="N1375" s="214"/>
      <c r="O1375" s="214"/>
      <c r="P1375" s="214"/>
      <c r="Q1375" s="214"/>
      <c r="R1375" s="214"/>
      <c r="S1375" s="214"/>
      <c r="T1375" s="215"/>
      <c r="AT1375" s="216" t="s">
        <v>183</v>
      </c>
      <c r="AU1375" s="216" t="s">
        <v>82</v>
      </c>
      <c r="AV1375" s="11" t="s">
        <v>80</v>
      </c>
      <c r="AW1375" s="11" t="s">
        <v>35</v>
      </c>
      <c r="AX1375" s="11" t="s">
        <v>72</v>
      </c>
      <c r="AY1375" s="216" t="s">
        <v>173</v>
      </c>
    </row>
    <row r="1376" spans="2:51" s="11" customFormat="1" ht="13.5">
      <c r="B1376" s="205"/>
      <c r="C1376" s="206"/>
      <c r="D1376" s="207" t="s">
        <v>183</v>
      </c>
      <c r="E1376" s="208" t="s">
        <v>21</v>
      </c>
      <c r="F1376" s="209" t="s">
        <v>420</v>
      </c>
      <c r="G1376" s="206"/>
      <c r="H1376" s="210" t="s">
        <v>21</v>
      </c>
      <c r="I1376" s="211"/>
      <c r="J1376" s="206"/>
      <c r="K1376" s="206"/>
      <c r="L1376" s="212"/>
      <c r="M1376" s="213"/>
      <c r="N1376" s="214"/>
      <c r="O1376" s="214"/>
      <c r="P1376" s="214"/>
      <c r="Q1376" s="214"/>
      <c r="R1376" s="214"/>
      <c r="S1376" s="214"/>
      <c r="T1376" s="215"/>
      <c r="AT1376" s="216" t="s">
        <v>183</v>
      </c>
      <c r="AU1376" s="216" t="s">
        <v>82</v>
      </c>
      <c r="AV1376" s="11" t="s">
        <v>80</v>
      </c>
      <c r="AW1376" s="11" t="s">
        <v>35</v>
      </c>
      <c r="AX1376" s="11" t="s">
        <v>72</v>
      </c>
      <c r="AY1376" s="216" t="s">
        <v>173</v>
      </c>
    </row>
    <row r="1377" spans="2:51" s="11" customFormat="1" ht="13.5">
      <c r="B1377" s="205"/>
      <c r="C1377" s="206"/>
      <c r="D1377" s="207" t="s">
        <v>183</v>
      </c>
      <c r="E1377" s="208" t="s">
        <v>21</v>
      </c>
      <c r="F1377" s="209" t="s">
        <v>1285</v>
      </c>
      <c r="G1377" s="206"/>
      <c r="H1377" s="210" t="s">
        <v>21</v>
      </c>
      <c r="I1377" s="211"/>
      <c r="J1377" s="206"/>
      <c r="K1377" s="206"/>
      <c r="L1377" s="212"/>
      <c r="M1377" s="213"/>
      <c r="N1377" s="214"/>
      <c r="O1377" s="214"/>
      <c r="P1377" s="214"/>
      <c r="Q1377" s="214"/>
      <c r="R1377" s="214"/>
      <c r="S1377" s="214"/>
      <c r="T1377" s="215"/>
      <c r="AT1377" s="216" t="s">
        <v>183</v>
      </c>
      <c r="AU1377" s="216" t="s">
        <v>82</v>
      </c>
      <c r="AV1377" s="11" t="s">
        <v>80</v>
      </c>
      <c r="AW1377" s="11" t="s">
        <v>35</v>
      </c>
      <c r="AX1377" s="11" t="s">
        <v>72</v>
      </c>
      <c r="AY1377" s="216" t="s">
        <v>173</v>
      </c>
    </row>
    <row r="1378" spans="2:51" s="12" customFormat="1" ht="13.5">
      <c r="B1378" s="217"/>
      <c r="C1378" s="218"/>
      <c r="D1378" s="207" t="s">
        <v>183</v>
      </c>
      <c r="E1378" s="219" t="s">
        <v>21</v>
      </c>
      <c r="F1378" s="220" t="s">
        <v>1254</v>
      </c>
      <c r="G1378" s="218"/>
      <c r="H1378" s="221">
        <v>37.32</v>
      </c>
      <c r="I1378" s="222"/>
      <c r="J1378" s="218"/>
      <c r="K1378" s="218"/>
      <c r="L1378" s="223"/>
      <c r="M1378" s="224"/>
      <c r="N1378" s="225"/>
      <c r="O1378" s="225"/>
      <c r="P1378" s="225"/>
      <c r="Q1378" s="225"/>
      <c r="R1378" s="225"/>
      <c r="S1378" s="225"/>
      <c r="T1378" s="226"/>
      <c r="AT1378" s="227" t="s">
        <v>183</v>
      </c>
      <c r="AU1378" s="227" t="s">
        <v>82</v>
      </c>
      <c r="AV1378" s="12" t="s">
        <v>82</v>
      </c>
      <c r="AW1378" s="12" t="s">
        <v>35</v>
      </c>
      <c r="AX1378" s="12" t="s">
        <v>72</v>
      </c>
      <c r="AY1378" s="227" t="s">
        <v>173</v>
      </c>
    </row>
    <row r="1379" spans="2:51" s="11" customFormat="1" ht="13.5">
      <c r="B1379" s="205"/>
      <c r="C1379" s="206"/>
      <c r="D1379" s="207" t="s">
        <v>183</v>
      </c>
      <c r="E1379" s="208" t="s">
        <v>21</v>
      </c>
      <c r="F1379" s="209" t="s">
        <v>723</v>
      </c>
      <c r="G1379" s="206"/>
      <c r="H1379" s="210" t="s">
        <v>21</v>
      </c>
      <c r="I1379" s="211"/>
      <c r="J1379" s="206"/>
      <c r="K1379" s="206"/>
      <c r="L1379" s="212"/>
      <c r="M1379" s="213"/>
      <c r="N1379" s="214"/>
      <c r="O1379" s="214"/>
      <c r="P1379" s="214"/>
      <c r="Q1379" s="214"/>
      <c r="R1379" s="214"/>
      <c r="S1379" s="214"/>
      <c r="T1379" s="215"/>
      <c r="AT1379" s="216" t="s">
        <v>183</v>
      </c>
      <c r="AU1379" s="216" t="s">
        <v>82</v>
      </c>
      <c r="AV1379" s="11" t="s">
        <v>80</v>
      </c>
      <c r="AW1379" s="11" t="s">
        <v>35</v>
      </c>
      <c r="AX1379" s="11" t="s">
        <v>72</v>
      </c>
      <c r="AY1379" s="216" t="s">
        <v>173</v>
      </c>
    </row>
    <row r="1380" spans="2:51" s="11" customFormat="1" ht="13.5">
      <c r="B1380" s="205"/>
      <c r="C1380" s="206"/>
      <c r="D1380" s="207" t="s">
        <v>183</v>
      </c>
      <c r="E1380" s="208" t="s">
        <v>21</v>
      </c>
      <c r="F1380" s="209" t="s">
        <v>352</v>
      </c>
      <c r="G1380" s="206"/>
      <c r="H1380" s="210" t="s">
        <v>21</v>
      </c>
      <c r="I1380" s="211"/>
      <c r="J1380" s="206"/>
      <c r="K1380" s="206"/>
      <c r="L1380" s="212"/>
      <c r="M1380" s="213"/>
      <c r="N1380" s="214"/>
      <c r="O1380" s="214"/>
      <c r="P1380" s="214"/>
      <c r="Q1380" s="214"/>
      <c r="R1380" s="214"/>
      <c r="S1380" s="214"/>
      <c r="T1380" s="215"/>
      <c r="AT1380" s="216" t="s">
        <v>183</v>
      </c>
      <c r="AU1380" s="216" t="s">
        <v>82</v>
      </c>
      <c r="AV1380" s="11" t="s">
        <v>80</v>
      </c>
      <c r="AW1380" s="11" t="s">
        <v>35</v>
      </c>
      <c r="AX1380" s="11" t="s">
        <v>72</v>
      </c>
      <c r="AY1380" s="216" t="s">
        <v>173</v>
      </c>
    </row>
    <row r="1381" spans="2:51" s="11" customFormat="1" ht="13.5">
      <c r="B1381" s="205"/>
      <c r="C1381" s="206"/>
      <c r="D1381" s="207" t="s">
        <v>183</v>
      </c>
      <c r="E1381" s="208" t="s">
        <v>21</v>
      </c>
      <c r="F1381" s="209" t="s">
        <v>1285</v>
      </c>
      <c r="G1381" s="206"/>
      <c r="H1381" s="210" t="s">
        <v>21</v>
      </c>
      <c r="I1381" s="211"/>
      <c r="J1381" s="206"/>
      <c r="K1381" s="206"/>
      <c r="L1381" s="212"/>
      <c r="M1381" s="213"/>
      <c r="N1381" s="214"/>
      <c r="O1381" s="214"/>
      <c r="P1381" s="214"/>
      <c r="Q1381" s="214"/>
      <c r="R1381" s="214"/>
      <c r="S1381" s="214"/>
      <c r="T1381" s="215"/>
      <c r="AT1381" s="216" t="s">
        <v>183</v>
      </c>
      <c r="AU1381" s="216" t="s">
        <v>82</v>
      </c>
      <c r="AV1381" s="11" t="s">
        <v>80</v>
      </c>
      <c r="AW1381" s="11" t="s">
        <v>35</v>
      </c>
      <c r="AX1381" s="11" t="s">
        <v>72</v>
      </c>
      <c r="AY1381" s="216" t="s">
        <v>173</v>
      </c>
    </row>
    <row r="1382" spans="2:51" s="12" customFormat="1" ht="13.5">
      <c r="B1382" s="217"/>
      <c r="C1382" s="218"/>
      <c r="D1382" s="207" t="s">
        <v>183</v>
      </c>
      <c r="E1382" s="219" t="s">
        <v>21</v>
      </c>
      <c r="F1382" s="220" t="s">
        <v>1093</v>
      </c>
      <c r="G1382" s="218"/>
      <c r="H1382" s="221">
        <v>190.688</v>
      </c>
      <c r="I1382" s="222"/>
      <c r="J1382" s="218"/>
      <c r="K1382" s="218"/>
      <c r="L1382" s="223"/>
      <c r="M1382" s="224"/>
      <c r="N1382" s="225"/>
      <c r="O1382" s="225"/>
      <c r="P1382" s="225"/>
      <c r="Q1382" s="225"/>
      <c r="R1382" s="225"/>
      <c r="S1382" s="225"/>
      <c r="T1382" s="226"/>
      <c r="AT1382" s="227" t="s">
        <v>183</v>
      </c>
      <c r="AU1382" s="227" t="s">
        <v>82</v>
      </c>
      <c r="AV1382" s="12" t="s">
        <v>82</v>
      </c>
      <c r="AW1382" s="12" t="s">
        <v>35</v>
      </c>
      <c r="AX1382" s="12" t="s">
        <v>72</v>
      </c>
      <c r="AY1382" s="227" t="s">
        <v>173</v>
      </c>
    </row>
    <row r="1383" spans="2:51" s="13" customFormat="1" ht="13.5">
      <c r="B1383" s="228"/>
      <c r="C1383" s="229"/>
      <c r="D1383" s="207" t="s">
        <v>183</v>
      </c>
      <c r="E1383" s="230" t="s">
        <v>21</v>
      </c>
      <c r="F1383" s="231" t="s">
        <v>188</v>
      </c>
      <c r="G1383" s="229"/>
      <c r="H1383" s="232">
        <v>697.945</v>
      </c>
      <c r="I1383" s="233"/>
      <c r="J1383" s="229"/>
      <c r="K1383" s="229"/>
      <c r="L1383" s="234"/>
      <c r="M1383" s="235"/>
      <c r="N1383" s="236"/>
      <c r="O1383" s="236"/>
      <c r="P1383" s="236"/>
      <c r="Q1383" s="236"/>
      <c r="R1383" s="236"/>
      <c r="S1383" s="236"/>
      <c r="T1383" s="237"/>
      <c r="AT1383" s="238" t="s">
        <v>183</v>
      </c>
      <c r="AU1383" s="238" t="s">
        <v>82</v>
      </c>
      <c r="AV1383" s="13" t="s">
        <v>189</v>
      </c>
      <c r="AW1383" s="13" t="s">
        <v>35</v>
      </c>
      <c r="AX1383" s="13" t="s">
        <v>72</v>
      </c>
      <c r="AY1383" s="238" t="s">
        <v>173</v>
      </c>
    </row>
    <row r="1384" spans="2:51" s="12" customFormat="1" ht="13.5">
      <c r="B1384" s="217"/>
      <c r="C1384" s="218"/>
      <c r="D1384" s="207" t="s">
        <v>183</v>
      </c>
      <c r="E1384" s="219" t="s">
        <v>21</v>
      </c>
      <c r="F1384" s="220" t="s">
        <v>21</v>
      </c>
      <c r="G1384" s="218"/>
      <c r="H1384" s="221">
        <v>0</v>
      </c>
      <c r="I1384" s="222"/>
      <c r="J1384" s="218"/>
      <c r="K1384" s="218"/>
      <c r="L1384" s="223"/>
      <c r="M1384" s="224"/>
      <c r="N1384" s="225"/>
      <c r="O1384" s="225"/>
      <c r="P1384" s="225"/>
      <c r="Q1384" s="225"/>
      <c r="R1384" s="225"/>
      <c r="S1384" s="225"/>
      <c r="T1384" s="226"/>
      <c r="AT1384" s="227" t="s">
        <v>183</v>
      </c>
      <c r="AU1384" s="227" t="s">
        <v>82</v>
      </c>
      <c r="AV1384" s="12" t="s">
        <v>82</v>
      </c>
      <c r="AW1384" s="12" t="s">
        <v>35</v>
      </c>
      <c r="AX1384" s="12" t="s">
        <v>72</v>
      </c>
      <c r="AY1384" s="227" t="s">
        <v>173</v>
      </c>
    </row>
    <row r="1385" spans="2:51" s="11" customFormat="1" ht="13.5">
      <c r="B1385" s="205"/>
      <c r="C1385" s="206"/>
      <c r="D1385" s="207" t="s">
        <v>183</v>
      </c>
      <c r="E1385" s="208" t="s">
        <v>21</v>
      </c>
      <c r="F1385" s="209" t="s">
        <v>1296</v>
      </c>
      <c r="G1385" s="206"/>
      <c r="H1385" s="210" t="s">
        <v>21</v>
      </c>
      <c r="I1385" s="211"/>
      <c r="J1385" s="206"/>
      <c r="K1385" s="206"/>
      <c r="L1385" s="212"/>
      <c r="M1385" s="213"/>
      <c r="N1385" s="214"/>
      <c r="O1385" s="214"/>
      <c r="P1385" s="214"/>
      <c r="Q1385" s="214"/>
      <c r="R1385" s="214"/>
      <c r="S1385" s="214"/>
      <c r="T1385" s="215"/>
      <c r="AT1385" s="216" t="s">
        <v>183</v>
      </c>
      <c r="AU1385" s="216" t="s">
        <v>82</v>
      </c>
      <c r="AV1385" s="11" t="s">
        <v>80</v>
      </c>
      <c r="AW1385" s="11" t="s">
        <v>35</v>
      </c>
      <c r="AX1385" s="11" t="s">
        <v>72</v>
      </c>
      <c r="AY1385" s="216" t="s">
        <v>173</v>
      </c>
    </row>
    <row r="1386" spans="2:51" s="11" customFormat="1" ht="13.5">
      <c r="B1386" s="205"/>
      <c r="C1386" s="206"/>
      <c r="D1386" s="207" t="s">
        <v>183</v>
      </c>
      <c r="E1386" s="208" t="s">
        <v>21</v>
      </c>
      <c r="F1386" s="209" t="s">
        <v>1082</v>
      </c>
      <c r="G1386" s="206"/>
      <c r="H1386" s="210" t="s">
        <v>21</v>
      </c>
      <c r="I1386" s="211"/>
      <c r="J1386" s="206"/>
      <c r="K1386" s="206"/>
      <c r="L1386" s="212"/>
      <c r="M1386" s="213"/>
      <c r="N1386" s="214"/>
      <c r="O1386" s="214"/>
      <c r="P1386" s="214"/>
      <c r="Q1386" s="214"/>
      <c r="R1386" s="214"/>
      <c r="S1386" s="214"/>
      <c r="T1386" s="215"/>
      <c r="AT1386" s="216" t="s">
        <v>183</v>
      </c>
      <c r="AU1386" s="216" t="s">
        <v>82</v>
      </c>
      <c r="AV1386" s="11" t="s">
        <v>80</v>
      </c>
      <c r="AW1386" s="11" t="s">
        <v>35</v>
      </c>
      <c r="AX1386" s="11" t="s">
        <v>72</v>
      </c>
      <c r="AY1386" s="216" t="s">
        <v>173</v>
      </c>
    </row>
    <row r="1387" spans="2:51" s="11" customFormat="1" ht="13.5">
      <c r="B1387" s="205"/>
      <c r="C1387" s="206"/>
      <c r="D1387" s="207" t="s">
        <v>183</v>
      </c>
      <c r="E1387" s="208" t="s">
        <v>21</v>
      </c>
      <c r="F1387" s="209" t="s">
        <v>1239</v>
      </c>
      <c r="G1387" s="206"/>
      <c r="H1387" s="210" t="s">
        <v>21</v>
      </c>
      <c r="I1387" s="211"/>
      <c r="J1387" s="206"/>
      <c r="K1387" s="206"/>
      <c r="L1387" s="212"/>
      <c r="M1387" s="213"/>
      <c r="N1387" s="214"/>
      <c r="O1387" s="214"/>
      <c r="P1387" s="214"/>
      <c r="Q1387" s="214"/>
      <c r="R1387" s="214"/>
      <c r="S1387" s="214"/>
      <c r="T1387" s="215"/>
      <c r="AT1387" s="216" t="s">
        <v>183</v>
      </c>
      <c r="AU1387" s="216" t="s">
        <v>82</v>
      </c>
      <c r="AV1387" s="11" t="s">
        <v>80</v>
      </c>
      <c r="AW1387" s="11" t="s">
        <v>35</v>
      </c>
      <c r="AX1387" s="11" t="s">
        <v>72</v>
      </c>
      <c r="AY1387" s="216" t="s">
        <v>173</v>
      </c>
    </row>
    <row r="1388" spans="2:51" s="12" customFormat="1" ht="13.5">
      <c r="B1388" s="217"/>
      <c r="C1388" s="218"/>
      <c r="D1388" s="207" t="s">
        <v>183</v>
      </c>
      <c r="E1388" s="219" t="s">
        <v>21</v>
      </c>
      <c r="F1388" s="220" t="s">
        <v>854</v>
      </c>
      <c r="G1388" s="218"/>
      <c r="H1388" s="221">
        <v>9.44</v>
      </c>
      <c r="I1388" s="222"/>
      <c r="J1388" s="218"/>
      <c r="K1388" s="218"/>
      <c r="L1388" s="223"/>
      <c r="M1388" s="224"/>
      <c r="N1388" s="225"/>
      <c r="O1388" s="225"/>
      <c r="P1388" s="225"/>
      <c r="Q1388" s="225"/>
      <c r="R1388" s="225"/>
      <c r="S1388" s="225"/>
      <c r="T1388" s="226"/>
      <c r="AT1388" s="227" t="s">
        <v>183</v>
      </c>
      <c r="AU1388" s="227" t="s">
        <v>82</v>
      </c>
      <c r="AV1388" s="12" t="s">
        <v>82</v>
      </c>
      <c r="AW1388" s="12" t="s">
        <v>35</v>
      </c>
      <c r="AX1388" s="12" t="s">
        <v>72</v>
      </c>
      <c r="AY1388" s="227" t="s">
        <v>173</v>
      </c>
    </row>
    <row r="1389" spans="2:51" s="12" customFormat="1" ht="13.5">
      <c r="B1389" s="217"/>
      <c r="C1389" s="218"/>
      <c r="D1389" s="207" t="s">
        <v>183</v>
      </c>
      <c r="E1389" s="219" t="s">
        <v>21</v>
      </c>
      <c r="F1389" s="220" t="s">
        <v>21</v>
      </c>
      <c r="G1389" s="218"/>
      <c r="H1389" s="221">
        <v>0</v>
      </c>
      <c r="I1389" s="222"/>
      <c r="J1389" s="218"/>
      <c r="K1389" s="218"/>
      <c r="L1389" s="223"/>
      <c r="M1389" s="224"/>
      <c r="N1389" s="225"/>
      <c r="O1389" s="225"/>
      <c r="P1389" s="225"/>
      <c r="Q1389" s="225"/>
      <c r="R1389" s="225"/>
      <c r="S1389" s="225"/>
      <c r="T1389" s="226"/>
      <c r="AT1389" s="227" t="s">
        <v>183</v>
      </c>
      <c r="AU1389" s="227" t="s">
        <v>82</v>
      </c>
      <c r="AV1389" s="12" t="s">
        <v>82</v>
      </c>
      <c r="AW1389" s="12" t="s">
        <v>35</v>
      </c>
      <c r="AX1389" s="12" t="s">
        <v>72</v>
      </c>
      <c r="AY1389" s="227" t="s">
        <v>173</v>
      </c>
    </row>
    <row r="1390" spans="2:51" s="11" customFormat="1" ht="13.5">
      <c r="B1390" s="205"/>
      <c r="C1390" s="206"/>
      <c r="D1390" s="207" t="s">
        <v>183</v>
      </c>
      <c r="E1390" s="208" t="s">
        <v>21</v>
      </c>
      <c r="F1390" s="209" t="s">
        <v>418</v>
      </c>
      <c r="G1390" s="206"/>
      <c r="H1390" s="210" t="s">
        <v>21</v>
      </c>
      <c r="I1390" s="211"/>
      <c r="J1390" s="206"/>
      <c r="K1390" s="206"/>
      <c r="L1390" s="212"/>
      <c r="M1390" s="213"/>
      <c r="N1390" s="214"/>
      <c r="O1390" s="214"/>
      <c r="P1390" s="214"/>
      <c r="Q1390" s="214"/>
      <c r="R1390" s="214"/>
      <c r="S1390" s="214"/>
      <c r="T1390" s="215"/>
      <c r="AT1390" s="216" t="s">
        <v>183</v>
      </c>
      <c r="AU1390" s="216" t="s">
        <v>82</v>
      </c>
      <c r="AV1390" s="11" t="s">
        <v>80</v>
      </c>
      <c r="AW1390" s="11" t="s">
        <v>35</v>
      </c>
      <c r="AX1390" s="11" t="s">
        <v>72</v>
      </c>
      <c r="AY1390" s="216" t="s">
        <v>173</v>
      </c>
    </row>
    <row r="1391" spans="2:51" s="11" customFormat="1" ht="13.5">
      <c r="B1391" s="205"/>
      <c r="C1391" s="206"/>
      <c r="D1391" s="207" t="s">
        <v>183</v>
      </c>
      <c r="E1391" s="208" t="s">
        <v>21</v>
      </c>
      <c r="F1391" s="209" t="s">
        <v>1296</v>
      </c>
      <c r="G1391" s="206"/>
      <c r="H1391" s="210" t="s">
        <v>21</v>
      </c>
      <c r="I1391" s="211"/>
      <c r="J1391" s="206"/>
      <c r="K1391" s="206"/>
      <c r="L1391" s="212"/>
      <c r="M1391" s="213"/>
      <c r="N1391" s="214"/>
      <c r="O1391" s="214"/>
      <c r="P1391" s="214"/>
      <c r="Q1391" s="214"/>
      <c r="R1391" s="214"/>
      <c r="S1391" s="214"/>
      <c r="T1391" s="215"/>
      <c r="AT1391" s="216" t="s">
        <v>183</v>
      </c>
      <c r="AU1391" s="216" t="s">
        <v>82</v>
      </c>
      <c r="AV1391" s="11" t="s">
        <v>80</v>
      </c>
      <c r="AW1391" s="11" t="s">
        <v>35</v>
      </c>
      <c r="AX1391" s="11" t="s">
        <v>72</v>
      </c>
      <c r="AY1391" s="216" t="s">
        <v>173</v>
      </c>
    </row>
    <row r="1392" spans="2:51" s="12" customFormat="1" ht="13.5">
      <c r="B1392" s="217"/>
      <c r="C1392" s="218"/>
      <c r="D1392" s="207" t="s">
        <v>183</v>
      </c>
      <c r="E1392" s="219" t="s">
        <v>21</v>
      </c>
      <c r="F1392" s="220" t="s">
        <v>844</v>
      </c>
      <c r="G1392" s="218"/>
      <c r="H1392" s="221">
        <v>9.51</v>
      </c>
      <c r="I1392" s="222"/>
      <c r="J1392" s="218"/>
      <c r="K1392" s="218"/>
      <c r="L1392" s="223"/>
      <c r="M1392" s="224"/>
      <c r="N1392" s="225"/>
      <c r="O1392" s="225"/>
      <c r="P1392" s="225"/>
      <c r="Q1392" s="225"/>
      <c r="R1392" s="225"/>
      <c r="S1392" s="225"/>
      <c r="T1392" s="226"/>
      <c r="AT1392" s="227" t="s">
        <v>183</v>
      </c>
      <c r="AU1392" s="227" t="s">
        <v>82</v>
      </c>
      <c r="AV1392" s="12" t="s">
        <v>82</v>
      </c>
      <c r="AW1392" s="12" t="s">
        <v>35</v>
      </c>
      <c r="AX1392" s="12" t="s">
        <v>72</v>
      </c>
      <c r="AY1392" s="227" t="s">
        <v>173</v>
      </c>
    </row>
    <row r="1393" spans="2:51" s="11" customFormat="1" ht="13.5">
      <c r="B1393" s="205"/>
      <c r="C1393" s="206"/>
      <c r="D1393" s="207" t="s">
        <v>183</v>
      </c>
      <c r="E1393" s="208" t="s">
        <v>21</v>
      </c>
      <c r="F1393" s="209" t="s">
        <v>301</v>
      </c>
      <c r="G1393" s="206"/>
      <c r="H1393" s="210" t="s">
        <v>21</v>
      </c>
      <c r="I1393" s="211"/>
      <c r="J1393" s="206"/>
      <c r="K1393" s="206"/>
      <c r="L1393" s="212"/>
      <c r="M1393" s="213"/>
      <c r="N1393" s="214"/>
      <c r="O1393" s="214"/>
      <c r="P1393" s="214"/>
      <c r="Q1393" s="214"/>
      <c r="R1393" s="214"/>
      <c r="S1393" s="214"/>
      <c r="T1393" s="215"/>
      <c r="AT1393" s="216" t="s">
        <v>183</v>
      </c>
      <c r="AU1393" s="216" t="s">
        <v>82</v>
      </c>
      <c r="AV1393" s="11" t="s">
        <v>80</v>
      </c>
      <c r="AW1393" s="11" t="s">
        <v>35</v>
      </c>
      <c r="AX1393" s="11" t="s">
        <v>72</v>
      </c>
      <c r="AY1393" s="216" t="s">
        <v>173</v>
      </c>
    </row>
    <row r="1394" spans="2:51" s="11" customFormat="1" ht="13.5">
      <c r="B1394" s="205"/>
      <c r="C1394" s="206"/>
      <c r="D1394" s="207" t="s">
        <v>183</v>
      </c>
      <c r="E1394" s="208" t="s">
        <v>21</v>
      </c>
      <c r="F1394" s="209" t="s">
        <v>1296</v>
      </c>
      <c r="G1394" s="206"/>
      <c r="H1394" s="210" t="s">
        <v>21</v>
      </c>
      <c r="I1394" s="211"/>
      <c r="J1394" s="206"/>
      <c r="K1394" s="206"/>
      <c r="L1394" s="212"/>
      <c r="M1394" s="213"/>
      <c r="N1394" s="214"/>
      <c r="O1394" s="214"/>
      <c r="P1394" s="214"/>
      <c r="Q1394" s="214"/>
      <c r="R1394" s="214"/>
      <c r="S1394" s="214"/>
      <c r="T1394" s="215"/>
      <c r="AT1394" s="216" t="s">
        <v>183</v>
      </c>
      <c r="AU1394" s="216" t="s">
        <v>82</v>
      </c>
      <c r="AV1394" s="11" t="s">
        <v>80</v>
      </c>
      <c r="AW1394" s="11" t="s">
        <v>35</v>
      </c>
      <c r="AX1394" s="11" t="s">
        <v>72</v>
      </c>
      <c r="AY1394" s="216" t="s">
        <v>173</v>
      </c>
    </row>
    <row r="1395" spans="2:51" s="12" customFormat="1" ht="13.5">
      <c r="B1395" s="217"/>
      <c r="C1395" s="218"/>
      <c r="D1395" s="207" t="s">
        <v>183</v>
      </c>
      <c r="E1395" s="219" t="s">
        <v>21</v>
      </c>
      <c r="F1395" s="220" t="s">
        <v>800</v>
      </c>
      <c r="G1395" s="218"/>
      <c r="H1395" s="221">
        <v>6.32</v>
      </c>
      <c r="I1395" s="222"/>
      <c r="J1395" s="218"/>
      <c r="K1395" s="218"/>
      <c r="L1395" s="223"/>
      <c r="M1395" s="224"/>
      <c r="N1395" s="225"/>
      <c r="O1395" s="225"/>
      <c r="P1395" s="225"/>
      <c r="Q1395" s="225"/>
      <c r="R1395" s="225"/>
      <c r="S1395" s="225"/>
      <c r="T1395" s="226"/>
      <c r="AT1395" s="227" t="s">
        <v>183</v>
      </c>
      <c r="AU1395" s="227" t="s">
        <v>82</v>
      </c>
      <c r="AV1395" s="12" t="s">
        <v>82</v>
      </c>
      <c r="AW1395" s="12" t="s">
        <v>35</v>
      </c>
      <c r="AX1395" s="12" t="s">
        <v>72</v>
      </c>
      <c r="AY1395" s="227" t="s">
        <v>173</v>
      </c>
    </row>
    <row r="1396" spans="2:51" s="11" customFormat="1" ht="13.5">
      <c r="B1396" s="205"/>
      <c r="C1396" s="206"/>
      <c r="D1396" s="207" t="s">
        <v>183</v>
      </c>
      <c r="E1396" s="208" t="s">
        <v>21</v>
      </c>
      <c r="F1396" s="209" t="s">
        <v>773</v>
      </c>
      <c r="G1396" s="206"/>
      <c r="H1396" s="210" t="s">
        <v>21</v>
      </c>
      <c r="I1396" s="211"/>
      <c r="J1396" s="206"/>
      <c r="K1396" s="206"/>
      <c r="L1396" s="212"/>
      <c r="M1396" s="213"/>
      <c r="N1396" s="214"/>
      <c r="O1396" s="214"/>
      <c r="P1396" s="214"/>
      <c r="Q1396" s="214"/>
      <c r="R1396" s="214"/>
      <c r="S1396" s="214"/>
      <c r="T1396" s="215"/>
      <c r="AT1396" s="216" t="s">
        <v>183</v>
      </c>
      <c r="AU1396" s="216" t="s">
        <v>82</v>
      </c>
      <c r="AV1396" s="11" t="s">
        <v>80</v>
      </c>
      <c r="AW1396" s="11" t="s">
        <v>35</v>
      </c>
      <c r="AX1396" s="11" t="s">
        <v>72</v>
      </c>
      <c r="AY1396" s="216" t="s">
        <v>173</v>
      </c>
    </row>
    <row r="1397" spans="2:51" s="11" customFormat="1" ht="13.5">
      <c r="B1397" s="205"/>
      <c r="C1397" s="206"/>
      <c r="D1397" s="207" t="s">
        <v>183</v>
      </c>
      <c r="E1397" s="208" t="s">
        <v>21</v>
      </c>
      <c r="F1397" s="209" t="s">
        <v>1296</v>
      </c>
      <c r="G1397" s="206"/>
      <c r="H1397" s="210" t="s">
        <v>21</v>
      </c>
      <c r="I1397" s="211"/>
      <c r="J1397" s="206"/>
      <c r="K1397" s="206"/>
      <c r="L1397" s="212"/>
      <c r="M1397" s="213"/>
      <c r="N1397" s="214"/>
      <c r="O1397" s="214"/>
      <c r="P1397" s="214"/>
      <c r="Q1397" s="214"/>
      <c r="R1397" s="214"/>
      <c r="S1397" s="214"/>
      <c r="T1397" s="215"/>
      <c r="AT1397" s="216" t="s">
        <v>183</v>
      </c>
      <c r="AU1397" s="216" t="s">
        <v>82</v>
      </c>
      <c r="AV1397" s="11" t="s">
        <v>80</v>
      </c>
      <c r="AW1397" s="11" t="s">
        <v>35</v>
      </c>
      <c r="AX1397" s="11" t="s">
        <v>72</v>
      </c>
      <c r="AY1397" s="216" t="s">
        <v>173</v>
      </c>
    </row>
    <row r="1398" spans="2:51" s="12" customFormat="1" ht="13.5">
      <c r="B1398" s="217"/>
      <c r="C1398" s="218"/>
      <c r="D1398" s="207" t="s">
        <v>183</v>
      </c>
      <c r="E1398" s="219" t="s">
        <v>21</v>
      </c>
      <c r="F1398" s="220" t="s">
        <v>801</v>
      </c>
      <c r="G1398" s="218"/>
      <c r="H1398" s="221">
        <v>5.09</v>
      </c>
      <c r="I1398" s="222"/>
      <c r="J1398" s="218"/>
      <c r="K1398" s="218"/>
      <c r="L1398" s="223"/>
      <c r="M1398" s="224"/>
      <c r="N1398" s="225"/>
      <c r="O1398" s="225"/>
      <c r="P1398" s="225"/>
      <c r="Q1398" s="225"/>
      <c r="R1398" s="225"/>
      <c r="S1398" s="225"/>
      <c r="T1398" s="226"/>
      <c r="AT1398" s="227" t="s">
        <v>183</v>
      </c>
      <c r="AU1398" s="227" t="s">
        <v>82</v>
      </c>
      <c r="AV1398" s="12" t="s">
        <v>82</v>
      </c>
      <c r="AW1398" s="12" t="s">
        <v>35</v>
      </c>
      <c r="AX1398" s="12" t="s">
        <v>72</v>
      </c>
      <c r="AY1398" s="227" t="s">
        <v>173</v>
      </c>
    </row>
    <row r="1399" spans="2:51" s="11" customFormat="1" ht="13.5">
      <c r="B1399" s="205"/>
      <c r="C1399" s="206"/>
      <c r="D1399" s="207" t="s">
        <v>183</v>
      </c>
      <c r="E1399" s="208" t="s">
        <v>21</v>
      </c>
      <c r="F1399" s="209" t="s">
        <v>212</v>
      </c>
      <c r="G1399" s="206"/>
      <c r="H1399" s="210" t="s">
        <v>21</v>
      </c>
      <c r="I1399" s="211"/>
      <c r="J1399" s="206"/>
      <c r="K1399" s="206"/>
      <c r="L1399" s="212"/>
      <c r="M1399" s="213"/>
      <c r="N1399" s="214"/>
      <c r="O1399" s="214"/>
      <c r="P1399" s="214"/>
      <c r="Q1399" s="214"/>
      <c r="R1399" s="214"/>
      <c r="S1399" s="214"/>
      <c r="T1399" s="215"/>
      <c r="AT1399" s="216" t="s">
        <v>183</v>
      </c>
      <c r="AU1399" s="216" t="s">
        <v>82</v>
      </c>
      <c r="AV1399" s="11" t="s">
        <v>80</v>
      </c>
      <c r="AW1399" s="11" t="s">
        <v>35</v>
      </c>
      <c r="AX1399" s="11" t="s">
        <v>72</v>
      </c>
      <c r="AY1399" s="216" t="s">
        <v>173</v>
      </c>
    </row>
    <row r="1400" spans="2:51" s="11" customFormat="1" ht="13.5">
      <c r="B1400" s="205"/>
      <c r="C1400" s="206"/>
      <c r="D1400" s="207" t="s">
        <v>183</v>
      </c>
      <c r="E1400" s="208" t="s">
        <v>21</v>
      </c>
      <c r="F1400" s="209" t="s">
        <v>1296</v>
      </c>
      <c r="G1400" s="206"/>
      <c r="H1400" s="210" t="s">
        <v>21</v>
      </c>
      <c r="I1400" s="211"/>
      <c r="J1400" s="206"/>
      <c r="K1400" s="206"/>
      <c r="L1400" s="212"/>
      <c r="M1400" s="213"/>
      <c r="N1400" s="214"/>
      <c r="O1400" s="214"/>
      <c r="P1400" s="214"/>
      <c r="Q1400" s="214"/>
      <c r="R1400" s="214"/>
      <c r="S1400" s="214"/>
      <c r="T1400" s="215"/>
      <c r="AT1400" s="216" t="s">
        <v>183</v>
      </c>
      <c r="AU1400" s="216" t="s">
        <v>82</v>
      </c>
      <c r="AV1400" s="11" t="s">
        <v>80</v>
      </c>
      <c r="AW1400" s="11" t="s">
        <v>35</v>
      </c>
      <c r="AX1400" s="11" t="s">
        <v>72</v>
      </c>
      <c r="AY1400" s="216" t="s">
        <v>173</v>
      </c>
    </row>
    <row r="1401" spans="2:51" s="12" customFormat="1" ht="13.5">
      <c r="B1401" s="217"/>
      <c r="C1401" s="218"/>
      <c r="D1401" s="207" t="s">
        <v>183</v>
      </c>
      <c r="E1401" s="219" t="s">
        <v>21</v>
      </c>
      <c r="F1401" s="220" t="s">
        <v>802</v>
      </c>
      <c r="G1401" s="218"/>
      <c r="H1401" s="221">
        <v>10.21</v>
      </c>
      <c r="I1401" s="222"/>
      <c r="J1401" s="218"/>
      <c r="K1401" s="218"/>
      <c r="L1401" s="223"/>
      <c r="M1401" s="224"/>
      <c r="N1401" s="225"/>
      <c r="O1401" s="225"/>
      <c r="P1401" s="225"/>
      <c r="Q1401" s="225"/>
      <c r="R1401" s="225"/>
      <c r="S1401" s="225"/>
      <c r="T1401" s="226"/>
      <c r="AT1401" s="227" t="s">
        <v>183</v>
      </c>
      <c r="AU1401" s="227" t="s">
        <v>82</v>
      </c>
      <c r="AV1401" s="12" t="s">
        <v>82</v>
      </c>
      <c r="AW1401" s="12" t="s">
        <v>35</v>
      </c>
      <c r="AX1401" s="12" t="s">
        <v>72</v>
      </c>
      <c r="AY1401" s="227" t="s">
        <v>173</v>
      </c>
    </row>
    <row r="1402" spans="2:51" s="11" customFormat="1" ht="13.5">
      <c r="B1402" s="205"/>
      <c r="C1402" s="206"/>
      <c r="D1402" s="207" t="s">
        <v>183</v>
      </c>
      <c r="E1402" s="208" t="s">
        <v>21</v>
      </c>
      <c r="F1402" s="209" t="s">
        <v>229</v>
      </c>
      <c r="G1402" s="206"/>
      <c r="H1402" s="210" t="s">
        <v>21</v>
      </c>
      <c r="I1402" s="211"/>
      <c r="J1402" s="206"/>
      <c r="K1402" s="206"/>
      <c r="L1402" s="212"/>
      <c r="M1402" s="213"/>
      <c r="N1402" s="214"/>
      <c r="O1402" s="214"/>
      <c r="P1402" s="214"/>
      <c r="Q1402" s="214"/>
      <c r="R1402" s="214"/>
      <c r="S1402" s="214"/>
      <c r="T1402" s="215"/>
      <c r="AT1402" s="216" t="s">
        <v>183</v>
      </c>
      <c r="AU1402" s="216" t="s">
        <v>82</v>
      </c>
      <c r="AV1402" s="11" t="s">
        <v>80</v>
      </c>
      <c r="AW1402" s="11" t="s">
        <v>35</v>
      </c>
      <c r="AX1402" s="11" t="s">
        <v>72</v>
      </c>
      <c r="AY1402" s="216" t="s">
        <v>173</v>
      </c>
    </row>
    <row r="1403" spans="2:51" s="11" customFormat="1" ht="13.5">
      <c r="B1403" s="205"/>
      <c r="C1403" s="206"/>
      <c r="D1403" s="207" t="s">
        <v>183</v>
      </c>
      <c r="E1403" s="208" t="s">
        <v>21</v>
      </c>
      <c r="F1403" s="209" t="s">
        <v>1296</v>
      </c>
      <c r="G1403" s="206"/>
      <c r="H1403" s="210" t="s">
        <v>21</v>
      </c>
      <c r="I1403" s="211"/>
      <c r="J1403" s="206"/>
      <c r="K1403" s="206"/>
      <c r="L1403" s="212"/>
      <c r="M1403" s="213"/>
      <c r="N1403" s="214"/>
      <c r="O1403" s="214"/>
      <c r="P1403" s="214"/>
      <c r="Q1403" s="214"/>
      <c r="R1403" s="214"/>
      <c r="S1403" s="214"/>
      <c r="T1403" s="215"/>
      <c r="AT1403" s="216" t="s">
        <v>183</v>
      </c>
      <c r="AU1403" s="216" t="s">
        <v>82</v>
      </c>
      <c r="AV1403" s="11" t="s">
        <v>80</v>
      </c>
      <c r="AW1403" s="11" t="s">
        <v>35</v>
      </c>
      <c r="AX1403" s="11" t="s">
        <v>72</v>
      </c>
      <c r="AY1403" s="216" t="s">
        <v>173</v>
      </c>
    </row>
    <row r="1404" spans="2:51" s="12" customFormat="1" ht="13.5">
      <c r="B1404" s="217"/>
      <c r="C1404" s="218"/>
      <c r="D1404" s="207" t="s">
        <v>183</v>
      </c>
      <c r="E1404" s="219" t="s">
        <v>21</v>
      </c>
      <c r="F1404" s="220" t="s">
        <v>850</v>
      </c>
      <c r="G1404" s="218"/>
      <c r="H1404" s="221">
        <v>12.98</v>
      </c>
      <c r="I1404" s="222"/>
      <c r="J1404" s="218"/>
      <c r="K1404" s="218"/>
      <c r="L1404" s="223"/>
      <c r="M1404" s="224"/>
      <c r="N1404" s="225"/>
      <c r="O1404" s="225"/>
      <c r="P1404" s="225"/>
      <c r="Q1404" s="225"/>
      <c r="R1404" s="225"/>
      <c r="S1404" s="225"/>
      <c r="T1404" s="226"/>
      <c r="AT1404" s="227" t="s">
        <v>183</v>
      </c>
      <c r="AU1404" s="227" t="s">
        <v>82</v>
      </c>
      <c r="AV1404" s="12" t="s">
        <v>82</v>
      </c>
      <c r="AW1404" s="12" t="s">
        <v>35</v>
      </c>
      <c r="AX1404" s="12" t="s">
        <v>72</v>
      </c>
      <c r="AY1404" s="227" t="s">
        <v>173</v>
      </c>
    </row>
    <row r="1405" spans="2:51" s="13" customFormat="1" ht="13.5">
      <c r="B1405" s="228"/>
      <c r="C1405" s="229"/>
      <c r="D1405" s="207" t="s">
        <v>183</v>
      </c>
      <c r="E1405" s="230" t="s">
        <v>21</v>
      </c>
      <c r="F1405" s="231" t="s">
        <v>188</v>
      </c>
      <c r="G1405" s="229"/>
      <c r="H1405" s="232">
        <v>53.55</v>
      </c>
      <c r="I1405" s="233"/>
      <c r="J1405" s="229"/>
      <c r="K1405" s="229"/>
      <c r="L1405" s="234"/>
      <c r="M1405" s="235"/>
      <c r="N1405" s="236"/>
      <c r="O1405" s="236"/>
      <c r="P1405" s="236"/>
      <c r="Q1405" s="236"/>
      <c r="R1405" s="236"/>
      <c r="S1405" s="236"/>
      <c r="T1405" s="237"/>
      <c r="AT1405" s="238" t="s">
        <v>183</v>
      </c>
      <c r="AU1405" s="238" t="s">
        <v>82</v>
      </c>
      <c r="AV1405" s="13" t="s">
        <v>189</v>
      </c>
      <c r="AW1405" s="13" t="s">
        <v>35</v>
      </c>
      <c r="AX1405" s="13" t="s">
        <v>72</v>
      </c>
      <c r="AY1405" s="238" t="s">
        <v>173</v>
      </c>
    </row>
    <row r="1406" spans="2:51" s="14" customFormat="1" ht="13.5">
      <c r="B1406" s="243"/>
      <c r="C1406" s="244"/>
      <c r="D1406" s="207" t="s">
        <v>183</v>
      </c>
      <c r="E1406" s="245" t="s">
        <v>21</v>
      </c>
      <c r="F1406" s="246" t="s">
        <v>204</v>
      </c>
      <c r="G1406" s="244"/>
      <c r="H1406" s="247">
        <v>751.495</v>
      </c>
      <c r="I1406" s="248"/>
      <c r="J1406" s="244"/>
      <c r="K1406" s="244"/>
      <c r="L1406" s="249"/>
      <c r="M1406" s="259"/>
      <c r="N1406" s="260"/>
      <c r="O1406" s="260"/>
      <c r="P1406" s="260"/>
      <c r="Q1406" s="260"/>
      <c r="R1406" s="260"/>
      <c r="S1406" s="260"/>
      <c r="T1406" s="261"/>
      <c r="AT1406" s="253" t="s">
        <v>183</v>
      </c>
      <c r="AU1406" s="253" t="s">
        <v>82</v>
      </c>
      <c r="AV1406" s="14" t="s">
        <v>181</v>
      </c>
      <c r="AW1406" s="14" t="s">
        <v>35</v>
      </c>
      <c r="AX1406" s="14" t="s">
        <v>80</v>
      </c>
      <c r="AY1406" s="253" t="s">
        <v>173</v>
      </c>
    </row>
    <row r="1407" spans="2:12" s="1" customFormat="1" ht="6.95" customHeight="1">
      <c r="B1407" s="56"/>
      <c r="C1407" s="57"/>
      <c r="D1407" s="57"/>
      <c r="E1407" s="57"/>
      <c r="F1407" s="57"/>
      <c r="G1407" s="57"/>
      <c r="H1407" s="57"/>
      <c r="I1407" s="139"/>
      <c r="J1407" s="57"/>
      <c r="K1407" s="57"/>
      <c r="L1407" s="61"/>
    </row>
  </sheetData>
  <sheetProtection algorithmName="SHA-512" hashValue="N7waqv+0jemsodTF9hm9290DJ3hhrHalr1P5cbGy3xca9NsONji3JnReWcqrxaxvmiYT1bhPcCH6bZU3S2tqww==" saltValue="Uf3vV8osbQBkLEeHumy98A==" spinCount="100000" sheet="1" objects="1" scenarios="1" formatCells="0" formatColumns="0" formatRows="0" sort="0" autoFilter="0"/>
  <autoFilter ref="C88:K1406"/>
  <mergeCells count="9">
    <mergeCell ref="E79:H79"/>
    <mergeCell ref="E81:H8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4"/>
  <sheetViews>
    <sheetView showGridLines="0" workbookViewId="0" topLeftCell="A1">
      <pane ySplit="1" topLeftCell="A2" activePane="bottomLeft" state="frozen"/>
      <selection pane="bottomLeft" activeCell="I24" sqref="I24"/>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100</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1312</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ROUND(SUM(BE79:BE113),2)</f>
        <v>0</v>
      </c>
      <c r="G30" s="42"/>
      <c r="H30" s="42"/>
      <c r="I30" s="131">
        <v>0.21</v>
      </c>
      <c r="J30" s="130">
        <f>ROUND(ROUND((SUM(BE79:BE113)),2)*I30,2)</f>
        <v>0</v>
      </c>
      <c r="K30" s="45"/>
    </row>
    <row r="31" spans="2:11" s="1" customFormat="1" ht="14.45" customHeight="1">
      <c r="B31" s="41"/>
      <c r="C31" s="42"/>
      <c r="D31" s="42"/>
      <c r="E31" s="49" t="s">
        <v>44</v>
      </c>
      <c r="F31" s="130">
        <f>ROUND(SUM(BF79:BF113),2)</f>
        <v>0</v>
      </c>
      <c r="G31" s="42"/>
      <c r="H31" s="42"/>
      <c r="I31" s="131">
        <v>0.15</v>
      </c>
      <c r="J31" s="130">
        <f>ROUND(ROUND((SUM(BF79:BF113)),2)*I31,2)</f>
        <v>0</v>
      </c>
      <c r="K31" s="45"/>
    </row>
    <row r="32" spans="2:11" s="1" customFormat="1" ht="14.45" customHeight="1" hidden="1">
      <c r="B32" s="41"/>
      <c r="C32" s="42"/>
      <c r="D32" s="42"/>
      <c r="E32" s="49" t="s">
        <v>45</v>
      </c>
      <c r="F32" s="130">
        <f>ROUND(SUM(BG79:BG113),2)</f>
        <v>0</v>
      </c>
      <c r="G32" s="42"/>
      <c r="H32" s="42"/>
      <c r="I32" s="131">
        <v>0.21</v>
      </c>
      <c r="J32" s="130">
        <v>0</v>
      </c>
      <c r="K32" s="45"/>
    </row>
    <row r="33" spans="2:11" s="1" customFormat="1" ht="14.45" customHeight="1" hidden="1">
      <c r="B33" s="41"/>
      <c r="C33" s="42"/>
      <c r="D33" s="42"/>
      <c r="E33" s="49" t="s">
        <v>46</v>
      </c>
      <c r="F33" s="130">
        <f>ROUND(SUM(BH79:BH113),2)</f>
        <v>0</v>
      </c>
      <c r="G33" s="42"/>
      <c r="H33" s="42"/>
      <c r="I33" s="131">
        <v>0.15</v>
      </c>
      <c r="J33" s="130">
        <v>0</v>
      </c>
      <c r="K33" s="45"/>
    </row>
    <row r="34" spans="2:11" s="1" customFormat="1" ht="14.45" customHeight="1" hidden="1">
      <c r="B34" s="41"/>
      <c r="C34" s="42"/>
      <c r="D34" s="42"/>
      <c r="E34" s="49" t="s">
        <v>47</v>
      </c>
      <c r="F34" s="130">
        <f>ROUND(SUM(BI79:BI113),2)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2017-087-07 - ZTI</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J79</f>
        <v>0</v>
      </c>
      <c r="K56" s="45"/>
      <c r="AU56" s="24" t="s">
        <v>144</v>
      </c>
    </row>
    <row r="57" spans="2:11" s="7" customFormat="1" ht="24.95" customHeight="1">
      <c r="B57" s="149"/>
      <c r="C57" s="150"/>
      <c r="D57" s="151" t="s">
        <v>1313</v>
      </c>
      <c r="E57" s="152"/>
      <c r="F57" s="152"/>
      <c r="G57" s="152"/>
      <c r="H57" s="152"/>
      <c r="I57" s="153"/>
      <c r="J57" s="154">
        <f>J80</f>
        <v>0</v>
      </c>
      <c r="K57" s="155"/>
    </row>
    <row r="58" spans="2:11" s="7" customFormat="1" ht="24.95" customHeight="1">
      <c r="B58" s="149"/>
      <c r="C58" s="150"/>
      <c r="D58" s="151" t="s">
        <v>1314</v>
      </c>
      <c r="E58" s="152"/>
      <c r="F58" s="152"/>
      <c r="G58" s="152"/>
      <c r="H58" s="152"/>
      <c r="I58" s="153"/>
      <c r="J58" s="154">
        <f>J92</f>
        <v>0</v>
      </c>
      <c r="K58" s="155"/>
    </row>
    <row r="59" spans="2:11" s="7" customFormat="1" ht="24.95" customHeight="1">
      <c r="B59" s="149"/>
      <c r="C59" s="150"/>
      <c r="D59" s="151" t="s">
        <v>1315</v>
      </c>
      <c r="E59" s="152"/>
      <c r="F59" s="152"/>
      <c r="G59" s="152"/>
      <c r="H59" s="152"/>
      <c r="I59" s="153"/>
      <c r="J59" s="154">
        <f>J102</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157</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22.5" customHeight="1">
      <c r="B69" s="41"/>
      <c r="C69" s="63"/>
      <c r="D69" s="63"/>
      <c r="E69" s="399" t="str">
        <f>E7</f>
        <v>Suterén I. stavba</v>
      </c>
      <c r="F69" s="400"/>
      <c r="G69" s="400"/>
      <c r="H69" s="400"/>
      <c r="I69" s="163"/>
      <c r="J69" s="63"/>
      <c r="K69" s="63"/>
      <c r="L69" s="61"/>
    </row>
    <row r="70" spans="2:12" s="1" customFormat="1" ht="14.45" customHeight="1">
      <c r="B70" s="41"/>
      <c r="C70" s="65" t="s">
        <v>137</v>
      </c>
      <c r="D70" s="63"/>
      <c r="E70" s="63"/>
      <c r="F70" s="63"/>
      <c r="G70" s="63"/>
      <c r="H70" s="63"/>
      <c r="I70" s="163"/>
      <c r="J70" s="63"/>
      <c r="K70" s="63"/>
      <c r="L70" s="61"/>
    </row>
    <row r="71" spans="2:12" s="1" customFormat="1" ht="23.25" customHeight="1">
      <c r="B71" s="41"/>
      <c r="C71" s="63"/>
      <c r="D71" s="63"/>
      <c r="E71" s="379" t="str">
        <f>E9</f>
        <v>2017-087-07 - ZTI</v>
      </c>
      <c r="F71" s="401"/>
      <c r="G71" s="401"/>
      <c r="H71" s="401"/>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23</v>
      </c>
      <c r="D73" s="63"/>
      <c r="E73" s="63"/>
      <c r="F73" s="164" t="str">
        <f>F12</f>
        <v>Kamýcká 1176, Praha 6</v>
      </c>
      <c r="G73" s="63"/>
      <c r="H73" s="63"/>
      <c r="I73" s="165" t="s">
        <v>25</v>
      </c>
      <c r="J73" s="73" t="str">
        <f>IF(J12="","",J12)</f>
        <v>28. 4. 2017</v>
      </c>
      <c r="K73" s="63"/>
      <c r="L73" s="61"/>
    </row>
    <row r="74" spans="2:12" s="1" customFormat="1" ht="6.95" customHeight="1">
      <c r="B74" s="41"/>
      <c r="C74" s="63"/>
      <c r="D74" s="63"/>
      <c r="E74" s="63"/>
      <c r="F74" s="63"/>
      <c r="G74" s="63"/>
      <c r="H74" s="63"/>
      <c r="I74" s="163"/>
      <c r="J74" s="63"/>
      <c r="K74" s="63"/>
      <c r="L74" s="61"/>
    </row>
    <row r="75" spans="2:12" s="1" customFormat="1" ht="15">
      <c r="B75" s="41"/>
      <c r="C75" s="65" t="s">
        <v>27</v>
      </c>
      <c r="D75" s="63"/>
      <c r="E75" s="63"/>
      <c r="F75" s="164" t="str">
        <f>E15</f>
        <v>ČZU v Praze Kamýcká 129, Praha 6</v>
      </c>
      <c r="G75" s="63"/>
      <c r="H75" s="63"/>
      <c r="I75" s="165" t="s">
        <v>33</v>
      </c>
      <c r="J75" s="164" t="str">
        <f>E21</f>
        <v>Ing. Vladimír Čapka Gestnerova 5/658, Praha 7</v>
      </c>
      <c r="K75" s="63"/>
      <c r="L75" s="61"/>
    </row>
    <row r="76" spans="2:12" s="1" customFormat="1" ht="14.45" customHeight="1">
      <c r="B76" s="41"/>
      <c r="C76" s="65" t="s">
        <v>31</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158</v>
      </c>
      <c r="D78" s="168" t="s">
        <v>57</v>
      </c>
      <c r="E78" s="168" t="s">
        <v>53</v>
      </c>
      <c r="F78" s="168" t="s">
        <v>159</v>
      </c>
      <c r="G78" s="168" t="s">
        <v>160</v>
      </c>
      <c r="H78" s="168" t="s">
        <v>161</v>
      </c>
      <c r="I78" s="169" t="s">
        <v>162</v>
      </c>
      <c r="J78" s="168" t="s">
        <v>142</v>
      </c>
      <c r="K78" s="170" t="s">
        <v>163</v>
      </c>
      <c r="L78" s="171"/>
      <c r="M78" s="81" t="s">
        <v>164</v>
      </c>
      <c r="N78" s="82" t="s">
        <v>42</v>
      </c>
      <c r="O78" s="82" t="s">
        <v>165</v>
      </c>
      <c r="P78" s="82" t="s">
        <v>166</v>
      </c>
      <c r="Q78" s="82" t="s">
        <v>167</v>
      </c>
      <c r="R78" s="82" t="s">
        <v>168</v>
      </c>
      <c r="S78" s="82" t="s">
        <v>169</v>
      </c>
      <c r="T78" s="83" t="s">
        <v>170</v>
      </c>
    </row>
    <row r="79" spans="2:63" s="1" customFormat="1" ht="29.25" customHeight="1">
      <c r="B79" s="41"/>
      <c r="C79" s="87" t="s">
        <v>143</v>
      </c>
      <c r="D79" s="63"/>
      <c r="E79" s="63"/>
      <c r="F79" s="63"/>
      <c r="G79" s="63"/>
      <c r="H79" s="63"/>
      <c r="I79" s="163"/>
      <c r="J79" s="172">
        <f>BK79</f>
        <v>0</v>
      </c>
      <c r="K79" s="63"/>
      <c r="L79" s="61"/>
      <c r="M79" s="84"/>
      <c r="N79" s="85"/>
      <c r="O79" s="85"/>
      <c r="P79" s="173">
        <f>P80+P92+P102</f>
        <v>0</v>
      </c>
      <c r="Q79" s="85"/>
      <c r="R79" s="173">
        <f>R80+R92+R102</f>
        <v>0</v>
      </c>
      <c r="S79" s="85"/>
      <c r="T79" s="174">
        <f>T80+T92+T102</f>
        <v>0</v>
      </c>
      <c r="AT79" s="24" t="s">
        <v>71</v>
      </c>
      <c r="AU79" s="24" t="s">
        <v>144</v>
      </c>
      <c r="BK79" s="175">
        <f>BK80+BK92+BK102</f>
        <v>0</v>
      </c>
    </row>
    <row r="80" spans="2:63" s="10" customFormat="1" ht="37.35" customHeight="1">
      <c r="B80" s="176"/>
      <c r="C80" s="177"/>
      <c r="D80" s="190" t="s">
        <v>71</v>
      </c>
      <c r="E80" s="278" t="s">
        <v>1316</v>
      </c>
      <c r="F80" s="278" t="s">
        <v>1317</v>
      </c>
      <c r="G80" s="177"/>
      <c r="H80" s="177"/>
      <c r="I80" s="180"/>
      <c r="J80" s="279">
        <f>BK80</f>
        <v>0</v>
      </c>
      <c r="K80" s="177"/>
      <c r="L80" s="182"/>
      <c r="M80" s="183"/>
      <c r="N80" s="184"/>
      <c r="O80" s="184"/>
      <c r="P80" s="185">
        <f>SUM(P81:P91)</f>
        <v>0</v>
      </c>
      <c r="Q80" s="184"/>
      <c r="R80" s="185">
        <f>SUM(R81:R91)</f>
        <v>0</v>
      </c>
      <c r="S80" s="184"/>
      <c r="T80" s="186">
        <f>SUM(T81:T91)</f>
        <v>0</v>
      </c>
      <c r="AR80" s="187" t="s">
        <v>80</v>
      </c>
      <c r="AT80" s="188" t="s">
        <v>71</v>
      </c>
      <c r="AU80" s="188" t="s">
        <v>72</v>
      </c>
      <c r="AY80" s="187" t="s">
        <v>173</v>
      </c>
      <c r="BK80" s="189">
        <f>SUM(BK81:BK91)</f>
        <v>0</v>
      </c>
    </row>
    <row r="81" spans="2:65" s="1" customFormat="1" ht="22.5" customHeight="1">
      <c r="B81" s="41"/>
      <c r="C81" s="193" t="s">
        <v>80</v>
      </c>
      <c r="D81" s="193" t="s">
        <v>176</v>
      </c>
      <c r="E81" s="194" t="s">
        <v>1318</v>
      </c>
      <c r="F81" s="195" t="s">
        <v>1319</v>
      </c>
      <c r="G81" s="196" t="s">
        <v>611</v>
      </c>
      <c r="H81" s="197">
        <v>6</v>
      </c>
      <c r="I81" s="198"/>
      <c r="J81" s="199">
        <f aca="true" t="shared" si="0" ref="J81:J91">ROUND(I81*H81,2)</f>
        <v>0</v>
      </c>
      <c r="K81" s="195" t="s">
        <v>21</v>
      </c>
      <c r="L81" s="61"/>
      <c r="M81" s="200" t="s">
        <v>21</v>
      </c>
      <c r="N81" s="201" t="s">
        <v>43</v>
      </c>
      <c r="O81" s="42"/>
      <c r="P81" s="202">
        <f aca="true" t="shared" si="1" ref="P81:P91">O81*H81</f>
        <v>0</v>
      </c>
      <c r="Q81" s="202">
        <v>0</v>
      </c>
      <c r="R81" s="202">
        <f aca="true" t="shared" si="2" ref="R81:R91">Q81*H81</f>
        <v>0</v>
      </c>
      <c r="S81" s="202">
        <v>0</v>
      </c>
      <c r="T81" s="203">
        <f aca="true" t="shared" si="3" ref="T81:T91">S81*H81</f>
        <v>0</v>
      </c>
      <c r="AR81" s="24" t="s">
        <v>181</v>
      </c>
      <c r="AT81" s="24" t="s">
        <v>176</v>
      </c>
      <c r="AU81" s="24" t="s">
        <v>80</v>
      </c>
      <c r="AY81" s="24" t="s">
        <v>173</v>
      </c>
      <c r="BE81" s="204">
        <f aca="true" t="shared" si="4" ref="BE81:BE91">IF(N81="základní",J81,0)</f>
        <v>0</v>
      </c>
      <c r="BF81" s="204">
        <f aca="true" t="shared" si="5" ref="BF81:BF91">IF(N81="snížená",J81,0)</f>
        <v>0</v>
      </c>
      <c r="BG81" s="204">
        <f aca="true" t="shared" si="6" ref="BG81:BG91">IF(N81="zákl. přenesená",J81,0)</f>
        <v>0</v>
      </c>
      <c r="BH81" s="204">
        <f aca="true" t="shared" si="7" ref="BH81:BH91">IF(N81="sníž. přenesená",J81,0)</f>
        <v>0</v>
      </c>
      <c r="BI81" s="204">
        <f aca="true" t="shared" si="8" ref="BI81:BI91">IF(N81="nulová",J81,0)</f>
        <v>0</v>
      </c>
      <c r="BJ81" s="24" t="s">
        <v>80</v>
      </c>
      <c r="BK81" s="204">
        <f aca="true" t="shared" si="9" ref="BK81:BK91">ROUND(I81*H81,2)</f>
        <v>0</v>
      </c>
      <c r="BL81" s="24" t="s">
        <v>181</v>
      </c>
      <c r="BM81" s="24" t="s">
        <v>1320</v>
      </c>
    </row>
    <row r="82" spans="2:65" s="1" customFormat="1" ht="22.5" customHeight="1">
      <c r="B82" s="41"/>
      <c r="C82" s="193" t="s">
        <v>82</v>
      </c>
      <c r="D82" s="193" t="s">
        <v>176</v>
      </c>
      <c r="E82" s="194" t="s">
        <v>1321</v>
      </c>
      <c r="F82" s="195" t="s">
        <v>1322</v>
      </c>
      <c r="G82" s="196" t="s">
        <v>611</v>
      </c>
      <c r="H82" s="197">
        <v>14</v>
      </c>
      <c r="I82" s="198"/>
      <c r="J82" s="199">
        <f t="shared" si="0"/>
        <v>0</v>
      </c>
      <c r="K82" s="195" t="s">
        <v>21</v>
      </c>
      <c r="L82" s="61"/>
      <c r="M82" s="200" t="s">
        <v>21</v>
      </c>
      <c r="N82" s="201" t="s">
        <v>43</v>
      </c>
      <c r="O82" s="42"/>
      <c r="P82" s="202">
        <f t="shared" si="1"/>
        <v>0</v>
      </c>
      <c r="Q82" s="202">
        <v>0</v>
      </c>
      <c r="R82" s="202">
        <f t="shared" si="2"/>
        <v>0</v>
      </c>
      <c r="S82" s="202">
        <v>0</v>
      </c>
      <c r="T82" s="203">
        <f t="shared" si="3"/>
        <v>0</v>
      </c>
      <c r="AR82" s="24" t="s">
        <v>181</v>
      </c>
      <c r="AT82" s="24" t="s">
        <v>176</v>
      </c>
      <c r="AU82" s="24" t="s">
        <v>80</v>
      </c>
      <c r="AY82" s="24" t="s">
        <v>173</v>
      </c>
      <c r="BE82" s="204">
        <f t="shared" si="4"/>
        <v>0</v>
      </c>
      <c r="BF82" s="204">
        <f t="shared" si="5"/>
        <v>0</v>
      </c>
      <c r="BG82" s="204">
        <f t="shared" si="6"/>
        <v>0</v>
      </c>
      <c r="BH82" s="204">
        <f t="shared" si="7"/>
        <v>0</v>
      </c>
      <c r="BI82" s="204">
        <f t="shared" si="8"/>
        <v>0</v>
      </c>
      <c r="BJ82" s="24" t="s">
        <v>80</v>
      </c>
      <c r="BK82" s="204">
        <f t="shared" si="9"/>
        <v>0</v>
      </c>
      <c r="BL82" s="24" t="s">
        <v>181</v>
      </c>
      <c r="BM82" s="24" t="s">
        <v>1323</v>
      </c>
    </row>
    <row r="83" spans="2:65" s="1" customFormat="1" ht="22.5" customHeight="1">
      <c r="B83" s="41"/>
      <c r="C83" s="193" t="s">
        <v>189</v>
      </c>
      <c r="D83" s="193" t="s">
        <v>176</v>
      </c>
      <c r="E83" s="194" t="s">
        <v>1324</v>
      </c>
      <c r="F83" s="195" t="s">
        <v>1325</v>
      </c>
      <c r="G83" s="196" t="s">
        <v>611</v>
      </c>
      <c r="H83" s="197">
        <v>45</v>
      </c>
      <c r="I83" s="198"/>
      <c r="J83" s="199">
        <f t="shared" si="0"/>
        <v>0</v>
      </c>
      <c r="K83" s="195" t="s">
        <v>21</v>
      </c>
      <c r="L83" s="61"/>
      <c r="M83" s="200" t="s">
        <v>21</v>
      </c>
      <c r="N83" s="201" t="s">
        <v>43</v>
      </c>
      <c r="O83" s="42"/>
      <c r="P83" s="202">
        <f t="shared" si="1"/>
        <v>0</v>
      </c>
      <c r="Q83" s="202">
        <v>0</v>
      </c>
      <c r="R83" s="202">
        <f t="shared" si="2"/>
        <v>0</v>
      </c>
      <c r="S83" s="202">
        <v>0</v>
      </c>
      <c r="T83" s="203">
        <f t="shared" si="3"/>
        <v>0</v>
      </c>
      <c r="AR83" s="24" t="s">
        <v>181</v>
      </c>
      <c r="AT83" s="24" t="s">
        <v>176</v>
      </c>
      <c r="AU83" s="24" t="s">
        <v>80</v>
      </c>
      <c r="AY83" s="24" t="s">
        <v>173</v>
      </c>
      <c r="BE83" s="204">
        <f t="shared" si="4"/>
        <v>0</v>
      </c>
      <c r="BF83" s="204">
        <f t="shared" si="5"/>
        <v>0</v>
      </c>
      <c r="BG83" s="204">
        <f t="shared" si="6"/>
        <v>0</v>
      </c>
      <c r="BH83" s="204">
        <f t="shared" si="7"/>
        <v>0</v>
      </c>
      <c r="BI83" s="204">
        <f t="shared" si="8"/>
        <v>0</v>
      </c>
      <c r="BJ83" s="24" t="s">
        <v>80</v>
      </c>
      <c r="BK83" s="204">
        <f t="shared" si="9"/>
        <v>0</v>
      </c>
      <c r="BL83" s="24" t="s">
        <v>181</v>
      </c>
      <c r="BM83" s="24" t="s">
        <v>1326</v>
      </c>
    </row>
    <row r="84" spans="2:65" s="1" customFormat="1" ht="22.5" customHeight="1">
      <c r="B84" s="41"/>
      <c r="C84" s="193" t="s">
        <v>181</v>
      </c>
      <c r="D84" s="193" t="s">
        <v>176</v>
      </c>
      <c r="E84" s="194" t="s">
        <v>1327</v>
      </c>
      <c r="F84" s="195" t="s">
        <v>1328</v>
      </c>
      <c r="G84" s="196" t="s">
        <v>611</v>
      </c>
      <c r="H84" s="197">
        <v>32</v>
      </c>
      <c r="I84" s="198"/>
      <c r="J84" s="199">
        <f t="shared" si="0"/>
        <v>0</v>
      </c>
      <c r="K84" s="195" t="s">
        <v>21</v>
      </c>
      <c r="L84" s="61"/>
      <c r="M84" s="200" t="s">
        <v>21</v>
      </c>
      <c r="N84" s="201" t="s">
        <v>43</v>
      </c>
      <c r="O84" s="42"/>
      <c r="P84" s="202">
        <f t="shared" si="1"/>
        <v>0</v>
      </c>
      <c r="Q84" s="202">
        <v>0</v>
      </c>
      <c r="R84" s="202">
        <f t="shared" si="2"/>
        <v>0</v>
      </c>
      <c r="S84" s="202">
        <v>0</v>
      </c>
      <c r="T84" s="203">
        <f t="shared" si="3"/>
        <v>0</v>
      </c>
      <c r="AR84" s="24" t="s">
        <v>181</v>
      </c>
      <c r="AT84" s="24" t="s">
        <v>176</v>
      </c>
      <c r="AU84" s="24" t="s">
        <v>80</v>
      </c>
      <c r="AY84" s="24" t="s">
        <v>173</v>
      </c>
      <c r="BE84" s="204">
        <f t="shared" si="4"/>
        <v>0</v>
      </c>
      <c r="BF84" s="204">
        <f t="shared" si="5"/>
        <v>0</v>
      </c>
      <c r="BG84" s="204">
        <f t="shared" si="6"/>
        <v>0</v>
      </c>
      <c r="BH84" s="204">
        <f t="shared" si="7"/>
        <v>0</v>
      </c>
      <c r="BI84" s="204">
        <f t="shared" si="8"/>
        <v>0</v>
      </c>
      <c r="BJ84" s="24" t="s">
        <v>80</v>
      </c>
      <c r="BK84" s="204">
        <f t="shared" si="9"/>
        <v>0</v>
      </c>
      <c r="BL84" s="24" t="s">
        <v>181</v>
      </c>
      <c r="BM84" s="24" t="s">
        <v>1329</v>
      </c>
    </row>
    <row r="85" spans="2:65" s="1" customFormat="1" ht="22.5" customHeight="1">
      <c r="B85" s="41"/>
      <c r="C85" s="193" t="s">
        <v>207</v>
      </c>
      <c r="D85" s="193" t="s">
        <v>176</v>
      </c>
      <c r="E85" s="194" t="s">
        <v>1330</v>
      </c>
      <c r="F85" s="195" t="s">
        <v>1331</v>
      </c>
      <c r="G85" s="196" t="s">
        <v>611</v>
      </c>
      <c r="H85" s="197">
        <v>15</v>
      </c>
      <c r="I85" s="198"/>
      <c r="J85" s="199">
        <f t="shared" si="0"/>
        <v>0</v>
      </c>
      <c r="K85" s="195" t="s">
        <v>21</v>
      </c>
      <c r="L85" s="61"/>
      <c r="M85" s="200" t="s">
        <v>21</v>
      </c>
      <c r="N85" s="201" t="s">
        <v>43</v>
      </c>
      <c r="O85" s="42"/>
      <c r="P85" s="202">
        <f t="shared" si="1"/>
        <v>0</v>
      </c>
      <c r="Q85" s="202">
        <v>0</v>
      </c>
      <c r="R85" s="202">
        <f t="shared" si="2"/>
        <v>0</v>
      </c>
      <c r="S85" s="202">
        <v>0</v>
      </c>
      <c r="T85" s="203">
        <f t="shared" si="3"/>
        <v>0</v>
      </c>
      <c r="AR85" s="24" t="s">
        <v>181</v>
      </c>
      <c r="AT85" s="24" t="s">
        <v>176</v>
      </c>
      <c r="AU85" s="24" t="s">
        <v>80</v>
      </c>
      <c r="AY85" s="24" t="s">
        <v>173</v>
      </c>
      <c r="BE85" s="204">
        <f t="shared" si="4"/>
        <v>0</v>
      </c>
      <c r="BF85" s="204">
        <f t="shared" si="5"/>
        <v>0</v>
      </c>
      <c r="BG85" s="204">
        <f t="shared" si="6"/>
        <v>0</v>
      </c>
      <c r="BH85" s="204">
        <f t="shared" si="7"/>
        <v>0</v>
      </c>
      <c r="BI85" s="204">
        <f t="shared" si="8"/>
        <v>0</v>
      </c>
      <c r="BJ85" s="24" t="s">
        <v>80</v>
      </c>
      <c r="BK85" s="204">
        <f t="shared" si="9"/>
        <v>0</v>
      </c>
      <c r="BL85" s="24" t="s">
        <v>181</v>
      </c>
      <c r="BM85" s="24" t="s">
        <v>1332</v>
      </c>
    </row>
    <row r="86" spans="2:65" s="1" customFormat="1" ht="22.5" customHeight="1">
      <c r="B86" s="41"/>
      <c r="C86" s="193" t="s">
        <v>237</v>
      </c>
      <c r="D86" s="193" t="s">
        <v>176</v>
      </c>
      <c r="E86" s="194" t="s">
        <v>1333</v>
      </c>
      <c r="F86" s="195" t="s">
        <v>1334</v>
      </c>
      <c r="G86" s="196" t="s">
        <v>611</v>
      </c>
      <c r="H86" s="197">
        <v>4</v>
      </c>
      <c r="I86" s="198"/>
      <c r="J86" s="199">
        <f t="shared" si="0"/>
        <v>0</v>
      </c>
      <c r="K86" s="195" t="s">
        <v>21</v>
      </c>
      <c r="L86" s="61"/>
      <c r="M86" s="200" t="s">
        <v>21</v>
      </c>
      <c r="N86" s="201" t="s">
        <v>43</v>
      </c>
      <c r="O86" s="42"/>
      <c r="P86" s="202">
        <f t="shared" si="1"/>
        <v>0</v>
      </c>
      <c r="Q86" s="202">
        <v>0</v>
      </c>
      <c r="R86" s="202">
        <f t="shared" si="2"/>
        <v>0</v>
      </c>
      <c r="S86" s="202">
        <v>0</v>
      </c>
      <c r="T86" s="203">
        <f t="shared" si="3"/>
        <v>0</v>
      </c>
      <c r="AR86" s="24" t="s">
        <v>181</v>
      </c>
      <c r="AT86" s="24" t="s">
        <v>176</v>
      </c>
      <c r="AU86" s="24" t="s">
        <v>80</v>
      </c>
      <c r="AY86" s="24" t="s">
        <v>173</v>
      </c>
      <c r="BE86" s="204">
        <f t="shared" si="4"/>
        <v>0</v>
      </c>
      <c r="BF86" s="204">
        <f t="shared" si="5"/>
        <v>0</v>
      </c>
      <c r="BG86" s="204">
        <f t="shared" si="6"/>
        <v>0</v>
      </c>
      <c r="BH86" s="204">
        <f t="shared" si="7"/>
        <v>0</v>
      </c>
      <c r="BI86" s="204">
        <f t="shared" si="8"/>
        <v>0</v>
      </c>
      <c r="BJ86" s="24" t="s">
        <v>80</v>
      </c>
      <c r="BK86" s="204">
        <f t="shared" si="9"/>
        <v>0</v>
      </c>
      <c r="BL86" s="24" t="s">
        <v>181</v>
      </c>
      <c r="BM86" s="24" t="s">
        <v>1335</v>
      </c>
    </row>
    <row r="87" spans="2:65" s="1" customFormat="1" ht="22.5" customHeight="1">
      <c r="B87" s="41"/>
      <c r="C87" s="193" t="s">
        <v>304</v>
      </c>
      <c r="D87" s="193" t="s">
        <v>176</v>
      </c>
      <c r="E87" s="194" t="s">
        <v>1336</v>
      </c>
      <c r="F87" s="195" t="s">
        <v>1337</v>
      </c>
      <c r="G87" s="196" t="s">
        <v>970</v>
      </c>
      <c r="H87" s="197">
        <v>1</v>
      </c>
      <c r="I87" s="198"/>
      <c r="J87" s="199">
        <f t="shared" si="0"/>
        <v>0</v>
      </c>
      <c r="K87" s="195" t="s">
        <v>21</v>
      </c>
      <c r="L87" s="61"/>
      <c r="M87" s="200" t="s">
        <v>21</v>
      </c>
      <c r="N87" s="201" t="s">
        <v>43</v>
      </c>
      <c r="O87" s="42"/>
      <c r="P87" s="202">
        <f t="shared" si="1"/>
        <v>0</v>
      </c>
      <c r="Q87" s="202">
        <v>0</v>
      </c>
      <c r="R87" s="202">
        <f t="shared" si="2"/>
        <v>0</v>
      </c>
      <c r="S87" s="202">
        <v>0</v>
      </c>
      <c r="T87" s="203">
        <f t="shared" si="3"/>
        <v>0</v>
      </c>
      <c r="AR87" s="24" t="s">
        <v>181</v>
      </c>
      <c r="AT87" s="24" t="s">
        <v>176</v>
      </c>
      <c r="AU87" s="24" t="s">
        <v>80</v>
      </c>
      <c r="AY87" s="24" t="s">
        <v>173</v>
      </c>
      <c r="BE87" s="204">
        <f t="shared" si="4"/>
        <v>0</v>
      </c>
      <c r="BF87" s="204">
        <f t="shared" si="5"/>
        <v>0</v>
      </c>
      <c r="BG87" s="204">
        <f t="shared" si="6"/>
        <v>0</v>
      </c>
      <c r="BH87" s="204">
        <f t="shared" si="7"/>
        <v>0</v>
      </c>
      <c r="BI87" s="204">
        <f t="shared" si="8"/>
        <v>0</v>
      </c>
      <c r="BJ87" s="24" t="s">
        <v>80</v>
      </c>
      <c r="BK87" s="204">
        <f t="shared" si="9"/>
        <v>0</v>
      </c>
      <c r="BL87" s="24" t="s">
        <v>181</v>
      </c>
      <c r="BM87" s="24" t="s">
        <v>1338</v>
      </c>
    </row>
    <row r="88" spans="2:65" s="1" customFormat="1" ht="22.5" customHeight="1">
      <c r="B88" s="41"/>
      <c r="C88" s="193" t="s">
        <v>317</v>
      </c>
      <c r="D88" s="193" t="s">
        <v>176</v>
      </c>
      <c r="E88" s="194" t="s">
        <v>1339</v>
      </c>
      <c r="F88" s="195" t="s">
        <v>1340</v>
      </c>
      <c r="G88" s="196" t="s">
        <v>970</v>
      </c>
      <c r="H88" s="197">
        <v>12</v>
      </c>
      <c r="I88" s="198"/>
      <c r="J88" s="199">
        <f t="shared" si="0"/>
        <v>0</v>
      </c>
      <c r="K88" s="195" t="s">
        <v>21</v>
      </c>
      <c r="L88" s="61"/>
      <c r="M88" s="200" t="s">
        <v>21</v>
      </c>
      <c r="N88" s="201" t="s">
        <v>43</v>
      </c>
      <c r="O88" s="42"/>
      <c r="P88" s="202">
        <f t="shared" si="1"/>
        <v>0</v>
      </c>
      <c r="Q88" s="202">
        <v>0</v>
      </c>
      <c r="R88" s="202">
        <f t="shared" si="2"/>
        <v>0</v>
      </c>
      <c r="S88" s="202">
        <v>0</v>
      </c>
      <c r="T88" s="203">
        <f t="shared" si="3"/>
        <v>0</v>
      </c>
      <c r="AR88" s="24" t="s">
        <v>181</v>
      </c>
      <c r="AT88" s="24" t="s">
        <v>176</v>
      </c>
      <c r="AU88" s="24" t="s">
        <v>80</v>
      </c>
      <c r="AY88" s="24" t="s">
        <v>173</v>
      </c>
      <c r="BE88" s="204">
        <f t="shared" si="4"/>
        <v>0</v>
      </c>
      <c r="BF88" s="204">
        <f t="shared" si="5"/>
        <v>0</v>
      </c>
      <c r="BG88" s="204">
        <f t="shared" si="6"/>
        <v>0</v>
      </c>
      <c r="BH88" s="204">
        <f t="shared" si="7"/>
        <v>0</v>
      </c>
      <c r="BI88" s="204">
        <f t="shared" si="8"/>
        <v>0</v>
      </c>
      <c r="BJ88" s="24" t="s">
        <v>80</v>
      </c>
      <c r="BK88" s="204">
        <f t="shared" si="9"/>
        <v>0</v>
      </c>
      <c r="BL88" s="24" t="s">
        <v>181</v>
      </c>
      <c r="BM88" s="24" t="s">
        <v>1341</v>
      </c>
    </row>
    <row r="89" spans="2:65" s="1" customFormat="1" ht="22.5" customHeight="1">
      <c r="B89" s="41"/>
      <c r="C89" s="193" t="s">
        <v>328</v>
      </c>
      <c r="D89" s="193" t="s">
        <v>176</v>
      </c>
      <c r="E89" s="194" t="s">
        <v>1342</v>
      </c>
      <c r="F89" s="195" t="s">
        <v>1343</v>
      </c>
      <c r="G89" s="196" t="s">
        <v>970</v>
      </c>
      <c r="H89" s="197">
        <v>2</v>
      </c>
      <c r="I89" s="198"/>
      <c r="J89" s="199">
        <f t="shared" si="0"/>
        <v>0</v>
      </c>
      <c r="K89" s="195" t="s">
        <v>21</v>
      </c>
      <c r="L89" s="61"/>
      <c r="M89" s="200" t="s">
        <v>21</v>
      </c>
      <c r="N89" s="201" t="s">
        <v>43</v>
      </c>
      <c r="O89" s="42"/>
      <c r="P89" s="202">
        <f t="shared" si="1"/>
        <v>0</v>
      </c>
      <c r="Q89" s="202">
        <v>0</v>
      </c>
      <c r="R89" s="202">
        <f t="shared" si="2"/>
        <v>0</v>
      </c>
      <c r="S89" s="202">
        <v>0</v>
      </c>
      <c r="T89" s="203">
        <f t="shared" si="3"/>
        <v>0</v>
      </c>
      <c r="AR89" s="24" t="s">
        <v>181</v>
      </c>
      <c r="AT89" s="24" t="s">
        <v>176</v>
      </c>
      <c r="AU89" s="24" t="s">
        <v>80</v>
      </c>
      <c r="AY89" s="24" t="s">
        <v>173</v>
      </c>
      <c r="BE89" s="204">
        <f t="shared" si="4"/>
        <v>0</v>
      </c>
      <c r="BF89" s="204">
        <f t="shared" si="5"/>
        <v>0</v>
      </c>
      <c r="BG89" s="204">
        <f t="shared" si="6"/>
        <v>0</v>
      </c>
      <c r="BH89" s="204">
        <f t="shared" si="7"/>
        <v>0</v>
      </c>
      <c r="BI89" s="204">
        <f t="shared" si="8"/>
        <v>0</v>
      </c>
      <c r="BJ89" s="24" t="s">
        <v>80</v>
      </c>
      <c r="BK89" s="204">
        <f t="shared" si="9"/>
        <v>0</v>
      </c>
      <c r="BL89" s="24" t="s">
        <v>181</v>
      </c>
      <c r="BM89" s="24" t="s">
        <v>1344</v>
      </c>
    </row>
    <row r="90" spans="2:65" s="1" customFormat="1" ht="22.5" customHeight="1">
      <c r="B90" s="41"/>
      <c r="C90" s="193" t="s">
        <v>344</v>
      </c>
      <c r="D90" s="193" t="s">
        <v>176</v>
      </c>
      <c r="E90" s="194" t="s">
        <v>1345</v>
      </c>
      <c r="F90" s="195" t="s">
        <v>1346</v>
      </c>
      <c r="G90" s="196" t="s">
        <v>970</v>
      </c>
      <c r="H90" s="197">
        <v>6</v>
      </c>
      <c r="I90" s="198"/>
      <c r="J90" s="199">
        <f t="shared" si="0"/>
        <v>0</v>
      </c>
      <c r="K90" s="195" t="s">
        <v>21</v>
      </c>
      <c r="L90" s="61"/>
      <c r="M90" s="200" t="s">
        <v>21</v>
      </c>
      <c r="N90" s="201" t="s">
        <v>43</v>
      </c>
      <c r="O90" s="42"/>
      <c r="P90" s="202">
        <f t="shared" si="1"/>
        <v>0</v>
      </c>
      <c r="Q90" s="202">
        <v>0</v>
      </c>
      <c r="R90" s="202">
        <f t="shared" si="2"/>
        <v>0</v>
      </c>
      <c r="S90" s="202">
        <v>0</v>
      </c>
      <c r="T90" s="203">
        <f t="shared" si="3"/>
        <v>0</v>
      </c>
      <c r="AR90" s="24" t="s">
        <v>181</v>
      </c>
      <c r="AT90" s="24" t="s">
        <v>176</v>
      </c>
      <c r="AU90" s="24" t="s">
        <v>80</v>
      </c>
      <c r="AY90" s="24" t="s">
        <v>173</v>
      </c>
      <c r="BE90" s="204">
        <f t="shared" si="4"/>
        <v>0</v>
      </c>
      <c r="BF90" s="204">
        <f t="shared" si="5"/>
        <v>0</v>
      </c>
      <c r="BG90" s="204">
        <f t="shared" si="6"/>
        <v>0</v>
      </c>
      <c r="BH90" s="204">
        <f t="shared" si="7"/>
        <v>0</v>
      </c>
      <c r="BI90" s="204">
        <f t="shared" si="8"/>
        <v>0</v>
      </c>
      <c r="BJ90" s="24" t="s">
        <v>80</v>
      </c>
      <c r="BK90" s="204">
        <f t="shared" si="9"/>
        <v>0</v>
      </c>
      <c r="BL90" s="24" t="s">
        <v>181</v>
      </c>
      <c r="BM90" s="24" t="s">
        <v>1347</v>
      </c>
    </row>
    <row r="91" spans="2:65" s="1" customFormat="1" ht="22.5" customHeight="1">
      <c r="B91" s="41"/>
      <c r="C91" s="193" t="s">
        <v>348</v>
      </c>
      <c r="D91" s="193" t="s">
        <v>176</v>
      </c>
      <c r="E91" s="194" t="s">
        <v>1348</v>
      </c>
      <c r="F91" s="195" t="s">
        <v>1349</v>
      </c>
      <c r="G91" s="196" t="s">
        <v>611</v>
      </c>
      <c r="H91" s="197">
        <v>116</v>
      </c>
      <c r="I91" s="198"/>
      <c r="J91" s="199">
        <f t="shared" si="0"/>
        <v>0</v>
      </c>
      <c r="K91" s="195" t="s">
        <v>21</v>
      </c>
      <c r="L91" s="61"/>
      <c r="M91" s="200" t="s">
        <v>21</v>
      </c>
      <c r="N91" s="201" t="s">
        <v>43</v>
      </c>
      <c r="O91" s="42"/>
      <c r="P91" s="202">
        <f t="shared" si="1"/>
        <v>0</v>
      </c>
      <c r="Q91" s="202">
        <v>0</v>
      </c>
      <c r="R91" s="202">
        <f t="shared" si="2"/>
        <v>0</v>
      </c>
      <c r="S91" s="202">
        <v>0</v>
      </c>
      <c r="T91" s="203">
        <f t="shared" si="3"/>
        <v>0</v>
      </c>
      <c r="AR91" s="24" t="s">
        <v>181</v>
      </c>
      <c r="AT91" s="24" t="s">
        <v>176</v>
      </c>
      <c r="AU91" s="24" t="s">
        <v>80</v>
      </c>
      <c r="AY91" s="24" t="s">
        <v>173</v>
      </c>
      <c r="BE91" s="204">
        <f t="shared" si="4"/>
        <v>0</v>
      </c>
      <c r="BF91" s="204">
        <f t="shared" si="5"/>
        <v>0</v>
      </c>
      <c r="BG91" s="204">
        <f t="shared" si="6"/>
        <v>0</v>
      </c>
      <c r="BH91" s="204">
        <f t="shared" si="7"/>
        <v>0</v>
      </c>
      <c r="BI91" s="204">
        <f t="shared" si="8"/>
        <v>0</v>
      </c>
      <c r="BJ91" s="24" t="s">
        <v>80</v>
      </c>
      <c r="BK91" s="204">
        <f t="shared" si="9"/>
        <v>0</v>
      </c>
      <c r="BL91" s="24" t="s">
        <v>181</v>
      </c>
      <c r="BM91" s="24" t="s">
        <v>1350</v>
      </c>
    </row>
    <row r="92" spans="2:63" s="10" customFormat="1" ht="37.35" customHeight="1">
      <c r="B92" s="176"/>
      <c r="C92" s="177"/>
      <c r="D92" s="190" t="s">
        <v>71</v>
      </c>
      <c r="E92" s="278" t="s">
        <v>1351</v>
      </c>
      <c r="F92" s="278" t="s">
        <v>1352</v>
      </c>
      <c r="G92" s="177"/>
      <c r="H92" s="177"/>
      <c r="I92" s="180"/>
      <c r="J92" s="279">
        <f>BK92</f>
        <v>0</v>
      </c>
      <c r="K92" s="177"/>
      <c r="L92" s="182"/>
      <c r="M92" s="183"/>
      <c r="N92" s="184"/>
      <c r="O92" s="184"/>
      <c r="P92" s="185">
        <f>SUM(P93:P101)</f>
        <v>0</v>
      </c>
      <c r="Q92" s="184"/>
      <c r="R92" s="185">
        <f>SUM(R93:R101)</f>
        <v>0</v>
      </c>
      <c r="S92" s="184"/>
      <c r="T92" s="186">
        <f>SUM(T93:T101)</f>
        <v>0</v>
      </c>
      <c r="AR92" s="187" t="s">
        <v>80</v>
      </c>
      <c r="AT92" s="188" t="s">
        <v>71</v>
      </c>
      <c r="AU92" s="188" t="s">
        <v>72</v>
      </c>
      <c r="AY92" s="187" t="s">
        <v>173</v>
      </c>
      <c r="BK92" s="189">
        <f>SUM(BK93:BK101)</f>
        <v>0</v>
      </c>
    </row>
    <row r="93" spans="2:65" s="1" customFormat="1" ht="22.5" customHeight="1">
      <c r="B93" s="41"/>
      <c r="C93" s="193" t="s">
        <v>376</v>
      </c>
      <c r="D93" s="193" t="s">
        <v>176</v>
      </c>
      <c r="E93" s="194" t="s">
        <v>1353</v>
      </c>
      <c r="F93" s="195" t="s">
        <v>1354</v>
      </c>
      <c r="G93" s="196" t="s">
        <v>611</v>
      </c>
      <c r="H93" s="197">
        <v>19</v>
      </c>
      <c r="I93" s="198"/>
      <c r="J93" s="199">
        <f aca="true" t="shared" si="10" ref="J93:J101">ROUND(I93*H93,2)</f>
        <v>0</v>
      </c>
      <c r="K93" s="195" t="s">
        <v>21</v>
      </c>
      <c r="L93" s="61"/>
      <c r="M93" s="200" t="s">
        <v>21</v>
      </c>
      <c r="N93" s="201" t="s">
        <v>43</v>
      </c>
      <c r="O93" s="42"/>
      <c r="P93" s="202">
        <f aca="true" t="shared" si="11" ref="P93:P101">O93*H93</f>
        <v>0</v>
      </c>
      <c r="Q93" s="202">
        <v>0</v>
      </c>
      <c r="R93" s="202">
        <f aca="true" t="shared" si="12" ref="R93:R101">Q93*H93</f>
        <v>0</v>
      </c>
      <c r="S93" s="202">
        <v>0</v>
      </c>
      <c r="T93" s="203">
        <f aca="true" t="shared" si="13" ref="T93:T101">S93*H93</f>
        <v>0</v>
      </c>
      <c r="AR93" s="24" t="s">
        <v>181</v>
      </c>
      <c r="AT93" s="24" t="s">
        <v>176</v>
      </c>
      <c r="AU93" s="24" t="s">
        <v>80</v>
      </c>
      <c r="AY93" s="24" t="s">
        <v>173</v>
      </c>
      <c r="BE93" s="204">
        <f aca="true" t="shared" si="14" ref="BE93:BE101">IF(N93="základní",J93,0)</f>
        <v>0</v>
      </c>
      <c r="BF93" s="204">
        <f aca="true" t="shared" si="15" ref="BF93:BF101">IF(N93="snížená",J93,0)</f>
        <v>0</v>
      </c>
      <c r="BG93" s="204">
        <f aca="true" t="shared" si="16" ref="BG93:BG101">IF(N93="zákl. přenesená",J93,0)</f>
        <v>0</v>
      </c>
      <c r="BH93" s="204">
        <f aca="true" t="shared" si="17" ref="BH93:BH101">IF(N93="sníž. přenesená",J93,0)</f>
        <v>0</v>
      </c>
      <c r="BI93" s="204">
        <f aca="true" t="shared" si="18" ref="BI93:BI101">IF(N93="nulová",J93,0)</f>
        <v>0</v>
      </c>
      <c r="BJ93" s="24" t="s">
        <v>80</v>
      </c>
      <c r="BK93" s="204">
        <f aca="true" t="shared" si="19" ref="BK93:BK101">ROUND(I93*H93,2)</f>
        <v>0</v>
      </c>
      <c r="BL93" s="24" t="s">
        <v>181</v>
      </c>
      <c r="BM93" s="24" t="s">
        <v>1355</v>
      </c>
    </row>
    <row r="94" spans="2:65" s="1" customFormat="1" ht="22.5" customHeight="1">
      <c r="B94" s="41"/>
      <c r="C94" s="193" t="s">
        <v>430</v>
      </c>
      <c r="D94" s="193" t="s">
        <v>176</v>
      </c>
      <c r="E94" s="194" t="s">
        <v>1356</v>
      </c>
      <c r="F94" s="195" t="s">
        <v>1357</v>
      </c>
      <c r="G94" s="196" t="s">
        <v>611</v>
      </c>
      <c r="H94" s="197">
        <v>101</v>
      </c>
      <c r="I94" s="198"/>
      <c r="J94" s="199">
        <f t="shared" si="10"/>
        <v>0</v>
      </c>
      <c r="K94" s="195" t="s">
        <v>21</v>
      </c>
      <c r="L94" s="61"/>
      <c r="M94" s="200" t="s">
        <v>21</v>
      </c>
      <c r="N94" s="201" t="s">
        <v>43</v>
      </c>
      <c r="O94" s="42"/>
      <c r="P94" s="202">
        <f t="shared" si="11"/>
        <v>0</v>
      </c>
      <c r="Q94" s="202">
        <v>0</v>
      </c>
      <c r="R94" s="202">
        <f t="shared" si="12"/>
        <v>0</v>
      </c>
      <c r="S94" s="202">
        <v>0</v>
      </c>
      <c r="T94" s="203">
        <f t="shared" si="13"/>
        <v>0</v>
      </c>
      <c r="AR94" s="24" t="s">
        <v>181</v>
      </c>
      <c r="AT94" s="24" t="s">
        <v>176</v>
      </c>
      <c r="AU94" s="24" t="s">
        <v>80</v>
      </c>
      <c r="AY94" s="24" t="s">
        <v>173</v>
      </c>
      <c r="BE94" s="204">
        <f t="shared" si="14"/>
        <v>0</v>
      </c>
      <c r="BF94" s="204">
        <f t="shared" si="15"/>
        <v>0</v>
      </c>
      <c r="BG94" s="204">
        <f t="shared" si="16"/>
        <v>0</v>
      </c>
      <c r="BH94" s="204">
        <f t="shared" si="17"/>
        <v>0</v>
      </c>
      <c r="BI94" s="204">
        <f t="shared" si="18"/>
        <v>0</v>
      </c>
      <c r="BJ94" s="24" t="s">
        <v>80</v>
      </c>
      <c r="BK94" s="204">
        <f t="shared" si="19"/>
        <v>0</v>
      </c>
      <c r="BL94" s="24" t="s">
        <v>181</v>
      </c>
      <c r="BM94" s="24" t="s">
        <v>1358</v>
      </c>
    </row>
    <row r="95" spans="2:65" s="1" customFormat="1" ht="22.5" customHeight="1">
      <c r="B95" s="41"/>
      <c r="C95" s="193" t="s">
        <v>443</v>
      </c>
      <c r="D95" s="193" t="s">
        <v>176</v>
      </c>
      <c r="E95" s="194" t="s">
        <v>1359</v>
      </c>
      <c r="F95" s="195" t="s">
        <v>1360</v>
      </c>
      <c r="G95" s="196" t="s">
        <v>611</v>
      </c>
      <c r="H95" s="197">
        <v>120</v>
      </c>
      <c r="I95" s="198"/>
      <c r="J95" s="199">
        <f t="shared" si="10"/>
        <v>0</v>
      </c>
      <c r="K95" s="195" t="s">
        <v>21</v>
      </c>
      <c r="L95" s="61"/>
      <c r="M95" s="200" t="s">
        <v>21</v>
      </c>
      <c r="N95" s="201" t="s">
        <v>43</v>
      </c>
      <c r="O95" s="42"/>
      <c r="P95" s="202">
        <f t="shared" si="11"/>
        <v>0</v>
      </c>
      <c r="Q95" s="202">
        <v>0</v>
      </c>
      <c r="R95" s="202">
        <f t="shared" si="12"/>
        <v>0</v>
      </c>
      <c r="S95" s="202">
        <v>0</v>
      </c>
      <c r="T95" s="203">
        <f t="shared" si="13"/>
        <v>0</v>
      </c>
      <c r="AR95" s="24" t="s">
        <v>181</v>
      </c>
      <c r="AT95" s="24" t="s">
        <v>176</v>
      </c>
      <c r="AU95" s="24" t="s">
        <v>80</v>
      </c>
      <c r="AY95" s="24" t="s">
        <v>173</v>
      </c>
      <c r="BE95" s="204">
        <f t="shared" si="14"/>
        <v>0</v>
      </c>
      <c r="BF95" s="204">
        <f t="shared" si="15"/>
        <v>0</v>
      </c>
      <c r="BG95" s="204">
        <f t="shared" si="16"/>
        <v>0</v>
      </c>
      <c r="BH95" s="204">
        <f t="shared" si="17"/>
        <v>0</v>
      </c>
      <c r="BI95" s="204">
        <f t="shared" si="18"/>
        <v>0</v>
      </c>
      <c r="BJ95" s="24" t="s">
        <v>80</v>
      </c>
      <c r="BK95" s="204">
        <f t="shared" si="19"/>
        <v>0</v>
      </c>
      <c r="BL95" s="24" t="s">
        <v>181</v>
      </c>
      <c r="BM95" s="24" t="s">
        <v>1361</v>
      </c>
    </row>
    <row r="96" spans="2:65" s="1" customFormat="1" ht="22.5" customHeight="1">
      <c r="B96" s="41"/>
      <c r="C96" s="193" t="s">
        <v>10</v>
      </c>
      <c r="D96" s="193" t="s">
        <v>176</v>
      </c>
      <c r="E96" s="194" t="s">
        <v>1362</v>
      </c>
      <c r="F96" s="195" t="s">
        <v>1363</v>
      </c>
      <c r="G96" s="196" t="s">
        <v>970</v>
      </c>
      <c r="H96" s="197">
        <v>18</v>
      </c>
      <c r="I96" s="198"/>
      <c r="J96" s="199">
        <f t="shared" si="10"/>
        <v>0</v>
      </c>
      <c r="K96" s="195" t="s">
        <v>21</v>
      </c>
      <c r="L96" s="61"/>
      <c r="M96" s="200" t="s">
        <v>21</v>
      </c>
      <c r="N96" s="201" t="s">
        <v>43</v>
      </c>
      <c r="O96" s="42"/>
      <c r="P96" s="202">
        <f t="shared" si="11"/>
        <v>0</v>
      </c>
      <c r="Q96" s="202">
        <v>0</v>
      </c>
      <c r="R96" s="202">
        <f t="shared" si="12"/>
        <v>0</v>
      </c>
      <c r="S96" s="202">
        <v>0</v>
      </c>
      <c r="T96" s="203">
        <f t="shared" si="13"/>
        <v>0</v>
      </c>
      <c r="AR96" s="24" t="s">
        <v>181</v>
      </c>
      <c r="AT96" s="24" t="s">
        <v>176</v>
      </c>
      <c r="AU96" s="24" t="s">
        <v>80</v>
      </c>
      <c r="AY96" s="24" t="s">
        <v>173</v>
      </c>
      <c r="BE96" s="204">
        <f t="shared" si="14"/>
        <v>0</v>
      </c>
      <c r="BF96" s="204">
        <f t="shared" si="15"/>
        <v>0</v>
      </c>
      <c r="BG96" s="204">
        <f t="shared" si="16"/>
        <v>0</v>
      </c>
      <c r="BH96" s="204">
        <f t="shared" si="17"/>
        <v>0</v>
      </c>
      <c r="BI96" s="204">
        <f t="shared" si="18"/>
        <v>0</v>
      </c>
      <c r="BJ96" s="24" t="s">
        <v>80</v>
      </c>
      <c r="BK96" s="204">
        <f t="shared" si="19"/>
        <v>0</v>
      </c>
      <c r="BL96" s="24" t="s">
        <v>181</v>
      </c>
      <c r="BM96" s="24" t="s">
        <v>1364</v>
      </c>
    </row>
    <row r="97" spans="2:65" s="1" customFormat="1" ht="22.5" customHeight="1">
      <c r="B97" s="41"/>
      <c r="C97" s="193" t="s">
        <v>465</v>
      </c>
      <c r="D97" s="193" t="s">
        <v>176</v>
      </c>
      <c r="E97" s="194" t="s">
        <v>1365</v>
      </c>
      <c r="F97" s="195" t="s">
        <v>1366</v>
      </c>
      <c r="G97" s="196" t="s">
        <v>970</v>
      </c>
      <c r="H97" s="197">
        <v>12</v>
      </c>
      <c r="I97" s="198"/>
      <c r="J97" s="199">
        <f t="shared" si="10"/>
        <v>0</v>
      </c>
      <c r="K97" s="195" t="s">
        <v>21</v>
      </c>
      <c r="L97" s="61"/>
      <c r="M97" s="200" t="s">
        <v>21</v>
      </c>
      <c r="N97" s="201" t="s">
        <v>43</v>
      </c>
      <c r="O97" s="42"/>
      <c r="P97" s="202">
        <f t="shared" si="11"/>
        <v>0</v>
      </c>
      <c r="Q97" s="202">
        <v>0</v>
      </c>
      <c r="R97" s="202">
        <f t="shared" si="12"/>
        <v>0</v>
      </c>
      <c r="S97" s="202">
        <v>0</v>
      </c>
      <c r="T97" s="203">
        <f t="shared" si="13"/>
        <v>0</v>
      </c>
      <c r="AR97" s="24" t="s">
        <v>181</v>
      </c>
      <c r="AT97" s="24" t="s">
        <v>176</v>
      </c>
      <c r="AU97" s="24" t="s">
        <v>80</v>
      </c>
      <c r="AY97" s="24" t="s">
        <v>173</v>
      </c>
      <c r="BE97" s="204">
        <f t="shared" si="14"/>
        <v>0</v>
      </c>
      <c r="BF97" s="204">
        <f t="shared" si="15"/>
        <v>0</v>
      </c>
      <c r="BG97" s="204">
        <f t="shared" si="16"/>
        <v>0</v>
      </c>
      <c r="BH97" s="204">
        <f t="shared" si="17"/>
        <v>0</v>
      </c>
      <c r="BI97" s="204">
        <f t="shared" si="18"/>
        <v>0</v>
      </c>
      <c r="BJ97" s="24" t="s">
        <v>80</v>
      </c>
      <c r="BK97" s="204">
        <f t="shared" si="19"/>
        <v>0</v>
      </c>
      <c r="BL97" s="24" t="s">
        <v>181</v>
      </c>
      <c r="BM97" s="24" t="s">
        <v>1367</v>
      </c>
    </row>
    <row r="98" spans="2:65" s="1" customFormat="1" ht="22.5" customHeight="1">
      <c r="B98" s="41"/>
      <c r="C98" s="193" t="s">
        <v>469</v>
      </c>
      <c r="D98" s="193" t="s">
        <v>176</v>
      </c>
      <c r="E98" s="194" t="s">
        <v>1368</v>
      </c>
      <c r="F98" s="195" t="s">
        <v>1369</v>
      </c>
      <c r="G98" s="196" t="s">
        <v>970</v>
      </c>
      <c r="H98" s="197">
        <v>12</v>
      </c>
      <c r="I98" s="198"/>
      <c r="J98" s="199">
        <f t="shared" si="10"/>
        <v>0</v>
      </c>
      <c r="K98" s="195" t="s">
        <v>21</v>
      </c>
      <c r="L98" s="61"/>
      <c r="M98" s="200" t="s">
        <v>21</v>
      </c>
      <c r="N98" s="201" t="s">
        <v>43</v>
      </c>
      <c r="O98" s="42"/>
      <c r="P98" s="202">
        <f t="shared" si="11"/>
        <v>0</v>
      </c>
      <c r="Q98" s="202">
        <v>0</v>
      </c>
      <c r="R98" s="202">
        <f t="shared" si="12"/>
        <v>0</v>
      </c>
      <c r="S98" s="202">
        <v>0</v>
      </c>
      <c r="T98" s="203">
        <f t="shared" si="13"/>
        <v>0</v>
      </c>
      <c r="AR98" s="24" t="s">
        <v>181</v>
      </c>
      <c r="AT98" s="24" t="s">
        <v>176</v>
      </c>
      <c r="AU98" s="24" t="s">
        <v>80</v>
      </c>
      <c r="AY98" s="24" t="s">
        <v>173</v>
      </c>
      <c r="BE98" s="204">
        <f t="shared" si="14"/>
        <v>0</v>
      </c>
      <c r="BF98" s="204">
        <f t="shared" si="15"/>
        <v>0</v>
      </c>
      <c r="BG98" s="204">
        <f t="shared" si="16"/>
        <v>0</v>
      </c>
      <c r="BH98" s="204">
        <f t="shared" si="17"/>
        <v>0</v>
      </c>
      <c r="BI98" s="204">
        <f t="shared" si="18"/>
        <v>0</v>
      </c>
      <c r="BJ98" s="24" t="s">
        <v>80</v>
      </c>
      <c r="BK98" s="204">
        <f t="shared" si="19"/>
        <v>0</v>
      </c>
      <c r="BL98" s="24" t="s">
        <v>181</v>
      </c>
      <c r="BM98" s="24" t="s">
        <v>1370</v>
      </c>
    </row>
    <row r="99" spans="2:65" s="1" customFormat="1" ht="22.5" customHeight="1">
      <c r="B99" s="41"/>
      <c r="C99" s="193" t="s">
        <v>474</v>
      </c>
      <c r="D99" s="193" t="s">
        <v>176</v>
      </c>
      <c r="E99" s="194" t="s">
        <v>1371</v>
      </c>
      <c r="F99" s="195" t="s">
        <v>1372</v>
      </c>
      <c r="G99" s="196" t="s">
        <v>611</v>
      </c>
      <c r="H99" s="197">
        <v>120</v>
      </c>
      <c r="I99" s="198"/>
      <c r="J99" s="199">
        <f t="shared" si="10"/>
        <v>0</v>
      </c>
      <c r="K99" s="195" t="s">
        <v>21</v>
      </c>
      <c r="L99" s="61"/>
      <c r="M99" s="200" t="s">
        <v>21</v>
      </c>
      <c r="N99" s="201" t="s">
        <v>43</v>
      </c>
      <c r="O99" s="42"/>
      <c r="P99" s="202">
        <f t="shared" si="11"/>
        <v>0</v>
      </c>
      <c r="Q99" s="202">
        <v>0</v>
      </c>
      <c r="R99" s="202">
        <f t="shared" si="12"/>
        <v>0</v>
      </c>
      <c r="S99" s="202">
        <v>0</v>
      </c>
      <c r="T99" s="203">
        <f t="shared" si="13"/>
        <v>0</v>
      </c>
      <c r="AR99" s="24" t="s">
        <v>181</v>
      </c>
      <c r="AT99" s="24" t="s">
        <v>176</v>
      </c>
      <c r="AU99" s="24" t="s">
        <v>80</v>
      </c>
      <c r="AY99" s="24" t="s">
        <v>173</v>
      </c>
      <c r="BE99" s="204">
        <f t="shared" si="14"/>
        <v>0</v>
      </c>
      <c r="BF99" s="204">
        <f t="shared" si="15"/>
        <v>0</v>
      </c>
      <c r="BG99" s="204">
        <f t="shared" si="16"/>
        <v>0</v>
      </c>
      <c r="BH99" s="204">
        <f t="shared" si="17"/>
        <v>0</v>
      </c>
      <c r="BI99" s="204">
        <f t="shared" si="18"/>
        <v>0</v>
      </c>
      <c r="BJ99" s="24" t="s">
        <v>80</v>
      </c>
      <c r="BK99" s="204">
        <f t="shared" si="19"/>
        <v>0</v>
      </c>
      <c r="BL99" s="24" t="s">
        <v>181</v>
      </c>
      <c r="BM99" s="24" t="s">
        <v>1373</v>
      </c>
    </row>
    <row r="100" spans="2:65" s="1" customFormat="1" ht="22.5" customHeight="1">
      <c r="B100" s="41"/>
      <c r="C100" s="193" t="s">
        <v>481</v>
      </c>
      <c r="D100" s="193" t="s">
        <v>176</v>
      </c>
      <c r="E100" s="194" t="s">
        <v>1374</v>
      </c>
      <c r="F100" s="195" t="s">
        <v>1375</v>
      </c>
      <c r="G100" s="196" t="s">
        <v>611</v>
      </c>
      <c r="H100" s="197">
        <v>120</v>
      </c>
      <c r="I100" s="198"/>
      <c r="J100" s="199">
        <f t="shared" si="10"/>
        <v>0</v>
      </c>
      <c r="K100" s="195" t="s">
        <v>21</v>
      </c>
      <c r="L100" s="61"/>
      <c r="M100" s="200" t="s">
        <v>21</v>
      </c>
      <c r="N100" s="201" t="s">
        <v>43</v>
      </c>
      <c r="O100" s="42"/>
      <c r="P100" s="202">
        <f t="shared" si="11"/>
        <v>0</v>
      </c>
      <c r="Q100" s="202">
        <v>0</v>
      </c>
      <c r="R100" s="202">
        <f t="shared" si="12"/>
        <v>0</v>
      </c>
      <c r="S100" s="202">
        <v>0</v>
      </c>
      <c r="T100" s="203">
        <f t="shared" si="13"/>
        <v>0</v>
      </c>
      <c r="AR100" s="24" t="s">
        <v>181</v>
      </c>
      <c r="AT100" s="24" t="s">
        <v>176</v>
      </c>
      <c r="AU100" s="24" t="s">
        <v>80</v>
      </c>
      <c r="AY100" s="24" t="s">
        <v>173</v>
      </c>
      <c r="BE100" s="204">
        <f t="shared" si="14"/>
        <v>0</v>
      </c>
      <c r="BF100" s="204">
        <f t="shared" si="15"/>
        <v>0</v>
      </c>
      <c r="BG100" s="204">
        <f t="shared" si="16"/>
        <v>0</v>
      </c>
      <c r="BH100" s="204">
        <f t="shared" si="17"/>
        <v>0</v>
      </c>
      <c r="BI100" s="204">
        <f t="shared" si="18"/>
        <v>0</v>
      </c>
      <c r="BJ100" s="24" t="s">
        <v>80</v>
      </c>
      <c r="BK100" s="204">
        <f t="shared" si="19"/>
        <v>0</v>
      </c>
      <c r="BL100" s="24" t="s">
        <v>181</v>
      </c>
      <c r="BM100" s="24" t="s">
        <v>1376</v>
      </c>
    </row>
    <row r="101" spans="2:65" s="1" customFormat="1" ht="22.5" customHeight="1">
      <c r="B101" s="41"/>
      <c r="C101" s="193" t="s">
        <v>494</v>
      </c>
      <c r="D101" s="193" t="s">
        <v>176</v>
      </c>
      <c r="E101" s="194" t="s">
        <v>1377</v>
      </c>
      <c r="F101" s="195" t="s">
        <v>1378</v>
      </c>
      <c r="G101" s="196" t="s">
        <v>970</v>
      </c>
      <c r="H101" s="197">
        <v>6</v>
      </c>
      <c r="I101" s="198"/>
      <c r="J101" s="199">
        <f t="shared" si="10"/>
        <v>0</v>
      </c>
      <c r="K101" s="195" t="s">
        <v>21</v>
      </c>
      <c r="L101" s="61"/>
      <c r="M101" s="200" t="s">
        <v>21</v>
      </c>
      <c r="N101" s="201" t="s">
        <v>43</v>
      </c>
      <c r="O101" s="42"/>
      <c r="P101" s="202">
        <f t="shared" si="11"/>
        <v>0</v>
      </c>
      <c r="Q101" s="202">
        <v>0</v>
      </c>
      <c r="R101" s="202">
        <f t="shared" si="12"/>
        <v>0</v>
      </c>
      <c r="S101" s="202">
        <v>0</v>
      </c>
      <c r="T101" s="203">
        <f t="shared" si="13"/>
        <v>0</v>
      </c>
      <c r="AR101" s="24" t="s">
        <v>181</v>
      </c>
      <c r="AT101" s="24" t="s">
        <v>176</v>
      </c>
      <c r="AU101" s="24" t="s">
        <v>80</v>
      </c>
      <c r="AY101" s="24" t="s">
        <v>173</v>
      </c>
      <c r="BE101" s="204">
        <f t="shared" si="14"/>
        <v>0</v>
      </c>
      <c r="BF101" s="204">
        <f t="shared" si="15"/>
        <v>0</v>
      </c>
      <c r="BG101" s="204">
        <f t="shared" si="16"/>
        <v>0</v>
      </c>
      <c r="BH101" s="204">
        <f t="shared" si="17"/>
        <v>0</v>
      </c>
      <c r="BI101" s="204">
        <f t="shared" si="18"/>
        <v>0</v>
      </c>
      <c r="BJ101" s="24" t="s">
        <v>80</v>
      </c>
      <c r="BK101" s="204">
        <f t="shared" si="19"/>
        <v>0</v>
      </c>
      <c r="BL101" s="24" t="s">
        <v>181</v>
      </c>
      <c r="BM101" s="24" t="s">
        <v>1379</v>
      </c>
    </row>
    <row r="102" spans="2:63" s="10" customFormat="1" ht="37.35" customHeight="1">
      <c r="B102" s="176"/>
      <c r="C102" s="177"/>
      <c r="D102" s="190" t="s">
        <v>71</v>
      </c>
      <c r="E102" s="278" t="s">
        <v>1380</v>
      </c>
      <c r="F102" s="278" t="s">
        <v>1381</v>
      </c>
      <c r="G102" s="177"/>
      <c r="H102" s="177"/>
      <c r="I102" s="180"/>
      <c r="J102" s="279">
        <f>BK102</f>
        <v>0</v>
      </c>
      <c r="K102" s="177"/>
      <c r="L102" s="182"/>
      <c r="M102" s="183"/>
      <c r="N102" s="184"/>
      <c r="O102" s="184"/>
      <c r="P102" s="185">
        <f>SUM(P103:P113)</f>
        <v>0</v>
      </c>
      <c r="Q102" s="184"/>
      <c r="R102" s="185">
        <f>SUM(R103:R113)</f>
        <v>0</v>
      </c>
      <c r="S102" s="184"/>
      <c r="T102" s="186">
        <f>SUM(T103:T113)</f>
        <v>0</v>
      </c>
      <c r="AR102" s="187" t="s">
        <v>80</v>
      </c>
      <c r="AT102" s="188" t="s">
        <v>71</v>
      </c>
      <c r="AU102" s="188" t="s">
        <v>72</v>
      </c>
      <c r="AY102" s="187" t="s">
        <v>173</v>
      </c>
      <c r="BK102" s="189">
        <f>SUM(BK103:BK113)</f>
        <v>0</v>
      </c>
    </row>
    <row r="103" spans="2:65" s="1" customFormat="1" ht="22.5" customHeight="1">
      <c r="B103" s="41"/>
      <c r="C103" s="193" t="s">
        <v>9</v>
      </c>
      <c r="D103" s="193" t="s">
        <v>176</v>
      </c>
      <c r="E103" s="194" t="s">
        <v>1382</v>
      </c>
      <c r="F103" s="195" t="s">
        <v>1383</v>
      </c>
      <c r="G103" s="196" t="s">
        <v>970</v>
      </c>
      <c r="H103" s="197">
        <v>1</v>
      </c>
      <c r="I103" s="198"/>
      <c r="J103" s="199">
        <f aca="true" t="shared" si="20" ref="J103:J113">ROUND(I103*H103,2)</f>
        <v>0</v>
      </c>
      <c r="K103" s="195" t="s">
        <v>21</v>
      </c>
      <c r="L103" s="61"/>
      <c r="M103" s="200" t="s">
        <v>21</v>
      </c>
      <c r="N103" s="201" t="s">
        <v>43</v>
      </c>
      <c r="O103" s="42"/>
      <c r="P103" s="202">
        <f aca="true" t="shared" si="21" ref="P103:P113">O103*H103</f>
        <v>0</v>
      </c>
      <c r="Q103" s="202">
        <v>0</v>
      </c>
      <c r="R103" s="202">
        <f aca="true" t="shared" si="22" ref="R103:R113">Q103*H103</f>
        <v>0</v>
      </c>
      <c r="S103" s="202">
        <v>0</v>
      </c>
      <c r="T103" s="203">
        <f aca="true" t="shared" si="23" ref="T103:T113">S103*H103</f>
        <v>0</v>
      </c>
      <c r="AR103" s="24" t="s">
        <v>181</v>
      </c>
      <c r="AT103" s="24" t="s">
        <v>176</v>
      </c>
      <c r="AU103" s="24" t="s">
        <v>80</v>
      </c>
      <c r="AY103" s="24" t="s">
        <v>173</v>
      </c>
      <c r="BE103" s="204">
        <f aca="true" t="shared" si="24" ref="BE103:BE113">IF(N103="základní",J103,0)</f>
        <v>0</v>
      </c>
      <c r="BF103" s="204">
        <f aca="true" t="shared" si="25" ref="BF103:BF113">IF(N103="snížená",J103,0)</f>
        <v>0</v>
      </c>
      <c r="BG103" s="204">
        <f aca="true" t="shared" si="26" ref="BG103:BG113">IF(N103="zákl. přenesená",J103,0)</f>
        <v>0</v>
      </c>
      <c r="BH103" s="204">
        <f aca="true" t="shared" si="27" ref="BH103:BH113">IF(N103="sníž. přenesená",J103,0)</f>
        <v>0</v>
      </c>
      <c r="BI103" s="204">
        <f aca="true" t="shared" si="28" ref="BI103:BI113">IF(N103="nulová",J103,0)</f>
        <v>0</v>
      </c>
      <c r="BJ103" s="24" t="s">
        <v>80</v>
      </c>
      <c r="BK103" s="204">
        <f aca="true" t="shared" si="29" ref="BK103:BK113">ROUND(I103*H103,2)</f>
        <v>0</v>
      </c>
      <c r="BL103" s="24" t="s">
        <v>181</v>
      </c>
      <c r="BM103" s="24" t="s">
        <v>1384</v>
      </c>
    </row>
    <row r="104" spans="2:65" s="1" customFormat="1" ht="22.5" customHeight="1">
      <c r="B104" s="41"/>
      <c r="C104" s="193" t="s">
        <v>510</v>
      </c>
      <c r="D104" s="193" t="s">
        <v>176</v>
      </c>
      <c r="E104" s="194" t="s">
        <v>1385</v>
      </c>
      <c r="F104" s="195" t="s">
        <v>1386</v>
      </c>
      <c r="G104" s="196" t="s">
        <v>970</v>
      </c>
      <c r="H104" s="197">
        <v>1</v>
      </c>
      <c r="I104" s="198"/>
      <c r="J104" s="199">
        <f t="shared" si="20"/>
        <v>0</v>
      </c>
      <c r="K104" s="195" t="s">
        <v>21</v>
      </c>
      <c r="L104" s="61"/>
      <c r="M104" s="200" t="s">
        <v>21</v>
      </c>
      <c r="N104" s="201" t="s">
        <v>43</v>
      </c>
      <c r="O104" s="42"/>
      <c r="P104" s="202">
        <f t="shared" si="21"/>
        <v>0</v>
      </c>
      <c r="Q104" s="202">
        <v>0</v>
      </c>
      <c r="R104" s="202">
        <f t="shared" si="22"/>
        <v>0</v>
      </c>
      <c r="S104" s="202">
        <v>0</v>
      </c>
      <c r="T104" s="203">
        <f t="shared" si="23"/>
        <v>0</v>
      </c>
      <c r="AR104" s="24" t="s">
        <v>181</v>
      </c>
      <c r="AT104" s="24" t="s">
        <v>176</v>
      </c>
      <c r="AU104" s="24" t="s">
        <v>80</v>
      </c>
      <c r="AY104" s="24" t="s">
        <v>173</v>
      </c>
      <c r="BE104" s="204">
        <f t="shared" si="24"/>
        <v>0</v>
      </c>
      <c r="BF104" s="204">
        <f t="shared" si="25"/>
        <v>0</v>
      </c>
      <c r="BG104" s="204">
        <f t="shared" si="26"/>
        <v>0</v>
      </c>
      <c r="BH104" s="204">
        <f t="shared" si="27"/>
        <v>0</v>
      </c>
      <c r="BI104" s="204">
        <f t="shared" si="28"/>
        <v>0</v>
      </c>
      <c r="BJ104" s="24" t="s">
        <v>80</v>
      </c>
      <c r="BK104" s="204">
        <f t="shared" si="29"/>
        <v>0</v>
      </c>
      <c r="BL104" s="24" t="s">
        <v>181</v>
      </c>
      <c r="BM104" s="24" t="s">
        <v>1387</v>
      </c>
    </row>
    <row r="105" spans="2:65" s="1" customFormat="1" ht="22.5" customHeight="1">
      <c r="B105" s="41"/>
      <c r="C105" s="193" t="s">
        <v>516</v>
      </c>
      <c r="D105" s="193" t="s">
        <v>176</v>
      </c>
      <c r="E105" s="194" t="s">
        <v>1388</v>
      </c>
      <c r="F105" s="195" t="s">
        <v>1389</v>
      </c>
      <c r="G105" s="196" t="s">
        <v>970</v>
      </c>
      <c r="H105" s="197">
        <v>1</v>
      </c>
      <c r="I105" s="198"/>
      <c r="J105" s="199">
        <f t="shared" si="20"/>
        <v>0</v>
      </c>
      <c r="K105" s="195" t="s">
        <v>21</v>
      </c>
      <c r="L105" s="61"/>
      <c r="M105" s="200" t="s">
        <v>21</v>
      </c>
      <c r="N105" s="201" t="s">
        <v>43</v>
      </c>
      <c r="O105" s="42"/>
      <c r="P105" s="202">
        <f t="shared" si="21"/>
        <v>0</v>
      </c>
      <c r="Q105" s="202">
        <v>0</v>
      </c>
      <c r="R105" s="202">
        <f t="shared" si="22"/>
        <v>0</v>
      </c>
      <c r="S105" s="202">
        <v>0</v>
      </c>
      <c r="T105" s="203">
        <f t="shared" si="23"/>
        <v>0</v>
      </c>
      <c r="AR105" s="24" t="s">
        <v>181</v>
      </c>
      <c r="AT105" s="24" t="s">
        <v>176</v>
      </c>
      <c r="AU105" s="24" t="s">
        <v>80</v>
      </c>
      <c r="AY105" s="24" t="s">
        <v>173</v>
      </c>
      <c r="BE105" s="204">
        <f t="shared" si="24"/>
        <v>0</v>
      </c>
      <c r="BF105" s="204">
        <f t="shared" si="25"/>
        <v>0</v>
      </c>
      <c r="BG105" s="204">
        <f t="shared" si="26"/>
        <v>0</v>
      </c>
      <c r="BH105" s="204">
        <f t="shared" si="27"/>
        <v>0</v>
      </c>
      <c r="BI105" s="204">
        <f t="shared" si="28"/>
        <v>0</v>
      </c>
      <c r="BJ105" s="24" t="s">
        <v>80</v>
      </c>
      <c r="BK105" s="204">
        <f t="shared" si="29"/>
        <v>0</v>
      </c>
      <c r="BL105" s="24" t="s">
        <v>181</v>
      </c>
      <c r="BM105" s="24" t="s">
        <v>1390</v>
      </c>
    </row>
    <row r="106" spans="2:65" s="1" customFormat="1" ht="22.5" customHeight="1">
      <c r="B106" s="41"/>
      <c r="C106" s="193" t="s">
        <v>522</v>
      </c>
      <c r="D106" s="193" t="s">
        <v>176</v>
      </c>
      <c r="E106" s="194" t="s">
        <v>1391</v>
      </c>
      <c r="F106" s="195" t="s">
        <v>1392</v>
      </c>
      <c r="G106" s="196" t="s">
        <v>970</v>
      </c>
      <c r="H106" s="197">
        <v>1</v>
      </c>
      <c r="I106" s="198"/>
      <c r="J106" s="199">
        <f t="shared" si="20"/>
        <v>0</v>
      </c>
      <c r="K106" s="195" t="s">
        <v>21</v>
      </c>
      <c r="L106" s="61"/>
      <c r="M106" s="200" t="s">
        <v>21</v>
      </c>
      <c r="N106" s="201" t="s">
        <v>43</v>
      </c>
      <c r="O106" s="42"/>
      <c r="P106" s="202">
        <f t="shared" si="21"/>
        <v>0</v>
      </c>
      <c r="Q106" s="202">
        <v>0</v>
      </c>
      <c r="R106" s="202">
        <f t="shared" si="22"/>
        <v>0</v>
      </c>
      <c r="S106" s="202">
        <v>0</v>
      </c>
      <c r="T106" s="203">
        <f t="shared" si="23"/>
        <v>0</v>
      </c>
      <c r="AR106" s="24" t="s">
        <v>181</v>
      </c>
      <c r="AT106" s="24" t="s">
        <v>176</v>
      </c>
      <c r="AU106" s="24" t="s">
        <v>80</v>
      </c>
      <c r="AY106" s="24" t="s">
        <v>173</v>
      </c>
      <c r="BE106" s="204">
        <f t="shared" si="24"/>
        <v>0</v>
      </c>
      <c r="BF106" s="204">
        <f t="shared" si="25"/>
        <v>0</v>
      </c>
      <c r="BG106" s="204">
        <f t="shared" si="26"/>
        <v>0</v>
      </c>
      <c r="BH106" s="204">
        <f t="shared" si="27"/>
        <v>0</v>
      </c>
      <c r="BI106" s="204">
        <f t="shared" si="28"/>
        <v>0</v>
      </c>
      <c r="BJ106" s="24" t="s">
        <v>80</v>
      </c>
      <c r="BK106" s="204">
        <f t="shared" si="29"/>
        <v>0</v>
      </c>
      <c r="BL106" s="24" t="s">
        <v>181</v>
      </c>
      <c r="BM106" s="24" t="s">
        <v>1393</v>
      </c>
    </row>
    <row r="107" spans="2:65" s="1" customFormat="1" ht="22.5" customHeight="1">
      <c r="B107" s="41"/>
      <c r="C107" s="193" t="s">
        <v>548</v>
      </c>
      <c r="D107" s="193" t="s">
        <v>176</v>
      </c>
      <c r="E107" s="194" t="s">
        <v>1394</v>
      </c>
      <c r="F107" s="195" t="s">
        <v>1395</v>
      </c>
      <c r="G107" s="196" t="s">
        <v>970</v>
      </c>
      <c r="H107" s="197">
        <v>1</v>
      </c>
      <c r="I107" s="198"/>
      <c r="J107" s="199">
        <f t="shared" si="20"/>
        <v>0</v>
      </c>
      <c r="K107" s="195" t="s">
        <v>21</v>
      </c>
      <c r="L107" s="61"/>
      <c r="M107" s="200" t="s">
        <v>21</v>
      </c>
      <c r="N107" s="201" t="s">
        <v>43</v>
      </c>
      <c r="O107" s="42"/>
      <c r="P107" s="202">
        <f t="shared" si="21"/>
        <v>0</v>
      </c>
      <c r="Q107" s="202">
        <v>0</v>
      </c>
      <c r="R107" s="202">
        <f t="shared" si="22"/>
        <v>0</v>
      </c>
      <c r="S107" s="202">
        <v>0</v>
      </c>
      <c r="T107" s="203">
        <f t="shared" si="23"/>
        <v>0</v>
      </c>
      <c r="AR107" s="24" t="s">
        <v>181</v>
      </c>
      <c r="AT107" s="24" t="s">
        <v>176</v>
      </c>
      <c r="AU107" s="24" t="s">
        <v>80</v>
      </c>
      <c r="AY107" s="24" t="s">
        <v>173</v>
      </c>
      <c r="BE107" s="204">
        <f t="shared" si="24"/>
        <v>0</v>
      </c>
      <c r="BF107" s="204">
        <f t="shared" si="25"/>
        <v>0</v>
      </c>
      <c r="BG107" s="204">
        <f t="shared" si="26"/>
        <v>0</v>
      </c>
      <c r="BH107" s="204">
        <f t="shared" si="27"/>
        <v>0</v>
      </c>
      <c r="BI107" s="204">
        <f t="shared" si="28"/>
        <v>0</v>
      </c>
      <c r="BJ107" s="24" t="s">
        <v>80</v>
      </c>
      <c r="BK107" s="204">
        <f t="shared" si="29"/>
        <v>0</v>
      </c>
      <c r="BL107" s="24" t="s">
        <v>181</v>
      </c>
      <c r="BM107" s="24" t="s">
        <v>1396</v>
      </c>
    </row>
    <row r="108" spans="2:65" s="1" customFormat="1" ht="22.5" customHeight="1">
      <c r="B108" s="41"/>
      <c r="C108" s="193" t="s">
        <v>558</v>
      </c>
      <c r="D108" s="193" t="s">
        <v>176</v>
      </c>
      <c r="E108" s="194" t="s">
        <v>1397</v>
      </c>
      <c r="F108" s="195" t="s">
        <v>1398</v>
      </c>
      <c r="G108" s="196" t="s">
        <v>970</v>
      </c>
      <c r="H108" s="197">
        <v>1</v>
      </c>
      <c r="I108" s="198"/>
      <c r="J108" s="199">
        <f t="shared" si="20"/>
        <v>0</v>
      </c>
      <c r="K108" s="195" t="s">
        <v>21</v>
      </c>
      <c r="L108" s="61"/>
      <c r="M108" s="200" t="s">
        <v>21</v>
      </c>
      <c r="N108" s="201" t="s">
        <v>43</v>
      </c>
      <c r="O108" s="42"/>
      <c r="P108" s="202">
        <f t="shared" si="21"/>
        <v>0</v>
      </c>
      <c r="Q108" s="202">
        <v>0</v>
      </c>
      <c r="R108" s="202">
        <f t="shared" si="22"/>
        <v>0</v>
      </c>
      <c r="S108" s="202">
        <v>0</v>
      </c>
      <c r="T108" s="203">
        <f t="shared" si="23"/>
        <v>0</v>
      </c>
      <c r="AR108" s="24" t="s">
        <v>181</v>
      </c>
      <c r="AT108" s="24" t="s">
        <v>176</v>
      </c>
      <c r="AU108" s="24" t="s">
        <v>80</v>
      </c>
      <c r="AY108" s="24" t="s">
        <v>173</v>
      </c>
      <c r="BE108" s="204">
        <f t="shared" si="24"/>
        <v>0</v>
      </c>
      <c r="BF108" s="204">
        <f t="shared" si="25"/>
        <v>0</v>
      </c>
      <c r="BG108" s="204">
        <f t="shared" si="26"/>
        <v>0</v>
      </c>
      <c r="BH108" s="204">
        <f t="shared" si="27"/>
        <v>0</v>
      </c>
      <c r="BI108" s="204">
        <f t="shared" si="28"/>
        <v>0</v>
      </c>
      <c r="BJ108" s="24" t="s">
        <v>80</v>
      </c>
      <c r="BK108" s="204">
        <f t="shared" si="29"/>
        <v>0</v>
      </c>
      <c r="BL108" s="24" t="s">
        <v>181</v>
      </c>
      <c r="BM108" s="24" t="s">
        <v>1399</v>
      </c>
    </row>
    <row r="109" spans="2:65" s="1" customFormat="1" ht="22.5" customHeight="1">
      <c r="B109" s="41"/>
      <c r="C109" s="193" t="s">
        <v>568</v>
      </c>
      <c r="D109" s="193" t="s">
        <v>176</v>
      </c>
      <c r="E109" s="194" t="s">
        <v>1400</v>
      </c>
      <c r="F109" s="195" t="s">
        <v>1401</v>
      </c>
      <c r="G109" s="196" t="s">
        <v>970</v>
      </c>
      <c r="H109" s="197">
        <v>1</v>
      </c>
      <c r="I109" s="198"/>
      <c r="J109" s="199">
        <f t="shared" si="20"/>
        <v>0</v>
      </c>
      <c r="K109" s="195" t="s">
        <v>21</v>
      </c>
      <c r="L109" s="61"/>
      <c r="M109" s="200" t="s">
        <v>21</v>
      </c>
      <c r="N109" s="201" t="s">
        <v>43</v>
      </c>
      <c r="O109" s="42"/>
      <c r="P109" s="202">
        <f t="shared" si="21"/>
        <v>0</v>
      </c>
      <c r="Q109" s="202">
        <v>0</v>
      </c>
      <c r="R109" s="202">
        <f t="shared" si="22"/>
        <v>0</v>
      </c>
      <c r="S109" s="202">
        <v>0</v>
      </c>
      <c r="T109" s="203">
        <f t="shared" si="23"/>
        <v>0</v>
      </c>
      <c r="AR109" s="24" t="s">
        <v>181</v>
      </c>
      <c r="AT109" s="24" t="s">
        <v>176</v>
      </c>
      <c r="AU109" s="24" t="s">
        <v>80</v>
      </c>
      <c r="AY109" s="24" t="s">
        <v>173</v>
      </c>
      <c r="BE109" s="204">
        <f t="shared" si="24"/>
        <v>0</v>
      </c>
      <c r="BF109" s="204">
        <f t="shared" si="25"/>
        <v>0</v>
      </c>
      <c r="BG109" s="204">
        <f t="shared" si="26"/>
        <v>0</v>
      </c>
      <c r="BH109" s="204">
        <f t="shared" si="27"/>
        <v>0</v>
      </c>
      <c r="BI109" s="204">
        <f t="shared" si="28"/>
        <v>0</v>
      </c>
      <c r="BJ109" s="24" t="s">
        <v>80</v>
      </c>
      <c r="BK109" s="204">
        <f t="shared" si="29"/>
        <v>0</v>
      </c>
      <c r="BL109" s="24" t="s">
        <v>181</v>
      </c>
      <c r="BM109" s="24" t="s">
        <v>1402</v>
      </c>
    </row>
    <row r="110" spans="2:65" s="1" customFormat="1" ht="22.5" customHeight="1">
      <c r="B110" s="41"/>
      <c r="C110" s="193" t="s">
        <v>574</v>
      </c>
      <c r="D110" s="193" t="s">
        <v>176</v>
      </c>
      <c r="E110" s="194" t="s">
        <v>1403</v>
      </c>
      <c r="F110" s="195" t="s">
        <v>1404</v>
      </c>
      <c r="G110" s="196" t="s">
        <v>21</v>
      </c>
      <c r="H110" s="197">
        <v>1</v>
      </c>
      <c r="I110" s="198"/>
      <c r="J110" s="199">
        <f t="shared" si="20"/>
        <v>0</v>
      </c>
      <c r="K110" s="195" t="s">
        <v>21</v>
      </c>
      <c r="L110" s="61"/>
      <c r="M110" s="200" t="s">
        <v>21</v>
      </c>
      <c r="N110" s="201" t="s">
        <v>43</v>
      </c>
      <c r="O110" s="42"/>
      <c r="P110" s="202">
        <f t="shared" si="21"/>
        <v>0</v>
      </c>
      <c r="Q110" s="202">
        <v>0</v>
      </c>
      <c r="R110" s="202">
        <f t="shared" si="22"/>
        <v>0</v>
      </c>
      <c r="S110" s="202">
        <v>0</v>
      </c>
      <c r="T110" s="203">
        <f t="shared" si="23"/>
        <v>0</v>
      </c>
      <c r="AR110" s="24" t="s">
        <v>181</v>
      </c>
      <c r="AT110" s="24" t="s">
        <v>176</v>
      </c>
      <c r="AU110" s="24" t="s">
        <v>80</v>
      </c>
      <c r="AY110" s="24" t="s">
        <v>173</v>
      </c>
      <c r="BE110" s="204">
        <f t="shared" si="24"/>
        <v>0</v>
      </c>
      <c r="BF110" s="204">
        <f t="shared" si="25"/>
        <v>0</v>
      </c>
      <c r="BG110" s="204">
        <f t="shared" si="26"/>
        <v>0</v>
      </c>
      <c r="BH110" s="204">
        <f t="shared" si="27"/>
        <v>0</v>
      </c>
      <c r="BI110" s="204">
        <f t="shared" si="28"/>
        <v>0</v>
      </c>
      <c r="BJ110" s="24" t="s">
        <v>80</v>
      </c>
      <c r="BK110" s="204">
        <f t="shared" si="29"/>
        <v>0</v>
      </c>
      <c r="BL110" s="24" t="s">
        <v>181</v>
      </c>
      <c r="BM110" s="24" t="s">
        <v>1405</v>
      </c>
    </row>
    <row r="111" spans="2:65" s="1" customFormat="1" ht="22.5" customHeight="1">
      <c r="B111" s="41"/>
      <c r="C111" s="193" t="s">
        <v>577</v>
      </c>
      <c r="D111" s="193" t="s">
        <v>176</v>
      </c>
      <c r="E111" s="194" t="s">
        <v>1406</v>
      </c>
      <c r="F111" s="195" t="s">
        <v>1407</v>
      </c>
      <c r="G111" s="196" t="s">
        <v>970</v>
      </c>
      <c r="H111" s="197">
        <v>1</v>
      </c>
      <c r="I111" s="198"/>
      <c r="J111" s="199">
        <f t="shared" si="20"/>
        <v>0</v>
      </c>
      <c r="K111" s="195" t="s">
        <v>21</v>
      </c>
      <c r="L111" s="61"/>
      <c r="M111" s="200" t="s">
        <v>21</v>
      </c>
      <c r="N111" s="201" t="s">
        <v>43</v>
      </c>
      <c r="O111" s="42"/>
      <c r="P111" s="202">
        <f t="shared" si="21"/>
        <v>0</v>
      </c>
      <c r="Q111" s="202">
        <v>0</v>
      </c>
      <c r="R111" s="202">
        <f t="shared" si="22"/>
        <v>0</v>
      </c>
      <c r="S111" s="202">
        <v>0</v>
      </c>
      <c r="T111" s="203">
        <f t="shared" si="23"/>
        <v>0</v>
      </c>
      <c r="AR111" s="24" t="s">
        <v>181</v>
      </c>
      <c r="AT111" s="24" t="s">
        <v>176</v>
      </c>
      <c r="AU111" s="24" t="s">
        <v>80</v>
      </c>
      <c r="AY111" s="24" t="s">
        <v>173</v>
      </c>
      <c r="BE111" s="204">
        <f t="shared" si="24"/>
        <v>0</v>
      </c>
      <c r="BF111" s="204">
        <f t="shared" si="25"/>
        <v>0</v>
      </c>
      <c r="BG111" s="204">
        <f t="shared" si="26"/>
        <v>0</v>
      </c>
      <c r="BH111" s="204">
        <f t="shared" si="27"/>
        <v>0</v>
      </c>
      <c r="BI111" s="204">
        <f t="shared" si="28"/>
        <v>0</v>
      </c>
      <c r="BJ111" s="24" t="s">
        <v>80</v>
      </c>
      <c r="BK111" s="204">
        <f t="shared" si="29"/>
        <v>0</v>
      </c>
      <c r="BL111" s="24" t="s">
        <v>181</v>
      </c>
      <c r="BM111" s="24" t="s">
        <v>1408</v>
      </c>
    </row>
    <row r="112" spans="2:65" s="1" customFormat="1" ht="22.5" customHeight="1">
      <c r="B112" s="41"/>
      <c r="C112" s="193" t="s">
        <v>583</v>
      </c>
      <c r="D112" s="193" t="s">
        <v>176</v>
      </c>
      <c r="E112" s="194" t="s">
        <v>1409</v>
      </c>
      <c r="F112" s="195" t="s">
        <v>1398</v>
      </c>
      <c r="G112" s="196" t="s">
        <v>970</v>
      </c>
      <c r="H112" s="197">
        <v>1</v>
      </c>
      <c r="I112" s="198"/>
      <c r="J112" s="199">
        <f t="shared" si="20"/>
        <v>0</v>
      </c>
      <c r="K112" s="195" t="s">
        <v>21</v>
      </c>
      <c r="L112" s="61"/>
      <c r="M112" s="200" t="s">
        <v>21</v>
      </c>
      <c r="N112" s="201" t="s">
        <v>43</v>
      </c>
      <c r="O112" s="42"/>
      <c r="P112" s="202">
        <f t="shared" si="21"/>
        <v>0</v>
      </c>
      <c r="Q112" s="202">
        <v>0</v>
      </c>
      <c r="R112" s="202">
        <f t="shared" si="22"/>
        <v>0</v>
      </c>
      <c r="S112" s="202">
        <v>0</v>
      </c>
      <c r="T112" s="203">
        <f t="shared" si="23"/>
        <v>0</v>
      </c>
      <c r="AR112" s="24" t="s">
        <v>181</v>
      </c>
      <c r="AT112" s="24" t="s">
        <v>176</v>
      </c>
      <c r="AU112" s="24" t="s">
        <v>80</v>
      </c>
      <c r="AY112" s="24" t="s">
        <v>173</v>
      </c>
      <c r="BE112" s="204">
        <f t="shared" si="24"/>
        <v>0</v>
      </c>
      <c r="BF112" s="204">
        <f t="shared" si="25"/>
        <v>0</v>
      </c>
      <c r="BG112" s="204">
        <f t="shared" si="26"/>
        <v>0</v>
      </c>
      <c r="BH112" s="204">
        <f t="shared" si="27"/>
        <v>0</v>
      </c>
      <c r="BI112" s="204">
        <f t="shared" si="28"/>
        <v>0</v>
      </c>
      <c r="BJ112" s="24" t="s">
        <v>80</v>
      </c>
      <c r="BK112" s="204">
        <f t="shared" si="29"/>
        <v>0</v>
      </c>
      <c r="BL112" s="24" t="s">
        <v>181</v>
      </c>
      <c r="BM112" s="24" t="s">
        <v>1410</v>
      </c>
    </row>
    <row r="113" spans="2:65" s="1" customFormat="1" ht="22.5" customHeight="1">
      <c r="B113" s="41"/>
      <c r="C113" s="193" t="s">
        <v>593</v>
      </c>
      <c r="D113" s="193" t="s">
        <v>176</v>
      </c>
      <c r="E113" s="194" t="s">
        <v>1411</v>
      </c>
      <c r="F113" s="195" t="s">
        <v>1412</v>
      </c>
      <c r="G113" s="196" t="s">
        <v>970</v>
      </c>
      <c r="H113" s="197">
        <v>1</v>
      </c>
      <c r="I113" s="198"/>
      <c r="J113" s="199">
        <f t="shared" si="20"/>
        <v>0</v>
      </c>
      <c r="K113" s="195" t="s">
        <v>21</v>
      </c>
      <c r="L113" s="61"/>
      <c r="M113" s="200" t="s">
        <v>21</v>
      </c>
      <c r="N113" s="272" t="s">
        <v>43</v>
      </c>
      <c r="O113" s="273"/>
      <c r="P113" s="274">
        <f t="shared" si="21"/>
        <v>0</v>
      </c>
      <c r="Q113" s="274">
        <v>0</v>
      </c>
      <c r="R113" s="274">
        <f t="shared" si="22"/>
        <v>0</v>
      </c>
      <c r="S113" s="274">
        <v>0</v>
      </c>
      <c r="T113" s="275">
        <f t="shared" si="23"/>
        <v>0</v>
      </c>
      <c r="AR113" s="24" t="s">
        <v>181</v>
      </c>
      <c r="AT113" s="24" t="s">
        <v>176</v>
      </c>
      <c r="AU113" s="24" t="s">
        <v>80</v>
      </c>
      <c r="AY113" s="24" t="s">
        <v>173</v>
      </c>
      <c r="BE113" s="204">
        <f t="shared" si="24"/>
        <v>0</v>
      </c>
      <c r="BF113" s="204">
        <f t="shared" si="25"/>
        <v>0</v>
      </c>
      <c r="BG113" s="204">
        <f t="shared" si="26"/>
        <v>0</v>
      </c>
      <c r="BH113" s="204">
        <f t="shared" si="27"/>
        <v>0</v>
      </c>
      <c r="BI113" s="204">
        <f t="shared" si="28"/>
        <v>0</v>
      </c>
      <c r="BJ113" s="24" t="s">
        <v>80</v>
      </c>
      <c r="BK113" s="204">
        <f t="shared" si="29"/>
        <v>0</v>
      </c>
      <c r="BL113" s="24" t="s">
        <v>181</v>
      </c>
      <c r="BM113" s="24" t="s">
        <v>1413</v>
      </c>
    </row>
    <row r="114" spans="2:12" s="1" customFormat="1" ht="6.95" customHeight="1">
      <c r="B114" s="56"/>
      <c r="C114" s="57"/>
      <c r="D114" s="57"/>
      <c r="E114" s="57"/>
      <c r="F114" s="57"/>
      <c r="G114" s="57"/>
      <c r="H114" s="57"/>
      <c r="I114" s="139"/>
      <c r="J114" s="57"/>
      <c r="K114" s="57"/>
      <c r="L114" s="61"/>
    </row>
  </sheetData>
  <sheetProtection algorithmName="SHA-512" hashValue="nYc47EA+eskhCC3106GFtmd7+LfZ9WQNdqdpa17erCrYnBJO6sZy6wpErhI69IGP78YU/qvJ9ySDgQeaHEmcOw==" saltValue="tf60AH2M0CdgndCGzxeXaA==" spinCount="100000" sheet="1" objects="1" scenarios="1" formatCells="0" formatColumns="0" formatRows="0" sort="0" autoFilter="0"/>
  <autoFilter ref="C78:K113"/>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
  <sheetViews>
    <sheetView showGridLines="0" workbookViewId="0" topLeftCell="A1">
      <pane ySplit="1" topLeftCell="A158" activePane="bottomLeft" state="frozen"/>
      <selection pane="bottomLeft" activeCell="F135" sqref="F135"/>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131</v>
      </c>
      <c r="G1" s="402" t="s">
        <v>132</v>
      </c>
      <c r="H1" s="402"/>
      <c r="I1" s="115"/>
      <c r="J1" s="114" t="s">
        <v>133</v>
      </c>
      <c r="K1" s="113" t="s">
        <v>134</v>
      </c>
      <c r="L1" s="114" t="s">
        <v>135</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103</v>
      </c>
    </row>
    <row r="3" spans="2:46" ht="6.95" customHeight="1">
      <c r="B3" s="25"/>
      <c r="C3" s="26"/>
      <c r="D3" s="26"/>
      <c r="E3" s="26"/>
      <c r="F3" s="26"/>
      <c r="G3" s="26"/>
      <c r="H3" s="26"/>
      <c r="I3" s="116"/>
      <c r="J3" s="26"/>
      <c r="K3" s="27"/>
      <c r="AT3" s="24" t="s">
        <v>82</v>
      </c>
    </row>
    <row r="4" spans="2:46" ht="36.95" customHeight="1">
      <c r="B4" s="28"/>
      <c r="C4" s="29"/>
      <c r="D4" s="30" t="s">
        <v>136</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22.5" customHeight="1">
      <c r="B7" s="28"/>
      <c r="C7" s="29"/>
      <c r="D7" s="29"/>
      <c r="E7" s="403" t="str">
        <f>'Rekapitulace stavby'!K6</f>
        <v>Suterén I. stavba</v>
      </c>
      <c r="F7" s="404"/>
      <c r="G7" s="404"/>
      <c r="H7" s="404"/>
      <c r="I7" s="117"/>
      <c r="J7" s="29"/>
      <c r="K7" s="31"/>
    </row>
    <row r="8" spans="2:11" s="1" customFormat="1" ht="15">
      <c r="B8" s="41"/>
      <c r="C8" s="42"/>
      <c r="D8" s="37" t="s">
        <v>137</v>
      </c>
      <c r="E8" s="42"/>
      <c r="F8" s="42"/>
      <c r="G8" s="42"/>
      <c r="H8" s="42"/>
      <c r="I8" s="118"/>
      <c r="J8" s="42"/>
      <c r="K8" s="45"/>
    </row>
    <row r="9" spans="2:11" s="1" customFormat="1" ht="36.95" customHeight="1">
      <c r="B9" s="41"/>
      <c r="C9" s="42"/>
      <c r="D9" s="42"/>
      <c r="E9" s="405" t="s">
        <v>1414</v>
      </c>
      <c r="F9" s="406"/>
      <c r="G9" s="406"/>
      <c r="H9" s="406"/>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28. 4. 2017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91.5" customHeight="1">
      <c r="B24" s="121"/>
      <c r="C24" s="122"/>
      <c r="D24" s="122"/>
      <c r="E24" s="368" t="s">
        <v>139</v>
      </c>
      <c r="F24" s="368"/>
      <c r="G24" s="368"/>
      <c r="H24" s="36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ROUND(SUM(BE85:BE159),2)</f>
        <v>0</v>
      </c>
      <c r="G30" s="42"/>
      <c r="H30" s="42"/>
      <c r="I30" s="131">
        <v>0.21</v>
      </c>
      <c r="J30" s="130">
        <f>ROUND(ROUND((SUM(BE85:BE159)),2)*I30,2)</f>
        <v>0</v>
      </c>
      <c r="K30" s="45"/>
    </row>
    <row r="31" spans="2:11" s="1" customFormat="1" ht="14.45" customHeight="1">
      <c r="B31" s="41"/>
      <c r="C31" s="42"/>
      <c r="D31" s="42"/>
      <c r="E31" s="49" t="s">
        <v>44</v>
      </c>
      <c r="F31" s="130">
        <f>ROUND(SUM(BF85:BF159),2)</f>
        <v>0</v>
      </c>
      <c r="G31" s="42"/>
      <c r="H31" s="42"/>
      <c r="I31" s="131">
        <v>0.15</v>
      </c>
      <c r="J31" s="130">
        <f>ROUND(ROUND((SUM(BF85:BF159)),2)*I31,2)</f>
        <v>0</v>
      </c>
      <c r="K31" s="45"/>
    </row>
    <row r="32" spans="2:11" s="1" customFormat="1" ht="14.45" customHeight="1" hidden="1">
      <c r="B32" s="41"/>
      <c r="C32" s="42"/>
      <c r="D32" s="42"/>
      <c r="E32" s="49" t="s">
        <v>45</v>
      </c>
      <c r="F32" s="130">
        <f>ROUND(SUM(BG85:BG159),2)</f>
        <v>0</v>
      </c>
      <c r="G32" s="42"/>
      <c r="H32" s="42"/>
      <c r="I32" s="131">
        <v>0.21</v>
      </c>
      <c r="J32" s="130">
        <v>0</v>
      </c>
      <c r="K32" s="45"/>
    </row>
    <row r="33" spans="2:11" s="1" customFormat="1" ht="14.45" customHeight="1" hidden="1">
      <c r="B33" s="41"/>
      <c r="C33" s="42"/>
      <c r="D33" s="42"/>
      <c r="E33" s="49" t="s">
        <v>46</v>
      </c>
      <c r="F33" s="130">
        <f>ROUND(SUM(BH85:BH159),2)</f>
        <v>0</v>
      </c>
      <c r="G33" s="42"/>
      <c r="H33" s="42"/>
      <c r="I33" s="131">
        <v>0.15</v>
      </c>
      <c r="J33" s="130">
        <v>0</v>
      </c>
      <c r="K33" s="45"/>
    </row>
    <row r="34" spans="2:11" s="1" customFormat="1" ht="14.45" customHeight="1" hidden="1">
      <c r="B34" s="41"/>
      <c r="C34" s="42"/>
      <c r="D34" s="42"/>
      <c r="E34" s="49" t="s">
        <v>47</v>
      </c>
      <c r="F34" s="130">
        <f>ROUND(SUM(BI85:BI159),2)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140</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403" t="str">
        <f>E7</f>
        <v>Suterén I. stavba</v>
      </c>
      <c r="F45" s="404"/>
      <c r="G45" s="404"/>
      <c r="H45" s="404"/>
      <c r="I45" s="118"/>
      <c r="J45" s="42"/>
      <c r="K45" s="45"/>
    </row>
    <row r="46" spans="2:11" s="1" customFormat="1" ht="14.45" customHeight="1">
      <c r="B46" s="41"/>
      <c r="C46" s="37" t="s">
        <v>137</v>
      </c>
      <c r="D46" s="42"/>
      <c r="E46" s="42"/>
      <c r="F46" s="42"/>
      <c r="G46" s="42"/>
      <c r="H46" s="42"/>
      <c r="I46" s="118"/>
      <c r="J46" s="42"/>
      <c r="K46" s="45"/>
    </row>
    <row r="47" spans="2:11" s="1" customFormat="1" ht="23.25" customHeight="1">
      <c r="B47" s="41"/>
      <c r="C47" s="42"/>
      <c r="D47" s="42"/>
      <c r="E47" s="405" t="str">
        <f>E9</f>
        <v>2017-087-08 - Vytápění a chlazení</v>
      </c>
      <c r="F47" s="406"/>
      <c r="G47" s="406"/>
      <c r="H47" s="406"/>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Kamýcká 1176, Praha 6</v>
      </c>
      <c r="G49" s="42"/>
      <c r="H49" s="42"/>
      <c r="I49" s="119" t="s">
        <v>25</v>
      </c>
      <c r="J49" s="120" t="str">
        <f>IF(J12="","",J12)</f>
        <v>28. 4. 2017</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ČZU v Praze Kamýcká 129, Praha 6</v>
      </c>
      <c r="G51" s="42"/>
      <c r="H51" s="42"/>
      <c r="I51" s="119" t="s">
        <v>33</v>
      </c>
      <c r="J51" s="35" t="str">
        <f>E21</f>
        <v>Ing. Vladimír Čapka Gestnerova 5/658, Praha 7</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141</v>
      </c>
      <c r="D54" s="132"/>
      <c r="E54" s="132"/>
      <c r="F54" s="132"/>
      <c r="G54" s="132"/>
      <c r="H54" s="132"/>
      <c r="I54" s="145"/>
      <c r="J54" s="146" t="s">
        <v>142</v>
      </c>
      <c r="K54" s="147"/>
    </row>
    <row r="55" spans="2:11" s="1" customFormat="1" ht="10.35" customHeight="1">
      <c r="B55" s="41"/>
      <c r="C55" s="42"/>
      <c r="D55" s="42"/>
      <c r="E55" s="42"/>
      <c r="F55" s="42"/>
      <c r="G55" s="42"/>
      <c r="H55" s="42"/>
      <c r="I55" s="118"/>
      <c r="J55" s="42"/>
      <c r="K55" s="45"/>
    </row>
    <row r="56" spans="2:47" s="1" customFormat="1" ht="29.25" customHeight="1">
      <c r="B56" s="41"/>
      <c r="C56" s="148" t="s">
        <v>143</v>
      </c>
      <c r="D56" s="42"/>
      <c r="E56" s="42"/>
      <c r="F56" s="42"/>
      <c r="G56" s="42"/>
      <c r="H56" s="42"/>
      <c r="I56" s="118"/>
      <c r="J56" s="128">
        <f>J85</f>
        <v>0</v>
      </c>
      <c r="K56" s="45"/>
      <c r="AU56" s="24" t="s">
        <v>144</v>
      </c>
    </row>
    <row r="57" spans="2:11" s="7" customFormat="1" ht="24.95" customHeight="1">
      <c r="B57" s="149"/>
      <c r="C57" s="150"/>
      <c r="D57" s="151" t="s">
        <v>150</v>
      </c>
      <c r="E57" s="152"/>
      <c r="F57" s="152"/>
      <c r="G57" s="152"/>
      <c r="H57" s="152"/>
      <c r="I57" s="153"/>
      <c r="J57" s="154">
        <f>J86</f>
        <v>0</v>
      </c>
      <c r="K57" s="155"/>
    </row>
    <row r="58" spans="2:11" s="8" customFormat="1" ht="19.9" customHeight="1">
      <c r="B58" s="156"/>
      <c r="C58" s="157"/>
      <c r="D58" s="158" t="s">
        <v>1415</v>
      </c>
      <c r="E58" s="159"/>
      <c r="F58" s="159"/>
      <c r="G58" s="159"/>
      <c r="H58" s="159"/>
      <c r="I58" s="160"/>
      <c r="J58" s="161">
        <f>J87</f>
        <v>0</v>
      </c>
      <c r="K58" s="162"/>
    </row>
    <row r="59" spans="2:11" s="8" customFormat="1" ht="19.9" customHeight="1">
      <c r="B59" s="156"/>
      <c r="C59" s="157"/>
      <c r="D59" s="158" t="s">
        <v>1416</v>
      </c>
      <c r="E59" s="159"/>
      <c r="F59" s="159"/>
      <c r="G59" s="159"/>
      <c r="H59" s="159"/>
      <c r="I59" s="160"/>
      <c r="J59" s="161">
        <f>J90</f>
        <v>0</v>
      </c>
      <c r="K59" s="162"/>
    </row>
    <row r="60" spans="2:11" s="8" customFormat="1" ht="19.9" customHeight="1">
      <c r="B60" s="156"/>
      <c r="C60" s="157"/>
      <c r="D60" s="158" t="s">
        <v>1417</v>
      </c>
      <c r="E60" s="159"/>
      <c r="F60" s="159"/>
      <c r="G60" s="159"/>
      <c r="H60" s="159"/>
      <c r="I60" s="160"/>
      <c r="J60" s="161">
        <f>J106</f>
        <v>0</v>
      </c>
      <c r="K60" s="162"/>
    </row>
    <row r="61" spans="2:11" s="8" customFormat="1" ht="19.9" customHeight="1">
      <c r="B61" s="156"/>
      <c r="C61" s="157"/>
      <c r="D61" s="158" t="s">
        <v>1418</v>
      </c>
      <c r="E61" s="159"/>
      <c r="F61" s="159"/>
      <c r="G61" s="159"/>
      <c r="H61" s="159"/>
      <c r="I61" s="160"/>
      <c r="J61" s="161">
        <f>J118</f>
        <v>0</v>
      </c>
      <c r="K61" s="162"/>
    </row>
    <row r="62" spans="2:11" s="8" customFormat="1" ht="19.9" customHeight="1">
      <c r="B62" s="156"/>
      <c r="C62" s="157"/>
      <c r="D62" s="158" t="s">
        <v>1419</v>
      </c>
      <c r="E62" s="159"/>
      <c r="F62" s="159"/>
      <c r="G62" s="159"/>
      <c r="H62" s="159"/>
      <c r="I62" s="160"/>
      <c r="J62" s="161">
        <f>J121</f>
        <v>0</v>
      </c>
      <c r="K62" s="162"/>
    </row>
    <row r="63" spans="2:11" s="8" customFormat="1" ht="19.9" customHeight="1">
      <c r="B63" s="156"/>
      <c r="C63" s="157"/>
      <c r="D63" s="158" t="s">
        <v>1420</v>
      </c>
      <c r="E63" s="159"/>
      <c r="F63" s="159"/>
      <c r="G63" s="159"/>
      <c r="H63" s="159"/>
      <c r="I63" s="160"/>
      <c r="J63" s="161">
        <f>J131</f>
        <v>0</v>
      </c>
      <c r="K63" s="162"/>
    </row>
    <row r="64" spans="2:11" s="8" customFormat="1" ht="19.9" customHeight="1">
      <c r="B64" s="156"/>
      <c r="C64" s="157"/>
      <c r="D64" s="158" t="s">
        <v>1421</v>
      </c>
      <c r="E64" s="159"/>
      <c r="F64" s="159"/>
      <c r="G64" s="159"/>
      <c r="H64" s="159"/>
      <c r="I64" s="160"/>
      <c r="J64" s="161">
        <f>J139</f>
        <v>0</v>
      </c>
      <c r="K64" s="162"/>
    </row>
    <row r="65" spans="2:11" s="8" customFormat="1" ht="19.9" customHeight="1">
      <c r="B65" s="156"/>
      <c r="C65" s="157"/>
      <c r="D65" s="158" t="s">
        <v>1422</v>
      </c>
      <c r="E65" s="159"/>
      <c r="F65" s="159"/>
      <c r="G65" s="159"/>
      <c r="H65" s="159"/>
      <c r="I65" s="160"/>
      <c r="J65" s="161">
        <f>J146</f>
        <v>0</v>
      </c>
      <c r="K65" s="162"/>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157</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22.5" customHeight="1">
      <c r="B75" s="41"/>
      <c r="C75" s="63"/>
      <c r="D75" s="63"/>
      <c r="E75" s="399" t="str">
        <f>E7</f>
        <v>Suterén I. stavba</v>
      </c>
      <c r="F75" s="400"/>
      <c r="G75" s="400"/>
      <c r="H75" s="400"/>
      <c r="I75" s="163"/>
      <c r="J75" s="63"/>
      <c r="K75" s="63"/>
      <c r="L75" s="61"/>
    </row>
    <row r="76" spans="2:12" s="1" customFormat="1" ht="14.45" customHeight="1">
      <c r="B76" s="41"/>
      <c r="C76" s="65" t="s">
        <v>137</v>
      </c>
      <c r="D76" s="63"/>
      <c r="E76" s="63"/>
      <c r="F76" s="63"/>
      <c r="G76" s="63"/>
      <c r="H76" s="63"/>
      <c r="I76" s="163"/>
      <c r="J76" s="63"/>
      <c r="K76" s="63"/>
      <c r="L76" s="61"/>
    </row>
    <row r="77" spans="2:12" s="1" customFormat="1" ht="23.25" customHeight="1">
      <c r="B77" s="41"/>
      <c r="C77" s="63"/>
      <c r="D77" s="63"/>
      <c r="E77" s="379" t="str">
        <f>E9</f>
        <v>2017-087-08 - Vytápění a chlazení</v>
      </c>
      <c r="F77" s="401"/>
      <c r="G77" s="401"/>
      <c r="H77" s="401"/>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23</v>
      </c>
      <c r="D79" s="63"/>
      <c r="E79" s="63"/>
      <c r="F79" s="164" t="str">
        <f>F12</f>
        <v>Kamýcká 1176, Praha 6</v>
      </c>
      <c r="G79" s="63"/>
      <c r="H79" s="63"/>
      <c r="I79" s="165" t="s">
        <v>25</v>
      </c>
      <c r="J79" s="73" t="str">
        <f>IF(J12="","",J12)</f>
        <v>28. 4. 2017</v>
      </c>
      <c r="K79" s="63"/>
      <c r="L79" s="61"/>
    </row>
    <row r="80" spans="2:12" s="1" customFormat="1" ht="6.95" customHeight="1">
      <c r="B80" s="41"/>
      <c r="C80" s="63"/>
      <c r="D80" s="63"/>
      <c r="E80" s="63"/>
      <c r="F80" s="63"/>
      <c r="G80" s="63"/>
      <c r="H80" s="63"/>
      <c r="I80" s="163"/>
      <c r="J80" s="63"/>
      <c r="K80" s="63"/>
      <c r="L80" s="61"/>
    </row>
    <row r="81" spans="2:12" s="1" customFormat="1" ht="15">
      <c r="B81" s="41"/>
      <c r="C81" s="65" t="s">
        <v>27</v>
      </c>
      <c r="D81" s="63"/>
      <c r="E81" s="63"/>
      <c r="F81" s="164" t="str">
        <f>E15</f>
        <v>ČZU v Praze Kamýcká 129, Praha 6</v>
      </c>
      <c r="G81" s="63"/>
      <c r="H81" s="63"/>
      <c r="I81" s="165" t="s">
        <v>33</v>
      </c>
      <c r="J81" s="164" t="str">
        <f>E21</f>
        <v>Ing. Vladimír Čapka Gestnerova 5/658, Praha 7</v>
      </c>
      <c r="K81" s="63"/>
      <c r="L81" s="61"/>
    </row>
    <row r="82" spans="2:12" s="1" customFormat="1" ht="14.45" customHeight="1">
      <c r="B82" s="41"/>
      <c r="C82" s="65" t="s">
        <v>31</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158</v>
      </c>
      <c r="D84" s="168" t="s">
        <v>57</v>
      </c>
      <c r="E84" s="168" t="s">
        <v>53</v>
      </c>
      <c r="F84" s="168" t="s">
        <v>159</v>
      </c>
      <c r="G84" s="168" t="s">
        <v>160</v>
      </c>
      <c r="H84" s="168" t="s">
        <v>161</v>
      </c>
      <c r="I84" s="169" t="s">
        <v>162</v>
      </c>
      <c r="J84" s="168" t="s">
        <v>142</v>
      </c>
      <c r="K84" s="170" t="s">
        <v>163</v>
      </c>
      <c r="L84" s="171"/>
      <c r="M84" s="81" t="s">
        <v>164</v>
      </c>
      <c r="N84" s="82" t="s">
        <v>42</v>
      </c>
      <c r="O84" s="82" t="s">
        <v>165</v>
      </c>
      <c r="P84" s="82" t="s">
        <v>166</v>
      </c>
      <c r="Q84" s="82" t="s">
        <v>167</v>
      </c>
      <c r="R84" s="82" t="s">
        <v>168</v>
      </c>
      <c r="S84" s="82" t="s">
        <v>169</v>
      </c>
      <c r="T84" s="83" t="s">
        <v>170</v>
      </c>
    </row>
    <row r="85" spans="2:63" s="1" customFormat="1" ht="29.25" customHeight="1">
      <c r="B85" s="41"/>
      <c r="C85" s="87" t="s">
        <v>143</v>
      </c>
      <c r="D85" s="63"/>
      <c r="E85" s="63"/>
      <c r="F85" s="63"/>
      <c r="G85" s="63"/>
      <c r="H85" s="63"/>
      <c r="I85" s="163"/>
      <c r="J85" s="172">
        <f>BK85</f>
        <v>0</v>
      </c>
      <c r="K85" s="63"/>
      <c r="L85" s="61"/>
      <c r="M85" s="84"/>
      <c r="N85" s="85"/>
      <c r="O85" s="85"/>
      <c r="P85" s="173">
        <f>P86</f>
        <v>0</v>
      </c>
      <c r="Q85" s="85"/>
      <c r="R85" s="173">
        <f>R86</f>
        <v>665390</v>
      </c>
      <c r="S85" s="85"/>
      <c r="T85" s="174">
        <f>T86</f>
        <v>0</v>
      </c>
      <c r="AT85" s="24" t="s">
        <v>71</v>
      </c>
      <c r="AU85" s="24" t="s">
        <v>144</v>
      </c>
      <c r="BK85" s="175">
        <f>BK86</f>
        <v>0</v>
      </c>
    </row>
    <row r="86" spans="2:63" s="10" customFormat="1" ht="37.35" customHeight="1">
      <c r="B86" s="176"/>
      <c r="C86" s="177"/>
      <c r="D86" s="178" t="s">
        <v>71</v>
      </c>
      <c r="E86" s="179" t="s">
        <v>544</v>
      </c>
      <c r="F86" s="179" t="s">
        <v>545</v>
      </c>
      <c r="G86" s="177"/>
      <c r="H86" s="177"/>
      <c r="I86" s="180"/>
      <c r="J86" s="181">
        <f>BK86</f>
        <v>0</v>
      </c>
      <c r="K86" s="177"/>
      <c r="L86" s="182"/>
      <c r="M86" s="183"/>
      <c r="N86" s="184"/>
      <c r="O86" s="184"/>
      <c r="P86" s="185">
        <f>P87+P90+P106+P118+P121+P131+P139+P146</f>
        <v>0</v>
      </c>
      <c r="Q86" s="184"/>
      <c r="R86" s="185">
        <f>R87+R90+R106+R118+R121+R131+R139+R146</f>
        <v>665390</v>
      </c>
      <c r="S86" s="184"/>
      <c r="T86" s="186">
        <f>T87+T90+T106+T118+T121+T131+T139+T146</f>
        <v>0</v>
      </c>
      <c r="AR86" s="187" t="s">
        <v>82</v>
      </c>
      <c r="AT86" s="188" t="s">
        <v>71</v>
      </c>
      <c r="AU86" s="188" t="s">
        <v>72</v>
      </c>
      <c r="AY86" s="187" t="s">
        <v>173</v>
      </c>
      <c r="BK86" s="189">
        <f>BK87+BK90+BK106+BK118+BK121+BK131+BK139+BK146</f>
        <v>0</v>
      </c>
    </row>
    <row r="87" spans="2:63" s="10" customFormat="1" ht="19.9" customHeight="1">
      <c r="B87" s="176"/>
      <c r="C87" s="177"/>
      <c r="D87" s="190" t="s">
        <v>71</v>
      </c>
      <c r="E87" s="191" t="s">
        <v>1423</v>
      </c>
      <c r="F87" s="191" t="s">
        <v>1424</v>
      </c>
      <c r="G87" s="177"/>
      <c r="H87" s="177"/>
      <c r="I87" s="180"/>
      <c r="J87" s="192">
        <f>BK87</f>
        <v>0</v>
      </c>
      <c r="K87" s="177"/>
      <c r="L87" s="182"/>
      <c r="M87" s="183"/>
      <c r="N87" s="184"/>
      <c r="O87" s="184"/>
      <c r="P87" s="185">
        <f>SUM(P88:P89)</f>
        <v>0</v>
      </c>
      <c r="Q87" s="184"/>
      <c r="R87" s="185">
        <f>SUM(R88:R89)</f>
        <v>1140</v>
      </c>
      <c r="S87" s="184"/>
      <c r="T87" s="186">
        <f>SUM(T88:T89)</f>
        <v>0</v>
      </c>
      <c r="AR87" s="187" t="s">
        <v>80</v>
      </c>
      <c r="AT87" s="188" t="s">
        <v>71</v>
      </c>
      <c r="AU87" s="188" t="s">
        <v>80</v>
      </c>
      <c r="AY87" s="187" t="s">
        <v>173</v>
      </c>
      <c r="BK87" s="189">
        <f>SUM(BK88:BK89)</f>
        <v>0</v>
      </c>
    </row>
    <row r="88" spans="2:65" s="1" customFormat="1" ht="22.5" customHeight="1">
      <c r="B88" s="41"/>
      <c r="C88" s="193" t="s">
        <v>80</v>
      </c>
      <c r="D88" s="193" t="s">
        <v>176</v>
      </c>
      <c r="E88" s="194" t="s">
        <v>1425</v>
      </c>
      <c r="F88" s="195" t="s">
        <v>1426</v>
      </c>
      <c r="G88" s="196" t="s">
        <v>970</v>
      </c>
      <c r="H88" s="197">
        <v>2</v>
      </c>
      <c r="I88" s="198"/>
      <c r="J88" s="199">
        <f>ROUND(I88*H88,2)</f>
        <v>0</v>
      </c>
      <c r="K88" s="195" t="s">
        <v>21</v>
      </c>
      <c r="L88" s="61"/>
      <c r="M88" s="200" t="s">
        <v>21</v>
      </c>
      <c r="N88" s="201" t="s">
        <v>43</v>
      </c>
      <c r="O88" s="42"/>
      <c r="P88" s="202">
        <f>O88*H88</f>
        <v>0</v>
      </c>
      <c r="Q88" s="202">
        <v>120</v>
      </c>
      <c r="R88" s="202">
        <f>Q88*H88</f>
        <v>240</v>
      </c>
      <c r="S88" s="202">
        <v>0</v>
      </c>
      <c r="T88" s="203">
        <f>S88*H88</f>
        <v>0</v>
      </c>
      <c r="AR88" s="24" t="s">
        <v>181</v>
      </c>
      <c r="AT88" s="24" t="s">
        <v>176</v>
      </c>
      <c r="AU88" s="24" t="s">
        <v>82</v>
      </c>
      <c r="AY88" s="24" t="s">
        <v>173</v>
      </c>
      <c r="BE88" s="204">
        <f>IF(N88="základní",J88,0)</f>
        <v>0</v>
      </c>
      <c r="BF88" s="204">
        <f>IF(N88="snížená",J88,0)</f>
        <v>0</v>
      </c>
      <c r="BG88" s="204">
        <f>IF(N88="zákl. přenesená",J88,0)</f>
        <v>0</v>
      </c>
      <c r="BH88" s="204">
        <f>IF(N88="sníž. přenesená",J88,0)</f>
        <v>0</v>
      </c>
      <c r="BI88" s="204">
        <f>IF(N88="nulová",J88,0)</f>
        <v>0</v>
      </c>
      <c r="BJ88" s="24" t="s">
        <v>80</v>
      </c>
      <c r="BK88" s="204">
        <f>ROUND(I88*H88,2)</f>
        <v>0</v>
      </c>
      <c r="BL88" s="24" t="s">
        <v>181</v>
      </c>
      <c r="BM88" s="24" t="s">
        <v>1427</v>
      </c>
    </row>
    <row r="89" spans="2:65" s="1" customFormat="1" ht="22.5" customHeight="1">
      <c r="B89" s="41"/>
      <c r="C89" s="193" t="s">
        <v>82</v>
      </c>
      <c r="D89" s="193" t="s">
        <v>176</v>
      </c>
      <c r="E89" s="194" t="s">
        <v>1428</v>
      </c>
      <c r="F89" s="195" t="s">
        <v>1429</v>
      </c>
      <c r="G89" s="196" t="s">
        <v>970</v>
      </c>
      <c r="H89" s="197">
        <v>2</v>
      </c>
      <c r="I89" s="198"/>
      <c r="J89" s="199">
        <f>ROUND(I89*H89,2)</f>
        <v>0</v>
      </c>
      <c r="K89" s="195" t="s">
        <v>21</v>
      </c>
      <c r="L89" s="61"/>
      <c r="M89" s="200" t="s">
        <v>21</v>
      </c>
      <c r="N89" s="201" t="s">
        <v>43</v>
      </c>
      <c r="O89" s="42"/>
      <c r="P89" s="202">
        <f>O89*H89</f>
        <v>0</v>
      </c>
      <c r="Q89" s="202">
        <v>450</v>
      </c>
      <c r="R89" s="202">
        <f>Q89*H89</f>
        <v>900</v>
      </c>
      <c r="S89" s="202">
        <v>0</v>
      </c>
      <c r="T89" s="203">
        <f>S89*H89</f>
        <v>0</v>
      </c>
      <c r="AR89" s="24" t="s">
        <v>181</v>
      </c>
      <c r="AT89" s="24" t="s">
        <v>176</v>
      </c>
      <c r="AU89" s="24" t="s">
        <v>82</v>
      </c>
      <c r="AY89" s="24" t="s">
        <v>173</v>
      </c>
      <c r="BE89" s="204">
        <f>IF(N89="základní",J89,0)</f>
        <v>0</v>
      </c>
      <c r="BF89" s="204">
        <f>IF(N89="snížená",J89,0)</f>
        <v>0</v>
      </c>
      <c r="BG89" s="204">
        <f>IF(N89="zákl. přenesená",J89,0)</f>
        <v>0</v>
      </c>
      <c r="BH89" s="204">
        <f>IF(N89="sníž. přenesená",J89,0)</f>
        <v>0</v>
      </c>
      <c r="BI89" s="204">
        <f>IF(N89="nulová",J89,0)</f>
        <v>0</v>
      </c>
      <c r="BJ89" s="24" t="s">
        <v>80</v>
      </c>
      <c r="BK89" s="204">
        <f>ROUND(I89*H89,2)</f>
        <v>0</v>
      </c>
      <c r="BL89" s="24" t="s">
        <v>181</v>
      </c>
      <c r="BM89" s="24" t="s">
        <v>1430</v>
      </c>
    </row>
    <row r="90" spans="2:63" s="10" customFormat="1" ht="29.85" customHeight="1">
      <c r="B90" s="176"/>
      <c r="C90" s="177"/>
      <c r="D90" s="190" t="s">
        <v>71</v>
      </c>
      <c r="E90" s="191" t="s">
        <v>1431</v>
      </c>
      <c r="F90" s="191" t="s">
        <v>1432</v>
      </c>
      <c r="G90" s="177"/>
      <c r="H90" s="177"/>
      <c r="I90" s="180"/>
      <c r="J90" s="192">
        <f>BK90</f>
        <v>0</v>
      </c>
      <c r="K90" s="177"/>
      <c r="L90" s="182"/>
      <c r="M90" s="183"/>
      <c r="N90" s="184"/>
      <c r="O90" s="184"/>
      <c r="P90" s="185">
        <f>SUM(P91:P105)</f>
        <v>0</v>
      </c>
      <c r="Q90" s="184"/>
      <c r="R90" s="185">
        <f>SUM(R91:R105)</f>
        <v>167878</v>
      </c>
      <c r="S90" s="184"/>
      <c r="T90" s="186">
        <f>SUM(T91:T105)</f>
        <v>0</v>
      </c>
      <c r="AR90" s="187" t="s">
        <v>80</v>
      </c>
      <c r="AT90" s="188" t="s">
        <v>71</v>
      </c>
      <c r="AU90" s="188" t="s">
        <v>80</v>
      </c>
      <c r="AY90" s="187" t="s">
        <v>173</v>
      </c>
      <c r="BK90" s="189">
        <f>SUM(BK91:BK105)</f>
        <v>0</v>
      </c>
    </row>
    <row r="91" spans="2:65" s="1" customFormat="1" ht="22.5" customHeight="1">
      <c r="B91" s="41"/>
      <c r="C91" s="193" t="s">
        <v>189</v>
      </c>
      <c r="D91" s="193" t="s">
        <v>176</v>
      </c>
      <c r="E91" s="194" t="s">
        <v>1433</v>
      </c>
      <c r="F91" s="195" t="s">
        <v>1426</v>
      </c>
      <c r="G91" s="196" t="s">
        <v>970</v>
      </c>
      <c r="H91" s="197">
        <v>16</v>
      </c>
      <c r="I91" s="198"/>
      <c r="J91" s="199">
        <f aca="true" t="shared" si="0" ref="J91:J105">ROUND(I91*H91,2)</f>
        <v>0</v>
      </c>
      <c r="K91" s="195" t="s">
        <v>21</v>
      </c>
      <c r="L91" s="61"/>
      <c r="M91" s="200" t="s">
        <v>21</v>
      </c>
      <c r="N91" s="201" t="s">
        <v>43</v>
      </c>
      <c r="O91" s="42"/>
      <c r="P91" s="202">
        <f aca="true" t="shared" si="1" ref="P91:P105">O91*H91</f>
        <v>0</v>
      </c>
      <c r="Q91" s="202">
        <v>120</v>
      </c>
      <c r="R91" s="202">
        <f aca="true" t="shared" si="2" ref="R91:R105">Q91*H91</f>
        <v>1920</v>
      </c>
      <c r="S91" s="202">
        <v>0</v>
      </c>
      <c r="T91" s="203">
        <f aca="true" t="shared" si="3" ref="T91:T105">S91*H91</f>
        <v>0</v>
      </c>
      <c r="AR91" s="24" t="s">
        <v>181</v>
      </c>
      <c r="AT91" s="24" t="s">
        <v>176</v>
      </c>
      <c r="AU91" s="24" t="s">
        <v>82</v>
      </c>
      <c r="AY91" s="24" t="s">
        <v>173</v>
      </c>
      <c r="BE91" s="204">
        <f aca="true" t="shared" si="4" ref="BE91:BE105">IF(N91="základní",J91,0)</f>
        <v>0</v>
      </c>
      <c r="BF91" s="204">
        <f aca="true" t="shared" si="5" ref="BF91:BF105">IF(N91="snížená",J91,0)</f>
        <v>0</v>
      </c>
      <c r="BG91" s="204">
        <f aca="true" t="shared" si="6" ref="BG91:BG105">IF(N91="zákl. přenesená",J91,0)</f>
        <v>0</v>
      </c>
      <c r="BH91" s="204">
        <f aca="true" t="shared" si="7" ref="BH91:BH105">IF(N91="sníž. přenesená",J91,0)</f>
        <v>0</v>
      </c>
      <c r="BI91" s="204">
        <f aca="true" t="shared" si="8" ref="BI91:BI105">IF(N91="nulová",J91,0)</f>
        <v>0</v>
      </c>
      <c r="BJ91" s="24" t="s">
        <v>80</v>
      </c>
      <c r="BK91" s="204">
        <f aca="true" t="shared" si="9" ref="BK91:BK105">ROUND(I91*H91,2)</f>
        <v>0</v>
      </c>
      <c r="BL91" s="24" t="s">
        <v>181</v>
      </c>
      <c r="BM91" s="24" t="s">
        <v>1434</v>
      </c>
    </row>
    <row r="92" spans="2:65" s="1" customFormat="1" ht="22.5" customHeight="1">
      <c r="B92" s="41"/>
      <c r="C92" s="193" t="s">
        <v>181</v>
      </c>
      <c r="D92" s="193" t="s">
        <v>176</v>
      </c>
      <c r="E92" s="194" t="s">
        <v>1435</v>
      </c>
      <c r="F92" s="195" t="s">
        <v>1436</v>
      </c>
      <c r="G92" s="196" t="s">
        <v>970</v>
      </c>
      <c r="H92" s="197">
        <v>18</v>
      </c>
      <c r="I92" s="198"/>
      <c r="J92" s="199">
        <f t="shared" si="0"/>
        <v>0</v>
      </c>
      <c r="K92" s="195" t="s">
        <v>21</v>
      </c>
      <c r="L92" s="61"/>
      <c r="M92" s="200" t="s">
        <v>21</v>
      </c>
      <c r="N92" s="201" t="s">
        <v>43</v>
      </c>
      <c r="O92" s="42"/>
      <c r="P92" s="202">
        <f t="shared" si="1"/>
        <v>0</v>
      </c>
      <c r="Q92" s="202">
        <v>180</v>
      </c>
      <c r="R92" s="202">
        <f t="shared" si="2"/>
        <v>3240</v>
      </c>
      <c r="S92" s="202">
        <v>0</v>
      </c>
      <c r="T92" s="203">
        <f t="shared" si="3"/>
        <v>0</v>
      </c>
      <c r="AR92" s="24" t="s">
        <v>181</v>
      </c>
      <c r="AT92" s="24" t="s">
        <v>176</v>
      </c>
      <c r="AU92" s="24" t="s">
        <v>82</v>
      </c>
      <c r="AY92" s="24" t="s">
        <v>173</v>
      </c>
      <c r="BE92" s="204">
        <f t="shared" si="4"/>
        <v>0</v>
      </c>
      <c r="BF92" s="204">
        <f t="shared" si="5"/>
        <v>0</v>
      </c>
      <c r="BG92" s="204">
        <f t="shared" si="6"/>
        <v>0</v>
      </c>
      <c r="BH92" s="204">
        <f t="shared" si="7"/>
        <v>0</v>
      </c>
      <c r="BI92" s="204">
        <f t="shared" si="8"/>
        <v>0</v>
      </c>
      <c r="BJ92" s="24" t="s">
        <v>80</v>
      </c>
      <c r="BK92" s="204">
        <f t="shared" si="9"/>
        <v>0</v>
      </c>
      <c r="BL92" s="24" t="s">
        <v>181</v>
      </c>
      <c r="BM92" s="24" t="s">
        <v>1437</v>
      </c>
    </row>
    <row r="93" spans="2:65" s="1" customFormat="1" ht="22.5" customHeight="1">
      <c r="B93" s="41"/>
      <c r="C93" s="193" t="s">
        <v>207</v>
      </c>
      <c r="D93" s="193" t="s">
        <v>176</v>
      </c>
      <c r="E93" s="194" t="s">
        <v>1438</v>
      </c>
      <c r="F93" s="195" t="s">
        <v>1439</v>
      </c>
      <c r="G93" s="196" t="s">
        <v>970</v>
      </c>
      <c r="H93" s="197">
        <v>8</v>
      </c>
      <c r="I93" s="198"/>
      <c r="J93" s="199">
        <f t="shared" si="0"/>
        <v>0</v>
      </c>
      <c r="K93" s="195" t="s">
        <v>21</v>
      </c>
      <c r="L93" s="61"/>
      <c r="M93" s="200" t="s">
        <v>21</v>
      </c>
      <c r="N93" s="201" t="s">
        <v>43</v>
      </c>
      <c r="O93" s="42"/>
      <c r="P93" s="202">
        <f t="shared" si="1"/>
        <v>0</v>
      </c>
      <c r="Q93" s="202">
        <v>6885</v>
      </c>
      <c r="R93" s="202">
        <f t="shared" si="2"/>
        <v>55080</v>
      </c>
      <c r="S93" s="202">
        <v>0</v>
      </c>
      <c r="T93" s="203">
        <f t="shared" si="3"/>
        <v>0</v>
      </c>
      <c r="AR93" s="24" t="s">
        <v>181</v>
      </c>
      <c r="AT93" s="24" t="s">
        <v>176</v>
      </c>
      <c r="AU93" s="24" t="s">
        <v>82</v>
      </c>
      <c r="AY93" s="24" t="s">
        <v>173</v>
      </c>
      <c r="BE93" s="204">
        <f t="shared" si="4"/>
        <v>0</v>
      </c>
      <c r="BF93" s="204">
        <f t="shared" si="5"/>
        <v>0</v>
      </c>
      <c r="BG93" s="204">
        <f t="shared" si="6"/>
        <v>0</v>
      </c>
      <c r="BH93" s="204">
        <f t="shared" si="7"/>
        <v>0</v>
      </c>
      <c r="BI93" s="204">
        <f t="shared" si="8"/>
        <v>0</v>
      </c>
      <c r="BJ93" s="24" t="s">
        <v>80</v>
      </c>
      <c r="BK93" s="204">
        <f t="shared" si="9"/>
        <v>0</v>
      </c>
      <c r="BL93" s="24" t="s">
        <v>181</v>
      </c>
      <c r="BM93" s="24" t="s">
        <v>1440</v>
      </c>
    </row>
    <row r="94" spans="2:65" s="1" customFormat="1" ht="22.5" customHeight="1">
      <c r="B94" s="41"/>
      <c r="C94" s="193" t="s">
        <v>237</v>
      </c>
      <c r="D94" s="193" t="s">
        <v>176</v>
      </c>
      <c r="E94" s="194" t="s">
        <v>1441</v>
      </c>
      <c r="F94" s="195" t="s">
        <v>1442</v>
      </c>
      <c r="G94" s="196" t="s">
        <v>970</v>
      </c>
      <c r="H94" s="197">
        <v>9</v>
      </c>
      <c r="I94" s="198"/>
      <c r="J94" s="199">
        <f t="shared" si="0"/>
        <v>0</v>
      </c>
      <c r="K94" s="195" t="s">
        <v>21</v>
      </c>
      <c r="L94" s="61"/>
      <c r="M94" s="200" t="s">
        <v>21</v>
      </c>
      <c r="N94" s="201" t="s">
        <v>43</v>
      </c>
      <c r="O94" s="42"/>
      <c r="P94" s="202">
        <f t="shared" si="1"/>
        <v>0</v>
      </c>
      <c r="Q94" s="202">
        <v>8185</v>
      </c>
      <c r="R94" s="202">
        <f t="shared" si="2"/>
        <v>73665</v>
      </c>
      <c r="S94" s="202">
        <v>0</v>
      </c>
      <c r="T94" s="203">
        <f t="shared" si="3"/>
        <v>0</v>
      </c>
      <c r="AR94" s="24" t="s">
        <v>181</v>
      </c>
      <c r="AT94" s="24" t="s">
        <v>176</v>
      </c>
      <c r="AU94" s="24" t="s">
        <v>82</v>
      </c>
      <c r="AY94" s="24" t="s">
        <v>173</v>
      </c>
      <c r="BE94" s="204">
        <f t="shared" si="4"/>
        <v>0</v>
      </c>
      <c r="BF94" s="204">
        <f t="shared" si="5"/>
        <v>0</v>
      </c>
      <c r="BG94" s="204">
        <f t="shared" si="6"/>
        <v>0</v>
      </c>
      <c r="BH94" s="204">
        <f t="shared" si="7"/>
        <v>0</v>
      </c>
      <c r="BI94" s="204">
        <f t="shared" si="8"/>
        <v>0</v>
      </c>
      <c r="BJ94" s="24" t="s">
        <v>80</v>
      </c>
      <c r="BK94" s="204">
        <f t="shared" si="9"/>
        <v>0</v>
      </c>
      <c r="BL94" s="24" t="s">
        <v>181</v>
      </c>
      <c r="BM94" s="24" t="s">
        <v>1443</v>
      </c>
    </row>
    <row r="95" spans="2:65" s="1" customFormat="1" ht="22.5" customHeight="1">
      <c r="B95" s="41"/>
      <c r="C95" s="193" t="s">
        <v>304</v>
      </c>
      <c r="D95" s="193" t="s">
        <v>176</v>
      </c>
      <c r="E95" s="194" t="s">
        <v>1444</v>
      </c>
      <c r="F95" s="195" t="s">
        <v>1445</v>
      </c>
      <c r="G95" s="196" t="s">
        <v>970</v>
      </c>
      <c r="H95" s="197">
        <v>16</v>
      </c>
      <c r="I95" s="198"/>
      <c r="J95" s="199">
        <f t="shared" si="0"/>
        <v>0</v>
      </c>
      <c r="K95" s="195" t="s">
        <v>21</v>
      </c>
      <c r="L95" s="61"/>
      <c r="M95" s="200" t="s">
        <v>21</v>
      </c>
      <c r="N95" s="201" t="s">
        <v>43</v>
      </c>
      <c r="O95" s="42"/>
      <c r="P95" s="202">
        <f t="shared" si="1"/>
        <v>0</v>
      </c>
      <c r="Q95" s="202">
        <v>150</v>
      </c>
      <c r="R95" s="202">
        <f t="shared" si="2"/>
        <v>2400</v>
      </c>
      <c r="S95" s="202">
        <v>0</v>
      </c>
      <c r="T95" s="203">
        <f t="shared" si="3"/>
        <v>0</v>
      </c>
      <c r="AR95" s="24" t="s">
        <v>181</v>
      </c>
      <c r="AT95" s="24" t="s">
        <v>176</v>
      </c>
      <c r="AU95" s="24" t="s">
        <v>82</v>
      </c>
      <c r="AY95" s="24" t="s">
        <v>173</v>
      </c>
      <c r="BE95" s="204">
        <f t="shared" si="4"/>
        <v>0</v>
      </c>
      <c r="BF95" s="204">
        <f t="shared" si="5"/>
        <v>0</v>
      </c>
      <c r="BG95" s="204">
        <f t="shared" si="6"/>
        <v>0</v>
      </c>
      <c r="BH95" s="204">
        <f t="shared" si="7"/>
        <v>0</v>
      </c>
      <c r="BI95" s="204">
        <f t="shared" si="8"/>
        <v>0</v>
      </c>
      <c r="BJ95" s="24" t="s">
        <v>80</v>
      </c>
      <c r="BK95" s="204">
        <f t="shared" si="9"/>
        <v>0</v>
      </c>
      <c r="BL95" s="24" t="s">
        <v>181</v>
      </c>
      <c r="BM95" s="24" t="s">
        <v>1446</v>
      </c>
    </row>
    <row r="96" spans="2:65" s="1" customFormat="1" ht="22.5" customHeight="1">
      <c r="B96" s="41"/>
      <c r="C96" s="193" t="s">
        <v>317</v>
      </c>
      <c r="D96" s="193" t="s">
        <v>176</v>
      </c>
      <c r="E96" s="194" t="s">
        <v>1447</v>
      </c>
      <c r="F96" s="195" t="s">
        <v>1448</v>
      </c>
      <c r="G96" s="196" t="s">
        <v>970</v>
      </c>
      <c r="H96" s="197">
        <v>18</v>
      </c>
      <c r="I96" s="198"/>
      <c r="J96" s="199">
        <f t="shared" si="0"/>
        <v>0</v>
      </c>
      <c r="K96" s="195" t="s">
        <v>21</v>
      </c>
      <c r="L96" s="61"/>
      <c r="M96" s="200" t="s">
        <v>21</v>
      </c>
      <c r="N96" s="201" t="s">
        <v>43</v>
      </c>
      <c r="O96" s="42"/>
      <c r="P96" s="202">
        <f t="shared" si="1"/>
        <v>0</v>
      </c>
      <c r="Q96" s="202">
        <v>250</v>
      </c>
      <c r="R96" s="202">
        <f t="shared" si="2"/>
        <v>4500</v>
      </c>
      <c r="S96" s="202">
        <v>0</v>
      </c>
      <c r="T96" s="203">
        <f t="shared" si="3"/>
        <v>0</v>
      </c>
      <c r="AR96" s="24" t="s">
        <v>181</v>
      </c>
      <c r="AT96" s="24" t="s">
        <v>176</v>
      </c>
      <c r="AU96" s="24" t="s">
        <v>82</v>
      </c>
      <c r="AY96" s="24" t="s">
        <v>173</v>
      </c>
      <c r="BE96" s="204">
        <f t="shared" si="4"/>
        <v>0</v>
      </c>
      <c r="BF96" s="204">
        <f t="shared" si="5"/>
        <v>0</v>
      </c>
      <c r="BG96" s="204">
        <f t="shared" si="6"/>
        <v>0</v>
      </c>
      <c r="BH96" s="204">
        <f t="shared" si="7"/>
        <v>0</v>
      </c>
      <c r="BI96" s="204">
        <f t="shared" si="8"/>
        <v>0</v>
      </c>
      <c r="BJ96" s="24" t="s">
        <v>80</v>
      </c>
      <c r="BK96" s="204">
        <f t="shared" si="9"/>
        <v>0</v>
      </c>
      <c r="BL96" s="24" t="s">
        <v>181</v>
      </c>
      <c r="BM96" s="24" t="s">
        <v>1449</v>
      </c>
    </row>
    <row r="97" spans="2:65" s="1" customFormat="1" ht="22.5" customHeight="1">
      <c r="B97" s="41"/>
      <c r="C97" s="193" t="s">
        <v>328</v>
      </c>
      <c r="D97" s="193" t="s">
        <v>176</v>
      </c>
      <c r="E97" s="194" t="s">
        <v>1450</v>
      </c>
      <c r="F97" s="195" t="s">
        <v>1451</v>
      </c>
      <c r="G97" s="196" t="s">
        <v>970</v>
      </c>
      <c r="H97" s="197">
        <v>1</v>
      </c>
      <c r="I97" s="198"/>
      <c r="J97" s="199">
        <f t="shared" si="0"/>
        <v>0</v>
      </c>
      <c r="K97" s="195" t="s">
        <v>21</v>
      </c>
      <c r="L97" s="61"/>
      <c r="M97" s="200" t="s">
        <v>21</v>
      </c>
      <c r="N97" s="201" t="s">
        <v>43</v>
      </c>
      <c r="O97" s="42"/>
      <c r="P97" s="202">
        <f t="shared" si="1"/>
        <v>0</v>
      </c>
      <c r="Q97" s="202">
        <v>9775</v>
      </c>
      <c r="R97" s="202">
        <f t="shared" si="2"/>
        <v>9775</v>
      </c>
      <c r="S97" s="202">
        <v>0</v>
      </c>
      <c r="T97" s="203">
        <f t="shared" si="3"/>
        <v>0</v>
      </c>
      <c r="AR97" s="24" t="s">
        <v>181</v>
      </c>
      <c r="AT97" s="24" t="s">
        <v>176</v>
      </c>
      <c r="AU97" s="24" t="s">
        <v>82</v>
      </c>
      <c r="AY97" s="24" t="s">
        <v>173</v>
      </c>
      <c r="BE97" s="204">
        <f t="shared" si="4"/>
        <v>0</v>
      </c>
      <c r="BF97" s="204">
        <f t="shared" si="5"/>
        <v>0</v>
      </c>
      <c r="BG97" s="204">
        <f t="shared" si="6"/>
        <v>0</v>
      </c>
      <c r="BH97" s="204">
        <f t="shared" si="7"/>
        <v>0</v>
      </c>
      <c r="BI97" s="204">
        <f t="shared" si="8"/>
        <v>0</v>
      </c>
      <c r="BJ97" s="24" t="s">
        <v>80</v>
      </c>
      <c r="BK97" s="204">
        <f t="shared" si="9"/>
        <v>0</v>
      </c>
      <c r="BL97" s="24" t="s">
        <v>181</v>
      </c>
      <c r="BM97" s="24" t="s">
        <v>1452</v>
      </c>
    </row>
    <row r="98" spans="2:65" s="1" customFormat="1" ht="22.5" customHeight="1">
      <c r="B98" s="41"/>
      <c r="C98" s="193" t="s">
        <v>344</v>
      </c>
      <c r="D98" s="193" t="s">
        <v>176</v>
      </c>
      <c r="E98" s="194" t="s">
        <v>1453</v>
      </c>
      <c r="F98" s="195" t="s">
        <v>1454</v>
      </c>
      <c r="G98" s="196" t="s">
        <v>970</v>
      </c>
      <c r="H98" s="197">
        <v>4</v>
      </c>
      <c r="I98" s="198"/>
      <c r="J98" s="199">
        <f t="shared" si="0"/>
        <v>0</v>
      </c>
      <c r="K98" s="195" t="s">
        <v>21</v>
      </c>
      <c r="L98" s="61"/>
      <c r="M98" s="200" t="s">
        <v>21</v>
      </c>
      <c r="N98" s="201" t="s">
        <v>43</v>
      </c>
      <c r="O98" s="42"/>
      <c r="P98" s="202">
        <f t="shared" si="1"/>
        <v>0</v>
      </c>
      <c r="Q98" s="202">
        <v>1500</v>
      </c>
      <c r="R98" s="202">
        <f t="shared" si="2"/>
        <v>6000</v>
      </c>
      <c r="S98" s="202">
        <v>0</v>
      </c>
      <c r="T98" s="203">
        <f t="shared" si="3"/>
        <v>0</v>
      </c>
      <c r="AR98" s="24" t="s">
        <v>181</v>
      </c>
      <c r="AT98" s="24" t="s">
        <v>176</v>
      </c>
      <c r="AU98" s="24" t="s">
        <v>82</v>
      </c>
      <c r="AY98" s="24" t="s">
        <v>173</v>
      </c>
      <c r="BE98" s="204">
        <f t="shared" si="4"/>
        <v>0</v>
      </c>
      <c r="BF98" s="204">
        <f t="shared" si="5"/>
        <v>0</v>
      </c>
      <c r="BG98" s="204">
        <f t="shared" si="6"/>
        <v>0</v>
      </c>
      <c r="BH98" s="204">
        <f t="shared" si="7"/>
        <v>0</v>
      </c>
      <c r="BI98" s="204">
        <f t="shared" si="8"/>
        <v>0</v>
      </c>
      <c r="BJ98" s="24" t="s">
        <v>80</v>
      </c>
      <c r="BK98" s="204">
        <f t="shared" si="9"/>
        <v>0</v>
      </c>
      <c r="BL98" s="24" t="s">
        <v>181</v>
      </c>
      <c r="BM98" s="24" t="s">
        <v>1455</v>
      </c>
    </row>
    <row r="99" spans="2:65" s="1" customFormat="1" ht="22.5" customHeight="1">
      <c r="B99" s="41"/>
      <c r="C99" s="193" t="s">
        <v>348</v>
      </c>
      <c r="D99" s="193" t="s">
        <v>176</v>
      </c>
      <c r="E99" s="194" t="s">
        <v>1456</v>
      </c>
      <c r="F99" s="195" t="s">
        <v>1457</v>
      </c>
      <c r="G99" s="196" t="s">
        <v>970</v>
      </c>
      <c r="H99" s="197">
        <v>3</v>
      </c>
      <c r="I99" s="198"/>
      <c r="J99" s="199">
        <f t="shared" si="0"/>
        <v>0</v>
      </c>
      <c r="K99" s="195" t="s">
        <v>21</v>
      </c>
      <c r="L99" s="61"/>
      <c r="M99" s="200" t="s">
        <v>21</v>
      </c>
      <c r="N99" s="201" t="s">
        <v>43</v>
      </c>
      <c r="O99" s="42"/>
      <c r="P99" s="202">
        <f t="shared" si="1"/>
        <v>0</v>
      </c>
      <c r="Q99" s="202">
        <v>310</v>
      </c>
      <c r="R99" s="202">
        <f t="shared" si="2"/>
        <v>930</v>
      </c>
      <c r="S99" s="202">
        <v>0</v>
      </c>
      <c r="T99" s="203">
        <f t="shared" si="3"/>
        <v>0</v>
      </c>
      <c r="AR99" s="24" t="s">
        <v>181</v>
      </c>
      <c r="AT99" s="24" t="s">
        <v>176</v>
      </c>
      <c r="AU99" s="24" t="s">
        <v>82</v>
      </c>
      <c r="AY99" s="24" t="s">
        <v>173</v>
      </c>
      <c r="BE99" s="204">
        <f t="shared" si="4"/>
        <v>0</v>
      </c>
      <c r="BF99" s="204">
        <f t="shared" si="5"/>
        <v>0</v>
      </c>
      <c r="BG99" s="204">
        <f t="shared" si="6"/>
        <v>0</v>
      </c>
      <c r="BH99" s="204">
        <f t="shared" si="7"/>
        <v>0</v>
      </c>
      <c r="BI99" s="204">
        <f t="shared" si="8"/>
        <v>0</v>
      </c>
      <c r="BJ99" s="24" t="s">
        <v>80</v>
      </c>
      <c r="BK99" s="204">
        <f t="shared" si="9"/>
        <v>0</v>
      </c>
      <c r="BL99" s="24" t="s">
        <v>181</v>
      </c>
      <c r="BM99" s="24" t="s">
        <v>1458</v>
      </c>
    </row>
    <row r="100" spans="2:65" s="1" customFormat="1" ht="22.5" customHeight="1">
      <c r="B100" s="41"/>
      <c r="C100" s="193" t="s">
        <v>376</v>
      </c>
      <c r="D100" s="193" t="s">
        <v>176</v>
      </c>
      <c r="E100" s="194" t="s">
        <v>1459</v>
      </c>
      <c r="F100" s="195" t="s">
        <v>1460</v>
      </c>
      <c r="G100" s="196" t="s">
        <v>970</v>
      </c>
      <c r="H100" s="197">
        <v>1</v>
      </c>
      <c r="I100" s="198"/>
      <c r="J100" s="199">
        <f t="shared" si="0"/>
        <v>0</v>
      </c>
      <c r="K100" s="195" t="s">
        <v>21</v>
      </c>
      <c r="L100" s="61"/>
      <c r="M100" s="200" t="s">
        <v>21</v>
      </c>
      <c r="N100" s="201" t="s">
        <v>43</v>
      </c>
      <c r="O100" s="42"/>
      <c r="P100" s="202">
        <f t="shared" si="1"/>
        <v>0</v>
      </c>
      <c r="Q100" s="202">
        <v>2244</v>
      </c>
      <c r="R100" s="202">
        <f t="shared" si="2"/>
        <v>2244</v>
      </c>
      <c r="S100" s="202">
        <v>0</v>
      </c>
      <c r="T100" s="203">
        <f t="shared" si="3"/>
        <v>0</v>
      </c>
      <c r="AR100" s="24" t="s">
        <v>181</v>
      </c>
      <c r="AT100" s="24" t="s">
        <v>176</v>
      </c>
      <c r="AU100" s="24" t="s">
        <v>82</v>
      </c>
      <c r="AY100" s="24" t="s">
        <v>173</v>
      </c>
      <c r="BE100" s="204">
        <f t="shared" si="4"/>
        <v>0</v>
      </c>
      <c r="BF100" s="204">
        <f t="shared" si="5"/>
        <v>0</v>
      </c>
      <c r="BG100" s="204">
        <f t="shared" si="6"/>
        <v>0</v>
      </c>
      <c r="BH100" s="204">
        <f t="shared" si="7"/>
        <v>0</v>
      </c>
      <c r="BI100" s="204">
        <f t="shared" si="8"/>
        <v>0</v>
      </c>
      <c r="BJ100" s="24" t="s">
        <v>80</v>
      </c>
      <c r="BK100" s="204">
        <f t="shared" si="9"/>
        <v>0</v>
      </c>
      <c r="BL100" s="24" t="s">
        <v>181</v>
      </c>
      <c r="BM100" s="24" t="s">
        <v>1461</v>
      </c>
    </row>
    <row r="101" spans="2:65" s="1" customFormat="1" ht="22.5" customHeight="1">
      <c r="B101" s="41"/>
      <c r="C101" s="193" t="s">
        <v>430</v>
      </c>
      <c r="D101" s="193" t="s">
        <v>176</v>
      </c>
      <c r="E101" s="194" t="s">
        <v>1462</v>
      </c>
      <c r="F101" s="195" t="s">
        <v>1463</v>
      </c>
      <c r="G101" s="196" t="s">
        <v>970</v>
      </c>
      <c r="H101" s="197">
        <v>2</v>
      </c>
      <c r="I101" s="198"/>
      <c r="J101" s="199">
        <f t="shared" si="0"/>
        <v>0</v>
      </c>
      <c r="K101" s="195" t="s">
        <v>21</v>
      </c>
      <c r="L101" s="61"/>
      <c r="M101" s="200" t="s">
        <v>21</v>
      </c>
      <c r="N101" s="201" t="s">
        <v>43</v>
      </c>
      <c r="O101" s="42"/>
      <c r="P101" s="202">
        <f t="shared" si="1"/>
        <v>0</v>
      </c>
      <c r="Q101" s="202">
        <v>180</v>
      </c>
      <c r="R101" s="202">
        <f t="shared" si="2"/>
        <v>360</v>
      </c>
      <c r="S101" s="202">
        <v>0</v>
      </c>
      <c r="T101" s="203">
        <f t="shared" si="3"/>
        <v>0</v>
      </c>
      <c r="AR101" s="24" t="s">
        <v>181</v>
      </c>
      <c r="AT101" s="24" t="s">
        <v>176</v>
      </c>
      <c r="AU101" s="24" t="s">
        <v>82</v>
      </c>
      <c r="AY101" s="24" t="s">
        <v>173</v>
      </c>
      <c r="BE101" s="204">
        <f t="shared" si="4"/>
        <v>0</v>
      </c>
      <c r="BF101" s="204">
        <f t="shared" si="5"/>
        <v>0</v>
      </c>
      <c r="BG101" s="204">
        <f t="shared" si="6"/>
        <v>0</v>
      </c>
      <c r="BH101" s="204">
        <f t="shared" si="7"/>
        <v>0</v>
      </c>
      <c r="BI101" s="204">
        <f t="shared" si="8"/>
        <v>0</v>
      </c>
      <c r="BJ101" s="24" t="s">
        <v>80</v>
      </c>
      <c r="BK101" s="204">
        <f t="shared" si="9"/>
        <v>0</v>
      </c>
      <c r="BL101" s="24" t="s">
        <v>181</v>
      </c>
      <c r="BM101" s="24" t="s">
        <v>1464</v>
      </c>
    </row>
    <row r="102" spans="2:65" s="1" customFormat="1" ht="22.5" customHeight="1">
      <c r="B102" s="41"/>
      <c r="C102" s="193" t="s">
        <v>443</v>
      </c>
      <c r="D102" s="193" t="s">
        <v>176</v>
      </c>
      <c r="E102" s="194" t="s">
        <v>1465</v>
      </c>
      <c r="F102" s="195" t="s">
        <v>1466</v>
      </c>
      <c r="G102" s="196" t="s">
        <v>970</v>
      </c>
      <c r="H102" s="197">
        <v>2</v>
      </c>
      <c r="I102" s="198"/>
      <c r="J102" s="199">
        <f t="shared" si="0"/>
        <v>0</v>
      </c>
      <c r="K102" s="195" t="s">
        <v>21</v>
      </c>
      <c r="L102" s="61"/>
      <c r="M102" s="200" t="s">
        <v>21</v>
      </c>
      <c r="N102" s="201" t="s">
        <v>43</v>
      </c>
      <c r="O102" s="42"/>
      <c r="P102" s="202">
        <f t="shared" si="1"/>
        <v>0</v>
      </c>
      <c r="Q102" s="202">
        <v>2074</v>
      </c>
      <c r="R102" s="202">
        <f t="shared" si="2"/>
        <v>4148</v>
      </c>
      <c r="S102" s="202">
        <v>0</v>
      </c>
      <c r="T102" s="203">
        <f t="shared" si="3"/>
        <v>0</v>
      </c>
      <c r="AR102" s="24" t="s">
        <v>181</v>
      </c>
      <c r="AT102" s="24" t="s">
        <v>176</v>
      </c>
      <c r="AU102" s="24" t="s">
        <v>82</v>
      </c>
      <c r="AY102" s="24" t="s">
        <v>173</v>
      </c>
      <c r="BE102" s="204">
        <f t="shared" si="4"/>
        <v>0</v>
      </c>
      <c r="BF102" s="204">
        <f t="shared" si="5"/>
        <v>0</v>
      </c>
      <c r="BG102" s="204">
        <f t="shared" si="6"/>
        <v>0</v>
      </c>
      <c r="BH102" s="204">
        <f t="shared" si="7"/>
        <v>0</v>
      </c>
      <c r="BI102" s="204">
        <f t="shared" si="8"/>
        <v>0</v>
      </c>
      <c r="BJ102" s="24" t="s">
        <v>80</v>
      </c>
      <c r="BK102" s="204">
        <f t="shared" si="9"/>
        <v>0</v>
      </c>
      <c r="BL102" s="24" t="s">
        <v>181</v>
      </c>
      <c r="BM102" s="24" t="s">
        <v>1467</v>
      </c>
    </row>
    <row r="103" spans="2:65" s="1" customFormat="1" ht="22.5" customHeight="1">
      <c r="B103" s="41"/>
      <c r="C103" s="193" t="s">
        <v>10</v>
      </c>
      <c r="D103" s="193" t="s">
        <v>176</v>
      </c>
      <c r="E103" s="194" t="s">
        <v>1468</v>
      </c>
      <c r="F103" s="195" t="s">
        <v>1469</v>
      </c>
      <c r="G103" s="196" t="s">
        <v>970</v>
      </c>
      <c r="H103" s="197">
        <v>1</v>
      </c>
      <c r="I103" s="198"/>
      <c r="J103" s="199">
        <f t="shared" si="0"/>
        <v>0</v>
      </c>
      <c r="K103" s="195" t="s">
        <v>21</v>
      </c>
      <c r="L103" s="61"/>
      <c r="M103" s="200" t="s">
        <v>21</v>
      </c>
      <c r="N103" s="201" t="s">
        <v>43</v>
      </c>
      <c r="O103" s="42"/>
      <c r="P103" s="202">
        <f t="shared" si="1"/>
        <v>0</v>
      </c>
      <c r="Q103" s="202">
        <v>200</v>
      </c>
      <c r="R103" s="202">
        <f t="shared" si="2"/>
        <v>200</v>
      </c>
      <c r="S103" s="202">
        <v>0</v>
      </c>
      <c r="T103" s="203">
        <f t="shared" si="3"/>
        <v>0</v>
      </c>
      <c r="AR103" s="24" t="s">
        <v>181</v>
      </c>
      <c r="AT103" s="24" t="s">
        <v>176</v>
      </c>
      <c r="AU103" s="24" t="s">
        <v>82</v>
      </c>
      <c r="AY103" s="24" t="s">
        <v>173</v>
      </c>
      <c r="BE103" s="204">
        <f t="shared" si="4"/>
        <v>0</v>
      </c>
      <c r="BF103" s="204">
        <f t="shared" si="5"/>
        <v>0</v>
      </c>
      <c r="BG103" s="204">
        <f t="shared" si="6"/>
        <v>0</v>
      </c>
      <c r="BH103" s="204">
        <f t="shared" si="7"/>
        <v>0</v>
      </c>
      <c r="BI103" s="204">
        <f t="shared" si="8"/>
        <v>0</v>
      </c>
      <c r="BJ103" s="24" t="s">
        <v>80</v>
      </c>
      <c r="BK103" s="204">
        <f t="shared" si="9"/>
        <v>0</v>
      </c>
      <c r="BL103" s="24" t="s">
        <v>181</v>
      </c>
      <c r="BM103" s="24" t="s">
        <v>1470</v>
      </c>
    </row>
    <row r="104" spans="2:65" s="1" customFormat="1" ht="22.5" customHeight="1">
      <c r="B104" s="41"/>
      <c r="C104" s="193" t="s">
        <v>465</v>
      </c>
      <c r="D104" s="193" t="s">
        <v>176</v>
      </c>
      <c r="E104" s="194" t="s">
        <v>1471</v>
      </c>
      <c r="F104" s="195" t="s">
        <v>1472</v>
      </c>
      <c r="G104" s="196" t="s">
        <v>970</v>
      </c>
      <c r="H104" s="197">
        <v>1</v>
      </c>
      <c r="I104" s="198"/>
      <c r="J104" s="199">
        <f t="shared" si="0"/>
        <v>0</v>
      </c>
      <c r="K104" s="195" t="s">
        <v>21</v>
      </c>
      <c r="L104" s="61"/>
      <c r="M104" s="200" t="s">
        <v>21</v>
      </c>
      <c r="N104" s="201" t="s">
        <v>43</v>
      </c>
      <c r="O104" s="42"/>
      <c r="P104" s="202">
        <f t="shared" si="1"/>
        <v>0</v>
      </c>
      <c r="Q104" s="202">
        <v>2516</v>
      </c>
      <c r="R104" s="202">
        <f t="shared" si="2"/>
        <v>2516</v>
      </c>
      <c r="S104" s="202">
        <v>0</v>
      </c>
      <c r="T104" s="203">
        <f t="shared" si="3"/>
        <v>0</v>
      </c>
      <c r="AR104" s="24" t="s">
        <v>181</v>
      </c>
      <c r="AT104" s="24" t="s">
        <v>176</v>
      </c>
      <c r="AU104" s="24" t="s">
        <v>82</v>
      </c>
      <c r="AY104" s="24" t="s">
        <v>173</v>
      </c>
      <c r="BE104" s="204">
        <f t="shared" si="4"/>
        <v>0</v>
      </c>
      <c r="BF104" s="204">
        <f t="shared" si="5"/>
        <v>0</v>
      </c>
      <c r="BG104" s="204">
        <f t="shared" si="6"/>
        <v>0</v>
      </c>
      <c r="BH104" s="204">
        <f t="shared" si="7"/>
        <v>0</v>
      </c>
      <c r="BI104" s="204">
        <f t="shared" si="8"/>
        <v>0</v>
      </c>
      <c r="BJ104" s="24" t="s">
        <v>80</v>
      </c>
      <c r="BK104" s="204">
        <f t="shared" si="9"/>
        <v>0</v>
      </c>
      <c r="BL104" s="24" t="s">
        <v>181</v>
      </c>
      <c r="BM104" s="24" t="s">
        <v>1473</v>
      </c>
    </row>
    <row r="105" spans="2:65" s="1" customFormat="1" ht="22.5" customHeight="1">
      <c r="B105" s="41"/>
      <c r="C105" s="193" t="s">
        <v>469</v>
      </c>
      <c r="D105" s="193" t="s">
        <v>176</v>
      </c>
      <c r="E105" s="194" t="s">
        <v>1474</v>
      </c>
      <c r="F105" s="195" t="s">
        <v>1475</v>
      </c>
      <c r="G105" s="196" t="s">
        <v>970</v>
      </c>
      <c r="H105" s="197">
        <v>2</v>
      </c>
      <c r="I105" s="198"/>
      <c r="J105" s="199">
        <f t="shared" si="0"/>
        <v>0</v>
      </c>
      <c r="K105" s="195" t="s">
        <v>21</v>
      </c>
      <c r="L105" s="61"/>
      <c r="M105" s="200" t="s">
        <v>21</v>
      </c>
      <c r="N105" s="201" t="s">
        <v>43</v>
      </c>
      <c r="O105" s="42"/>
      <c r="P105" s="202">
        <f t="shared" si="1"/>
        <v>0</v>
      </c>
      <c r="Q105" s="202">
        <v>450</v>
      </c>
      <c r="R105" s="202">
        <f t="shared" si="2"/>
        <v>900</v>
      </c>
      <c r="S105" s="202">
        <v>0</v>
      </c>
      <c r="T105" s="203">
        <f t="shared" si="3"/>
        <v>0</v>
      </c>
      <c r="AR105" s="24" t="s">
        <v>181</v>
      </c>
      <c r="AT105" s="24" t="s">
        <v>176</v>
      </c>
      <c r="AU105" s="24" t="s">
        <v>82</v>
      </c>
      <c r="AY105" s="24" t="s">
        <v>173</v>
      </c>
      <c r="BE105" s="204">
        <f t="shared" si="4"/>
        <v>0</v>
      </c>
      <c r="BF105" s="204">
        <f t="shared" si="5"/>
        <v>0</v>
      </c>
      <c r="BG105" s="204">
        <f t="shared" si="6"/>
        <v>0</v>
      </c>
      <c r="BH105" s="204">
        <f t="shared" si="7"/>
        <v>0</v>
      </c>
      <c r="BI105" s="204">
        <f t="shared" si="8"/>
        <v>0</v>
      </c>
      <c r="BJ105" s="24" t="s">
        <v>80</v>
      </c>
      <c r="BK105" s="204">
        <f t="shared" si="9"/>
        <v>0</v>
      </c>
      <c r="BL105" s="24" t="s">
        <v>181</v>
      </c>
      <c r="BM105" s="24" t="s">
        <v>1476</v>
      </c>
    </row>
    <row r="106" spans="2:63" s="10" customFormat="1" ht="29.85" customHeight="1">
      <c r="B106" s="176"/>
      <c r="C106" s="177"/>
      <c r="D106" s="190" t="s">
        <v>71</v>
      </c>
      <c r="E106" s="191" t="s">
        <v>1477</v>
      </c>
      <c r="F106" s="191" t="s">
        <v>1478</v>
      </c>
      <c r="G106" s="177"/>
      <c r="H106" s="177"/>
      <c r="I106" s="180"/>
      <c r="J106" s="192">
        <f>BK106</f>
        <v>0</v>
      </c>
      <c r="K106" s="177"/>
      <c r="L106" s="182"/>
      <c r="M106" s="183"/>
      <c r="N106" s="184"/>
      <c r="O106" s="184"/>
      <c r="P106" s="185">
        <f>SUM(P107:P117)</f>
        <v>0</v>
      </c>
      <c r="Q106" s="184"/>
      <c r="R106" s="185">
        <f>SUM(R107:R117)</f>
        <v>123592</v>
      </c>
      <c r="S106" s="184"/>
      <c r="T106" s="186">
        <f>SUM(T107:T117)</f>
        <v>0</v>
      </c>
      <c r="AR106" s="187" t="s">
        <v>80</v>
      </c>
      <c r="AT106" s="188" t="s">
        <v>71</v>
      </c>
      <c r="AU106" s="188" t="s">
        <v>80</v>
      </c>
      <c r="AY106" s="187" t="s">
        <v>173</v>
      </c>
      <c r="BK106" s="189">
        <f>SUM(BK107:BK117)</f>
        <v>0</v>
      </c>
    </row>
    <row r="107" spans="2:65" s="1" customFormat="1" ht="31.5" customHeight="1">
      <c r="B107" s="41"/>
      <c r="C107" s="193" t="s">
        <v>474</v>
      </c>
      <c r="D107" s="193" t="s">
        <v>176</v>
      </c>
      <c r="E107" s="194" t="s">
        <v>1479</v>
      </c>
      <c r="F107" s="195" t="s">
        <v>1480</v>
      </c>
      <c r="G107" s="196" t="s">
        <v>970</v>
      </c>
      <c r="H107" s="197">
        <v>1</v>
      </c>
      <c r="I107" s="198"/>
      <c r="J107" s="199">
        <f aca="true" t="shared" si="10" ref="J107:J117">ROUND(I107*H107,2)</f>
        <v>0</v>
      </c>
      <c r="K107" s="195" t="s">
        <v>21</v>
      </c>
      <c r="L107" s="61"/>
      <c r="M107" s="200" t="s">
        <v>21</v>
      </c>
      <c r="N107" s="201" t="s">
        <v>43</v>
      </c>
      <c r="O107" s="42"/>
      <c r="P107" s="202">
        <f aca="true" t="shared" si="11" ref="P107:P117">O107*H107</f>
        <v>0</v>
      </c>
      <c r="Q107" s="202">
        <v>42000</v>
      </c>
      <c r="R107" s="202">
        <f aca="true" t="shared" si="12" ref="R107:R117">Q107*H107</f>
        <v>42000</v>
      </c>
      <c r="S107" s="202">
        <v>0</v>
      </c>
      <c r="T107" s="203">
        <f aca="true" t="shared" si="13" ref="T107:T117">S107*H107</f>
        <v>0</v>
      </c>
      <c r="AR107" s="24" t="s">
        <v>181</v>
      </c>
      <c r="AT107" s="24" t="s">
        <v>176</v>
      </c>
      <c r="AU107" s="24" t="s">
        <v>82</v>
      </c>
      <c r="AY107" s="24" t="s">
        <v>173</v>
      </c>
      <c r="BE107" s="204">
        <f aca="true" t="shared" si="14" ref="BE107:BE117">IF(N107="základní",J107,0)</f>
        <v>0</v>
      </c>
      <c r="BF107" s="204">
        <f aca="true" t="shared" si="15" ref="BF107:BF117">IF(N107="snížená",J107,0)</f>
        <v>0</v>
      </c>
      <c r="BG107" s="204">
        <f aca="true" t="shared" si="16" ref="BG107:BG117">IF(N107="zákl. přenesená",J107,0)</f>
        <v>0</v>
      </c>
      <c r="BH107" s="204">
        <f aca="true" t="shared" si="17" ref="BH107:BH117">IF(N107="sníž. přenesená",J107,0)</f>
        <v>0</v>
      </c>
      <c r="BI107" s="204">
        <f aca="true" t="shared" si="18" ref="BI107:BI117">IF(N107="nulová",J107,0)</f>
        <v>0</v>
      </c>
      <c r="BJ107" s="24" t="s">
        <v>80</v>
      </c>
      <c r="BK107" s="204">
        <f aca="true" t="shared" si="19" ref="BK107:BK117">ROUND(I107*H107,2)</f>
        <v>0</v>
      </c>
      <c r="BL107" s="24" t="s">
        <v>181</v>
      </c>
      <c r="BM107" s="24" t="s">
        <v>1481</v>
      </c>
    </row>
    <row r="108" spans="2:65" s="1" customFormat="1" ht="22.5" customHeight="1">
      <c r="B108" s="41"/>
      <c r="C108" s="193" t="s">
        <v>481</v>
      </c>
      <c r="D108" s="193" t="s">
        <v>176</v>
      </c>
      <c r="E108" s="194" t="s">
        <v>1482</v>
      </c>
      <c r="F108" s="195" t="s">
        <v>1483</v>
      </c>
      <c r="G108" s="196" t="s">
        <v>970</v>
      </c>
      <c r="H108" s="197">
        <v>1</v>
      </c>
      <c r="I108" s="198"/>
      <c r="J108" s="199">
        <f t="shared" si="10"/>
        <v>0</v>
      </c>
      <c r="K108" s="195" t="s">
        <v>21</v>
      </c>
      <c r="L108" s="61"/>
      <c r="M108" s="200" t="s">
        <v>21</v>
      </c>
      <c r="N108" s="201" t="s">
        <v>43</v>
      </c>
      <c r="O108" s="42"/>
      <c r="P108" s="202">
        <f t="shared" si="11"/>
        <v>0</v>
      </c>
      <c r="Q108" s="202">
        <v>6500</v>
      </c>
      <c r="R108" s="202">
        <f t="shared" si="12"/>
        <v>6500</v>
      </c>
      <c r="S108" s="202">
        <v>0</v>
      </c>
      <c r="T108" s="203">
        <f t="shared" si="13"/>
        <v>0</v>
      </c>
      <c r="AR108" s="24" t="s">
        <v>181</v>
      </c>
      <c r="AT108" s="24" t="s">
        <v>176</v>
      </c>
      <c r="AU108" s="24" t="s">
        <v>82</v>
      </c>
      <c r="AY108" s="24" t="s">
        <v>173</v>
      </c>
      <c r="BE108" s="204">
        <f t="shared" si="14"/>
        <v>0</v>
      </c>
      <c r="BF108" s="204">
        <f t="shared" si="15"/>
        <v>0</v>
      </c>
      <c r="BG108" s="204">
        <f t="shared" si="16"/>
        <v>0</v>
      </c>
      <c r="BH108" s="204">
        <f t="shared" si="17"/>
        <v>0</v>
      </c>
      <c r="BI108" s="204">
        <f t="shared" si="18"/>
        <v>0</v>
      </c>
      <c r="BJ108" s="24" t="s">
        <v>80</v>
      </c>
      <c r="BK108" s="204">
        <f t="shared" si="19"/>
        <v>0</v>
      </c>
      <c r="BL108" s="24" t="s">
        <v>181</v>
      </c>
      <c r="BM108" s="24" t="s">
        <v>1484</v>
      </c>
    </row>
    <row r="109" spans="2:65" s="1" customFormat="1" ht="22.5" customHeight="1">
      <c r="B109" s="41"/>
      <c r="C109" s="193" t="s">
        <v>494</v>
      </c>
      <c r="D109" s="193" t="s">
        <v>176</v>
      </c>
      <c r="E109" s="194" t="s">
        <v>1485</v>
      </c>
      <c r="F109" s="195" t="s">
        <v>3820</v>
      </c>
      <c r="G109" s="196" t="s">
        <v>970</v>
      </c>
      <c r="H109" s="197">
        <v>1</v>
      </c>
      <c r="I109" s="198"/>
      <c r="J109" s="199">
        <f t="shared" si="10"/>
        <v>0</v>
      </c>
      <c r="K109" s="195" t="s">
        <v>21</v>
      </c>
      <c r="L109" s="61"/>
      <c r="M109" s="200" t="s">
        <v>21</v>
      </c>
      <c r="N109" s="201" t="s">
        <v>43</v>
      </c>
      <c r="O109" s="42"/>
      <c r="P109" s="202">
        <f t="shared" si="11"/>
        <v>0</v>
      </c>
      <c r="Q109" s="202">
        <v>1627</v>
      </c>
      <c r="R109" s="202">
        <f t="shared" si="12"/>
        <v>1627</v>
      </c>
      <c r="S109" s="202">
        <v>0</v>
      </c>
      <c r="T109" s="203">
        <f t="shared" si="13"/>
        <v>0</v>
      </c>
      <c r="AR109" s="24" t="s">
        <v>181</v>
      </c>
      <c r="AT109" s="24" t="s">
        <v>176</v>
      </c>
      <c r="AU109" s="24" t="s">
        <v>82</v>
      </c>
      <c r="AY109" s="24" t="s">
        <v>173</v>
      </c>
      <c r="BE109" s="204">
        <f t="shared" si="14"/>
        <v>0</v>
      </c>
      <c r="BF109" s="204">
        <f t="shared" si="15"/>
        <v>0</v>
      </c>
      <c r="BG109" s="204">
        <f t="shared" si="16"/>
        <v>0</v>
      </c>
      <c r="BH109" s="204">
        <f t="shared" si="17"/>
        <v>0</v>
      </c>
      <c r="BI109" s="204">
        <f t="shared" si="18"/>
        <v>0</v>
      </c>
      <c r="BJ109" s="24" t="s">
        <v>80</v>
      </c>
      <c r="BK109" s="204">
        <f t="shared" si="19"/>
        <v>0</v>
      </c>
      <c r="BL109" s="24" t="s">
        <v>181</v>
      </c>
      <c r="BM109" s="24" t="s">
        <v>1486</v>
      </c>
    </row>
    <row r="110" spans="2:65" s="1" customFormat="1" ht="22.5" customHeight="1">
      <c r="B110" s="41"/>
      <c r="C110" s="193" t="s">
        <v>9</v>
      </c>
      <c r="D110" s="193" t="s">
        <v>176</v>
      </c>
      <c r="E110" s="194" t="s">
        <v>1487</v>
      </c>
      <c r="F110" s="195" t="s">
        <v>1488</v>
      </c>
      <c r="G110" s="196" t="s">
        <v>970</v>
      </c>
      <c r="H110" s="197">
        <v>4</v>
      </c>
      <c r="I110" s="198"/>
      <c r="J110" s="199">
        <f t="shared" si="10"/>
        <v>0</v>
      </c>
      <c r="K110" s="195" t="s">
        <v>21</v>
      </c>
      <c r="L110" s="61"/>
      <c r="M110" s="200" t="s">
        <v>21</v>
      </c>
      <c r="N110" s="201" t="s">
        <v>43</v>
      </c>
      <c r="O110" s="42"/>
      <c r="P110" s="202">
        <f t="shared" si="11"/>
        <v>0</v>
      </c>
      <c r="Q110" s="202">
        <v>2130</v>
      </c>
      <c r="R110" s="202">
        <f t="shared" si="12"/>
        <v>8520</v>
      </c>
      <c r="S110" s="202">
        <v>0</v>
      </c>
      <c r="T110" s="203">
        <f t="shared" si="13"/>
        <v>0</v>
      </c>
      <c r="AR110" s="24" t="s">
        <v>181</v>
      </c>
      <c r="AT110" s="24" t="s">
        <v>176</v>
      </c>
      <c r="AU110" s="24" t="s">
        <v>82</v>
      </c>
      <c r="AY110" s="24" t="s">
        <v>173</v>
      </c>
      <c r="BE110" s="204">
        <f t="shared" si="14"/>
        <v>0</v>
      </c>
      <c r="BF110" s="204">
        <f t="shared" si="15"/>
        <v>0</v>
      </c>
      <c r="BG110" s="204">
        <f t="shared" si="16"/>
        <v>0</v>
      </c>
      <c r="BH110" s="204">
        <f t="shared" si="17"/>
        <v>0</v>
      </c>
      <c r="BI110" s="204">
        <f t="shared" si="18"/>
        <v>0</v>
      </c>
      <c r="BJ110" s="24" t="s">
        <v>80</v>
      </c>
      <c r="BK110" s="204">
        <f t="shared" si="19"/>
        <v>0</v>
      </c>
      <c r="BL110" s="24" t="s">
        <v>181</v>
      </c>
      <c r="BM110" s="24" t="s">
        <v>1489</v>
      </c>
    </row>
    <row r="111" spans="2:65" s="1" customFormat="1" ht="22.5" customHeight="1">
      <c r="B111" s="41"/>
      <c r="C111" s="193" t="s">
        <v>510</v>
      </c>
      <c r="D111" s="193" t="s">
        <v>176</v>
      </c>
      <c r="E111" s="194" t="s">
        <v>1490</v>
      </c>
      <c r="F111" s="195" t="s">
        <v>1491</v>
      </c>
      <c r="G111" s="196" t="s">
        <v>970</v>
      </c>
      <c r="H111" s="197">
        <v>2</v>
      </c>
      <c r="I111" s="198"/>
      <c r="J111" s="199">
        <f t="shared" si="10"/>
        <v>0</v>
      </c>
      <c r="K111" s="195" t="s">
        <v>21</v>
      </c>
      <c r="L111" s="61"/>
      <c r="M111" s="200" t="s">
        <v>21</v>
      </c>
      <c r="N111" s="201" t="s">
        <v>43</v>
      </c>
      <c r="O111" s="42"/>
      <c r="P111" s="202">
        <f t="shared" si="11"/>
        <v>0</v>
      </c>
      <c r="Q111" s="202">
        <v>1940</v>
      </c>
      <c r="R111" s="202">
        <f t="shared" si="12"/>
        <v>3880</v>
      </c>
      <c r="S111" s="202">
        <v>0</v>
      </c>
      <c r="T111" s="203">
        <f t="shared" si="13"/>
        <v>0</v>
      </c>
      <c r="AR111" s="24" t="s">
        <v>181</v>
      </c>
      <c r="AT111" s="24" t="s">
        <v>176</v>
      </c>
      <c r="AU111" s="24" t="s">
        <v>82</v>
      </c>
      <c r="AY111" s="24" t="s">
        <v>173</v>
      </c>
      <c r="BE111" s="204">
        <f t="shared" si="14"/>
        <v>0</v>
      </c>
      <c r="BF111" s="204">
        <f t="shared" si="15"/>
        <v>0</v>
      </c>
      <c r="BG111" s="204">
        <f t="shared" si="16"/>
        <v>0</v>
      </c>
      <c r="BH111" s="204">
        <f t="shared" si="17"/>
        <v>0</v>
      </c>
      <c r="BI111" s="204">
        <f t="shared" si="18"/>
        <v>0</v>
      </c>
      <c r="BJ111" s="24" t="s">
        <v>80</v>
      </c>
      <c r="BK111" s="204">
        <f t="shared" si="19"/>
        <v>0</v>
      </c>
      <c r="BL111" s="24" t="s">
        <v>181</v>
      </c>
      <c r="BM111" s="24" t="s">
        <v>1492</v>
      </c>
    </row>
    <row r="112" spans="2:65" s="1" customFormat="1" ht="22.5" customHeight="1">
      <c r="B112" s="41"/>
      <c r="C112" s="193" t="s">
        <v>516</v>
      </c>
      <c r="D112" s="193" t="s">
        <v>176</v>
      </c>
      <c r="E112" s="194" t="s">
        <v>1493</v>
      </c>
      <c r="F112" s="195" t="s">
        <v>1494</v>
      </c>
      <c r="G112" s="196" t="s">
        <v>970</v>
      </c>
      <c r="H112" s="197">
        <v>1</v>
      </c>
      <c r="I112" s="198"/>
      <c r="J112" s="199">
        <f t="shared" si="10"/>
        <v>0</v>
      </c>
      <c r="K112" s="195" t="s">
        <v>21</v>
      </c>
      <c r="L112" s="61"/>
      <c r="M112" s="200" t="s">
        <v>21</v>
      </c>
      <c r="N112" s="201" t="s">
        <v>43</v>
      </c>
      <c r="O112" s="42"/>
      <c r="P112" s="202">
        <f t="shared" si="11"/>
        <v>0</v>
      </c>
      <c r="Q112" s="202">
        <v>3700</v>
      </c>
      <c r="R112" s="202">
        <f t="shared" si="12"/>
        <v>3700</v>
      </c>
      <c r="S112" s="202">
        <v>0</v>
      </c>
      <c r="T112" s="203">
        <f t="shared" si="13"/>
        <v>0</v>
      </c>
      <c r="AR112" s="24" t="s">
        <v>181</v>
      </c>
      <c r="AT112" s="24" t="s">
        <v>176</v>
      </c>
      <c r="AU112" s="24" t="s">
        <v>82</v>
      </c>
      <c r="AY112" s="24" t="s">
        <v>173</v>
      </c>
      <c r="BE112" s="204">
        <f t="shared" si="14"/>
        <v>0</v>
      </c>
      <c r="BF112" s="204">
        <f t="shared" si="15"/>
        <v>0</v>
      </c>
      <c r="BG112" s="204">
        <f t="shared" si="16"/>
        <v>0</v>
      </c>
      <c r="BH112" s="204">
        <f t="shared" si="17"/>
        <v>0</v>
      </c>
      <c r="BI112" s="204">
        <f t="shared" si="18"/>
        <v>0</v>
      </c>
      <c r="BJ112" s="24" t="s">
        <v>80</v>
      </c>
      <c r="BK112" s="204">
        <f t="shared" si="19"/>
        <v>0</v>
      </c>
      <c r="BL112" s="24" t="s">
        <v>181</v>
      </c>
      <c r="BM112" s="24" t="s">
        <v>1495</v>
      </c>
    </row>
    <row r="113" spans="2:65" s="1" customFormat="1" ht="22.5" customHeight="1">
      <c r="B113" s="41"/>
      <c r="C113" s="193" t="s">
        <v>522</v>
      </c>
      <c r="D113" s="193" t="s">
        <v>176</v>
      </c>
      <c r="E113" s="194" t="s">
        <v>1496</v>
      </c>
      <c r="F113" s="195" t="s">
        <v>1497</v>
      </c>
      <c r="G113" s="196" t="s">
        <v>970</v>
      </c>
      <c r="H113" s="197">
        <v>1</v>
      </c>
      <c r="I113" s="198"/>
      <c r="J113" s="199">
        <f t="shared" si="10"/>
        <v>0</v>
      </c>
      <c r="K113" s="195" t="s">
        <v>21</v>
      </c>
      <c r="L113" s="61"/>
      <c r="M113" s="200" t="s">
        <v>21</v>
      </c>
      <c r="N113" s="201" t="s">
        <v>43</v>
      </c>
      <c r="O113" s="42"/>
      <c r="P113" s="202">
        <f t="shared" si="11"/>
        <v>0</v>
      </c>
      <c r="Q113" s="202">
        <v>13665</v>
      </c>
      <c r="R113" s="202">
        <f t="shared" si="12"/>
        <v>13665</v>
      </c>
      <c r="S113" s="202">
        <v>0</v>
      </c>
      <c r="T113" s="203">
        <f t="shared" si="13"/>
        <v>0</v>
      </c>
      <c r="AR113" s="24" t="s">
        <v>181</v>
      </c>
      <c r="AT113" s="24" t="s">
        <v>176</v>
      </c>
      <c r="AU113" s="24" t="s">
        <v>82</v>
      </c>
      <c r="AY113" s="24" t="s">
        <v>173</v>
      </c>
      <c r="BE113" s="204">
        <f t="shared" si="14"/>
        <v>0</v>
      </c>
      <c r="BF113" s="204">
        <f t="shared" si="15"/>
        <v>0</v>
      </c>
      <c r="BG113" s="204">
        <f t="shared" si="16"/>
        <v>0</v>
      </c>
      <c r="BH113" s="204">
        <f t="shared" si="17"/>
        <v>0</v>
      </c>
      <c r="BI113" s="204">
        <f t="shared" si="18"/>
        <v>0</v>
      </c>
      <c r="BJ113" s="24" t="s">
        <v>80</v>
      </c>
      <c r="BK113" s="204">
        <f t="shared" si="19"/>
        <v>0</v>
      </c>
      <c r="BL113" s="24" t="s">
        <v>181</v>
      </c>
      <c r="BM113" s="24" t="s">
        <v>1498</v>
      </c>
    </row>
    <row r="114" spans="2:65" s="1" customFormat="1" ht="31.5" customHeight="1">
      <c r="B114" s="41"/>
      <c r="C114" s="193" t="s">
        <v>548</v>
      </c>
      <c r="D114" s="193" t="s">
        <v>176</v>
      </c>
      <c r="E114" s="194" t="s">
        <v>1499</v>
      </c>
      <c r="F114" s="195" t="s">
        <v>1500</v>
      </c>
      <c r="G114" s="196" t="s">
        <v>970</v>
      </c>
      <c r="H114" s="197">
        <v>1</v>
      </c>
      <c r="I114" s="198"/>
      <c r="J114" s="199">
        <f t="shared" si="10"/>
        <v>0</v>
      </c>
      <c r="K114" s="195" t="s">
        <v>21</v>
      </c>
      <c r="L114" s="61"/>
      <c r="M114" s="200" t="s">
        <v>21</v>
      </c>
      <c r="N114" s="201" t="s">
        <v>43</v>
      </c>
      <c r="O114" s="42"/>
      <c r="P114" s="202">
        <f t="shared" si="11"/>
        <v>0</v>
      </c>
      <c r="Q114" s="202">
        <v>42000</v>
      </c>
      <c r="R114" s="202">
        <f t="shared" si="12"/>
        <v>42000</v>
      </c>
      <c r="S114" s="202">
        <v>0</v>
      </c>
      <c r="T114" s="203">
        <f t="shared" si="13"/>
        <v>0</v>
      </c>
      <c r="AR114" s="24" t="s">
        <v>181</v>
      </c>
      <c r="AT114" s="24" t="s">
        <v>176</v>
      </c>
      <c r="AU114" s="24" t="s">
        <v>82</v>
      </c>
      <c r="AY114" s="24" t="s">
        <v>173</v>
      </c>
      <c r="BE114" s="204">
        <f t="shared" si="14"/>
        <v>0</v>
      </c>
      <c r="BF114" s="204">
        <f t="shared" si="15"/>
        <v>0</v>
      </c>
      <c r="BG114" s="204">
        <f t="shared" si="16"/>
        <v>0</v>
      </c>
      <c r="BH114" s="204">
        <f t="shared" si="17"/>
        <v>0</v>
      </c>
      <c r="BI114" s="204">
        <f t="shared" si="18"/>
        <v>0</v>
      </c>
      <c r="BJ114" s="24" t="s">
        <v>80</v>
      </c>
      <c r="BK114" s="204">
        <f t="shared" si="19"/>
        <v>0</v>
      </c>
      <c r="BL114" s="24" t="s">
        <v>181</v>
      </c>
      <c r="BM114" s="24" t="s">
        <v>1501</v>
      </c>
    </row>
    <row r="115" spans="2:65" s="1" customFormat="1" ht="22.5" customHeight="1">
      <c r="B115" s="41"/>
      <c r="C115" s="193" t="s">
        <v>558</v>
      </c>
      <c r="D115" s="193" t="s">
        <v>176</v>
      </c>
      <c r="E115" s="194" t="s">
        <v>1502</v>
      </c>
      <c r="F115" s="195" t="s">
        <v>1503</v>
      </c>
      <c r="G115" s="196" t="s">
        <v>970</v>
      </c>
      <c r="H115" s="197">
        <v>2</v>
      </c>
      <c r="I115" s="198"/>
      <c r="J115" s="199">
        <f t="shared" si="10"/>
        <v>0</v>
      </c>
      <c r="K115" s="195" t="s">
        <v>21</v>
      </c>
      <c r="L115" s="61"/>
      <c r="M115" s="200" t="s">
        <v>21</v>
      </c>
      <c r="N115" s="201" t="s">
        <v>43</v>
      </c>
      <c r="O115" s="42"/>
      <c r="P115" s="202">
        <f t="shared" si="11"/>
        <v>0</v>
      </c>
      <c r="Q115" s="202">
        <v>150</v>
      </c>
      <c r="R115" s="202">
        <f t="shared" si="12"/>
        <v>300</v>
      </c>
      <c r="S115" s="202">
        <v>0</v>
      </c>
      <c r="T115" s="203">
        <f t="shared" si="13"/>
        <v>0</v>
      </c>
      <c r="AR115" s="24" t="s">
        <v>181</v>
      </c>
      <c r="AT115" s="24" t="s">
        <v>176</v>
      </c>
      <c r="AU115" s="24" t="s">
        <v>82</v>
      </c>
      <c r="AY115" s="24" t="s">
        <v>173</v>
      </c>
      <c r="BE115" s="204">
        <f t="shared" si="14"/>
        <v>0</v>
      </c>
      <c r="BF115" s="204">
        <f t="shared" si="15"/>
        <v>0</v>
      </c>
      <c r="BG115" s="204">
        <f t="shared" si="16"/>
        <v>0</v>
      </c>
      <c r="BH115" s="204">
        <f t="shared" si="17"/>
        <v>0</v>
      </c>
      <c r="BI115" s="204">
        <f t="shared" si="18"/>
        <v>0</v>
      </c>
      <c r="BJ115" s="24" t="s">
        <v>80</v>
      </c>
      <c r="BK115" s="204">
        <f t="shared" si="19"/>
        <v>0</v>
      </c>
      <c r="BL115" s="24" t="s">
        <v>181</v>
      </c>
      <c r="BM115" s="24" t="s">
        <v>1504</v>
      </c>
    </row>
    <row r="116" spans="2:65" s="1" customFormat="1" ht="22.5" customHeight="1">
      <c r="B116" s="41"/>
      <c r="C116" s="193" t="s">
        <v>568</v>
      </c>
      <c r="D116" s="193" t="s">
        <v>176</v>
      </c>
      <c r="E116" s="194" t="s">
        <v>1505</v>
      </c>
      <c r="F116" s="195" t="s">
        <v>1506</v>
      </c>
      <c r="G116" s="196" t="s">
        <v>970</v>
      </c>
      <c r="H116" s="197">
        <v>2</v>
      </c>
      <c r="I116" s="198"/>
      <c r="J116" s="199">
        <f t="shared" si="10"/>
        <v>0</v>
      </c>
      <c r="K116" s="195" t="s">
        <v>21</v>
      </c>
      <c r="L116" s="61"/>
      <c r="M116" s="200" t="s">
        <v>21</v>
      </c>
      <c r="N116" s="201" t="s">
        <v>43</v>
      </c>
      <c r="O116" s="42"/>
      <c r="P116" s="202">
        <f t="shared" si="11"/>
        <v>0</v>
      </c>
      <c r="Q116" s="202">
        <v>500</v>
      </c>
      <c r="R116" s="202">
        <f t="shared" si="12"/>
        <v>1000</v>
      </c>
      <c r="S116" s="202">
        <v>0</v>
      </c>
      <c r="T116" s="203">
        <f t="shared" si="13"/>
        <v>0</v>
      </c>
      <c r="AR116" s="24" t="s">
        <v>181</v>
      </c>
      <c r="AT116" s="24" t="s">
        <v>176</v>
      </c>
      <c r="AU116" s="24" t="s">
        <v>82</v>
      </c>
      <c r="AY116" s="24" t="s">
        <v>173</v>
      </c>
      <c r="BE116" s="204">
        <f t="shared" si="14"/>
        <v>0</v>
      </c>
      <c r="BF116" s="204">
        <f t="shared" si="15"/>
        <v>0</v>
      </c>
      <c r="BG116" s="204">
        <f t="shared" si="16"/>
        <v>0</v>
      </c>
      <c r="BH116" s="204">
        <f t="shared" si="17"/>
        <v>0</v>
      </c>
      <c r="BI116" s="204">
        <f t="shared" si="18"/>
        <v>0</v>
      </c>
      <c r="BJ116" s="24" t="s">
        <v>80</v>
      </c>
      <c r="BK116" s="204">
        <f t="shared" si="19"/>
        <v>0</v>
      </c>
      <c r="BL116" s="24" t="s">
        <v>181</v>
      </c>
      <c r="BM116" s="24" t="s">
        <v>1507</v>
      </c>
    </row>
    <row r="117" spans="2:65" s="1" customFormat="1" ht="22.5" customHeight="1">
      <c r="B117" s="41"/>
      <c r="C117" s="193" t="s">
        <v>574</v>
      </c>
      <c r="D117" s="193" t="s">
        <v>176</v>
      </c>
      <c r="E117" s="194" t="s">
        <v>1508</v>
      </c>
      <c r="F117" s="195" t="s">
        <v>1509</v>
      </c>
      <c r="G117" s="196" t="s">
        <v>970</v>
      </c>
      <c r="H117" s="197">
        <v>1</v>
      </c>
      <c r="I117" s="198"/>
      <c r="J117" s="199">
        <f t="shared" si="10"/>
        <v>0</v>
      </c>
      <c r="K117" s="195" t="s">
        <v>21</v>
      </c>
      <c r="L117" s="61"/>
      <c r="M117" s="200" t="s">
        <v>21</v>
      </c>
      <c r="N117" s="201" t="s">
        <v>43</v>
      </c>
      <c r="O117" s="42"/>
      <c r="P117" s="202">
        <f t="shared" si="11"/>
        <v>0</v>
      </c>
      <c r="Q117" s="202">
        <v>400</v>
      </c>
      <c r="R117" s="202">
        <f t="shared" si="12"/>
        <v>400</v>
      </c>
      <c r="S117" s="202">
        <v>0</v>
      </c>
      <c r="T117" s="203">
        <f t="shared" si="13"/>
        <v>0</v>
      </c>
      <c r="AR117" s="24" t="s">
        <v>181</v>
      </c>
      <c r="AT117" s="24" t="s">
        <v>176</v>
      </c>
      <c r="AU117" s="24" t="s">
        <v>82</v>
      </c>
      <c r="AY117" s="24" t="s">
        <v>173</v>
      </c>
      <c r="BE117" s="204">
        <f t="shared" si="14"/>
        <v>0</v>
      </c>
      <c r="BF117" s="204">
        <f t="shared" si="15"/>
        <v>0</v>
      </c>
      <c r="BG117" s="204">
        <f t="shared" si="16"/>
        <v>0</v>
      </c>
      <c r="BH117" s="204">
        <f t="shared" si="17"/>
        <v>0</v>
      </c>
      <c r="BI117" s="204">
        <f t="shared" si="18"/>
        <v>0</v>
      </c>
      <c r="BJ117" s="24" t="s">
        <v>80</v>
      </c>
      <c r="BK117" s="204">
        <f t="shared" si="19"/>
        <v>0</v>
      </c>
      <c r="BL117" s="24" t="s">
        <v>181</v>
      </c>
      <c r="BM117" s="24" t="s">
        <v>1510</v>
      </c>
    </row>
    <row r="118" spans="2:63" s="10" customFormat="1" ht="29.85" customHeight="1">
      <c r="B118" s="176"/>
      <c r="C118" s="177"/>
      <c r="D118" s="190" t="s">
        <v>71</v>
      </c>
      <c r="E118" s="191" t="s">
        <v>1511</v>
      </c>
      <c r="F118" s="191" t="s">
        <v>1512</v>
      </c>
      <c r="G118" s="177"/>
      <c r="H118" s="177"/>
      <c r="I118" s="180"/>
      <c r="J118" s="192">
        <f>BK118</f>
        <v>0</v>
      </c>
      <c r="K118" s="177"/>
      <c r="L118" s="182"/>
      <c r="M118" s="183"/>
      <c r="N118" s="184"/>
      <c r="O118" s="184"/>
      <c r="P118" s="185">
        <f>SUM(P119:P120)</f>
        <v>0</v>
      </c>
      <c r="Q118" s="184"/>
      <c r="R118" s="185">
        <f>SUM(R119:R120)</f>
        <v>19575</v>
      </c>
      <c r="S118" s="184"/>
      <c r="T118" s="186">
        <f>SUM(T119:T120)</f>
        <v>0</v>
      </c>
      <c r="AR118" s="187" t="s">
        <v>80</v>
      </c>
      <c r="AT118" s="188" t="s">
        <v>71</v>
      </c>
      <c r="AU118" s="188" t="s">
        <v>80</v>
      </c>
      <c r="AY118" s="187" t="s">
        <v>173</v>
      </c>
      <c r="BK118" s="189">
        <f>SUM(BK119:BK120)</f>
        <v>0</v>
      </c>
    </row>
    <row r="119" spans="2:65" s="1" customFormat="1" ht="22.5" customHeight="1">
      <c r="B119" s="41"/>
      <c r="C119" s="193" t="s">
        <v>577</v>
      </c>
      <c r="D119" s="193" t="s">
        <v>176</v>
      </c>
      <c r="E119" s="194" t="s">
        <v>1513</v>
      </c>
      <c r="F119" s="195" t="s">
        <v>1514</v>
      </c>
      <c r="G119" s="196" t="s">
        <v>970</v>
      </c>
      <c r="H119" s="197">
        <v>1</v>
      </c>
      <c r="I119" s="198"/>
      <c r="J119" s="199">
        <f>ROUND(I119*H119,2)</f>
        <v>0</v>
      </c>
      <c r="K119" s="195" t="s">
        <v>21</v>
      </c>
      <c r="L119" s="61"/>
      <c r="M119" s="200" t="s">
        <v>21</v>
      </c>
      <c r="N119" s="201" t="s">
        <v>43</v>
      </c>
      <c r="O119" s="42"/>
      <c r="P119" s="202">
        <f>O119*H119</f>
        <v>0</v>
      </c>
      <c r="Q119" s="202">
        <v>9800</v>
      </c>
      <c r="R119" s="202">
        <f>Q119*H119</f>
        <v>9800</v>
      </c>
      <c r="S119" s="202">
        <v>0</v>
      </c>
      <c r="T119" s="203">
        <f>S119*H119</f>
        <v>0</v>
      </c>
      <c r="AR119" s="24" t="s">
        <v>181</v>
      </c>
      <c r="AT119" s="24" t="s">
        <v>176</v>
      </c>
      <c r="AU119" s="24" t="s">
        <v>82</v>
      </c>
      <c r="AY119" s="24" t="s">
        <v>173</v>
      </c>
      <c r="BE119" s="204">
        <f>IF(N119="základní",J119,0)</f>
        <v>0</v>
      </c>
      <c r="BF119" s="204">
        <f>IF(N119="snížená",J119,0)</f>
        <v>0</v>
      </c>
      <c r="BG119" s="204">
        <f>IF(N119="zákl. přenesená",J119,0)</f>
        <v>0</v>
      </c>
      <c r="BH119" s="204">
        <f>IF(N119="sníž. přenesená",J119,0)</f>
        <v>0</v>
      </c>
      <c r="BI119" s="204">
        <f>IF(N119="nulová",J119,0)</f>
        <v>0</v>
      </c>
      <c r="BJ119" s="24" t="s">
        <v>80</v>
      </c>
      <c r="BK119" s="204">
        <f>ROUND(I119*H119,2)</f>
        <v>0</v>
      </c>
      <c r="BL119" s="24" t="s">
        <v>181</v>
      </c>
      <c r="BM119" s="24" t="s">
        <v>1515</v>
      </c>
    </row>
    <row r="120" spans="2:65" s="1" customFormat="1" ht="22.5" customHeight="1">
      <c r="B120" s="41"/>
      <c r="C120" s="193" t="s">
        <v>583</v>
      </c>
      <c r="D120" s="193" t="s">
        <v>176</v>
      </c>
      <c r="E120" s="194" t="s">
        <v>1516</v>
      </c>
      <c r="F120" s="195" t="s">
        <v>1451</v>
      </c>
      <c r="G120" s="196" t="s">
        <v>970</v>
      </c>
      <c r="H120" s="197">
        <v>1</v>
      </c>
      <c r="I120" s="198"/>
      <c r="J120" s="199">
        <f>ROUND(I120*H120,2)</f>
        <v>0</v>
      </c>
      <c r="K120" s="195" t="s">
        <v>21</v>
      </c>
      <c r="L120" s="61"/>
      <c r="M120" s="200" t="s">
        <v>21</v>
      </c>
      <c r="N120" s="201" t="s">
        <v>43</v>
      </c>
      <c r="O120" s="42"/>
      <c r="P120" s="202">
        <f>O120*H120</f>
        <v>0</v>
      </c>
      <c r="Q120" s="202">
        <v>9775</v>
      </c>
      <c r="R120" s="202">
        <f>Q120*H120</f>
        <v>9775</v>
      </c>
      <c r="S120" s="202">
        <v>0</v>
      </c>
      <c r="T120" s="203">
        <f>S120*H120</f>
        <v>0</v>
      </c>
      <c r="AR120" s="24" t="s">
        <v>181</v>
      </c>
      <c r="AT120" s="24" t="s">
        <v>176</v>
      </c>
      <c r="AU120" s="24" t="s">
        <v>82</v>
      </c>
      <c r="AY120" s="24" t="s">
        <v>173</v>
      </c>
      <c r="BE120" s="204">
        <f>IF(N120="základní",J120,0)</f>
        <v>0</v>
      </c>
      <c r="BF120" s="204">
        <f>IF(N120="snížená",J120,0)</f>
        <v>0</v>
      </c>
      <c r="BG120" s="204">
        <f>IF(N120="zákl. přenesená",J120,0)</f>
        <v>0</v>
      </c>
      <c r="BH120" s="204">
        <f>IF(N120="sníž. přenesená",J120,0)</f>
        <v>0</v>
      </c>
      <c r="BI120" s="204">
        <f>IF(N120="nulová",J120,0)</f>
        <v>0</v>
      </c>
      <c r="BJ120" s="24" t="s">
        <v>80</v>
      </c>
      <c r="BK120" s="204">
        <f>ROUND(I120*H120,2)</f>
        <v>0</v>
      </c>
      <c r="BL120" s="24" t="s">
        <v>181</v>
      </c>
      <c r="BM120" s="24" t="s">
        <v>1517</v>
      </c>
    </row>
    <row r="121" spans="2:63" s="10" customFormat="1" ht="29.85" customHeight="1">
      <c r="B121" s="176"/>
      <c r="C121" s="177"/>
      <c r="D121" s="190" t="s">
        <v>71</v>
      </c>
      <c r="E121" s="191" t="s">
        <v>1518</v>
      </c>
      <c r="F121" s="191" t="s">
        <v>1519</v>
      </c>
      <c r="G121" s="177"/>
      <c r="H121" s="177"/>
      <c r="I121" s="180"/>
      <c r="J121" s="192">
        <f>BK121</f>
        <v>0</v>
      </c>
      <c r="K121" s="177"/>
      <c r="L121" s="182"/>
      <c r="M121" s="183"/>
      <c r="N121" s="184"/>
      <c r="O121" s="184"/>
      <c r="P121" s="185">
        <f>SUM(P122:P130)</f>
        <v>0</v>
      </c>
      <c r="Q121" s="184"/>
      <c r="R121" s="185">
        <f>SUM(R122:R130)</f>
        <v>62000</v>
      </c>
      <c r="S121" s="184"/>
      <c r="T121" s="186">
        <f>SUM(T122:T130)</f>
        <v>0</v>
      </c>
      <c r="AR121" s="187" t="s">
        <v>80</v>
      </c>
      <c r="AT121" s="188" t="s">
        <v>71</v>
      </c>
      <c r="AU121" s="188" t="s">
        <v>80</v>
      </c>
      <c r="AY121" s="187" t="s">
        <v>173</v>
      </c>
      <c r="BK121" s="189">
        <f>SUM(BK122:BK130)</f>
        <v>0</v>
      </c>
    </row>
    <row r="122" spans="2:65" s="1" customFormat="1" ht="22.5" customHeight="1">
      <c r="B122" s="41"/>
      <c r="C122" s="193" t="s">
        <v>593</v>
      </c>
      <c r="D122" s="193" t="s">
        <v>176</v>
      </c>
      <c r="E122" s="194" t="s">
        <v>1520</v>
      </c>
      <c r="F122" s="195" t="s">
        <v>1429</v>
      </c>
      <c r="G122" s="196" t="s">
        <v>970</v>
      </c>
      <c r="H122" s="197">
        <v>4</v>
      </c>
      <c r="I122" s="198"/>
      <c r="J122" s="199">
        <f aca="true" t="shared" si="20" ref="J122:J130">ROUND(I122*H122,2)</f>
        <v>0</v>
      </c>
      <c r="K122" s="195" t="s">
        <v>21</v>
      </c>
      <c r="L122" s="61"/>
      <c r="M122" s="200" t="s">
        <v>21</v>
      </c>
      <c r="N122" s="201" t="s">
        <v>43</v>
      </c>
      <c r="O122" s="42"/>
      <c r="P122" s="202">
        <f aca="true" t="shared" si="21" ref="P122:P130">O122*H122</f>
        <v>0</v>
      </c>
      <c r="Q122" s="202">
        <v>1400</v>
      </c>
      <c r="R122" s="202">
        <f aca="true" t="shared" si="22" ref="R122:R130">Q122*H122</f>
        <v>5600</v>
      </c>
      <c r="S122" s="202">
        <v>0</v>
      </c>
      <c r="T122" s="203">
        <f aca="true" t="shared" si="23" ref="T122:T130">S122*H122</f>
        <v>0</v>
      </c>
      <c r="AR122" s="24" t="s">
        <v>181</v>
      </c>
      <c r="AT122" s="24" t="s">
        <v>176</v>
      </c>
      <c r="AU122" s="24" t="s">
        <v>82</v>
      </c>
      <c r="AY122" s="24" t="s">
        <v>173</v>
      </c>
      <c r="BE122" s="204">
        <f aca="true" t="shared" si="24" ref="BE122:BE130">IF(N122="základní",J122,0)</f>
        <v>0</v>
      </c>
      <c r="BF122" s="204">
        <f aca="true" t="shared" si="25" ref="BF122:BF130">IF(N122="snížená",J122,0)</f>
        <v>0</v>
      </c>
      <c r="BG122" s="204">
        <f aca="true" t="shared" si="26" ref="BG122:BG130">IF(N122="zákl. přenesená",J122,0)</f>
        <v>0</v>
      </c>
      <c r="BH122" s="204">
        <f aca="true" t="shared" si="27" ref="BH122:BH130">IF(N122="sníž. přenesená",J122,0)</f>
        <v>0</v>
      </c>
      <c r="BI122" s="204">
        <f aca="true" t="shared" si="28" ref="BI122:BI130">IF(N122="nulová",J122,0)</f>
        <v>0</v>
      </c>
      <c r="BJ122" s="24" t="s">
        <v>80</v>
      </c>
      <c r="BK122" s="204">
        <f aca="true" t="shared" si="29" ref="BK122:BK130">ROUND(I122*H122,2)</f>
        <v>0</v>
      </c>
      <c r="BL122" s="24" t="s">
        <v>181</v>
      </c>
      <c r="BM122" s="24" t="s">
        <v>1521</v>
      </c>
    </row>
    <row r="123" spans="2:65" s="1" customFormat="1" ht="22.5" customHeight="1">
      <c r="B123" s="41"/>
      <c r="C123" s="193" t="s">
        <v>600</v>
      </c>
      <c r="D123" s="193" t="s">
        <v>176</v>
      </c>
      <c r="E123" s="194" t="s">
        <v>1522</v>
      </c>
      <c r="F123" s="195" t="s">
        <v>1523</v>
      </c>
      <c r="G123" s="196" t="s">
        <v>970</v>
      </c>
      <c r="H123" s="197">
        <v>2</v>
      </c>
      <c r="I123" s="198"/>
      <c r="J123" s="199">
        <f t="shared" si="20"/>
        <v>0</v>
      </c>
      <c r="K123" s="195" t="s">
        <v>21</v>
      </c>
      <c r="L123" s="61"/>
      <c r="M123" s="200" t="s">
        <v>21</v>
      </c>
      <c r="N123" s="201" t="s">
        <v>43</v>
      </c>
      <c r="O123" s="42"/>
      <c r="P123" s="202">
        <f t="shared" si="21"/>
        <v>0</v>
      </c>
      <c r="Q123" s="202">
        <v>1100</v>
      </c>
      <c r="R123" s="202">
        <f t="shared" si="22"/>
        <v>2200</v>
      </c>
      <c r="S123" s="202">
        <v>0</v>
      </c>
      <c r="T123" s="203">
        <f t="shared" si="23"/>
        <v>0</v>
      </c>
      <c r="AR123" s="24" t="s">
        <v>181</v>
      </c>
      <c r="AT123" s="24" t="s">
        <v>176</v>
      </c>
      <c r="AU123" s="24" t="s">
        <v>82</v>
      </c>
      <c r="AY123" s="24" t="s">
        <v>173</v>
      </c>
      <c r="BE123" s="204">
        <f t="shared" si="24"/>
        <v>0</v>
      </c>
      <c r="BF123" s="204">
        <f t="shared" si="25"/>
        <v>0</v>
      </c>
      <c r="BG123" s="204">
        <f t="shared" si="26"/>
        <v>0</v>
      </c>
      <c r="BH123" s="204">
        <f t="shared" si="27"/>
        <v>0</v>
      </c>
      <c r="BI123" s="204">
        <f t="shared" si="28"/>
        <v>0</v>
      </c>
      <c r="BJ123" s="24" t="s">
        <v>80</v>
      </c>
      <c r="BK123" s="204">
        <f t="shared" si="29"/>
        <v>0</v>
      </c>
      <c r="BL123" s="24" t="s">
        <v>181</v>
      </c>
      <c r="BM123" s="24" t="s">
        <v>1524</v>
      </c>
    </row>
    <row r="124" spans="2:65" s="1" customFormat="1" ht="22.5" customHeight="1">
      <c r="B124" s="41"/>
      <c r="C124" s="193" t="s">
        <v>609</v>
      </c>
      <c r="D124" s="193" t="s">
        <v>176</v>
      </c>
      <c r="E124" s="194" t="s">
        <v>1525</v>
      </c>
      <c r="F124" s="195" t="s">
        <v>1526</v>
      </c>
      <c r="G124" s="196" t="s">
        <v>970</v>
      </c>
      <c r="H124" s="197">
        <v>1</v>
      </c>
      <c r="I124" s="198"/>
      <c r="J124" s="199">
        <f t="shared" si="20"/>
        <v>0</v>
      </c>
      <c r="K124" s="195" t="s">
        <v>21</v>
      </c>
      <c r="L124" s="61"/>
      <c r="M124" s="200" t="s">
        <v>21</v>
      </c>
      <c r="N124" s="201" t="s">
        <v>43</v>
      </c>
      <c r="O124" s="42"/>
      <c r="P124" s="202">
        <f t="shared" si="21"/>
        <v>0</v>
      </c>
      <c r="Q124" s="202">
        <v>2300</v>
      </c>
      <c r="R124" s="202">
        <f t="shared" si="22"/>
        <v>2300</v>
      </c>
      <c r="S124" s="202">
        <v>0</v>
      </c>
      <c r="T124" s="203">
        <f t="shared" si="23"/>
        <v>0</v>
      </c>
      <c r="AR124" s="24" t="s">
        <v>181</v>
      </c>
      <c r="AT124" s="24" t="s">
        <v>176</v>
      </c>
      <c r="AU124" s="24" t="s">
        <v>82</v>
      </c>
      <c r="AY124" s="24" t="s">
        <v>173</v>
      </c>
      <c r="BE124" s="204">
        <f t="shared" si="24"/>
        <v>0</v>
      </c>
      <c r="BF124" s="204">
        <f t="shared" si="25"/>
        <v>0</v>
      </c>
      <c r="BG124" s="204">
        <f t="shared" si="26"/>
        <v>0</v>
      </c>
      <c r="BH124" s="204">
        <f t="shared" si="27"/>
        <v>0</v>
      </c>
      <c r="BI124" s="204">
        <f t="shared" si="28"/>
        <v>0</v>
      </c>
      <c r="BJ124" s="24" t="s">
        <v>80</v>
      </c>
      <c r="BK124" s="204">
        <f t="shared" si="29"/>
        <v>0</v>
      </c>
      <c r="BL124" s="24" t="s">
        <v>181</v>
      </c>
      <c r="BM124" s="24" t="s">
        <v>1527</v>
      </c>
    </row>
    <row r="125" spans="2:65" s="1" customFormat="1" ht="22.5" customHeight="1">
      <c r="B125" s="41"/>
      <c r="C125" s="193" t="s">
        <v>621</v>
      </c>
      <c r="D125" s="193" t="s">
        <v>176</v>
      </c>
      <c r="E125" s="194" t="s">
        <v>1528</v>
      </c>
      <c r="F125" s="195" t="s">
        <v>1529</v>
      </c>
      <c r="G125" s="196" t="s">
        <v>970</v>
      </c>
      <c r="H125" s="197">
        <v>1</v>
      </c>
      <c r="I125" s="198"/>
      <c r="J125" s="199">
        <f t="shared" si="20"/>
        <v>0</v>
      </c>
      <c r="K125" s="195" t="s">
        <v>21</v>
      </c>
      <c r="L125" s="61"/>
      <c r="M125" s="200" t="s">
        <v>21</v>
      </c>
      <c r="N125" s="201" t="s">
        <v>43</v>
      </c>
      <c r="O125" s="42"/>
      <c r="P125" s="202">
        <f t="shared" si="21"/>
        <v>0</v>
      </c>
      <c r="Q125" s="202">
        <v>3400</v>
      </c>
      <c r="R125" s="202">
        <f t="shared" si="22"/>
        <v>3400</v>
      </c>
      <c r="S125" s="202">
        <v>0</v>
      </c>
      <c r="T125" s="203">
        <f t="shared" si="23"/>
        <v>0</v>
      </c>
      <c r="AR125" s="24" t="s">
        <v>181</v>
      </c>
      <c r="AT125" s="24" t="s">
        <v>176</v>
      </c>
      <c r="AU125" s="24" t="s">
        <v>82</v>
      </c>
      <c r="AY125" s="24" t="s">
        <v>173</v>
      </c>
      <c r="BE125" s="204">
        <f t="shared" si="24"/>
        <v>0</v>
      </c>
      <c r="BF125" s="204">
        <f t="shared" si="25"/>
        <v>0</v>
      </c>
      <c r="BG125" s="204">
        <f t="shared" si="26"/>
        <v>0</v>
      </c>
      <c r="BH125" s="204">
        <f t="shared" si="27"/>
        <v>0</v>
      </c>
      <c r="BI125" s="204">
        <f t="shared" si="28"/>
        <v>0</v>
      </c>
      <c r="BJ125" s="24" t="s">
        <v>80</v>
      </c>
      <c r="BK125" s="204">
        <f t="shared" si="29"/>
        <v>0</v>
      </c>
      <c r="BL125" s="24" t="s">
        <v>181</v>
      </c>
      <c r="BM125" s="24" t="s">
        <v>1530</v>
      </c>
    </row>
    <row r="126" spans="2:65" s="1" customFormat="1" ht="31.5" customHeight="1">
      <c r="B126" s="41"/>
      <c r="C126" s="193" t="s">
        <v>629</v>
      </c>
      <c r="D126" s="193" t="s">
        <v>176</v>
      </c>
      <c r="E126" s="194" t="s">
        <v>1531</v>
      </c>
      <c r="F126" s="195" t="s">
        <v>1532</v>
      </c>
      <c r="G126" s="196" t="s">
        <v>970</v>
      </c>
      <c r="H126" s="197">
        <v>1</v>
      </c>
      <c r="I126" s="198"/>
      <c r="J126" s="199">
        <f t="shared" si="20"/>
        <v>0</v>
      </c>
      <c r="K126" s="195" t="s">
        <v>21</v>
      </c>
      <c r="L126" s="61"/>
      <c r="M126" s="200" t="s">
        <v>21</v>
      </c>
      <c r="N126" s="201" t="s">
        <v>43</v>
      </c>
      <c r="O126" s="42"/>
      <c r="P126" s="202">
        <f t="shared" si="21"/>
        <v>0</v>
      </c>
      <c r="Q126" s="202">
        <v>25800</v>
      </c>
      <c r="R126" s="202">
        <f t="shared" si="22"/>
        <v>25800</v>
      </c>
      <c r="S126" s="202">
        <v>0</v>
      </c>
      <c r="T126" s="203">
        <f t="shared" si="23"/>
        <v>0</v>
      </c>
      <c r="AR126" s="24" t="s">
        <v>181</v>
      </c>
      <c r="AT126" s="24" t="s">
        <v>176</v>
      </c>
      <c r="AU126" s="24" t="s">
        <v>82</v>
      </c>
      <c r="AY126" s="24" t="s">
        <v>173</v>
      </c>
      <c r="BE126" s="204">
        <f t="shared" si="24"/>
        <v>0</v>
      </c>
      <c r="BF126" s="204">
        <f t="shared" si="25"/>
        <v>0</v>
      </c>
      <c r="BG126" s="204">
        <f t="shared" si="26"/>
        <v>0</v>
      </c>
      <c r="BH126" s="204">
        <f t="shared" si="27"/>
        <v>0</v>
      </c>
      <c r="BI126" s="204">
        <f t="shared" si="28"/>
        <v>0</v>
      </c>
      <c r="BJ126" s="24" t="s">
        <v>80</v>
      </c>
      <c r="BK126" s="204">
        <f t="shared" si="29"/>
        <v>0</v>
      </c>
      <c r="BL126" s="24" t="s">
        <v>181</v>
      </c>
      <c r="BM126" s="24" t="s">
        <v>1533</v>
      </c>
    </row>
    <row r="127" spans="2:65" s="1" customFormat="1" ht="22.5" customHeight="1">
      <c r="B127" s="41"/>
      <c r="C127" s="193" t="s">
        <v>665</v>
      </c>
      <c r="D127" s="193" t="s">
        <v>176</v>
      </c>
      <c r="E127" s="194" t="s">
        <v>1534</v>
      </c>
      <c r="F127" s="195" t="s">
        <v>1535</v>
      </c>
      <c r="G127" s="196" t="s">
        <v>970</v>
      </c>
      <c r="H127" s="197">
        <v>1</v>
      </c>
      <c r="I127" s="198"/>
      <c r="J127" s="199">
        <f t="shared" si="20"/>
        <v>0</v>
      </c>
      <c r="K127" s="195" t="s">
        <v>21</v>
      </c>
      <c r="L127" s="61"/>
      <c r="M127" s="200" t="s">
        <v>21</v>
      </c>
      <c r="N127" s="201" t="s">
        <v>43</v>
      </c>
      <c r="O127" s="42"/>
      <c r="P127" s="202">
        <f t="shared" si="21"/>
        <v>0</v>
      </c>
      <c r="Q127" s="202">
        <v>15400</v>
      </c>
      <c r="R127" s="202">
        <f t="shared" si="22"/>
        <v>15400</v>
      </c>
      <c r="S127" s="202">
        <v>0</v>
      </c>
      <c r="T127" s="203">
        <f t="shared" si="23"/>
        <v>0</v>
      </c>
      <c r="AR127" s="24" t="s">
        <v>181</v>
      </c>
      <c r="AT127" s="24" t="s">
        <v>176</v>
      </c>
      <c r="AU127" s="24" t="s">
        <v>82</v>
      </c>
      <c r="AY127" s="24" t="s">
        <v>173</v>
      </c>
      <c r="BE127" s="204">
        <f t="shared" si="24"/>
        <v>0</v>
      </c>
      <c r="BF127" s="204">
        <f t="shared" si="25"/>
        <v>0</v>
      </c>
      <c r="BG127" s="204">
        <f t="shared" si="26"/>
        <v>0</v>
      </c>
      <c r="BH127" s="204">
        <f t="shared" si="27"/>
        <v>0</v>
      </c>
      <c r="BI127" s="204">
        <f t="shared" si="28"/>
        <v>0</v>
      </c>
      <c r="BJ127" s="24" t="s">
        <v>80</v>
      </c>
      <c r="BK127" s="204">
        <f t="shared" si="29"/>
        <v>0</v>
      </c>
      <c r="BL127" s="24" t="s">
        <v>181</v>
      </c>
      <c r="BM127" s="24" t="s">
        <v>1536</v>
      </c>
    </row>
    <row r="128" spans="2:65" s="1" customFormat="1" ht="22.5" customHeight="1">
      <c r="B128" s="41"/>
      <c r="C128" s="193" t="s">
        <v>675</v>
      </c>
      <c r="D128" s="193" t="s">
        <v>176</v>
      </c>
      <c r="E128" s="194" t="s">
        <v>1537</v>
      </c>
      <c r="F128" s="195" t="s">
        <v>1503</v>
      </c>
      <c r="G128" s="196" t="s">
        <v>970</v>
      </c>
      <c r="H128" s="197">
        <v>2</v>
      </c>
      <c r="I128" s="198"/>
      <c r="J128" s="199">
        <f t="shared" si="20"/>
        <v>0</v>
      </c>
      <c r="K128" s="195" t="s">
        <v>21</v>
      </c>
      <c r="L128" s="61"/>
      <c r="M128" s="200" t="s">
        <v>21</v>
      </c>
      <c r="N128" s="201" t="s">
        <v>43</v>
      </c>
      <c r="O128" s="42"/>
      <c r="P128" s="202">
        <f t="shared" si="21"/>
        <v>0</v>
      </c>
      <c r="Q128" s="202">
        <v>150</v>
      </c>
      <c r="R128" s="202">
        <f t="shared" si="22"/>
        <v>300</v>
      </c>
      <c r="S128" s="202">
        <v>0</v>
      </c>
      <c r="T128" s="203">
        <f t="shared" si="23"/>
        <v>0</v>
      </c>
      <c r="AR128" s="24" t="s">
        <v>181</v>
      </c>
      <c r="AT128" s="24" t="s">
        <v>176</v>
      </c>
      <c r="AU128" s="24" t="s">
        <v>82</v>
      </c>
      <c r="AY128" s="24" t="s">
        <v>173</v>
      </c>
      <c r="BE128" s="204">
        <f t="shared" si="24"/>
        <v>0</v>
      </c>
      <c r="BF128" s="204">
        <f t="shared" si="25"/>
        <v>0</v>
      </c>
      <c r="BG128" s="204">
        <f t="shared" si="26"/>
        <v>0</v>
      </c>
      <c r="BH128" s="204">
        <f t="shared" si="27"/>
        <v>0</v>
      </c>
      <c r="BI128" s="204">
        <f t="shared" si="28"/>
        <v>0</v>
      </c>
      <c r="BJ128" s="24" t="s">
        <v>80</v>
      </c>
      <c r="BK128" s="204">
        <f t="shared" si="29"/>
        <v>0</v>
      </c>
      <c r="BL128" s="24" t="s">
        <v>181</v>
      </c>
      <c r="BM128" s="24" t="s">
        <v>1538</v>
      </c>
    </row>
    <row r="129" spans="2:65" s="1" customFormat="1" ht="22.5" customHeight="1">
      <c r="B129" s="41"/>
      <c r="C129" s="193" t="s">
        <v>682</v>
      </c>
      <c r="D129" s="193" t="s">
        <v>176</v>
      </c>
      <c r="E129" s="194" t="s">
        <v>1539</v>
      </c>
      <c r="F129" s="195" t="s">
        <v>1506</v>
      </c>
      <c r="G129" s="196" t="s">
        <v>970</v>
      </c>
      <c r="H129" s="197">
        <v>2</v>
      </c>
      <c r="I129" s="198"/>
      <c r="J129" s="199">
        <f t="shared" si="20"/>
        <v>0</v>
      </c>
      <c r="K129" s="195" t="s">
        <v>21</v>
      </c>
      <c r="L129" s="61"/>
      <c r="M129" s="200" t="s">
        <v>21</v>
      </c>
      <c r="N129" s="201" t="s">
        <v>43</v>
      </c>
      <c r="O129" s="42"/>
      <c r="P129" s="202">
        <f t="shared" si="21"/>
        <v>0</v>
      </c>
      <c r="Q129" s="202">
        <v>500</v>
      </c>
      <c r="R129" s="202">
        <f t="shared" si="22"/>
        <v>1000</v>
      </c>
      <c r="S129" s="202">
        <v>0</v>
      </c>
      <c r="T129" s="203">
        <f t="shared" si="23"/>
        <v>0</v>
      </c>
      <c r="AR129" s="24" t="s">
        <v>181</v>
      </c>
      <c r="AT129" s="24" t="s">
        <v>176</v>
      </c>
      <c r="AU129" s="24" t="s">
        <v>82</v>
      </c>
      <c r="AY129" s="24" t="s">
        <v>173</v>
      </c>
      <c r="BE129" s="204">
        <f t="shared" si="24"/>
        <v>0</v>
      </c>
      <c r="BF129" s="204">
        <f t="shared" si="25"/>
        <v>0</v>
      </c>
      <c r="BG129" s="204">
        <f t="shared" si="26"/>
        <v>0</v>
      </c>
      <c r="BH129" s="204">
        <f t="shared" si="27"/>
        <v>0</v>
      </c>
      <c r="BI129" s="204">
        <f t="shared" si="28"/>
        <v>0</v>
      </c>
      <c r="BJ129" s="24" t="s">
        <v>80</v>
      </c>
      <c r="BK129" s="204">
        <f t="shared" si="29"/>
        <v>0</v>
      </c>
      <c r="BL129" s="24" t="s">
        <v>181</v>
      </c>
      <c r="BM129" s="24" t="s">
        <v>1540</v>
      </c>
    </row>
    <row r="130" spans="2:65" s="1" customFormat="1" ht="22.5" customHeight="1">
      <c r="B130" s="41"/>
      <c r="C130" s="193" t="s">
        <v>1300</v>
      </c>
      <c r="D130" s="193" t="s">
        <v>176</v>
      </c>
      <c r="E130" s="194" t="s">
        <v>1541</v>
      </c>
      <c r="F130" s="195" t="s">
        <v>1542</v>
      </c>
      <c r="G130" s="196" t="s">
        <v>1543</v>
      </c>
      <c r="H130" s="197">
        <v>2</v>
      </c>
      <c r="I130" s="198"/>
      <c r="J130" s="199">
        <f t="shared" si="20"/>
        <v>0</v>
      </c>
      <c r="K130" s="195" t="s">
        <v>21</v>
      </c>
      <c r="L130" s="61"/>
      <c r="M130" s="200" t="s">
        <v>21</v>
      </c>
      <c r="N130" s="201" t="s">
        <v>43</v>
      </c>
      <c r="O130" s="42"/>
      <c r="P130" s="202">
        <f t="shared" si="21"/>
        <v>0</v>
      </c>
      <c r="Q130" s="202">
        <v>3000</v>
      </c>
      <c r="R130" s="202">
        <f t="shared" si="22"/>
        <v>6000</v>
      </c>
      <c r="S130" s="202">
        <v>0</v>
      </c>
      <c r="T130" s="203">
        <f t="shared" si="23"/>
        <v>0</v>
      </c>
      <c r="AR130" s="24" t="s">
        <v>181</v>
      </c>
      <c r="AT130" s="24" t="s">
        <v>176</v>
      </c>
      <c r="AU130" s="24" t="s">
        <v>82</v>
      </c>
      <c r="AY130" s="24" t="s">
        <v>173</v>
      </c>
      <c r="BE130" s="204">
        <f t="shared" si="24"/>
        <v>0</v>
      </c>
      <c r="BF130" s="204">
        <f t="shared" si="25"/>
        <v>0</v>
      </c>
      <c r="BG130" s="204">
        <f t="shared" si="26"/>
        <v>0</v>
      </c>
      <c r="BH130" s="204">
        <f t="shared" si="27"/>
        <v>0</v>
      </c>
      <c r="BI130" s="204">
        <f t="shared" si="28"/>
        <v>0</v>
      </c>
      <c r="BJ130" s="24" t="s">
        <v>80</v>
      </c>
      <c r="BK130" s="204">
        <f t="shared" si="29"/>
        <v>0</v>
      </c>
      <c r="BL130" s="24" t="s">
        <v>181</v>
      </c>
      <c r="BM130" s="24" t="s">
        <v>1544</v>
      </c>
    </row>
    <row r="131" spans="2:63" s="10" customFormat="1" ht="29.85" customHeight="1">
      <c r="B131" s="176"/>
      <c r="C131" s="177"/>
      <c r="D131" s="190" t="s">
        <v>71</v>
      </c>
      <c r="E131" s="191" t="s">
        <v>1545</v>
      </c>
      <c r="F131" s="191" t="s">
        <v>1546</v>
      </c>
      <c r="G131" s="177"/>
      <c r="H131" s="177"/>
      <c r="I131" s="180"/>
      <c r="J131" s="192">
        <f>BK131</f>
        <v>0</v>
      </c>
      <c r="K131" s="177"/>
      <c r="L131" s="182"/>
      <c r="M131" s="183"/>
      <c r="N131" s="184"/>
      <c r="O131" s="184"/>
      <c r="P131" s="185">
        <f>SUM(P132:P138)</f>
        <v>0</v>
      </c>
      <c r="Q131" s="184"/>
      <c r="R131" s="185">
        <f>SUM(R132:R138)</f>
        <v>93325</v>
      </c>
      <c r="S131" s="184"/>
      <c r="T131" s="186">
        <f>SUM(T132:T138)</f>
        <v>0</v>
      </c>
      <c r="AR131" s="187" t="s">
        <v>80</v>
      </c>
      <c r="AT131" s="188" t="s">
        <v>71</v>
      </c>
      <c r="AU131" s="188" t="s">
        <v>80</v>
      </c>
      <c r="AY131" s="187" t="s">
        <v>173</v>
      </c>
      <c r="BK131" s="189">
        <f>SUM(BK132:BK138)</f>
        <v>0</v>
      </c>
    </row>
    <row r="132" spans="2:65" s="1" customFormat="1" ht="31.5" customHeight="1">
      <c r="B132" s="41"/>
      <c r="C132" s="193" t="s">
        <v>1304</v>
      </c>
      <c r="D132" s="193" t="s">
        <v>176</v>
      </c>
      <c r="E132" s="194" t="s">
        <v>1547</v>
      </c>
      <c r="F132" s="195" t="s">
        <v>1548</v>
      </c>
      <c r="G132" s="196" t="s">
        <v>1549</v>
      </c>
      <c r="H132" s="197">
        <v>40</v>
      </c>
      <c r="I132" s="198"/>
      <c r="J132" s="199">
        <f aca="true" t="shared" si="30" ref="J132:J138">ROUND(I132*H132,2)</f>
        <v>0</v>
      </c>
      <c r="K132" s="195" t="s">
        <v>21</v>
      </c>
      <c r="L132" s="61"/>
      <c r="M132" s="200" t="s">
        <v>21</v>
      </c>
      <c r="N132" s="201" t="s">
        <v>43</v>
      </c>
      <c r="O132" s="42"/>
      <c r="P132" s="202">
        <f aca="true" t="shared" si="31" ref="P132:P138">O132*H132</f>
        <v>0</v>
      </c>
      <c r="Q132" s="202">
        <v>180</v>
      </c>
      <c r="R132" s="202">
        <f aca="true" t="shared" si="32" ref="R132:R138">Q132*H132</f>
        <v>7200</v>
      </c>
      <c r="S132" s="202">
        <v>0</v>
      </c>
      <c r="T132" s="203">
        <f aca="true" t="shared" si="33" ref="T132:T138">S132*H132</f>
        <v>0</v>
      </c>
      <c r="AR132" s="24" t="s">
        <v>181</v>
      </c>
      <c r="AT132" s="24" t="s">
        <v>176</v>
      </c>
      <c r="AU132" s="24" t="s">
        <v>82</v>
      </c>
      <c r="AY132" s="24" t="s">
        <v>173</v>
      </c>
      <c r="BE132" s="204">
        <f aca="true" t="shared" si="34" ref="BE132:BE138">IF(N132="základní",J132,0)</f>
        <v>0</v>
      </c>
      <c r="BF132" s="204">
        <f aca="true" t="shared" si="35" ref="BF132:BF138">IF(N132="snížená",J132,0)</f>
        <v>0</v>
      </c>
      <c r="BG132" s="204">
        <f aca="true" t="shared" si="36" ref="BG132:BG138">IF(N132="zákl. přenesená",J132,0)</f>
        <v>0</v>
      </c>
      <c r="BH132" s="204">
        <f aca="true" t="shared" si="37" ref="BH132:BH138">IF(N132="sníž. přenesená",J132,0)</f>
        <v>0</v>
      </c>
      <c r="BI132" s="204">
        <f aca="true" t="shared" si="38" ref="BI132:BI138">IF(N132="nulová",J132,0)</f>
        <v>0</v>
      </c>
      <c r="BJ132" s="24" t="s">
        <v>80</v>
      </c>
      <c r="BK132" s="204">
        <f aca="true" t="shared" si="39" ref="BK132:BK138">ROUND(I132*H132,2)</f>
        <v>0</v>
      </c>
      <c r="BL132" s="24" t="s">
        <v>181</v>
      </c>
      <c r="BM132" s="24" t="s">
        <v>1550</v>
      </c>
    </row>
    <row r="133" spans="2:65" s="1" customFormat="1" ht="31.5" customHeight="1">
      <c r="B133" s="41"/>
      <c r="C133" s="193" t="s">
        <v>1308</v>
      </c>
      <c r="D133" s="193" t="s">
        <v>176</v>
      </c>
      <c r="E133" s="194" t="s">
        <v>1551</v>
      </c>
      <c r="F133" s="195" t="s">
        <v>3821</v>
      </c>
      <c r="G133" s="196" t="s">
        <v>1549</v>
      </c>
      <c r="H133" s="197">
        <v>25</v>
      </c>
      <c r="I133" s="198"/>
      <c r="J133" s="199">
        <f t="shared" si="30"/>
        <v>0</v>
      </c>
      <c r="K133" s="195" t="s">
        <v>21</v>
      </c>
      <c r="L133" s="61"/>
      <c r="M133" s="200" t="s">
        <v>21</v>
      </c>
      <c r="N133" s="201" t="s">
        <v>43</v>
      </c>
      <c r="O133" s="42"/>
      <c r="P133" s="202">
        <f t="shared" si="31"/>
        <v>0</v>
      </c>
      <c r="Q133" s="202">
        <v>200</v>
      </c>
      <c r="R133" s="202">
        <f t="shared" si="32"/>
        <v>5000</v>
      </c>
      <c r="S133" s="202">
        <v>0</v>
      </c>
      <c r="T133" s="203">
        <f t="shared" si="33"/>
        <v>0</v>
      </c>
      <c r="AR133" s="24" t="s">
        <v>181</v>
      </c>
      <c r="AT133" s="24" t="s">
        <v>176</v>
      </c>
      <c r="AU133" s="24" t="s">
        <v>82</v>
      </c>
      <c r="AY133" s="24" t="s">
        <v>173</v>
      </c>
      <c r="BE133" s="204">
        <f t="shared" si="34"/>
        <v>0</v>
      </c>
      <c r="BF133" s="204">
        <f t="shared" si="35"/>
        <v>0</v>
      </c>
      <c r="BG133" s="204">
        <f t="shared" si="36"/>
        <v>0</v>
      </c>
      <c r="BH133" s="204">
        <f t="shared" si="37"/>
        <v>0</v>
      </c>
      <c r="BI133" s="204">
        <f t="shared" si="38"/>
        <v>0</v>
      </c>
      <c r="BJ133" s="24" t="s">
        <v>80</v>
      </c>
      <c r="BK133" s="204">
        <f t="shared" si="39"/>
        <v>0</v>
      </c>
      <c r="BL133" s="24" t="s">
        <v>181</v>
      </c>
      <c r="BM133" s="24" t="s">
        <v>1552</v>
      </c>
    </row>
    <row r="134" spans="2:65" s="1" customFormat="1" ht="31.5" customHeight="1">
      <c r="B134" s="41"/>
      <c r="C134" s="193" t="s">
        <v>1553</v>
      </c>
      <c r="D134" s="193" t="s">
        <v>176</v>
      </c>
      <c r="E134" s="194" t="s">
        <v>1554</v>
      </c>
      <c r="F134" s="195" t="s">
        <v>3822</v>
      </c>
      <c r="G134" s="196" t="s">
        <v>1549</v>
      </c>
      <c r="H134" s="197">
        <v>30</v>
      </c>
      <c r="I134" s="198"/>
      <c r="J134" s="199">
        <f t="shared" si="30"/>
        <v>0</v>
      </c>
      <c r="K134" s="195" t="s">
        <v>21</v>
      </c>
      <c r="L134" s="61"/>
      <c r="M134" s="200" t="s">
        <v>21</v>
      </c>
      <c r="N134" s="201" t="s">
        <v>43</v>
      </c>
      <c r="O134" s="42"/>
      <c r="P134" s="202">
        <f t="shared" si="31"/>
        <v>0</v>
      </c>
      <c r="Q134" s="202">
        <v>250</v>
      </c>
      <c r="R134" s="202">
        <f t="shared" si="32"/>
        <v>7500</v>
      </c>
      <c r="S134" s="202">
        <v>0</v>
      </c>
      <c r="T134" s="203">
        <f t="shared" si="33"/>
        <v>0</v>
      </c>
      <c r="AR134" s="24" t="s">
        <v>181</v>
      </c>
      <c r="AT134" s="24" t="s">
        <v>176</v>
      </c>
      <c r="AU134" s="24" t="s">
        <v>82</v>
      </c>
      <c r="AY134" s="24" t="s">
        <v>173</v>
      </c>
      <c r="BE134" s="204">
        <f t="shared" si="34"/>
        <v>0</v>
      </c>
      <c r="BF134" s="204">
        <f t="shared" si="35"/>
        <v>0</v>
      </c>
      <c r="BG134" s="204">
        <f t="shared" si="36"/>
        <v>0</v>
      </c>
      <c r="BH134" s="204">
        <f t="shared" si="37"/>
        <v>0</v>
      </c>
      <c r="BI134" s="204">
        <f t="shared" si="38"/>
        <v>0</v>
      </c>
      <c r="BJ134" s="24" t="s">
        <v>80</v>
      </c>
      <c r="BK134" s="204">
        <f t="shared" si="39"/>
        <v>0</v>
      </c>
      <c r="BL134" s="24" t="s">
        <v>181</v>
      </c>
      <c r="BM134" s="24" t="s">
        <v>1555</v>
      </c>
    </row>
    <row r="135" spans="2:65" s="1" customFormat="1" ht="31.5" customHeight="1">
      <c r="B135" s="41"/>
      <c r="C135" s="193" t="s">
        <v>1556</v>
      </c>
      <c r="D135" s="193" t="s">
        <v>176</v>
      </c>
      <c r="E135" s="194" t="s">
        <v>1557</v>
      </c>
      <c r="F135" s="195" t="s">
        <v>1558</v>
      </c>
      <c r="G135" s="196" t="s">
        <v>1549</v>
      </c>
      <c r="H135" s="197">
        <v>15</v>
      </c>
      <c r="I135" s="198"/>
      <c r="J135" s="199">
        <f t="shared" si="30"/>
        <v>0</v>
      </c>
      <c r="K135" s="195" t="s">
        <v>21</v>
      </c>
      <c r="L135" s="61"/>
      <c r="M135" s="200" t="s">
        <v>21</v>
      </c>
      <c r="N135" s="201" t="s">
        <v>43</v>
      </c>
      <c r="O135" s="42"/>
      <c r="P135" s="202">
        <f t="shared" si="31"/>
        <v>0</v>
      </c>
      <c r="Q135" s="202">
        <v>325</v>
      </c>
      <c r="R135" s="202">
        <f t="shared" si="32"/>
        <v>4875</v>
      </c>
      <c r="S135" s="202">
        <v>0</v>
      </c>
      <c r="T135" s="203">
        <f t="shared" si="33"/>
        <v>0</v>
      </c>
      <c r="AR135" s="24" t="s">
        <v>181</v>
      </c>
      <c r="AT135" s="24" t="s">
        <v>176</v>
      </c>
      <c r="AU135" s="24" t="s">
        <v>82</v>
      </c>
      <c r="AY135" s="24" t="s">
        <v>173</v>
      </c>
      <c r="BE135" s="204">
        <f t="shared" si="34"/>
        <v>0</v>
      </c>
      <c r="BF135" s="204">
        <f t="shared" si="35"/>
        <v>0</v>
      </c>
      <c r="BG135" s="204">
        <f t="shared" si="36"/>
        <v>0</v>
      </c>
      <c r="BH135" s="204">
        <f t="shared" si="37"/>
        <v>0</v>
      </c>
      <c r="BI135" s="204">
        <f t="shared" si="38"/>
        <v>0</v>
      </c>
      <c r="BJ135" s="24" t="s">
        <v>80</v>
      </c>
      <c r="BK135" s="204">
        <f t="shared" si="39"/>
        <v>0</v>
      </c>
      <c r="BL135" s="24" t="s">
        <v>181</v>
      </c>
      <c r="BM135" s="24" t="s">
        <v>1559</v>
      </c>
    </row>
    <row r="136" spans="2:65" s="1" customFormat="1" ht="31.5" customHeight="1">
      <c r="B136" s="41"/>
      <c r="C136" s="193" t="s">
        <v>1560</v>
      </c>
      <c r="D136" s="193" t="s">
        <v>176</v>
      </c>
      <c r="E136" s="194" t="s">
        <v>1561</v>
      </c>
      <c r="F136" s="195" t="s">
        <v>1562</v>
      </c>
      <c r="G136" s="196" t="s">
        <v>1549</v>
      </c>
      <c r="H136" s="197">
        <v>110</v>
      </c>
      <c r="I136" s="198"/>
      <c r="J136" s="199">
        <f t="shared" si="30"/>
        <v>0</v>
      </c>
      <c r="K136" s="195" t="s">
        <v>21</v>
      </c>
      <c r="L136" s="61"/>
      <c r="M136" s="200" t="s">
        <v>21</v>
      </c>
      <c r="N136" s="201" t="s">
        <v>43</v>
      </c>
      <c r="O136" s="42"/>
      <c r="P136" s="202">
        <f t="shared" si="31"/>
        <v>0</v>
      </c>
      <c r="Q136" s="202">
        <v>425</v>
      </c>
      <c r="R136" s="202">
        <f t="shared" si="32"/>
        <v>46750</v>
      </c>
      <c r="S136" s="202">
        <v>0</v>
      </c>
      <c r="T136" s="203">
        <f t="shared" si="33"/>
        <v>0</v>
      </c>
      <c r="AR136" s="24" t="s">
        <v>181</v>
      </c>
      <c r="AT136" s="24" t="s">
        <v>176</v>
      </c>
      <c r="AU136" s="24" t="s">
        <v>82</v>
      </c>
      <c r="AY136" s="24" t="s">
        <v>173</v>
      </c>
      <c r="BE136" s="204">
        <f t="shared" si="34"/>
        <v>0</v>
      </c>
      <c r="BF136" s="204">
        <f t="shared" si="35"/>
        <v>0</v>
      </c>
      <c r="BG136" s="204">
        <f t="shared" si="36"/>
        <v>0</v>
      </c>
      <c r="BH136" s="204">
        <f t="shared" si="37"/>
        <v>0</v>
      </c>
      <c r="BI136" s="204">
        <f t="shared" si="38"/>
        <v>0</v>
      </c>
      <c r="BJ136" s="24" t="s">
        <v>80</v>
      </c>
      <c r="BK136" s="204">
        <f t="shared" si="39"/>
        <v>0</v>
      </c>
      <c r="BL136" s="24" t="s">
        <v>181</v>
      </c>
      <c r="BM136" s="24" t="s">
        <v>1563</v>
      </c>
    </row>
    <row r="137" spans="2:65" s="1" customFormat="1" ht="31.5" customHeight="1">
      <c r="B137" s="41"/>
      <c r="C137" s="193" t="s">
        <v>1564</v>
      </c>
      <c r="D137" s="193" t="s">
        <v>176</v>
      </c>
      <c r="E137" s="194" t="s">
        <v>1565</v>
      </c>
      <c r="F137" s="195" t="s">
        <v>1566</v>
      </c>
      <c r="G137" s="196" t="s">
        <v>1549</v>
      </c>
      <c r="H137" s="197">
        <v>30</v>
      </c>
      <c r="I137" s="198"/>
      <c r="J137" s="199">
        <f t="shared" si="30"/>
        <v>0</v>
      </c>
      <c r="K137" s="195" t="s">
        <v>21</v>
      </c>
      <c r="L137" s="61"/>
      <c r="M137" s="200" t="s">
        <v>21</v>
      </c>
      <c r="N137" s="201" t="s">
        <v>43</v>
      </c>
      <c r="O137" s="42"/>
      <c r="P137" s="202">
        <f t="shared" si="31"/>
        <v>0</v>
      </c>
      <c r="Q137" s="202">
        <v>480</v>
      </c>
      <c r="R137" s="202">
        <f t="shared" si="32"/>
        <v>14400</v>
      </c>
      <c r="S137" s="202">
        <v>0</v>
      </c>
      <c r="T137" s="203">
        <f t="shared" si="33"/>
        <v>0</v>
      </c>
      <c r="AR137" s="24" t="s">
        <v>181</v>
      </c>
      <c r="AT137" s="24" t="s">
        <v>176</v>
      </c>
      <c r="AU137" s="24" t="s">
        <v>82</v>
      </c>
      <c r="AY137" s="24" t="s">
        <v>173</v>
      </c>
      <c r="BE137" s="204">
        <f t="shared" si="34"/>
        <v>0</v>
      </c>
      <c r="BF137" s="204">
        <f t="shared" si="35"/>
        <v>0</v>
      </c>
      <c r="BG137" s="204">
        <f t="shared" si="36"/>
        <v>0</v>
      </c>
      <c r="BH137" s="204">
        <f t="shared" si="37"/>
        <v>0</v>
      </c>
      <c r="BI137" s="204">
        <f t="shared" si="38"/>
        <v>0</v>
      </c>
      <c r="BJ137" s="24" t="s">
        <v>80</v>
      </c>
      <c r="BK137" s="204">
        <f t="shared" si="39"/>
        <v>0</v>
      </c>
      <c r="BL137" s="24" t="s">
        <v>181</v>
      </c>
      <c r="BM137" s="24" t="s">
        <v>1567</v>
      </c>
    </row>
    <row r="138" spans="2:65" s="1" customFormat="1" ht="22.5" customHeight="1">
      <c r="B138" s="41"/>
      <c r="C138" s="193" t="s">
        <v>1568</v>
      </c>
      <c r="D138" s="193" t="s">
        <v>176</v>
      </c>
      <c r="E138" s="194" t="s">
        <v>1569</v>
      </c>
      <c r="F138" s="195" t="s">
        <v>1570</v>
      </c>
      <c r="G138" s="196" t="s">
        <v>1549</v>
      </c>
      <c r="H138" s="197">
        <v>40</v>
      </c>
      <c r="I138" s="198"/>
      <c r="J138" s="199">
        <f t="shared" si="30"/>
        <v>0</v>
      </c>
      <c r="K138" s="195" t="s">
        <v>21</v>
      </c>
      <c r="L138" s="61"/>
      <c r="M138" s="200" t="s">
        <v>21</v>
      </c>
      <c r="N138" s="201" t="s">
        <v>43</v>
      </c>
      <c r="O138" s="42"/>
      <c r="P138" s="202">
        <f t="shared" si="31"/>
        <v>0</v>
      </c>
      <c r="Q138" s="202">
        <v>190</v>
      </c>
      <c r="R138" s="202">
        <f t="shared" si="32"/>
        <v>7600</v>
      </c>
      <c r="S138" s="202">
        <v>0</v>
      </c>
      <c r="T138" s="203">
        <f t="shared" si="33"/>
        <v>0</v>
      </c>
      <c r="AR138" s="24" t="s">
        <v>181</v>
      </c>
      <c r="AT138" s="24" t="s">
        <v>176</v>
      </c>
      <c r="AU138" s="24" t="s">
        <v>82</v>
      </c>
      <c r="AY138" s="24" t="s">
        <v>173</v>
      </c>
      <c r="BE138" s="204">
        <f t="shared" si="34"/>
        <v>0</v>
      </c>
      <c r="BF138" s="204">
        <f t="shared" si="35"/>
        <v>0</v>
      </c>
      <c r="BG138" s="204">
        <f t="shared" si="36"/>
        <v>0</v>
      </c>
      <c r="BH138" s="204">
        <f t="shared" si="37"/>
        <v>0</v>
      </c>
      <c r="BI138" s="204">
        <f t="shared" si="38"/>
        <v>0</v>
      </c>
      <c r="BJ138" s="24" t="s">
        <v>80</v>
      </c>
      <c r="BK138" s="204">
        <f t="shared" si="39"/>
        <v>0</v>
      </c>
      <c r="BL138" s="24" t="s">
        <v>181</v>
      </c>
      <c r="BM138" s="24" t="s">
        <v>1571</v>
      </c>
    </row>
    <row r="139" spans="2:63" s="10" customFormat="1" ht="29.85" customHeight="1">
      <c r="B139" s="176"/>
      <c r="C139" s="177"/>
      <c r="D139" s="190" t="s">
        <v>71</v>
      </c>
      <c r="E139" s="191" t="s">
        <v>1572</v>
      </c>
      <c r="F139" s="191" t="s">
        <v>1573</v>
      </c>
      <c r="G139" s="177"/>
      <c r="H139" s="177"/>
      <c r="I139" s="180"/>
      <c r="J139" s="192">
        <f>BK139</f>
        <v>0</v>
      </c>
      <c r="K139" s="177"/>
      <c r="L139" s="182"/>
      <c r="M139" s="183"/>
      <c r="N139" s="184"/>
      <c r="O139" s="184"/>
      <c r="P139" s="185">
        <f>SUM(P140:P145)</f>
        <v>0</v>
      </c>
      <c r="Q139" s="184"/>
      <c r="R139" s="185">
        <f>SUM(R140:R145)</f>
        <v>86280</v>
      </c>
      <c r="S139" s="184"/>
      <c r="T139" s="186">
        <f>SUM(T140:T145)</f>
        <v>0</v>
      </c>
      <c r="AR139" s="187" t="s">
        <v>80</v>
      </c>
      <c r="AT139" s="188" t="s">
        <v>71</v>
      </c>
      <c r="AU139" s="188" t="s">
        <v>80</v>
      </c>
      <c r="AY139" s="187" t="s">
        <v>173</v>
      </c>
      <c r="BK139" s="189">
        <f>SUM(BK140:BK145)</f>
        <v>0</v>
      </c>
    </row>
    <row r="140" spans="2:65" s="1" customFormat="1" ht="31.5" customHeight="1">
      <c r="B140" s="41"/>
      <c r="C140" s="193" t="s">
        <v>1574</v>
      </c>
      <c r="D140" s="193" t="s">
        <v>176</v>
      </c>
      <c r="E140" s="194" t="s">
        <v>1575</v>
      </c>
      <c r="F140" s="195" t="s">
        <v>1576</v>
      </c>
      <c r="G140" s="196" t="s">
        <v>1549</v>
      </c>
      <c r="H140" s="197">
        <v>35</v>
      </c>
      <c r="I140" s="198"/>
      <c r="J140" s="199">
        <f aca="true" t="shared" si="40" ref="J140:J145">ROUND(I140*H140,2)</f>
        <v>0</v>
      </c>
      <c r="K140" s="195" t="s">
        <v>21</v>
      </c>
      <c r="L140" s="61"/>
      <c r="M140" s="200" t="s">
        <v>21</v>
      </c>
      <c r="N140" s="201" t="s">
        <v>43</v>
      </c>
      <c r="O140" s="42"/>
      <c r="P140" s="202">
        <f aca="true" t="shared" si="41" ref="P140:P145">O140*H140</f>
        <v>0</v>
      </c>
      <c r="Q140" s="202">
        <v>325</v>
      </c>
      <c r="R140" s="202">
        <f aca="true" t="shared" si="42" ref="R140:R145">Q140*H140</f>
        <v>11375</v>
      </c>
      <c r="S140" s="202">
        <v>0</v>
      </c>
      <c r="T140" s="203">
        <f aca="true" t="shared" si="43" ref="T140:T145">S140*H140</f>
        <v>0</v>
      </c>
      <c r="AR140" s="24" t="s">
        <v>181</v>
      </c>
      <c r="AT140" s="24" t="s">
        <v>176</v>
      </c>
      <c r="AU140" s="24" t="s">
        <v>82</v>
      </c>
      <c r="AY140" s="24" t="s">
        <v>173</v>
      </c>
      <c r="BE140" s="204">
        <f aca="true" t="shared" si="44" ref="BE140:BE145">IF(N140="základní",J140,0)</f>
        <v>0</v>
      </c>
      <c r="BF140" s="204">
        <f aca="true" t="shared" si="45" ref="BF140:BF145">IF(N140="snížená",J140,0)</f>
        <v>0</v>
      </c>
      <c r="BG140" s="204">
        <f aca="true" t="shared" si="46" ref="BG140:BG145">IF(N140="zákl. přenesená",J140,0)</f>
        <v>0</v>
      </c>
      <c r="BH140" s="204">
        <f aca="true" t="shared" si="47" ref="BH140:BH145">IF(N140="sníž. přenesená",J140,0)</f>
        <v>0</v>
      </c>
      <c r="BI140" s="204">
        <f aca="true" t="shared" si="48" ref="BI140:BI145">IF(N140="nulová",J140,0)</f>
        <v>0</v>
      </c>
      <c r="BJ140" s="24" t="s">
        <v>80</v>
      </c>
      <c r="BK140" s="204">
        <f aca="true" t="shared" si="49" ref="BK140:BK145">ROUND(I140*H140,2)</f>
        <v>0</v>
      </c>
      <c r="BL140" s="24" t="s">
        <v>181</v>
      </c>
      <c r="BM140" s="24" t="s">
        <v>1577</v>
      </c>
    </row>
    <row r="141" spans="2:65" s="1" customFormat="1" ht="31.5" customHeight="1">
      <c r="B141" s="41"/>
      <c r="C141" s="193" t="s">
        <v>1578</v>
      </c>
      <c r="D141" s="193" t="s">
        <v>176</v>
      </c>
      <c r="E141" s="194" t="s">
        <v>1579</v>
      </c>
      <c r="F141" s="195" t="s">
        <v>1580</v>
      </c>
      <c r="G141" s="196" t="s">
        <v>1549</v>
      </c>
      <c r="H141" s="197">
        <v>8</v>
      </c>
      <c r="I141" s="198"/>
      <c r="J141" s="199">
        <f t="shared" si="40"/>
        <v>0</v>
      </c>
      <c r="K141" s="195" t="s">
        <v>21</v>
      </c>
      <c r="L141" s="61"/>
      <c r="M141" s="200" t="s">
        <v>21</v>
      </c>
      <c r="N141" s="201" t="s">
        <v>43</v>
      </c>
      <c r="O141" s="42"/>
      <c r="P141" s="202">
        <f t="shared" si="41"/>
        <v>0</v>
      </c>
      <c r="Q141" s="202">
        <v>325</v>
      </c>
      <c r="R141" s="202">
        <f t="shared" si="42"/>
        <v>2600</v>
      </c>
      <c r="S141" s="202">
        <v>0</v>
      </c>
      <c r="T141" s="203">
        <f t="shared" si="43"/>
        <v>0</v>
      </c>
      <c r="AR141" s="24" t="s">
        <v>181</v>
      </c>
      <c r="AT141" s="24" t="s">
        <v>176</v>
      </c>
      <c r="AU141" s="24" t="s">
        <v>82</v>
      </c>
      <c r="AY141" s="24" t="s">
        <v>173</v>
      </c>
      <c r="BE141" s="204">
        <f t="shared" si="44"/>
        <v>0</v>
      </c>
      <c r="BF141" s="204">
        <f t="shared" si="45"/>
        <v>0</v>
      </c>
      <c r="BG141" s="204">
        <f t="shared" si="46"/>
        <v>0</v>
      </c>
      <c r="BH141" s="204">
        <f t="shared" si="47"/>
        <v>0</v>
      </c>
      <c r="BI141" s="204">
        <f t="shared" si="48"/>
        <v>0</v>
      </c>
      <c r="BJ141" s="24" t="s">
        <v>80</v>
      </c>
      <c r="BK141" s="204">
        <f t="shared" si="49"/>
        <v>0</v>
      </c>
      <c r="BL141" s="24" t="s">
        <v>181</v>
      </c>
      <c r="BM141" s="24" t="s">
        <v>1581</v>
      </c>
    </row>
    <row r="142" spans="2:65" s="1" customFormat="1" ht="31.5" customHeight="1">
      <c r="B142" s="41"/>
      <c r="C142" s="193" t="s">
        <v>1582</v>
      </c>
      <c r="D142" s="193" t="s">
        <v>176</v>
      </c>
      <c r="E142" s="194" t="s">
        <v>1583</v>
      </c>
      <c r="F142" s="195" t="s">
        <v>1584</v>
      </c>
      <c r="G142" s="196" t="s">
        <v>1549</v>
      </c>
      <c r="H142" s="197">
        <v>50</v>
      </c>
      <c r="I142" s="198"/>
      <c r="J142" s="199">
        <f t="shared" si="40"/>
        <v>0</v>
      </c>
      <c r="K142" s="195" t="s">
        <v>21</v>
      </c>
      <c r="L142" s="61"/>
      <c r="M142" s="200" t="s">
        <v>21</v>
      </c>
      <c r="N142" s="201" t="s">
        <v>43</v>
      </c>
      <c r="O142" s="42"/>
      <c r="P142" s="202">
        <f t="shared" si="41"/>
        <v>0</v>
      </c>
      <c r="Q142" s="202">
        <v>425</v>
      </c>
      <c r="R142" s="202">
        <f t="shared" si="42"/>
        <v>21250</v>
      </c>
      <c r="S142" s="202">
        <v>0</v>
      </c>
      <c r="T142" s="203">
        <f t="shared" si="43"/>
        <v>0</v>
      </c>
      <c r="AR142" s="24" t="s">
        <v>181</v>
      </c>
      <c r="AT142" s="24" t="s">
        <v>176</v>
      </c>
      <c r="AU142" s="24" t="s">
        <v>82</v>
      </c>
      <c r="AY142" s="24" t="s">
        <v>173</v>
      </c>
      <c r="BE142" s="204">
        <f t="shared" si="44"/>
        <v>0</v>
      </c>
      <c r="BF142" s="204">
        <f t="shared" si="45"/>
        <v>0</v>
      </c>
      <c r="BG142" s="204">
        <f t="shared" si="46"/>
        <v>0</v>
      </c>
      <c r="BH142" s="204">
        <f t="shared" si="47"/>
        <v>0</v>
      </c>
      <c r="BI142" s="204">
        <f t="shared" si="48"/>
        <v>0</v>
      </c>
      <c r="BJ142" s="24" t="s">
        <v>80</v>
      </c>
      <c r="BK142" s="204">
        <f t="shared" si="49"/>
        <v>0</v>
      </c>
      <c r="BL142" s="24" t="s">
        <v>181</v>
      </c>
      <c r="BM142" s="24" t="s">
        <v>1585</v>
      </c>
    </row>
    <row r="143" spans="2:65" s="1" customFormat="1" ht="31.5" customHeight="1">
      <c r="B143" s="41"/>
      <c r="C143" s="193" t="s">
        <v>1586</v>
      </c>
      <c r="D143" s="193" t="s">
        <v>176</v>
      </c>
      <c r="E143" s="194" t="s">
        <v>1587</v>
      </c>
      <c r="F143" s="195" t="s">
        <v>1588</v>
      </c>
      <c r="G143" s="196" t="s">
        <v>1549</v>
      </c>
      <c r="H143" s="197">
        <v>25</v>
      </c>
      <c r="I143" s="198"/>
      <c r="J143" s="199">
        <f t="shared" si="40"/>
        <v>0</v>
      </c>
      <c r="K143" s="195" t="s">
        <v>21</v>
      </c>
      <c r="L143" s="61"/>
      <c r="M143" s="200" t="s">
        <v>21</v>
      </c>
      <c r="N143" s="201" t="s">
        <v>43</v>
      </c>
      <c r="O143" s="42"/>
      <c r="P143" s="202">
        <f t="shared" si="41"/>
        <v>0</v>
      </c>
      <c r="Q143" s="202">
        <v>480</v>
      </c>
      <c r="R143" s="202">
        <f t="shared" si="42"/>
        <v>12000</v>
      </c>
      <c r="S143" s="202">
        <v>0</v>
      </c>
      <c r="T143" s="203">
        <f t="shared" si="43"/>
        <v>0</v>
      </c>
      <c r="AR143" s="24" t="s">
        <v>181</v>
      </c>
      <c r="AT143" s="24" t="s">
        <v>176</v>
      </c>
      <c r="AU143" s="24" t="s">
        <v>82</v>
      </c>
      <c r="AY143" s="24" t="s">
        <v>173</v>
      </c>
      <c r="BE143" s="204">
        <f t="shared" si="44"/>
        <v>0</v>
      </c>
      <c r="BF143" s="204">
        <f t="shared" si="45"/>
        <v>0</v>
      </c>
      <c r="BG143" s="204">
        <f t="shared" si="46"/>
        <v>0</v>
      </c>
      <c r="BH143" s="204">
        <f t="shared" si="47"/>
        <v>0</v>
      </c>
      <c r="BI143" s="204">
        <f t="shared" si="48"/>
        <v>0</v>
      </c>
      <c r="BJ143" s="24" t="s">
        <v>80</v>
      </c>
      <c r="BK143" s="204">
        <f t="shared" si="49"/>
        <v>0</v>
      </c>
      <c r="BL143" s="24" t="s">
        <v>181</v>
      </c>
      <c r="BM143" s="24" t="s">
        <v>1589</v>
      </c>
    </row>
    <row r="144" spans="2:65" s="1" customFormat="1" ht="31.5" customHeight="1">
      <c r="B144" s="41"/>
      <c r="C144" s="193" t="s">
        <v>1590</v>
      </c>
      <c r="D144" s="193" t="s">
        <v>176</v>
      </c>
      <c r="E144" s="194" t="s">
        <v>1591</v>
      </c>
      <c r="F144" s="195" t="s">
        <v>1592</v>
      </c>
      <c r="G144" s="196" t="s">
        <v>1549</v>
      </c>
      <c r="H144" s="197">
        <v>35</v>
      </c>
      <c r="I144" s="198"/>
      <c r="J144" s="199">
        <f t="shared" si="40"/>
        <v>0</v>
      </c>
      <c r="K144" s="195" t="s">
        <v>21</v>
      </c>
      <c r="L144" s="61"/>
      <c r="M144" s="200" t="s">
        <v>21</v>
      </c>
      <c r="N144" s="201" t="s">
        <v>43</v>
      </c>
      <c r="O144" s="42"/>
      <c r="P144" s="202">
        <f t="shared" si="41"/>
        <v>0</v>
      </c>
      <c r="Q144" s="202">
        <v>685</v>
      </c>
      <c r="R144" s="202">
        <f t="shared" si="42"/>
        <v>23975</v>
      </c>
      <c r="S144" s="202">
        <v>0</v>
      </c>
      <c r="T144" s="203">
        <f t="shared" si="43"/>
        <v>0</v>
      </c>
      <c r="AR144" s="24" t="s">
        <v>181</v>
      </c>
      <c r="AT144" s="24" t="s">
        <v>176</v>
      </c>
      <c r="AU144" s="24" t="s">
        <v>82</v>
      </c>
      <c r="AY144" s="24" t="s">
        <v>173</v>
      </c>
      <c r="BE144" s="204">
        <f t="shared" si="44"/>
        <v>0</v>
      </c>
      <c r="BF144" s="204">
        <f t="shared" si="45"/>
        <v>0</v>
      </c>
      <c r="BG144" s="204">
        <f t="shared" si="46"/>
        <v>0</v>
      </c>
      <c r="BH144" s="204">
        <f t="shared" si="47"/>
        <v>0</v>
      </c>
      <c r="BI144" s="204">
        <f t="shared" si="48"/>
        <v>0</v>
      </c>
      <c r="BJ144" s="24" t="s">
        <v>80</v>
      </c>
      <c r="BK144" s="204">
        <f t="shared" si="49"/>
        <v>0</v>
      </c>
      <c r="BL144" s="24" t="s">
        <v>181</v>
      </c>
      <c r="BM144" s="24" t="s">
        <v>1593</v>
      </c>
    </row>
    <row r="145" spans="2:65" s="1" customFormat="1" ht="31.5" customHeight="1">
      <c r="B145" s="41"/>
      <c r="C145" s="193" t="s">
        <v>1594</v>
      </c>
      <c r="D145" s="193" t="s">
        <v>176</v>
      </c>
      <c r="E145" s="194" t="s">
        <v>1595</v>
      </c>
      <c r="F145" s="195" t="s">
        <v>1596</v>
      </c>
      <c r="G145" s="196" t="s">
        <v>1549</v>
      </c>
      <c r="H145" s="197">
        <v>20</v>
      </c>
      <c r="I145" s="198"/>
      <c r="J145" s="199">
        <f t="shared" si="40"/>
        <v>0</v>
      </c>
      <c r="K145" s="195" t="s">
        <v>21</v>
      </c>
      <c r="L145" s="61"/>
      <c r="M145" s="200" t="s">
        <v>21</v>
      </c>
      <c r="N145" s="201" t="s">
        <v>43</v>
      </c>
      <c r="O145" s="42"/>
      <c r="P145" s="202">
        <f t="shared" si="41"/>
        <v>0</v>
      </c>
      <c r="Q145" s="202">
        <v>754</v>
      </c>
      <c r="R145" s="202">
        <f t="shared" si="42"/>
        <v>15080</v>
      </c>
      <c r="S145" s="202">
        <v>0</v>
      </c>
      <c r="T145" s="203">
        <f t="shared" si="43"/>
        <v>0</v>
      </c>
      <c r="AR145" s="24" t="s">
        <v>181</v>
      </c>
      <c r="AT145" s="24" t="s">
        <v>176</v>
      </c>
      <c r="AU145" s="24" t="s">
        <v>82</v>
      </c>
      <c r="AY145" s="24" t="s">
        <v>173</v>
      </c>
      <c r="BE145" s="204">
        <f t="shared" si="44"/>
        <v>0</v>
      </c>
      <c r="BF145" s="204">
        <f t="shared" si="45"/>
        <v>0</v>
      </c>
      <c r="BG145" s="204">
        <f t="shared" si="46"/>
        <v>0</v>
      </c>
      <c r="BH145" s="204">
        <f t="shared" si="47"/>
        <v>0</v>
      </c>
      <c r="BI145" s="204">
        <f t="shared" si="48"/>
        <v>0</v>
      </c>
      <c r="BJ145" s="24" t="s">
        <v>80</v>
      </c>
      <c r="BK145" s="204">
        <f t="shared" si="49"/>
        <v>0</v>
      </c>
      <c r="BL145" s="24" t="s">
        <v>181</v>
      </c>
      <c r="BM145" s="24" t="s">
        <v>1597</v>
      </c>
    </row>
    <row r="146" spans="2:63" s="10" customFormat="1" ht="29.85" customHeight="1">
      <c r="B146" s="176"/>
      <c r="C146" s="177"/>
      <c r="D146" s="190" t="s">
        <v>71</v>
      </c>
      <c r="E146" s="191" t="s">
        <v>1598</v>
      </c>
      <c r="F146" s="191" t="s">
        <v>1599</v>
      </c>
      <c r="G146" s="177"/>
      <c r="H146" s="177"/>
      <c r="I146" s="180"/>
      <c r="J146" s="192">
        <f>BK146</f>
        <v>0</v>
      </c>
      <c r="K146" s="177"/>
      <c r="L146" s="182"/>
      <c r="M146" s="183"/>
      <c r="N146" s="184"/>
      <c r="O146" s="184"/>
      <c r="P146" s="185">
        <f>SUM(P147:P159)</f>
        <v>0</v>
      </c>
      <c r="Q146" s="184"/>
      <c r="R146" s="185">
        <f>SUM(R147:R159)</f>
        <v>111600</v>
      </c>
      <c r="S146" s="184"/>
      <c r="T146" s="186">
        <f>SUM(T147:T159)</f>
        <v>0</v>
      </c>
      <c r="AR146" s="187" t="s">
        <v>80</v>
      </c>
      <c r="AT146" s="188" t="s">
        <v>71</v>
      </c>
      <c r="AU146" s="188" t="s">
        <v>80</v>
      </c>
      <c r="AY146" s="187" t="s">
        <v>173</v>
      </c>
      <c r="BK146" s="189">
        <f>SUM(BK147:BK159)</f>
        <v>0</v>
      </c>
    </row>
    <row r="147" spans="2:65" s="1" customFormat="1" ht="22.5" customHeight="1">
      <c r="B147" s="41"/>
      <c r="C147" s="193" t="s">
        <v>1600</v>
      </c>
      <c r="D147" s="193" t="s">
        <v>176</v>
      </c>
      <c r="E147" s="194" t="s">
        <v>1601</v>
      </c>
      <c r="F147" s="195" t="s">
        <v>1602</v>
      </c>
      <c r="G147" s="196" t="s">
        <v>970</v>
      </c>
      <c r="H147" s="197">
        <v>6</v>
      </c>
      <c r="I147" s="198"/>
      <c r="J147" s="199">
        <f aca="true" t="shared" si="50" ref="J147:J159">ROUND(I147*H147,2)</f>
        <v>0</v>
      </c>
      <c r="K147" s="195" t="s">
        <v>21</v>
      </c>
      <c r="L147" s="61"/>
      <c r="M147" s="200" t="s">
        <v>21</v>
      </c>
      <c r="N147" s="201" t="s">
        <v>43</v>
      </c>
      <c r="O147" s="42"/>
      <c r="P147" s="202">
        <f aca="true" t="shared" si="51" ref="P147:P159">O147*H147</f>
        <v>0</v>
      </c>
      <c r="Q147" s="202">
        <v>100</v>
      </c>
      <c r="R147" s="202">
        <f aca="true" t="shared" si="52" ref="R147:R159">Q147*H147</f>
        <v>600</v>
      </c>
      <c r="S147" s="202">
        <v>0</v>
      </c>
      <c r="T147" s="203">
        <f aca="true" t="shared" si="53" ref="T147:T159">S147*H147</f>
        <v>0</v>
      </c>
      <c r="AR147" s="24" t="s">
        <v>181</v>
      </c>
      <c r="AT147" s="24" t="s">
        <v>176</v>
      </c>
      <c r="AU147" s="24" t="s">
        <v>82</v>
      </c>
      <c r="AY147" s="24" t="s">
        <v>173</v>
      </c>
      <c r="BE147" s="204">
        <f aca="true" t="shared" si="54" ref="BE147:BE159">IF(N147="základní",J147,0)</f>
        <v>0</v>
      </c>
      <c r="BF147" s="204">
        <f aca="true" t="shared" si="55" ref="BF147:BF159">IF(N147="snížená",J147,0)</f>
        <v>0</v>
      </c>
      <c r="BG147" s="204">
        <f aca="true" t="shared" si="56" ref="BG147:BG159">IF(N147="zákl. přenesená",J147,0)</f>
        <v>0</v>
      </c>
      <c r="BH147" s="204">
        <f aca="true" t="shared" si="57" ref="BH147:BH159">IF(N147="sníž. přenesená",J147,0)</f>
        <v>0</v>
      </c>
      <c r="BI147" s="204">
        <f aca="true" t="shared" si="58" ref="BI147:BI159">IF(N147="nulová",J147,0)</f>
        <v>0</v>
      </c>
      <c r="BJ147" s="24" t="s">
        <v>80</v>
      </c>
      <c r="BK147" s="204">
        <f aca="true" t="shared" si="59" ref="BK147:BK159">ROUND(I147*H147,2)</f>
        <v>0</v>
      </c>
      <c r="BL147" s="24" t="s">
        <v>181</v>
      </c>
      <c r="BM147" s="24" t="s">
        <v>1603</v>
      </c>
    </row>
    <row r="148" spans="2:65" s="1" customFormat="1" ht="22.5" customHeight="1">
      <c r="B148" s="41"/>
      <c r="C148" s="193" t="s">
        <v>1604</v>
      </c>
      <c r="D148" s="193" t="s">
        <v>176</v>
      </c>
      <c r="E148" s="194" t="s">
        <v>1605</v>
      </c>
      <c r="F148" s="195" t="s">
        <v>1606</v>
      </c>
      <c r="G148" s="196" t="s">
        <v>970</v>
      </c>
      <c r="H148" s="197">
        <v>6</v>
      </c>
      <c r="I148" s="198"/>
      <c r="J148" s="199">
        <f t="shared" si="50"/>
        <v>0</v>
      </c>
      <c r="K148" s="195" t="s">
        <v>21</v>
      </c>
      <c r="L148" s="61"/>
      <c r="M148" s="200" t="s">
        <v>21</v>
      </c>
      <c r="N148" s="201" t="s">
        <v>43</v>
      </c>
      <c r="O148" s="42"/>
      <c r="P148" s="202">
        <f t="shared" si="51"/>
        <v>0</v>
      </c>
      <c r="Q148" s="202">
        <v>250</v>
      </c>
      <c r="R148" s="202">
        <f t="shared" si="52"/>
        <v>1500</v>
      </c>
      <c r="S148" s="202">
        <v>0</v>
      </c>
      <c r="T148" s="203">
        <f t="shared" si="53"/>
        <v>0</v>
      </c>
      <c r="AR148" s="24" t="s">
        <v>181</v>
      </c>
      <c r="AT148" s="24" t="s">
        <v>176</v>
      </c>
      <c r="AU148" s="24" t="s">
        <v>82</v>
      </c>
      <c r="AY148" s="24" t="s">
        <v>173</v>
      </c>
      <c r="BE148" s="204">
        <f t="shared" si="54"/>
        <v>0</v>
      </c>
      <c r="BF148" s="204">
        <f t="shared" si="55"/>
        <v>0</v>
      </c>
      <c r="BG148" s="204">
        <f t="shared" si="56"/>
        <v>0</v>
      </c>
      <c r="BH148" s="204">
        <f t="shared" si="57"/>
        <v>0</v>
      </c>
      <c r="BI148" s="204">
        <f t="shared" si="58"/>
        <v>0</v>
      </c>
      <c r="BJ148" s="24" t="s">
        <v>80</v>
      </c>
      <c r="BK148" s="204">
        <f t="shared" si="59"/>
        <v>0</v>
      </c>
      <c r="BL148" s="24" t="s">
        <v>181</v>
      </c>
      <c r="BM148" s="24" t="s">
        <v>1607</v>
      </c>
    </row>
    <row r="149" spans="2:65" s="1" customFormat="1" ht="22.5" customHeight="1">
      <c r="B149" s="41"/>
      <c r="C149" s="193" t="s">
        <v>1608</v>
      </c>
      <c r="D149" s="193" t="s">
        <v>176</v>
      </c>
      <c r="E149" s="194" t="s">
        <v>1609</v>
      </c>
      <c r="F149" s="195" t="s">
        <v>1610</v>
      </c>
      <c r="G149" s="196" t="s">
        <v>1543</v>
      </c>
      <c r="H149" s="197">
        <v>10</v>
      </c>
      <c r="I149" s="198"/>
      <c r="J149" s="199">
        <f t="shared" si="50"/>
        <v>0</v>
      </c>
      <c r="K149" s="195" t="s">
        <v>21</v>
      </c>
      <c r="L149" s="61"/>
      <c r="M149" s="200" t="s">
        <v>21</v>
      </c>
      <c r="N149" s="201" t="s">
        <v>43</v>
      </c>
      <c r="O149" s="42"/>
      <c r="P149" s="202">
        <f t="shared" si="51"/>
        <v>0</v>
      </c>
      <c r="Q149" s="202">
        <v>500</v>
      </c>
      <c r="R149" s="202">
        <f t="shared" si="52"/>
        <v>5000</v>
      </c>
      <c r="S149" s="202">
        <v>0</v>
      </c>
      <c r="T149" s="203">
        <f t="shared" si="53"/>
        <v>0</v>
      </c>
      <c r="AR149" s="24" t="s">
        <v>181</v>
      </c>
      <c r="AT149" s="24" t="s">
        <v>176</v>
      </c>
      <c r="AU149" s="24" t="s">
        <v>82</v>
      </c>
      <c r="AY149" s="24" t="s">
        <v>173</v>
      </c>
      <c r="BE149" s="204">
        <f t="shared" si="54"/>
        <v>0</v>
      </c>
      <c r="BF149" s="204">
        <f t="shared" si="55"/>
        <v>0</v>
      </c>
      <c r="BG149" s="204">
        <f t="shared" si="56"/>
        <v>0</v>
      </c>
      <c r="BH149" s="204">
        <f t="shared" si="57"/>
        <v>0</v>
      </c>
      <c r="BI149" s="204">
        <f t="shared" si="58"/>
        <v>0</v>
      </c>
      <c r="BJ149" s="24" t="s">
        <v>80</v>
      </c>
      <c r="BK149" s="204">
        <f t="shared" si="59"/>
        <v>0</v>
      </c>
      <c r="BL149" s="24" t="s">
        <v>181</v>
      </c>
      <c r="BM149" s="24" t="s">
        <v>1611</v>
      </c>
    </row>
    <row r="150" spans="2:65" s="1" customFormat="1" ht="22.5" customHeight="1">
      <c r="B150" s="41"/>
      <c r="C150" s="193" t="s">
        <v>1612</v>
      </c>
      <c r="D150" s="193" t="s">
        <v>176</v>
      </c>
      <c r="E150" s="194" t="s">
        <v>1613</v>
      </c>
      <c r="F150" s="195" t="s">
        <v>1614</v>
      </c>
      <c r="G150" s="196" t="s">
        <v>1543</v>
      </c>
      <c r="H150" s="197">
        <v>1</v>
      </c>
      <c r="I150" s="198"/>
      <c r="J150" s="199">
        <f t="shared" si="50"/>
        <v>0</v>
      </c>
      <c r="K150" s="195" t="s">
        <v>21</v>
      </c>
      <c r="L150" s="61"/>
      <c r="M150" s="200" t="s">
        <v>21</v>
      </c>
      <c r="N150" s="201" t="s">
        <v>43</v>
      </c>
      <c r="O150" s="42"/>
      <c r="P150" s="202">
        <f t="shared" si="51"/>
        <v>0</v>
      </c>
      <c r="Q150" s="202">
        <v>2500</v>
      </c>
      <c r="R150" s="202">
        <f t="shared" si="52"/>
        <v>2500</v>
      </c>
      <c r="S150" s="202">
        <v>0</v>
      </c>
      <c r="T150" s="203">
        <f t="shared" si="53"/>
        <v>0</v>
      </c>
      <c r="AR150" s="24" t="s">
        <v>181</v>
      </c>
      <c r="AT150" s="24" t="s">
        <v>176</v>
      </c>
      <c r="AU150" s="24" t="s">
        <v>82</v>
      </c>
      <c r="AY150" s="24" t="s">
        <v>173</v>
      </c>
      <c r="BE150" s="204">
        <f t="shared" si="54"/>
        <v>0</v>
      </c>
      <c r="BF150" s="204">
        <f t="shared" si="55"/>
        <v>0</v>
      </c>
      <c r="BG150" s="204">
        <f t="shared" si="56"/>
        <v>0</v>
      </c>
      <c r="BH150" s="204">
        <f t="shared" si="57"/>
        <v>0</v>
      </c>
      <c r="BI150" s="204">
        <f t="shared" si="58"/>
        <v>0</v>
      </c>
      <c r="BJ150" s="24" t="s">
        <v>80</v>
      </c>
      <c r="BK150" s="204">
        <f t="shared" si="59"/>
        <v>0</v>
      </c>
      <c r="BL150" s="24" t="s">
        <v>181</v>
      </c>
      <c r="BM150" s="24" t="s">
        <v>1615</v>
      </c>
    </row>
    <row r="151" spans="2:65" s="1" customFormat="1" ht="22.5" customHeight="1">
      <c r="B151" s="41"/>
      <c r="C151" s="193" t="s">
        <v>1616</v>
      </c>
      <c r="D151" s="193" t="s">
        <v>176</v>
      </c>
      <c r="E151" s="194" t="s">
        <v>1617</v>
      </c>
      <c r="F151" s="195" t="s">
        <v>1618</v>
      </c>
      <c r="G151" s="196" t="s">
        <v>970</v>
      </c>
      <c r="H151" s="197">
        <v>4</v>
      </c>
      <c r="I151" s="198"/>
      <c r="J151" s="199">
        <f t="shared" si="50"/>
        <v>0</v>
      </c>
      <c r="K151" s="195" t="s">
        <v>21</v>
      </c>
      <c r="L151" s="61"/>
      <c r="M151" s="200" t="s">
        <v>21</v>
      </c>
      <c r="N151" s="201" t="s">
        <v>43</v>
      </c>
      <c r="O151" s="42"/>
      <c r="P151" s="202">
        <f t="shared" si="51"/>
        <v>0</v>
      </c>
      <c r="Q151" s="202">
        <v>250</v>
      </c>
      <c r="R151" s="202">
        <f t="shared" si="52"/>
        <v>1000</v>
      </c>
      <c r="S151" s="202">
        <v>0</v>
      </c>
      <c r="T151" s="203">
        <f t="shared" si="53"/>
        <v>0</v>
      </c>
      <c r="AR151" s="24" t="s">
        <v>181</v>
      </c>
      <c r="AT151" s="24" t="s">
        <v>176</v>
      </c>
      <c r="AU151" s="24" t="s">
        <v>82</v>
      </c>
      <c r="AY151" s="24" t="s">
        <v>173</v>
      </c>
      <c r="BE151" s="204">
        <f t="shared" si="54"/>
        <v>0</v>
      </c>
      <c r="BF151" s="204">
        <f t="shared" si="55"/>
        <v>0</v>
      </c>
      <c r="BG151" s="204">
        <f t="shared" si="56"/>
        <v>0</v>
      </c>
      <c r="BH151" s="204">
        <f t="shared" si="57"/>
        <v>0</v>
      </c>
      <c r="BI151" s="204">
        <f t="shared" si="58"/>
        <v>0</v>
      </c>
      <c r="BJ151" s="24" t="s">
        <v>80</v>
      </c>
      <c r="BK151" s="204">
        <f t="shared" si="59"/>
        <v>0</v>
      </c>
      <c r="BL151" s="24" t="s">
        <v>181</v>
      </c>
      <c r="BM151" s="24" t="s">
        <v>1619</v>
      </c>
    </row>
    <row r="152" spans="2:65" s="1" customFormat="1" ht="22.5" customHeight="1">
      <c r="B152" s="41"/>
      <c r="C152" s="193" t="s">
        <v>1620</v>
      </c>
      <c r="D152" s="193" t="s">
        <v>176</v>
      </c>
      <c r="E152" s="194" t="s">
        <v>1621</v>
      </c>
      <c r="F152" s="195" t="s">
        <v>1622</v>
      </c>
      <c r="G152" s="196" t="s">
        <v>1543</v>
      </c>
      <c r="H152" s="197">
        <v>1</v>
      </c>
      <c r="I152" s="198"/>
      <c r="J152" s="199">
        <f t="shared" si="50"/>
        <v>0</v>
      </c>
      <c r="K152" s="195" t="s">
        <v>21</v>
      </c>
      <c r="L152" s="61"/>
      <c r="M152" s="200" t="s">
        <v>21</v>
      </c>
      <c r="N152" s="201" t="s">
        <v>43</v>
      </c>
      <c r="O152" s="42"/>
      <c r="P152" s="202">
        <f t="shared" si="51"/>
        <v>0</v>
      </c>
      <c r="Q152" s="202">
        <v>0</v>
      </c>
      <c r="R152" s="202">
        <f t="shared" si="52"/>
        <v>0</v>
      </c>
      <c r="S152" s="202">
        <v>0</v>
      </c>
      <c r="T152" s="203">
        <f t="shared" si="53"/>
        <v>0</v>
      </c>
      <c r="AR152" s="24" t="s">
        <v>181</v>
      </c>
      <c r="AT152" s="24" t="s">
        <v>176</v>
      </c>
      <c r="AU152" s="24" t="s">
        <v>82</v>
      </c>
      <c r="AY152" s="24" t="s">
        <v>173</v>
      </c>
      <c r="BE152" s="204">
        <f t="shared" si="54"/>
        <v>0</v>
      </c>
      <c r="BF152" s="204">
        <f t="shared" si="55"/>
        <v>0</v>
      </c>
      <c r="BG152" s="204">
        <f t="shared" si="56"/>
        <v>0</v>
      </c>
      <c r="BH152" s="204">
        <f t="shared" si="57"/>
        <v>0</v>
      </c>
      <c r="BI152" s="204">
        <f t="shared" si="58"/>
        <v>0</v>
      </c>
      <c r="BJ152" s="24" t="s">
        <v>80</v>
      </c>
      <c r="BK152" s="204">
        <f t="shared" si="59"/>
        <v>0</v>
      </c>
      <c r="BL152" s="24" t="s">
        <v>181</v>
      </c>
      <c r="BM152" s="24" t="s">
        <v>1623</v>
      </c>
    </row>
    <row r="153" spans="2:65" s="1" customFormat="1" ht="22.5" customHeight="1">
      <c r="B153" s="41"/>
      <c r="C153" s="193" t="s">
        <v>1624</v>
      </c>
      <c r="D153" s="193" t="s">
        <v>176</v>
      </c>
      <c r="E153" s="194" t="s">
        <v>1625</v>
      </c>
      <c r="F153" s="195" t="s">
        <v>1626</v>
      </c>
      <c r="G153" s="196" t="s">
        <v>1036</v>
      </c>
      <c r="H153" s="197">
        <v>200</v>
      </c>
      <c r="I153" s="198"/>
      <c r="J153" s="199">
        <f t="shared" si="50"/>
        <v>0</v>
      </c>
      <c r="K153" s="195" t="s">
        <v>21</v>
      </c>
      <c r="L153" s="61"/>
      <c r="M153" s="200" t="s">
        <v>21</v>
      </c>
      <c r="N153" s="201" t="s">
        <v>43</v>
      </c>
      <c r="O153" s="42"/>
      <c r="P153" s="202">
        <f t="shared" si="51"/>
        <v>0</v>
      </c>
      <c r="Q153" s="202">
        <v>100</v>
      </c>
      <c r="R153" s="202">
        <f t="shared" si="52"/>
        <v>20000</v>
      </c>
      <c r="S153" s="202">
        <v>0</v>
      </c>
      <c r="T153" s="203">
        <f t="shared" si="53"/>
        <v>0</v>
      </c>
      <c r="AR153" s="24" t="s">
        <v>181</v>
      </c>
      <c r="AT153" s="24" t="s">
        <v>176</v>
      </c>
      <c r="AU153" s="24" t="s">
        <v>82</v>
      </c>
      <c r="AY153" s="24" t="s">
        <v>173</v>
      </c>
      <c r="BE153" s="204">
        <f t="shared" si="54"/>
        <v>0</v>
      </c>
      <c r="BF153" s="204">
        <f t="shared" si="55"/>
        <v>0</v>
      </c>
      <c r="BG153" s="204">
        <f t="shared" si="56"/>
        <v>0</v>
      </c>
      <c r="BH153" s="204">
        <f t="shared" si="57"/>
        <v>0</v>
      </c>
      <c r="BI153" s="204">
        <f t="shared" si="58"/>
        <v>0</v>
      </c>
      <c r="BJ153" s="24" t="s">
        <v>80</v>
      </c>
      <c r="BK153" s="204">
        <f t="shared" si="59"/>
        <v>0</v>
      </c>
      <c r="BL153" s="24" t="s">
        <v>181</v>
      </c>
      <c r="BM153" s="24" t="s">
        <v>1627</v>
      </c>
    </row>
    <row r="154" spans="2:65" s="1" customFormat="1" ht="22.5" customHeight="1">
      <c r="B154" s="41"/>
      <c r="C154" s="193" t="s">
        <v>1628</v>
      </c>
      <c r="D154" s="193" t="s">
        <v>176</v>
      </c>
      <c r="E154" s="194" t="s">
        <v>1629</v>
      </c>
      <c r="F154" s="195" t="s">
        <v>1630</v>
      </c>
      <c r="G154" s="196" t="s">
        <v>1543</v>
      </c>
      <c r="H154" s="197">
        <v>1</v>
      </c>
      <c r="I154" s="198"/>
      <c r="J154" s="199">
        <f t="shared" si="50"/>
        <v>0</v>
      </c>
      <c r="K154" s="195" t="s">
        <v>21</v>
      </c>
      <c r="L154" s="61"/>
      <c r="M154" s="200" t="s">
        <v>21</v>
      </c>
      <c r="N154" s="201" t="s">
        <v>43</v>
      </c>
      <c r="O154" s="42"/>
      <c r="P154" s="202">
        <f t="shared" si="51"/>
        <v>0</v>
      </c>
      <c r="Q154" s="202">
        <v>0</v>
      </c>
      <c r="R154" s="202">
        <f t="shared" si="52"/>
        <v>0</v>
      </c>
      <c r="S154" s="202">
        <v>0</v>
      </c>
      <c r="T154" s="203">
        <f t="shared" si="53"/>
        <v>0</v>
      </c>
      <c r="AR154" s="24" t="s">
        <v>181</v>
      </c>
      <c r="AT154" s="24" t="s">
        <v>176</v>
      </c>
      <c r="AU154" s="24" t="s">
        <v>82</v>
      </c>
      <c r="AY154" s="24" t="s">
        <v>173</v>
      </c>
      <c r="BE154" s="204">
        <f t="shared" si="54"/>
        <v>0</v>
      </c>
      <c r="BF154" s="204">
        <f t="shared" si="55"/>
        <v>0</v>
      </c>
      <c r="BG154" s="204">
        <f t="shared" si="56"/>
        <v>0</v>
      </c>
      <c r="BH154" s="204">
        <f t="shared" si="57"/>
        <v>0</v>
      </c>
      <c r="BI154" s="204">
        <f t="shared" si="58"/>
        <v>0</v>
      </c>
      <c r="BJ154" s="24" t="s">
        <v>80</v>
      </c>
      <c r="BK154" s="204">
        <f t="shared" si="59"/>
        <v>0</v>
      </c>
      <c r="BL154" s="24" t="s">
        <v>181</v>
      </c>
      <c r="BM154" s="24" t="s">
        <v>1631</v>
      </c>
    </row>
    <row r="155" spans="2:65" s="1" customFormat="1" ht="22.5" customHeight="1">
      <c r="B155" s="41"/>
      <c r="C155" s="193" t="s">
        <v>1118</v>
      </c>
      <c r="D155" s="193" t="s">
        <v>176</v>
      </c>
      <c r="E155" s="194" t="s">
        <v>1632</v>
      </c>
      <c r="F155" s="195" t="s">
        <v>1633</v>
      </c>
      <c r="G155" s="196" t="s">
        <v>1543</v>
      </c>
      <c r="H155" s="197">
        <v>1</v>
      </c>
      <c r="I155" s="198"/>
      <c r="J155" s="199">
        <f t="shared" si="50"/>
        <v>0</v>
      </c>
      <c r="K155" s="195" t="s">
        <v>21</v>
      </c>
      <c r="L155" s="61"/>
      <c r="M155" s="200" t="s">
        <v>21</v>
      </c>
      <c r="N155" s="201" t="s">
        <v>43</v>
      </c>
      <c r="O155" s="42"/>
      <c r="P155" s="202">
        <f t="shared" si="51"/>
        <v>0</v>
      </c>
      <c r="Q155" s="202">
        <v>0</v>
      </c>
      <c r="R155" s="202">
        <f t="shared" si="52"/>
        <v>0</v>
      </c>
      <c r="S155" s="202">
        <v>0</v>
      </c>
      <c r="T155" s="203">
        <f t="shared" si="53"/>
        <v>0</v>
      </c>
      <c r="AR155" s="24" t="s">
        <v>181</v>
      </c>
      <c r="AT155" s="24" t="s">
        <v>176</v>
      </c>
      <c r="AU155" s="24" t="s">
        <v>82</v>
      </c>
      <c r="AY155" s="24" t="s">
        <v>173</v>
      </c>
      <c r="BE155" s="204">
        <f t="shared" si="54"/>
        <v>0</v>
      </c>
      <c r="BF155" s="204">
        <f t="shared" si="55"/>
        <v>0</v>
      </c>
      <c r="BG155" s="204">
        <f t="shared" si="56"/>
        <v>0</v>
      </c>
      <c r="BH155" s="204">
        <f t="shared" si="57"/>
        <v>0</v>
      </c>
      <c r="BI155" s="204">
        <f t="shared" si="58"/>
        <v>0</v>
      </c>
      <c r="BJ155" s="24" t="s">
        <v>80</v>
      </c>
      <c r="BK155" s="204">
        <f t="shared" si="59"/>
        <v>0</v>
      </c>
      <c r="BL155" s="24" t="s">
        <v>181</v>
      </c>
      <c r="BM155" s="24" t="s">
        <v>1634</v>
      </c>
    </row>
    <row r="156" spans="2:65" s="1" customFormat="1" ht="22.5" customHeight="1">
      <c r="B156" s="41"/>
      <c r="C156" s="193" t="s">
        <v>1125</v>
      </c>
      <c r="D156" s="193" t="s">
        <v>176</v>
      </c>
      <c r="E156" s="194" t="s">
        <v>1635</v>
      </c>
      <c r="F156" s="195" t="s">
        <v>1636</v>
      </c>
      <c r="G156" s="196" t="s">
        <v>1543</v>
      </c>
      <c r="H156" s="197">
        <v>1</v>
      </c>
      <c r="I156" s="198"/>
      <c r="J156" s="199">
        <f t="shared" si="50"/>
        <v>0</v>
      </c>
      <c r="K156" s="195" t="s">
        <v>21</v>
      </c>
      <c r="L156" s="61"/>
      <c r="M156" s="200" t="s">
        <v>21</v>
      </c>
      <c r="N156" s="201" t="s">
        <v>43</v>
      </c>
      <c r="O156" s="42"/>
      <c r="P156" s="202">
        <f t="shared" si="51"/>
        <v>0</v>
      </c>
      <c r="Q156" s="202">
        <v>3000</v>
      </c>
      <c r="R156" s="202">
        <f t="shared" si="52"/>
        <v>3000</v>
      </c>
      <c r="S156" s="202">
        <v>0</v>
      </c>
      <c r="T156" s="203">
        <f t="shared" si="53"/>
        <v>0</v>
      </c>
      <c r="AR156" s="24" t="s">
        <v>181</v>
      </c>
      <c r="AT156" s="24" t="s">
        <v>176</v>
      </c>
      <c r="AU156" s="24" t="s">
        <v>82</v>
      </c>
      <c r="AY156" s="24" t="s">
        <v>173</v>
      </c>
      <c r="BE156" s="204">
        <f t="shared" si="54"/>
        <v>0</v>
      </c>
      <c r="BF156" s="204">
        <f t="shared" si="55"/>
        <v>0</v>
      </c>
      <c r="BG156" s="204">
        <f t="shared" si="56"/>
        <v>0</v>
      </c>
      <c r="BH156" s="204">
        <f t="shared" si="57"/>
        <v>0</v>
      </c>
      <c r="BI156" s="204">
        <f t="shared" si="58"/>
        <v>0</v>
      </c>
      <c r="BJ156" s="24" t="s">
        <v>80</v>
      </c>
      <c r="BK156" s="204">
        <f t="shared" si="59"/>
        <v>0</v>
      </c>
      <c r="BL156" s="24" t="s">
        <v>181</v>
      </c>
      <c r="BM156" s="24" t="s">
        <v>1637</v>
      </c>
    </row>
    <row r="157" spans="2:65" s="1" customFormat="1" ht="22.5" customHeight="1">
      <c r="B157" s="41"/>
      <c r="C157" s="193" t="s">
        <v>1638</v>
      </c>
      <c r="D157" s="193" t="s">
        <v>176</v>
      </c>
      <c r="E157" s="194" t="s">
        <v>1639</v>
      </c>
      <c r="F157" s="195" t="s">
        <v>1640</v>
      </c>
      <c r="G157" s="196" t="s">
        <v>1543</v>
      </c>
      <c r="H157" s="197">
        <v>1</v>
      </c>
      <c r="I157" s="198"/>
      <c r="J157" s="199">
        <f t="shared" si="50"/>
        <v>0</v>
      </c>
      <c r="K157" s="195" t="s">
        <v>21</v>
      </c>
      <c r="L157" s="61"/>
      <c r="M157" s="200" t="s">
        <v>21</v>
      </c>
      <c r="N157" s="201" t="s">
        <v>43</v>
      </c>
      <c r="O157" s="42"/>
      <c r="P157" s="202">
        <f t="shared" si="51"/>
        <v>0</v>
      </c>
      <c r="Q157" s="202">
        <v>10000</v>
      </c>
      <c r="R157" s="202">
        <f t="shared" si="52"/>
        <v>10000</v>
      </c>
      <c r="S157" s="202">
        <v>0</v>
      </c>
      <c r="T157" s="203">
        <f t="shared" si="53"/>
        <v>0</v>
      </c>
      <c r="AR157" s="24" t="s">
        <v>181</v>
      </c>
      <c r="AT157" s="24" t="s">
        <v>176</v>
      </c>
      <c r="AU157" s="24" t="s">
        <v>82</v>
      </c>
      <c r="AY157" s="24" t="s">
        <v>173</v>
      </c>
      <c r="BE157" s="204">
        <f t="shared" si="54"/>
        <v>0</v>
      </c>
      <c r="BF157" s="204">
        <f t="shared" si="55"/>
        <v>0</v>
      </c>
      <c r="BG157" s="204">
        <f t="shared" si="56"/>
        <v>0</v>
      </c>
      <c r="BH157" s="204">
        <f t="shared" si="57"/>
        <v>0</v>
      </c>
      <c r="BI157" s="204">
        <f t="shared" si="58"/>
        <v>0</v>
      </c>
      <c r="BJ157" s="24" t="s">
        <v>80</v>
      </c>
      <c r="BK157" s="204">
        <f t="shared" si="59"/>
        <v>0</v>
      </c>
      <c r="BL157" s="24" t="s">
        <v>181</v>
      </c>
      <c r="BM157" s="24" t="s">
        <v>1641</v>
      </c>
    </row>
    <row r="158" spans="2:65" s="1" customFormat="1" ht="22.5" customHeight="1">
      <c r="B158" s="41"/>
      <c r="C158" s="193" t="s">
        <v>1642</v>
      </c>
      <c r="D158" s="193" t="s">
        <v>176</v>
      </c>
      <c r="E158" s="194" t="s">
        <v>1643</v>
      </c>
      <c r="F158" s="195" t="s">
        <v>1644</v>
      </c>
      <c r="G158" s="196" t="s">
        <v>1543</v>
      </c>
      <c r="H158" s="197">
        <v>1</v>
      </c>
      <c r="I158" s="198"/>
      <c r="J158" s="199">
        <f t="shared" si="50"/>
        <v>0</v>
      </c>
      <c r="K158" s="195" t="s">
        <v>21</v>
      </c>
      <c r="L158" s="61"/>
      <c r="M158" s="200" t="s">
        <v>21</v>
      </c>
      <c r="N158" s="201" t="s">
        <v>43</v>
      </c>
      <c r="O158" s="42"/>
      <c r="P158" s="202">
        <f t="shared" si="51"/>
        <v>0</v>
      </c>
      <c r="Q158" s="202">
        <v>0</v>
      </c>
      <c r="R158" s="202">
        <f t="shared" si="52"/>
        <v>0</v>
      </c>
      <c r="S158" s="202">
        <v>0</v>
      </c>
      <c r="T158" s="203">
        <f t="shared" si="53"/>
        <v>0</v>
      </c>
      <c r="AR158" s="24" t="s">
        <v>181</v>
      </c>
      <c r="AT158" s="24" t="s">
        <v>176</v>
      </c>
      <c r="AU158" s="24" t="s">
        <v>82</v>
      </c>
      <c r="AY158" s="24" t="s">
        <v>173</v>
      </c>
      <c r="BE158" s="204">
        <f t="shared" si="54"/>
        <v>0</v>
      </c>
      <c r="BF158" s="204">
        <f t="shared" si="55"/>
        <v>0</v>
      </c>
      <c r="BG158" s="204">
        <f t="shared" si="56"/>
        <v>0</v>
      </c>
      <c r="BH158" s="204">
        <f t="shared" si="57"/>
        <v>0</v>
      </c>
      <c r="BI158" s="204">
        <f t="shared" si="58"/>
        <v>0</v>
      </c>
      <c r="BJ158" s="24" t="s">
        <v>80</v>
      </c>
      <c r="BK158" s="204">
        <f t="shared" si="59"/>
        <v>0</v>
      </c>
      <c r="BL158" s="24" t="s">
        <v>181</v>
      </c>
      <c r="BM158" s="24" t="s">
        <v>1645</v>
      </c>
    </row>
    <row r="159" spans="2:65" s="1" customFormat="1" ht="22.5" customHeight="1">
      <c r="B159" s="41"/>
      <c r="C159" s="193" t="s">
        <v>1646</v>
      </c>
      <c r="D159" s="193" t="s">
        <v>176</v>
      </c>
      <c r="E159" s="194" t="s">
        <v>1647</v>
      </c>
      <c r="F159" s="195" t="s">
        <v>1648</v>
      </c>
      <c r="G159" s="196" t="s">
        <v>1649</v>
      </c>
      <c r="H159" s="197">
        <v>2000</v>
      </c>
      <c r="I159" s="198"/>
      <c r="J159" s="199">
        <f t="shared" si="50"/>
        <v>0</v>
      </c>
      <c r="K159" s="195" t="s">
        <v>21</v>
      </c>
      <c r="L159" s="61"/>
      <c r="M159" s="200" t="s">
        <v>21</v>
      </c>
      <c r="N159" s="272" t="s">
        <v>43</v>
      </c>
      <c r="O159" s="273"/>
      <c r="P159" s="274">
        <f t="shared" si="51"/>
        <v>0</v>
      </c>
      <c r="Q159" s="274">
        <v>34</v>
      </c>
      <c r="R159" s="274">
        <f t="shared" si="52"/>
        <v>68000</v>
      </c>
      <c r="S159" s="274">
        <v>0</v>
      </c>
      <c r="T159" s="275">
        <f t="shared" si="53"/>
        <v>0</v>
      </c>
      <c r="AR159" s="24" t="s">
        <v>181</v>
      </c>
      <c r="AT159" s="24" t="s">
        <v>176</v>
      </c>
      <c r="AU159" s="24" t="s">
        <v>82</v>
      </c>
      <c r="AY159" s="24" t="s">
        <v>173</v>
      </c>
      <c r="BE159" s="204">
        <f t="shared" si="54"/>
        <v>0</v>
      </c>
      <c r="BF159" s="204">
        <f t="shared" si="55"/>
        <v>0</v>
      </c>
      <c r="BG159" s="204">
        <f t="shared" si="56"/>
        <v>0</v>
      </c>
      <c r="BH159" s="204">
        <f t="shared" si="57"/>
        <v>0</v>
      </c>
      <c r="BI159" s="204">
        <f t="shared" si="58"/>
        <v>0</v>
      </c>
      <c r="BJ159" s="24" t="s">
        <v>80</v>
      </c>
      <c r="BK159" s="204">
        <f t="shared" si="59"/>
        <v>0</v>
      </c>
      <c r="BL159" s="24" t="s">
        <v>181</v>
      </c>
      <c r="BM159" s="24" t="s">
        <v>1650</v>
      </c>
    </row>
    <row r="160" spans="2:12" s="1" customFormat="1" ht="6.95" customHeight="1">
      <c r="B160" s="56"/>
      <c r="C160" s="57"/>
      <c r="D160" s="57"/>
      <c r="E160" s="57"/>
      <c r="F160" s="57"/>
      <c r="G160" s="57"/>
      <c r="H160" s="57"/>
      <c r="I160" s="139"/>
      <c r="J160" s="57"/>
      <c r="K160" s="57"/>
      <c r="L160" s="61"/>
    </row>
  </sheetData>
  <sheetProtection algorithmName="SHA-512" hashValue="y9GFpWMnnoxp43gm6gduy7BFattMitQ61DGjHkQ3aiy6u6wlxPESBFnvnZ8gCg2xzfNqzOS+AAU4Ba784UmVeg==" saltValue="P/3tn7cYem6xYVyZ5KbakQ==" spinCount="100000" sheet="1" objects="1" scenarios="1" formatCells="0" formatColumns="0" formatRows="0" sort="0" autoFilter="0"/>
  <autoFilter ref="C84:K159"/>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Dana-PC\Dana</dc:creator>
  <cp:keywords/>
  <dc:description/>
  <cp:lastModifiedBy>Jarda</cp:lastModifiedBy>
  <dcterms:created xsi:type="dcterms:W3CDTF">2017-06-02T00:08:12Z</dcterms:created>
  <dcterms:modified xsi:type="dcterms:W3CDTF">2017-06-15T20:56:50Z</dcterms:modified>
  <cp:category/>
  <cp:version/>
  <cp:contentType/>
  <cp:contentStatus/>
</cp:coreProperties>
</file>