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1570" windowHeight="9320" activeTab="0"/>
  </bookViews>
  <sheets>
    <sheet name="Rekapitulace stavby" sheetId="1" r:id="rId1"/>
    <sheet name="SO-01 - Stavbní úpravy se..." sheetId="2" r:id="rId2"/>
    <sheet name="SO-01 Priloha_ZTI" sheetId="3" r:id="rId3"/>
    <sheet name="SO-01 Priloha_UT" sheetId="4" r:id="rId4"/>
    <sheet name="SO-02 Rekapitulace" sheetId="5" r:id="rId5"/>
    <sheet name="SO-02 Server+UPS" sheetId="6" r:id="rId6"/>
    <sheet name="SO-02 Zdvojená podlaha" sheetId="7" r:id="rId7"/>
    <sheet name="SO-03 Rekapitulace" sheetId="8" r:id="rId8"/>
    <sheet name="SO-03 Obecná ustanovení" sheetId="9" r:id="rId9"/>
    <sheet name="SO-03 Položky" sheetId="10" r:id="rId10"/>
  </sheets>
  <externalReferences>
    <externalReference r:id="rId13"/>
  </externalReferences>
  <definedNames>
    <definedName name="CenaCelkem" localSheetId="3">#REF!</definedName>
    <definedName name="CenaCelkem">#REF!</definedName>
    <definedName name="CenaCelkemBezDPH" localSheetId="3">#REF!</definedName>
    <definedName name="CenaCelkemBezDPH">#REF!</definedName>
    <definedName name="cisloobjektu" localSheetId="3">#REF!</definedName>
    <definedName name="cisloobjektu">#REF!</definedName>
    <definedName name="CisloRozpoctu">'[1]Krycí list'!$C$2</definedName>
    <definedName name="cislostavby">'[1]Krycí list'!$A$7</definedName>
    <definedName name="CisloStavebnihoRozpoctu" localSheetId="3">#REF!</definedName>
    <definedName name="CisloStavebnihoRozpoctu">#REF!</definedName>
    <definedName name="dadresa" localSheetId="3">#REF!</definedName>
    <definedName name="dadresa">#REF!</definedName>
    <definedName name="dmisto" localSheetId="3">#REF!</definedName>
    <definedName name="dmisto">#REF!</definedName>
    <definedName name="DPHSni" localSheetId="3">#REF!</definedName>
    <definedName name="DPHSni">#REF!</definedName>
    <definedName name="DPHZakl" localSheetId="3">#REF!</definedName>
    <definedName name="DPHZakl">#REF!</definedName>
    <definedName name="Mena" localSheetId="3">#REF!</definedName>
    <definedName name="Mena">#REF!</definedName>
    <definedName name="MistoStavby" localSheetId="3">#REF!</definedName>
    <definedName name="MistoStavby">#REF!</definedName>
    <definedName name="nazevobjektu" localSheetId="3">#REF!</definedName>
    <definedName name="nazevobjektu">#REF!</definedName>
    <definedName name="NazevRozpoctu">'[1]Krycí list'!$D$2</definedName>
    <definedName name="nazevstavby">'[1]Krycí list'!$C$7</definedName>
    <definedName name="NazevStavebnihoRozpoctu" localSheetId="3">#REF!</definedName>
    <definedName name="NazevStavebnihoRozpoctu">#REF!</definedName>
    <definedName name="oadresa" localSheetId="3">#REF!</definedName>
    <definedName name="oadresa">#REF!</definedName>
    <definedName name="_xlnm.Print_Area" localSheetId="0">'Rekapitulace stavby'!$C$4:$AP$70,'Rekapitulace stavby'!$C$76:$AP$98</definedName>
    <definedName name="_xlnm.Print_Area" localSheetId="1">'SO-01 - Stavbní úpravy se...'!$C$4:$Q$70,'SO-01 - Stavbní úpravy se...'!$C$76:$Q$123,'SO-01 - Stavbní úpravy se...'!$C$129:$Q$301</definedName>
    <definedName name="_xlnm.Print_Area" localSheetId="3">'SO-01 Priloha_UT'!$A$1:$Q$23</definedName>
    <definedName name="_xlnm.Print_Area" localSheetId="2">'SO-01 Priloha_ZTI'!$A$1:$Q$36</definedName>
    <definedName name="_xlnm.Print_Area" localSheetId="5">'SO-02 Server+UPS'!$A$1:$H$55</definedName>
    <definedName name="_xlnm.Print_Area" localSheetId="6">'SO-02 Zdvojená podlaha'!$A$1:$H$47</definedName>
    <definedName name="_xlnm.Print_Area" localSheetId="7">'SO-03 Rekapitulace'!$A$1:$C$20</definedName>
    <definedName name="padresa" localSheetId="3">#REF!</definedName>
    <definedName name="padresa">#REF!</definedName>
    <definedName name="pdic" localSheetId="3">#REF!</definedName>
    <definedName name="pdic">#REF!</definedName>
    <definedName name="pico" localSheetId="3">#REF!</definedName>
    <definedName name="pico">#REF!</definedName>
    <definedName name="pmisto" localSheetId="3">#REF!</definedName>
    <definedName name="pmisto">#REF!</definedName>
    <definedName name="PocetMJ" localSheetId="3">#REF!</definedName>
    <definedName name="PocetMJ">#REF!</definedName>
    <definedName name="pokus" localSheetId="3">#REF!</definedName>
    <definedName name="pokus">#REF!</definedName>
    <definedName name="PoptavkaID" localSheetId="3">#REF!</definedName>
    <definedName name="PoptavkaID">#REF!</definedName>
    <definedName name="pPSC" localSheetId="3">#REF!</definedName>
    <definedName name="pPSC">#REF!</definedName>
    <definedName name="Projektant" localSheetId="3">#REF!</definedName>
    <definedName name="Projektant">#REF!</definedName>
    <definedName name="SazbaDPH1">'[1]Krycí list'!$C$30</definedName>
    <definedName name="SazbaDPH2">'[1]Krycí list'!$C$32</definedName>
    <definedName name="SloupecCC" localSheetId="3">#REF!</definedName>
    <definedName name="SloupecCC">#REF!</definedName>
    <definedName name="SloupecCisloPol" localSheetId="3">#REF!</definedName>
    <definedName name="SloupecCisloPol">#REF!</definedName>
    <definedName name="SloupecJC" localSheetId="3">#REF!</definedName>
    <definedName name="SloupecJC">#REF!</definedName>
    <definedName name="SloupecMJ" localSheetId="3">#REF!</definedName>
    <definedName name="SloupecMJ">#REF!</definedName>
    <definedName name="SloupecMnozstvi" localSheetId="3">#REF!</definedName>
    <definedName name="SloupecMnozstvi">#REF!</definedName>
    <definedName name="SloupecNazPol" localSheetId="3">#REF!</definedName>
    <definedName name="SloupecNazPol">#REF!</definedName>
    <definedName name="SloupecPC" localSheetId="3">#REF!</definedName>
    <definedName name="SloupecPC">#REF!</definedName>
    <definedName name="Vypracoval" localSheetId="3">#REF!</definedName>
    <definedName name="Vypracoval">#REF!</definedName>
    <definedName name="ZakladDPHSni" localSheetId="3">#REF!</definedName>
    <definedName name="ZakladDPHSni">#REF!</definedName>
    <definedName name="ZakladDPHZakl" localSheetId="3">#REF!</definedName>
    <definedName name="ZakladDPHZakl">#REF!</definedName>
    <definedName name="Zaokrouhleni" localSheetId="3">#REF!</definedName>
    <definedName name="Zaokrouhleni">#REF!</definedName>
    <definedName name="Zhotovitel" localSheetId="3">#REF!</definedName>
    <definedName name="Zhotovitel">#REF!</definedName>
    <definedName name="_xlnm.Print_Titles" localSheetId="0">'Rekapitulace stavby'!$85:$85</definedName>
    <definedName name="_xlnm.Print_Titles" localSheetId="1">'SO-01 - Stavbní úpravy se...'!$139:$139</definedName>
    <definedName name="_xlnm.Print_Titles" localSheetId="5">'SO-02 Server+UPS'!$1:$7</definedName>
    <definedName name="_xlnm.Print_Titles" localSheetId="6">'SO-02 Zdvojená podlaha'!$1:$7</definedName>
    <definedName name="_xlnm.Print_Titles" localSheetId="9">'SO-03 Položky'!$7:$8</definedName>
  </definedNames>
  <calcPr calcId="162913"/>
</workbook>
</file>

<file path=xl/comments10.xml><?xml version="1.0" encoding="utf-8"?>
<comments xmlns="http://schemas.openxmlformats.org/spreadsheetml/2006/main">
  <authors>
    <author>Ing. Arch. Luděk Přenosil</author>
  </authors>
  <commentList>
    <comment ref="L3" authorId="0">
      <text>
        <r>
          <rPr>
            <sz val="8"/>
            <rFont val="Tahoma"/>
            <family val="2"/>
          </rPr>
          <t xml:space="preserve">
Vyplňovat pouze žluté buňky.</t>
        </r>
      </text>
    </comment>
  </commentList>
</comments>
</file>

<file path=xl/comments8.xml><?xml version="1.0" encoding="utf-8"?>
<comments xmlns="http://schemas.openxmlformats.org/spreadsheetml/2006/main">
  <authors>
    <author>Ing. Arch. Luděk Přenosil</author>
  </authors>
  <commentList>
    <comment ref="A1" authorId="0">
      <text>
        <r>
          <rPr>
            <b/>
            <sz val="8"/>
            <rFont val="Tahoma"/>
            <family val="2"/>
          </rPr>
          <t>Ing. Arch. Luděk Přenosil:</t>
        </r>
        <r>
          <rPr>
            <sz val="8"/>
            <rFont val="Tahoma"/>
            <family val="2"/>
          </rPr>
          <t xml:space="preserve">
Do tohoto listu nic nezapisovat bude se automaticky vyplňovat z listu Položky.</t>
        </r>
      </text>
    </comment>
  </commentList>
</comments>
</file>

<file path=xl/sharedStrings.xml><?xml version="1.0" encoding="utf-8"?>
<sst xmlns="http://schemas.openxmlformats.org/spreadsheetml/2006/main" count="3258" uniqueCount="1112">
  <si>
    <t>2012</t>
  </si>
  <si>
    <t>List obsahuje:</t>
  </si>
  <si>
    <t>1) Souhrnný list stavby</t>
  </si>
  <si>
    <t>2) Rekapitulace objektů</t>
  </si>
  <si>
    <t>2.0</t>
  </si>
  <si>
    <t/>
  </si>
  <si>
    <t>False</t>
  </si>
  <si>
    <t>optimalizováno pro tisk sestav ve formátu A4 - na výšku</t>
  </si>
  <si>
    <t>&gt;&gt;  skryté sloupce  &lt;&lt;</t>
  </si>
  <si>
    <t>0,01</t>
  </si>
  <si>
    <t>21</t>
  </si>
  <si>
    <t>15</t>
  </si>
  <si>
    <t>SOUHRNNÝ LIST STAVBY</t>
  </si>
  <si>
    <t>v ---  níže se nacházejí doplnkové a pomocné údaje k sestavám  --- v</t>
  </si>
  <si>
    <t>Návod na vyplnění</t>
  </si>
  <si>
    <t>0,001</t>
  </si>
  <si>
    <t>Kód:</t>
  </si>
  <si>
    <t>17-005</t>
  </si>
  <si>
    <t>Měnit lze pouze buňky se žlutým podbarvením!
1) na prvním listu Rekapitulace stavby vyplňte v sestavě
    a) Souhrnný list
       - údaje o Zhotoviteli
         (přenesou se do ostatních sestav i v jiných listech)
    b) Rekapitulace objektů
       - potřebné Ostatní náklady
2) na vybraných listech vyplňte v sestavě
    a) Krycí list
       - údaje o Zhotoviteli, pokud se liší od údajů o Zhotoviteli na Souhrnném listu
         (údaje se přenesou do ostatních sestav v daném listu)
    b) Rekapitulace rozpočtu
       - potřebné Ostatní náklady
    c) Celkové náklady za stavbu
       - ceny u položek
       - množství, pokud má žluté podbarvení
       - a v případe potřeby poznámku (ta je v skrytém sloupci)</t>
  </si>
  <si>
    <t>Stavba:</t>
  </si>
  <si>
    <t>Stavební úpravy serverovny v 1. NP, kolej C, ČZU</t>
  </si>
  <si>
    <t>JKSO:</t>
  </si>
  <si>
    <t>CC-CZ:</t>
  </si>
  <si>
    <t>Místo:</t>
  </si>
  <si>
    <t xml:space="preserve"> </t>
  </si>
  <si>
    <t>Datum:</t>
  </si>
  <si>
    <t>25.4.2017</t>
  </si>
  <si>
    <t>Objednatel:</t>
  </si>
  <si>
    <t>IČ:</t>
  </si>
  <si>
    <t>DIČ:</t>
  </si>
  <si>
    <t>Zhotovitel:</t>
  </si>
  <si>
    <t>Vyplň údaj</t>
  </si>
  <si>
    <t>Projektant:</t>
  </si>
  <si>
    <t>22794107</t>
  </si>
  <si>
    <t>ABCD studio s.r.o.</t>
  </si>
  <si>
    <t>CZ22794107</t>
  </si>
  <si>
    <t>True</t>
  </si>
  <si>
    <t>Zpracovatel:</t>
  </si>
  <si>
    <t>Poznámka:</t>
  </si>
  <si>
    <t>Náklady z rozpočtů</t>
  </si>
  <si>
    <t>Ostatní náklady ze souhrnného listu</t>
  </si>
  <si>
    <t>Cena bez DPH</t>
  </si>
  <si>
    <t>DPH</t>
  </si>
  <si>
    <t>základní</t>
  </si>
  <si>
    <t>ze</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</si>
  <si>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</si>
  <si>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</si>
  <si>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</si>
  <si>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</si>
  <si>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</si>
  <si>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</si>
  <si>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</si>
  <si>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</si>
  <si>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</si>
  <si>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</si>
  <si>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</si>
  <si>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</si>
  <si>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</si>
  <si>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t>
  </si>
  <si>
    <t>Informatívní údaje z listů zakázek</t>
  </si>
  <si>
    <t>Kód</t>
  </si>
  <si>
    <t>Objekt</t>
  </si>
  <si>
    <t>Cena bez DPH [CZK]</t>
  </si>
  <si>
    <t>Cena s DPH [CZK]</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</si>
  <si>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</si>
  <si>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</si>
  <si>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</si>
  <si>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</si>
  <si>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</si>
  <si>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</si>
  <si>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</si>
  <si>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</si>
  <si>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</si>
  <si>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</si>
  <si>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</si>
  <si>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</si>
  <si>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1) Náklady z rozpočtů</t>
  </si>
  <si>
    <t>D</t>
  </si>
  <si>
    <t>0</t>
  </si>
  <si>
    <t>###NOIMPORT###</t>
  </si>
  <si>
    <t>IMPORT</t>
  </si>
  <si>
    <t>{6ec09607-3637-439f-8a1e-6614c530b339}</t>
  </si>
  <si>
    <t>{00000000-0000-0000-0000-000000000000}</t>
  </si>
  <si>
    <t>/</t>
  </si>
  <si>
    <t>SO-01</t>
  </si>
  <si>
    <t>1</t>
  </si>
  <si>
    <t>{c4b52f38-7360-4cf6-b3a2-490e503270ea}</t>
  </si>
  <si>
    <t>2) Ostatní náklady ze souhrnného listu</t>
  </si>
  <si>
    <t>Procent. zadání
[% nákladů rozpočtu]</t>
  </si>
  <si>
    <t>Zařazení nákladů</t>
  </si>
  <si>
    <t>Ostatní náklady</t>
  </si>
  <si>
    <t>stavební čast</t>
  </si>
  <si>
    <t>OSTATNENAKLADY</t>
  </si>
  <si>
    <t>OSTATNENAKLADYVLASTNE</t>
  </si>
  <si>
    <t>Celkové náklady za stavbu 1) + 2)</t>
  </si>
  <si>
    <t>1) Krycí list rozpočtu</t>
  </si>
  <si>
    <t>2) Rekapitulace rozpočtu</t>
  </si>
  <si>
    <t>3) Rozpočet</t>
  </si>
  <si>
    <t>Zpět na list:</t>
  </si>
  <si>
    <t>Rekapitulace stavby</t>
  </si>
  <si>
    <t>2</t>
  </si>
  <si>
    <t>KRYCÍ LIST ROZPOČTU</t>
  </si>
  <si>
    <t>Objekt:</t>
  </si>
  <si>
    <t>SO-01 - Stavbní úpravy serverovny v 1. NP, kolej C, ČZU</t>
  </si>
  <si>
    <t>Náklady z rozpočtu</t>
  </si>
  <si>
    <t>REKAPITULACE ROZPOČTU</t>
  </si>
  <si>
    <t>Kód - Popis</t>
  </si>
  <si>
    <t>Cena celkem [CZK]</t>
  </si>
  <si>
    <t>1) Náklady z rozpočtu</t>
  </si>
  <si>
    <t>-1</t>
  </si>
  <si>
    <t>HSV - Práce a dodávky HSV</t>
  </si>
  <si>
    <t xml:space="preserve">    1 - Zemní práce</t>
  </si>
  <si>
    <t xml:space="preserve">    2 - Zakládání</t>
  </si>
  <si>
    <t xml:space="preserve">    3 - Svislé a kompletní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</si>
  <si>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</si>
  <si>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</si>
  <si>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</si>
  <si>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</si>
  <si>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</si>
  <si>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</si>
  <si>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</si>
  <si>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721 - Zdravotechnika - vnitřní kanalizace</t>
  </si>
  <si>
    <t xml:space="preserve">    722 - Zdravotechnika - vnitřní vodovod</t>
  </si>
  <si>
    <t xml:space="preserve">    727 - Zdravotechnika - požární ochrana</t>
  </si>
  <si>
    <t xml:space="preserve">    733 - Ústřední vytápění - rozvodné potrubí</t>
  </si>
  <si>
    <t xml:space="preserve">    742 - Elektroinstalace - slaboproud</t>
  </si>
  <si>
    <t xml:space="preserve">    764 - Konstrukce klempířské</t>
  </si>
  <si>
    <t xml:space="preserve">    766 - Konstrukce truhlářské</t>
  </si>
  <si>
    <t xml:space="preserve">    767 - Konstrukce zámečnické</t>
  </si>
  <si>
    <t xml:space="preserve">    777 - Podlahy lité</t>
  </si>
  <si>
    <t xml:space="preserve">    781 - Dokončovací práce - obklady</t>
  </si>
  <si>
    <t xml:space="preserve">    784 - Dokončovací práce - malby a tapety</t>
  </si>
  <si>
    <t xml:space="preserve">    787 - Dokončovací práce - zasklívání</t>
  </si>
  <si>
    <t>VRN - Vedlejší rozpočtové náklady</t>
  </si>
  <si>
    <t>VP -   Vícepráce</t>
  </si>
  <si>
    <t>2) Ostatní náklady</t>
  </si>
  <si>
    <t>Zařízení staveniště</t>
  </si>
  <si>
    <t>VRN</t>
  </si>
  <si>
    <t>Projektové práce</t>
  </si>
  <si>
    <t>Územní vlivy</t>
  </si>
  <si>
    <t>Provozní vlivy</t>
  </si>
  <si>
    <t>Jiné VRN</t>
  </si>
  <si>
    <t>Kompletační činnost</t>
  </si>
  <si>
    <t>KOMPLETACNA</t>
  </si>
  <si>
    <t>ROZPOČET</t>
  </si>
  <si>
    <t>PČ</t>
  </si>
  <si>
    <t>Typ</t>
  </si>
  <si>
    <t>Popis</t>
  </si>
  <si>
    <t>MJ</t>
  </si>
  <si>
    <t>Množství</t>
  </si>
  <si>
    <t>J.cena [CZK]</t>
  </si>
  <si>
    <t>Poznámka</t>
  </si>
  <si>
    <t>J. Nh [h]</t>
  </si>
  <si>
    <t>Nh celkem [h]</t>
  </si>
  <si>
    <t>J. hmotnost
[t]</t>
  </si>
  <si>
    <t>Hmotnost
celkem [t]</t>
  </si>
  <si>
    <t>J. suť [t]</t>
  </si>
  <si>
    <t>Suť Celkem [t]</t>
  </si>
  <si>
    <t>ROZPOCET</t>
  </si>
  <si>
    <t>K</t>
  </si>
  <si>
    <t>113201111</t>
  </si>
  <si>
    <t>Vytrhání obrub chodníkových ležatých</t>
  </si>
  <si>
    <t>m</t>
  </si>
  <si>
    <t>4</t>
  </si>
  <si>
    <t>-1727809524</t>
  </si>
  <si>
    <t>121101103</t>
  </si>
  <si>
    <t>Sejmutí ornice s přemístěním na vzdálenost do 250 m</t>
  </si>
  <si>
    <t>m3</t>
  </si>
  <si>
    <t>-759932640</t>
  </si>
  <si>
    <t>3</t>
  </si>
  <si>
    <t>131203102</t>
  </si>
  <si>
    <t>Hloubení jam ručním nebo pneum nářadím v nesoudržných horninách tř. 3</t>
  </si>
  <si>
    <t>1683530551</t>
  </si>
  <si>
    <t>131203109</t>
  </si>
  <si>
    <t>Příplatek za lepivost u hloubení jam ručním nebo pneum nářadím v hornině tř. 3</t>
  </si>
  <si>
    <t>-829606328</t>
  </si>
  <si>
    <t>5</t>
  </si>
  <si>
    <t>162201211</t>
  </si>
  <si>
    <t>Vodorovné přemístění výkopku z horniny tř. 1 až 4 stavebním kolečkem do 10 m</t>
  </si>
  <si>
    <t>-1864352979</t>
  </si>
  <si>
    <t>6</t>
  </si>
  <si>
    <t>162601102</t>
  </si>
  <si>
    <t>Vodorovné přemístění do 5000 m výkopku/sypaniny z horniny tř. 1 až 4</t>
  </si>
  <si>
    <t>-506510515</t>
  </si>
  <si>
    <t>7</t>
  </si>
  <si>
    <t>167101101</t>
  </si>
  <si>
    <t>Nakládání výkopku z hornin tř. 1 až 4 do 100 m3</t>
  </si>
  <si>
    <t>-186542993</t>
  </si>
  <si>
    <t>8</t>
  </si>
  <si>
    <t>171201201</t>
  </si>
  <si>
    <t>Uložení sypaniny na skládky</t>
  </si>
  <si>
    <t>-1165046462</t>
  </si>
  <si>
    <t>9</t>
  </si>
  <si>
    <t>171201211</t>
  </si>
  <si>
    <t>Poplatek za uložení odpadu ze sypaniny na skládce (skládkovné)</t>
  </si>
  <si>
    <t>t</t>
  </si>
  <si>
    <t>-953663657</t>
  </si>
  <si>
    <t>10</t>
  </si>
  <si>
    <t>213311141</t>
  </si>
  <si>
    <t>Polštáře zhutněné pod základy ze štěrkopísku tříděného</t>
  </si>
  <si>
    <t>1072471545</t>
  </si>
  <si>
    <t>11</t>
  </si>
  <si>
    <t>275313511</t>
  </si>
  <si>
    <t>Základové patky z betonu tř. C 12/15</t>
  </si>
  <si>
    <t>151070499</t>
  </si>
  <si>
    <t>12</t>
  </si>
  <si>
    <t>275351215</t>
  </si>
  <si>
    <t>Zřízení bednění stěn základových patek</t>
  </si>
  <si>
    <t>m2</t>
  </si>
  <si>
    <t>-2116853198</t>
  </si>
  <si>
    <t>13</t>
  </si>
  <si>
    <t>275351216</t>
  </si>
  <si>
    <t>Odstranění bednění stěn základových patek</t>
  </si>
  <si>
    <t>-1033307445</t>
  </si>
  <si>
    <t>14</t>
  </si>
  <si>
    <t>317168113</t>
  </si>
  <si>
    <t>Překlad keramický plochý š 11,5 cm dl 150 cm</t>
  </si>
  <si>
    <t>kus</t>
  </si>
  <si>
    <t>1475945039</t>
  </si>
  <si>
    <t>317941121</t>
  </si>
  <si>
    <t>Osazování ocelových válcovaných nosníků na zdivu I, IE, U, UE nebo L do č 12</t>
  </si>
  <si>
    <t>1759043378</t>
  </si>
  <si>
    <t>16</t>
  </si>
  <si>
    <t>M</t>
  </si>
  <si>
    <t>130104200</t>
  </si>
  <si>
    <t>úhelník ocelový rovnostranný, v jakosti 11 375, 50 x 50 x 5 mm</t>
  </si>
  <si>
    <t>-327153139</t>
  </si>
  <si>
    <t>17</t>
  </si>
  <si>
    <t>317941123</t>
  </si>
  <si>
    <t>Osazování ocelových válcovaných nosníků na zdivu I, IE, U, UE nebo L do č 22</t>
  </si>
  <si>
    <t>-335960347</t>
  </si>
  <si>
    <t>18</t>
  </si>
  <si>
    <t>130107480</t>
  </si>
  <si>
    <t>ocel profilová IPE, v jakosti 11 375, h=160 mm</t>
  </si>
  <si>
    <t>1212101488</t>
  </si>
  <si>
    <t>19</t>
  </si>
  <si>
    <t>338171123</t>
  </si>
  <si>
    <t>Osazování sloupků a vzpěr plotových ocelových v 2,60 m se zabetonováním</t>
  </si>
  <si>
    <t>-316752467</t>
  </si>
  <si>
    <t>20</t>
  </si>
  <si>
    <t>553422570R</t>
  </si>
  <si>
    <t>sloupek plotový Nylofor pozinkovaný a komaxitový 60x60mm, v.3000mm</t>
  </si>
  <si>
    <t>-753038241</t>
  </si>
  <si>
    <t>340238226</t>
  </si>
  <si>
    <t>Zazdívka otvorů pl do 1 m2 v příčkách nebo stěnách z cihel POROTHERM P+D tl 140 mm</t>
  </si>
  <si>
    <t>-1455546165</t>
  </si>
  <si>
    <t>22</t>
  </si>
  <si>
    <t>340239226</t>
  </si>
  <si>
    <t>Zazdívka otvorů pl do 4 m2 v příčkách nebo stěnách z cihel POROTHERM P+D tl 140 mm</t>
  </si>
  <si>
    <t>204395920</t>
  </si>
  <si>
    <t>23</t>
  </si>
  <si>
    <t>340239225</t>
  </si>
  <si>
    <t>Zazdívka otvorů pl do 4 m2 v příčkách nebo stěnách z cihel POROTHERM P+D tl 300 mm</t>
  </si>
  <si>
    <t>125080020</t>
  </si>
  <si>
    <t>24</t>
  </si>
  <si>
    <t>342248141</t>
  </si>
  <si>
    <t>Příčky z cihel broušených POROTHERM tl 115 mm pevnosti P10 s lepenými žebry</t>
  </si>
  <si>
    <t>-2121530045</t>
  </si>
  <si>
    <t>25</t>
  </si>
  <si>
    <t>346244381</t>
  </si>
  <si>
    <t>Plentování jednostranné v do 200 mm válcovaných nosníků cihlami</t>
  </si>
  <si>
    <t>2094864772</t>
  </si>
  <si>
    <t>26</t>
  </si>
  <si>
    <t>348101220</t>
  </si>
  <si>
    <t>Osazení vrat a vrátek k oplocení na ocelové sloupky do 4 m2</t>
  </si>
  <si>
    <t>-818983923</t>
  </si>
  <si>
    <t>27</t>
  </si>
  <si>
    <t>55342380R</t>
  </si>
  <si>
    <t>branka otočná dvoukřídlá 2000x2500 mm, výplň drátěná vzor Nylofor 2D</t>
  </si>
  <si>
    <t>840671849</t>
  </si>
  <si>
    <t>28</t>
  </si>
  <si>
    <t>348121221</t>
  </si>
  <si>
    <t>Montáž podhrabových desek délky do 3 m na ocelové plotové sloupky</t>
  </si>
  <si>
    <t>-1917029157</t>
  </si>
  <si>
    <t>29</t>
  </si>
  <si>
    <t>592331140</t>
  </si>
  <si>
    <t>deska plotová KZD šedá 250x5x38 cm</t>
  </si>
  <si>
    <t>647929012</t>
  </si>
  <si>
    <t>30</t>
  </si>
  <si>
    <t>348171140</t>
  </si>
  <si>
    <t>Osazení rámového oplocení výšky přes 2 m ve sklonu svahu do 15°</t>
  </si>
  <si>
    <t>1333093528</t>
  </si>
  <si>
    <t>31</t>
  </si>
  <si>
    <t>313247R00</t>
  </si>
  <si>
    <t>Dílce panelového oplocení - svislé a vodorovné ze svařovaných drátů (typ Nylofor 2D) v. do 2,5 m</t>
  </si>
  <si>
    <t>-1377305755</t>
  </si>
  <si>
    <t>32</t>
  </si>
  <si>
    <t>564211111</t>
  </si>
  <si>
    <t>Podklad nebo podsyp ze štěrkopísku ŠP tl 50 mm</t>
  </si>
  <si>
    <t>348230135</t>
  </si>
  <si>
    <t>33</t>
  </si>
  <si>
    <t>564231111</t>
  </si>
  <si>
    <t>Podklad nebo podsyp ze štěrkopísku ŠP tl 100 mm</t>
  </si>
  <si>
    <t>2114091602</t>
  </si>
  <si>
    <t>34</t>
  </si>
  <si>
    <t>564731111</t>
  </si>
  <si>
    <t>Podklad z kameniva hrubého drceného vel. 32-63 mm tl 100 mm</t>
  </si>
  <si>
    <t>-67617309</t>
  </si>
  <si>
    <t>35</t>
  </si>
  <si>
    <t>564751111</t>
  </si>
  <si>
    <t>Podklad z kameniva hrubého drceného vel. 32-63 mm tl 150 mm</t>
  </si>
  <si>
    <t>1080900275</t>
  </si>
  <si>
    <t>36</t>
  </si>
  <si>
    <t>596211210</t>
  </si>
  <si>
    <t>Kladení zámkové dlažby komunikací pro pěší tl 80 mm skupiny A pl do 50 m2</t>
  </si>
  <si>
    <t>-1699583009</t>
  </si>
  <si>
    <t>37</t>
  </si>
  <si>
    <t>592452130</t>
  </si>
  <si>
    <t>dlažba zámková IČKO přírodní 19,6x16,1x8 cm</t>
  </si>
  <si>
    <t>-650031589</t>
  </si>
  <si>
    <t>38</t>
  </si>
  <si>
    <t>611325413</t>
  </si>
  <si>
    <t>Oprava vnitřní vápenocementové hladké omítky stropů v rozsahu plochy do 50%</t>
  </si>
  <si>
    <t>-117073740</t>
  </si>
  <si>
    <t>39</t>
  </si>
  <si>
    <t>612321141</t>
  </si>
  <si>
    <t>Vápenocementová omítka štuková dvouvrstvá vnitřních stěn nanášená ručně</t>
  </si>
  <si>
    <t>334162378</t>
  </si>
  <si>
    <t>40</t>
  </si>
  <si>
    <t>612325413</t>
  </si>
  <si>
    <t>Oprava vnitřní vápenocementové hladké omítky stěn v rozsahu plochy do 50%</t>
  </si>
  <si>
    <t>-2024391019</t>
  </si>
  <si>
    <t>41</t>
  </si>
  <si>
    <t>632450131</t>
  </si>
  <si>
    <t>Vyrovnávací cementový potěr tl do 20 mm ze suchých směsí provedený v ploše</t>
  </si>
  <si>
    <t>-844104555</t>
  </si>
  <si>
    <t>42</t>
  </si>
  <si>
    <t>632451491</t>
  </si>
  <si>
    <t>Příplatek k potěrům za přehlazení povrchu</t>
  </si>
  <si>
    <t>-2092166390</t>
  </si>
  <si>
    <t>43</t>
  </si>
  <si>
    <t>632459111</t>
  </si>
  <si>
    <t>Příplatek k potěrům za provedení žlábku v mazaninách do 200x100 mm</t>
  </si>
  <si>
    <t>1532685143</t>
  </si>
  <si>
    <t>44</t>
  </si>
  <si>
    <t>642942611</t>
  </si>
  <si>
    <t>Osazování zárubní nebo rámů dveřních kovových do 2,5 m2 na montážní pěnu</t>
  </si>
  <si>
    <t>1129424790</t>
  </si>
  <si>
    <t>45</t>
  </si>
  <si>
    <t>55331106R</t>
  </si>
  <si>
    <t>zárubeň ocelová pro běžné zdění 900L/P pro výšku dveří 2100mm</t>
  </si>
  <si>
    <t>-704020774</t>
  </si>
  <si>
    <t>46</t>
  </si>
  <si>
    <t>642945112</t>
  </si>
  <si>
    <t>Osazování protipožárních nebo protiplynových zárubní dveří dvoukřídlových do 6,5 m2</t>
  </si>
  <si>
    <t>303128070</t>
  </si>
  <si>
    <t>47</t>
  </si>
  <si>
    <t>916131113</t>
  </si>
  <si>
    <t>Osazení silničního obrubníku betonového ležatého s boční opěrou do lože z betonu prostého</t>
  </si>
  <si>
    <t>-1553102470</t>
  </si>
  <si>
    <t>48</t>
  </si>
  <si>
    <t>592174680</t>
  </si>
  <si>
    <t>obrubník betonový silniční nájezdový Standard 100x15x15 cm</t>
  </si>
  <si>
    <t>-204217162</t>
  </si>
  <si>
    <t>49</t>
  </si>
  <si>
    <t>916231212</t>
  </si>
  <si>
    <t>Osazení chodníkového obrubníku betonového stojatého bez boční opěry do lože z betonu prostého</t>
  </si>
  <si>
    <t>-1995745996</t>
  </si>
  <si>
    <t>50</t>
  </si>
  <si>
    <t>949101111</t>
  </si>
  <si>
    <t>Lešení pomocné pro objekty pozemních staveb s lešeňovou podlahou v do 1,9 m zatížení do 150 kg/m2</t>
  </si>
  <si>
    <t>1503876898</t>
  </si>
  <si>
    <t>51</t>
  </si>
  <si>
    <t>971033261</t>
  </si>
  <si>
    <t>Vybourání otvorů ve zdivu cihelném pl do 0,0225 m2 na MVC nebo MV tl do 600 mm</t>
  </si>
  <si>
    <t>-1200534119</t>
  </si>
  <si>
    <t>52</t>
  </si>
  <si>
    <t>592174150</t>
  </si>
  <si>
    <t>obrubník betonový chodníkový ABO 13-10 100x10x25 cm</t>
  </si>
  <si>
    <t>-1612906615</t>
  </si>
  <si>
    <t>53</t>
  </si>
  <si>
    <t>962031133</t>
  </si>
  <si>
    <t>Bourání příček z cihel pálených na MVC tl do 150 mm</t>
  </si>
  <si>
    <t>-65785301</t>
  </si>
  <si>
    <t>54</t>
  </si>
  <si>
    <t>962032230</t>
  </si>
  <si>
    <t>Bourání zdiva z cihel pálených nebo vápenopískových na MV nebo MVC do 1 m3</t>
  </si>
  <si>
    <t>1000151361</t>
  </si>
  <si>
    <t>55</t>
  </si>
  <si>
    <t>962081141</t>
  </si>
  <si>
    <t>Bourání příček ze skleněných tvárnic tl do 150 mm</t>
  </si>
  <si>
    <t>475882446</t>
  </si>
  <si>
    <t>56</t>
  </si>
  <si>
    <t>965042241</t>
  </si>
  <si>
    <t>Bourání podkladů pod dlažby nebo mazanin betonových nebo z litého asfaltu tl přes 100 mm pl pře 4 m2</t>
  </si>
  <si>
    <t>-61794822</t>
  </si>
  <si>
    <t>57</t>
  </si>
  <si>
    <t>965049112</t>
  </si>
  <si>
    <t>Příplatek k bourání betonových mazanin za bourání mazanin se svařovanou sítí tl přes 100 mm</t>
  </si>
  <si>
    <t>-1102527053</t>
  </si>
  <si>
    <t>58</t>
  </si>
  <si>
    <t>968072455</t>
  </si>
  <si>
    <t>Vybourání kovových dveřních zárubní pl do 2 m2</t>
  </si>
  <si>
    <t>-1585970775</t>
  </si>
  <si>
    <t>59</t>
  </si>
  <si>
    <t>997013211</t>
  </si>
  <si>
    <t>Vnitrostaveništní doprava suti a vybouraných hmot pro budovy v do 6 m ručně</t>
  </si>
  <si>
    <t>234164760</t>
  </si>
  <si>
    <t>60</t>
  </si>
  <si>
    <t>997013501</t>
  </si>
  <si>
    <t>Odvoz suti a vybouraných hmot na skládku nebo meziskládku do 1 km se složením</t>
  </si>
  <si>
    <t>-464619603</t>
  </si>
  <si>
    <t>61</t>
  </si>
  <si>
    <t>997013509</t>
  </si>
  <si>
    <t>Příplatek k odvozu suti a vybouraných hmot na skládku ZKD 1 km přes 1 km</t>
  </si>
  <si>
    <t>702053264</t>
  </si>
  <si>
    <t>62</t>
  </si>
  <si>
    <t>997013803</t>
  </si>
  <si>
    <t>Poplatek za uložení stavebního odpadu z keramických materiálů na skládce (skládkovné)</t>
  </si>
  <si>
    <t>902184357</t>
  </si>
  <si>
    <t>63</t>
  </si>
  <si>
    <t>997211611</t>
  </si>
  <si>
    <t>Nakládání suti na dopravní prostředky pro vodorovnou dopravu</t>
  </si>
  <si>
    <t>1609524964</t>
  </si>
  <si>
    <t>64</t>
  </si>
  <si>
    <t>998011001</t>
  </si>
  <si>
    <t>Přesun hmot pro budovy zděné v do 6 m</t>
  </si>
  <si>
    <t>1850254028</t>
  </si>
  <si>
    <t>65</t>
  </si>
  <si>
    <t>711111001</t>
  </si>
  <si>
    <t>Provedení izolace proti zemní vlhkosti vodorovné za studena nátěrem penetračním</t>
  </si>
  <si>
    <t>1622530132</t>
  </si>
  <si>
    <t>66</t>
  </si>
  <si>
    <t>585622520</t>
  </si>
  <si>
    <t>podkladní nátěr pro fasádní nátěr weber.podklad A 15 kg bal.</t>
  </si>
  <si>
    <t>kg</t>
  </si>
  <si>
    <t>-155652907</t>
  </si>
  <si>
    <t>67</t>
  </si>
  <si>
    <t>711493111</t>
  </si>
  <si>
    <t>Izolace proti podpovrchové a tlakové vodě vodorovná SCHOMBURG těsnicí kaší AQUAFIN-2K</t>
  </si>
  <si>
    <t>1686617276</t>
  </si>
  <si>
    <t>68</t>
  </si>
  <si>
    <t>998711101</t>
  </si>
  <si>
    <t>Přesun hmot tonážní pro izolace proti vodě, vlhkosti a plynům v objektech výšky do 6 m</t>
  </si>
  <si>
    <t>1809638400</t>
  </si>
  <si>
    <t>69</t>
  </si>
  <si>
    <t>998711181</t>
  </si>
  <si>
    <t>Příplatek k přesunu hmot tonážní 711 prováděný bez použití mechanizace</t>
  </si>
  <si>
    <t>1581219041</t>
  </si>
  <si>
    <t>70</t>
  </si>
  <si>
    <t>R721</t>
  </si>
  <si>
    <t>ZTI - kanalizace - výkaz v příloze</t>
  </si>
  <si>
    <t>soubor</t>
  </si>
  <si>
    <t>-1720774519</t>
  </si>
  <si>
    <t>131</t>
  </si>
  <si>
    <t>R722</t>
  </si>
  <si>
    <t>ZTI - vodovod - výkaz v příloze</t>
  </si>
  <si>
    <t>-905659017</t>
  </si>
  <si>
    <t>71</t>
  </si>
  <si>
    <t>727111358</t>
  </si>
  <si>
    <t>Prostup kovového potrubí D 89 mm stěnou tl 45 cm včetně dodatečné izolace požární odolnost EI 60</t>
  </si>
  <si>
    <t>-1797435428</t>
  </si>
  <si>
    <t>72</t>
  </si>
  <si>
    <t>727111359</t>
  </si>
  <si>
    <t>Prostup kovového potrubí D 110 mm stěnou tl 45 cm včetně dodatečné izolace požární odolnost EI 60</t>
  </si>
  <si>
    <t>-1912817841</t>
  </si>
  <si>
    <t>73</t>
  </si>
  <si>
    <t>727121112</t>
  </si>
  <si>
    <t>Protipožární manžeta D 110 mm z jedné strany dělící konstrukce požární odolnost EI 90</t>
  </si>
  <si>
    <t>85333373</t>
  </si>
  <si>
    <t>130</t>
  </si>
  <si>
    <t>R333</t>
  </si>
  <si>
    <t>UT - úprava rozvodů - výkaz v příloze</t>
  </si>
  <si>
    <t>2089943833</t>
  </si>
  <si>
    <t>74</t>
  </si>
  <si>
    <t>742320012</t>
  </si>
  <si>
    <t>Montáž elektromechanického zámku včetně trasy dveřmi a přechodové krabice</t>
  </si>
  <si>
    <t>861628596</t>
  </si>
  <si>
    <t>75</t>
  </si>
  <si>
    <t>742R001</t>
  </si>
  <si>
    <t>Elektromechanický samozamykací zámek s panikovou funkcí bezp. třída min. 3</t>
  </si>
  <si>
    <t>-72731192</t>
  </si>
  <si>
    <t>76</t>
  </si>
  <si>
    <t>764501113</t>
  </si>
  <si>
    <t>Montáž žlabu podokapního hranatého</t>
  </si>
  <si>
    <t>1509840144</t>
  </si>
  <si>
    <t>77</t>
  </si>
  <si>
    <t>764501113R</t>
  </si>
  <si>
    <t>Žlab z pozink. plechu hranatý, r.š. do 200 mm, včetně čel</t>
  </si>
  <si>
    <t>-561957226</t>
  </si>
  <si>
    <t>78</t>
  </si>
  <si>
    <t>764508101</t>
  </si>
  <si>
    <t>Montáž hranatého svodu</t>
  </si>
  <si>
    <t>1596433243</t>
  </si>
  <si>
    <t>79</t>
  </si>
  <si>
    <t>764508101R</t>
  </si>
  <si>
    <t>Svod z pozink plechu prům. 70 mm</t>
  </si>
  <si>
    <t>367215354</t>
  </si>
  <si>
    <t>80</t>
  </si>
  <si>
    <t>998764101</t>
  </si>
  <si>
    <t>Přesun hmot tonážní pro konstrukce klempířské v objektech v do 6 m</t>
  </si>
  <si>
    <t>-500887901</t>
  </si>
  <si>
    <t>81</t>
  </si>
  <si>
    <t>998764181</t>
  </si>
  <si>
    <t>Příplatek k přesunu hmot tonážní 764 prováděný bez použití mechanizace</t>
  </si>
  <si>
    <t>-1555944987</t>
  </si>
  <si>
    <t>82</t>
  </si>
  <si>
    <t>766441811</t>
  </si>
  <si>
    <t>Demontáž parapetních desek dřevěných nebo plastových šířky do 30 cm délky do 1,0 m</t>
  </si>
  <si>
    <t>2094430179</t>
  </si>
  <si>
    <t>83</t>
  </si>
  <si>
    <t>766441821</t>
  </si>
  <si>
    <t>Demontáž parapetních desek dřevěných nebo plastových šířky do 30 cm délky přes 1,0 m</t>
  </si>
  <si>
    <t>1534065305</t>
  </si>
  <si>
    <t>84</t>
  </si>
  <si>
    <t>766660002</t>
  </si>
  <si>
    <t>Montáž dveřních křídel otvíravých 1křídlových š přes 0,8 m do ocelové zárubně</t>
  </si>
  <si>
    <t>-604648302</t>
  </si>
  <si>
    <t>85</t>
  </si>
  <si>
    <t>611617R00</t>
  </si>
  <si>
    <t>dveře vnitřní hladké, 1křídlé 900/2100mm, p.ú. CPL, kování klika/klika</t>
  </si>
  <si>
    <t>1821696783</t>
  </si>
  <si>
    <t>86</t>
  </si>
  <si>
    <t>766660031</t>
  </si>
  <si>
    <t>Montáž dveřních křídel otvíravých 2křídlových požárních do ocelové zárubně</t>
  </si>
  <si>
    <t>2134493883</t>
  </si>
  <si>
    <t>87</t>
  </si>
  <si>
    <t>767R001</t>
  </si>
  <si>
    <t>Dveře 2kř. 1300/2400mm protipožární, bezp. třída 3, akus.útlum 33dB, plynotěsné, hladké, p.ú. CPL, kování klika/klika, včetně ocelové zárubně plynotěsné s zabud. ocelovým prahem</t>
  </si>
  <si>
    <t>1319132591</t>
  </si>
  <si>
    <t>88</t>
  </si>
  <si>
    <t>766695213</t>
  </si>
  <si>
    <t>Montáž truhlářských prahů dveří 1křídlových šířky přes 10 cm</t>
  </si>
  <si>
    <t>607732873</t>
  </si>
  <si>
    <t>89</t>
  </si>
  <si>
    <t>611871810</t>
  </si>
  <si>
    <t>prah dveřní dřevěný dubový tl 2 cm dl.92 cm š 15 cm</t>
  </si>
  <si>
    <t>842053574</t>
  </si>
  <si>
    <t>90</t>
  </si>
  <si>
    <t>766660717</t>
  </si>
  <si>
    <t>Montáž dveřních křídel samozavírače na ocelovou zárubeň</t>
  </si>
  <si>
    <t>-118523655</t>
  </si>
  <si>
    <t>91</t>
  </si>
  <si>
    <t>549172R01</t>
  </si>
  <si>
    <t>Samozavírač dveří požární, hydraulický pro dvoukřídlé dveře s koordinátorem</t>
  </si>
  <si>
    <t>-921215168</t>
  </si>
  <si>
    <t>92</t>
  </si>
  <si>
    <t>998766201</t>
  </si>
  <si>
    <t>Přesun hmot procentní pro konstrukce truhlářské v objektech v do 6 m</t>
  </si>
  <si>
    <t>%</t>
  </si>
  <si>
    <t>-577112484</t>
  </si>
  <si>
    <t>93</t>
  </si>
  <si>
    <t>76759010R</t>
  </si>
  <si>
    <t>Dodávka a montáž zdvojené podlahy třída 5A (5kN) z desek 600x600 mm, nášlap. antistatické PVC, včetně provedení detailů</t>
  </si>
  <si>
    <t>1321832839</t>
  </si>
  <si>
    <t>94</t>
  </si>
  <si>
    <t>76759020R</t>
  </si>
  <si>
    <t>Dodávka a montáž napínaného podhledu z technické folie 0,2mm na AL lišty, včetně provedení detailů</t>
  </si>
  <si>
    <t>621279660</t>
  </si>
  <si>
    <t>95</t>
  </si>
  <si>
    <t>767995111</t>
  </si>
  <si>
    <t>Montáž atypických zámečnických konstrukcí hmotnosti do 5 kg</t>
  </si>
  <si>
    <t>-1173601219</t>
  </si>
  <si>
    <t>96</t>
  </si>
  <si>
    <t>76759030R</t>
  </si>
  <si>
    <t>Kryt potrubních rozvodů Z/01 z ocelového plechu tl. 1,0 mm, rozměr 300/510/200 mm, včetně kotevního materiálu</t>
  </si>
  <si>
    <t>32810741</t>
  </si>
  <si>
    <t>97</t>
  </si>
  <si>
    <t>76759040R</t>
  </si>
  <si>
    <t>Dodávka a montáž rámové konstrukce akustické zástěny Z/02 včetně kotevního materiálu</t>
  </si>
  <si>
    <t>1016493737</t>
  </si>
  <si>
    <t>98</t>
  </si>
  <si>
    <t>76759050R</t>
  </si>
  <si>
    <t>Opláštění akustické zástěny Z/02 sendvičovými akustickými panely</t>
  </si>
  <si>
    <t>1948024838</t>
  </si>
  <si>
    <t>99</t>
  </si>
  <si>
    <t>998767201</t>
  </si>
  <si>
    <t>Přesun hmot procentní pro zámečnické konstrukce v objektech v do 6 m</t>
  </si>
  <si>
    <t>376892529</t>
  </si>
  <si>
    <t>100</t>
  </si>
  <si>
    <t>777131101</t>
  </si>
  <si>
    <t>Penetrační epoxidový nátěr podlahy na suchý a vyzrálý podklad</t>
  </si>
  <si>
    <t>-130792438</t>
  </si>
  <si>
    <t>101</t>
  </si>
  <si>
    <t>777511133</t>
  </si>
  <si>
    <t>Krycí epoxidová stěrka antistatické lité podlahy se zvýšenými požadavky na ochranu ESD</t>
  </si>
  <si>
    <t>-642097657</t>
  </si>
  <si>
    <t>102</t>
  </si>
  <si>
    <t>777612101</t>
  </si>
  <si>
    <t>Uzavírací epoxidový barevný nátěr podlahy</t>
  </si>
  <si>
    <t>467842839</t>
  </si>
  <si>
    <t>103</t>
  </si>
  <si>
    <t>777911113</t>
  </si>
  <si>
    <t>Pohyblivé napojení lité podlahy na stěnu nebo sokl</t>
  </si>
  <si>
    <t>969516574</t>
  </si>
  <si>
    <t>104</t>
  </si>
  <si>
    <t>998777101</t>
  </si>
  <si>
    <t>Přesun hmot tonážní pro podlahy lité v objektech v do 6 m</t>
  </si>
  <si>
    <t>-2104353921</t>
  </si>
  <si>
    <t>105</t>
  </si>
  <si>
    <t>998777181</t>
  </si>
  <si>
    <t>Příplatek k přesunu hmot tonážní 777 prováděný bez použití mechanizace</t>
  </si>
  <si>
    <t>-1699730115</t>
  </si>
  <si>
    <t>106</t>
  </si>
  <si>
    <t>781473810</t>
  </si>
  <si>
    <t>Demontáž obkladů z obkladaček keramických lepených</t>
  </si>
  <si>
    <t>1965059089</t>
  </si>
  <si>
    <t>107</t>
  </si>
  <si>
    <t>784181101</t>
  </si>
  <si>
    <t>Základní akrylátová jednonásobná penetrace podkladu v místnostech výšky do 3,80m</t>
  </si>
  <si>
    <t>1063953460</t>
  </si>
  <si>
    <t>108</t>
  </si>
  <si>
    <t>784181121</t>
  </si>
  <si>
    <t>Hloubková jednonásobná penetrace podkladu v místnostech výšky do 3,80 m</t>
  </si>
  <si>
    <t>122187271</t>
  </si>
  <si>
    <t>109</t>
  </si>
  <si>
    <t>784211101</t>
  </si>
  <si>
    <t>Dvojnásobné bílé malby ze směsí za mokra výborně otěruvzdorných v místnostech výšky do 3,80 m</t>
  </si>
  <si>
    <t>1785925139</t>
  </si>
  <si>
    <t>110</t>
  </si>
  <si>
    <t>784221101</t>
  </si>
  <si>
    <t>Dvojnásobné bílé malby  ze směsí za sucha dobře otěruvzdorných v místnostech do 3,80 m</t>
  </si>
  <si>
    <t>-317503121</t>
  </si>
  <si>
    <t>111</t>
  </si>
  <si>
    <t>783817421</t>
  </si>
  <si>
    <t>Krycí dvojnásobný syntetický nátěr hladkých, zrnitých tenkovrstvých nebo štukových omítek</t>
  </si>
  <si>
    <t>542485915</t>
  </si>
  <si>
    <t>112</t>
  </si>
  <si>
    <t>787600801</t>
  </si>
  <si>
    <t>Vysklívání oken a dveří plochy do 1 m2 skla plochého</t>
  </si>
  <si>
    <t>-749672925</t>
  </si>
  <si>
    <t>113</t>
  </si>
  <si>
    <t>787628143</t>
  </si>
  <si>
    <t>Zasklívání oken a dveří PVC profilem komůrkovým na pero a drážku tl 40 mm bílým nebo hnědým</t>
  </si>
  <si>
    <t>-1885479925</t>
  </si>
  <si>
    <t>114</t>
  </si>
  <si>
    <t>787911111</t>
  </si>
  <si>
    <t>Montáž bezpečnostní fólie na sklo</t>
  </si>
  <si>
    <t>-1045978</t>
  </si>
  <si>
    <t>115</t>
  </si>
  <si>
    <t>634790190</t>
  </si>
  <si>
    <t>fólie na sklo ochranné a bezpečnostní, SCX, čirá, 82%, role 1,524 m</t>
  </si>
  <si>
    <t>-142093147</t>
  </si>
  <si>
    <t>116</t>
  </si>
  <si>
    <t>787911115</t>
  </si>
  <si>
    <t>Montáž neprůhledné fólie na sklo</t>
  </si>
  <si>
    <t>-716124064</t>
  </si>
  <si>
    <t>117</t>
  </si>
  <si>
    <t>634790130</t>
  </si>
  <si>
    <t>fólie na sklo nereflexní Charcoal 20, kouřová, 50%, role 1,524 m</t>
  </si>
  <si>
    <t>-1795214045</t>
  </si>
  <si>
    <t>118</t>
  </si>
  <si>
    <t>998787101</t>
  </si>
  <si>
    <t>Přesun hmot tonážní pro zasklívání v objektech v do 6 m</t>
  </si>
  <si>
    <t>982290534</t>
  </si>
  <si>
    <t>119</t>
  </si>
  <si>
    <t>998787181</t>
  </si>
  <si>
    <t>Příplatek k přesunu hmot tonážní 787 prováděný bez použití mechanizace</t>
  </si>
  <si>
    <t>449519064</t>
  </si>
  <si>
    <t>120</t>
  </si>
  <si>
    <t>011002000</t>
  </si>
  <si>
    <t>Průzkumné práce a sondy</t>
  </si>
  <si>
    <t>1024</t>
  </si>
  <si>
    <t>-1253252070</t>
  </si>
  <si>
    <t>121</t>
  </si>
  <si>
    <t>012002000</t>
  </si>
  <si>
    <t>Geodetické práce - vytyčení inženýrských sítí</t>
  </si>
  <si>
    <t>-1212715404</t>
  </si>
  <si>
    <t>122</t>
  </si>
  <si>
    <t>013002000</t>
  </si>
  <si>
    <t>Projektové práce - dodavatelská dokumentace</t>
  </si>
  <si>
    <t>-1851646403</t>
  </si>
  <si>
    <t>123</t>
  </si>
  <si>
    <t>030001000</t>
  </si>
  <si>
    <t>1256025006</t>
  </si>
  <si>
    <t>124</t>
  </si>
  <si>
    <t>045002000</t>
  </si>
  <si>
    <t>Kompletační a koordinační činnost</t>
  </si>
  <si>
    <t>1025858943</t>
  </si>
  <si>
    <t>125</t>
  </si>
  <si>
    <t>052002000</t>
  </si>
  <si>
    <t>Rozpočtová rezerva</t>
  </si>
  <si>
    <t>310594803</t>
  </si>
  <si>
    <t>126</t>
  </si>
  <si>
    <t>065002000</t>
  </si>
  <si>
    <t>Mimostaveništní doprava materiálů</t>
  </si>
  <si>
    <t>1227929809</t>
  </si>
  <si>
    <t>127</t>
  </si>
  <si>
    <t>071002000</t>
  </si>
  <si>
    <t>Provoz investora, třetích osob</t>
  </si>
  <si>
    <t>59715907</t>
  </si>
  <si>
    <t>128</t>
  </si>
  <si>
    <t>091002000</t>
  </si>
  <si>
    <t>Ochrana stávajících inženýrských sítí, zabudovaných konstrukcí a vybavení místností</t>
  </si>
  <si>
    <t>soubor…</t>
  </si>
  <si>
    <t>-64965455</t>
  </si>
  <si>
    <t>129</t>
  </si>
  <si>
    <t>Xpripomoce</t>
  </si>
  <si>
    <t>Stavební přípomoci TZB - sekání drážek, rýh, prostupů, jejich zapravení a začištění</t>
  </si>
  <si>
    <t>-1611021499</t>
  </si>
  <si>
    <t>VP - Vícepráce</t>
  </si>
  <si>
    <t>PN</t>
  </si>
  <si>
    <t xml:space="preserve">Položkový rozpočet </t>
  </si>
  <si>
    <t>Stavební úpravny serverovny v 1.NP, kolej "C" ČZU</t>
  </si>
  <si>
    <t>D.1.4.a</t>
  </si>
  <si>
    <t>Zdravotechnika</t>
  </si>
  <si>
    <t>P.č.</t>
  </si>
  <si>
    <t>Číslo položky</t>
  </si>
  <si>
    <t>Název položky</t>
  </si>
  <si>
    <t>množství</t>
  </si>
  <si>
    <t>cena / MJ</t>
  </si>
  <si>
    <t>celkem</t>
  </si>
  <si>
    <t>Dodávka</t>
  </si>
  <si>
    <t>Dodávka celk.</t>
  </si>
  <si>
    <t>Montáž</t>
  </si>
  <si>
    <t>Montáž celk.</t>
  </si>
  <si>
    <t>cena s DPH</t>
  </si>
  <si>
    <t>hmotnost / MJ</t>
  </si>
  <si>
    <t>hmotnost celk.(t)</t>
  </si>
  <si>
    <t>dem. hmotnost / MJ</t>
  </si>
  <si>
    <t>dem. hmotnost celk.(t)</t>
  </si>
  <si>
    <t>Ceník</t>
  </si>
  <si>
    <t>Cen. soustava</t>
  </si>
  <si>
    <t>Díl:</t>
  </si>
  <si>
    <t>721</t>
  </si>
  <si>
    <t>Kanalizace</t>
  </si>
  <si>
    <t>připojovací potrubí DN50, polypropylen (PP-HT); včetně dodávky a montáže</t>
  </si>
  <si>
    <t>bm</t>
  </si>
  <si>
    <t>kotvení pro potrubí DN50, dle výrobce potrubí; včetně dodávky a montáže</t>
  </si>
  <si>
    <t>ks</t>
  </si>
  <si>
    <t>koleno DN50-45°; polypropylen (PP-HT); včetně dodávky a montáže</t>
  </si>
  <si>
    <t>koleno DN50-87°; polypropylen (PP-HT); včetně dodávky a montáže</t>
  </si>
  <si>
    <t>odbočka DN50/50-45°; polypropylen (PP-HT); včetně dodávky a montáže</t>
  </si>
  <si>
    <t>odbočka DN50/50-87°; polypropylen (PP-HT); včetně dodávky a montáže</t>
  </si>
  <si>
    <t>odbočka DN110/50-87°; polypropylen (PP-HT); včetně dodávky a montáže</t>
  </si>
  <si>
    <t>zpětná armarura proti vzduté vodě DN50; včetně dodávky a montáže</t>
  </si>
  <si>
    <t>požární ucpávka pro potrubí DN50 ve stávajícím prostupu</t>
  </si>
  <si>
    <t>vysekání drážky ve zdivu pro potrubí  DN50 (včetně vyplnění a zednického začištění na úrověň štuku po montáži potrubí)</t>
  </si>
  <si>
    <t>osazení nové odbočky na stávající litinové odpadní potrubí DN110</t>
  </si>
  <si>
    <t>zkouška těsnosti potrubí</t>
  </si>
  <si>
    <t xml:space="preserve">přesun hmot </t>
  </si>
  <si>
    <t>722</t>
  </si>
  <si>
    <t>Vodovod</t>
  </si>
  <si>
    <t>potrubí studené vody  PPR PN16 25x3,5 (DN20), izolované (tl.13mm); včetně dodávky a montáže</t>
  </si>
  <si>
    <t>kotvení plastového potrubí D20, dle výrobce potrubí; včetně dodávky a montáže</t>
  </si>
  <si>
    <t>kulový kohout DN20 s připojením hadice; včetně dodávky a montáže</t>
  </si>
  <si>
    <t>nezámrzná zahradní armatura DN20; včetně dodávky a montáže</t>
  </si>
  <si>
    <t>napojení nového potrubí DN20 na stávající potrubí vody ve stěně</t>
  </si>
  <si>
    <t>vrtaný prostup pro izolované plastové potrubí  D20 (včetně vyplnění a zednického začištění na úrověň štuku po montáži potrubí)</t>
  </si>
  <si>
    <t>vysekání drážky ve zdivu pro izolované plastové potrubí  D20 (včetně vyplnění a zednického začištění na úrověň štuku po montáži potrubí)</t>
  </si>
  <si>
    <t>zkoušky potrubí - tlaková a těsnosti; desinfekce potrubí</t>
  </si>
  <si>
    <t>Celkem</t>
  </si>
  <si>
    <t>Poznámky uchazeče k zadání</t>
  </si>
  <si>
    <t xml:space="preserve">Způsob měření dle cenové soustavy URS.                                                                                                         </t>
  </si>
  <si>
    <t>D.1.4.b</t>
  </si>
  <si>
    <t>Vytápění</t>
  </si>
  <si>
    <t>731</t>
  </si>
  <si>
    <t>Vytápěné</t>
  </si>
  <si>
    <t>ocelové potrubí DN25; včetně dodávky a montáže</t>
  </si>
  <si>
    <t>izolace ocelového potrubí DN25; včetně dodávky a montáže</t>
  </si>
  <si>
    <t>kotvení ocelového izolovaného potrubí DN25, dle výrobce potrubí; včetně dodávky a montáže</t>
  </si>
  <si>
    <t>demontáž stávajícího otopného tělesa</t>
  </si>
  <si>
    <t>demontáž stávajících rozvodů vytápění</t>
  </si>
  <si>
    <t>vysekání drážky ve zdivu pro izolované ocelové potrubí  DN25 (včetně vyplnění a zednického začištění na úrověň štuku po montáži potrubí)</t>
  </si>
  <si>
    <t>napojení nového potrubí DN25 na stávající potrubí</t>
  </si>
  <si>
    <t>napuštění a vyregulování soustavy</t>
  </si>
  <si>
    <t>SO-02</t>
  </si>
  <si>
    <t>SO-03</t>
  </si>
  <si>
    <t>Rozpočet - GHZ</t>
  </si>
  <si>
    <t>ČZU - Odbor informačních a komunikačních technologií</t>
  </si>
  <si>
    <t>Rekapitulace</t>
  </si>
  <si>
    <t>Systém</t>
  </si>
  <si>
    <t>GHZ pro místnost č. 012 a 006</t>
  </si>
  <si>
    <t>GHZ pro zdvojenou podlahu místnosti č. 012 a 006</t>
  </si>
  <si>
    <t>Cena celkem bez DPH</t>
  </si>
  <si>
    <t>m.č. 012</t>
  </si>
  <si>
    <t>05/2017</t>
  </si>
  <si>
    <t>m.č. 006</t>
  </si>
  <si>
    <t>Položka</t>
  </si>
  <si>
    <t>Název</t>
  </si>
  <si>
    <t>Mn.</t>
  </si>
  <si>
    <t>D+M</t>
  </si>
  <si>
    <t xml:space="preserve">Jedn.cena
</t>
  </si>
  <si>
    <t>Cena celkem
D+M</t>
  </si>
  <si>
    <t>1.</t>
  </si>
  <si>
    <t>1.01</t>
  </si>
  <si>
    <t>Tlaková láhev 52 litrů včetně příslušenství</t>
  </si>
  <si>
    <t>1.02</t>
  </si>
  <si>
    <t>Tlaková láhev 32 litrů včetně příslušenství</t>
  </si>
  <si>
    <t>1.03</t>
  </si>
  <si>
    <t>Držák lahve 52 l</t>
  </si>
  <si>
    <t>1.04</t>
  </si>
  <si>
    <t>Držák lahve 32 l</t>
  </si>
  <si>
    <t>1.05</t>
  </si>
  <si>
    <t>Hasivo NOVEC-1230</t>
  </si>
  <si>
    <t>1.06</t>
  </si>
  <si>
    <t>Tlakový spínač - SHZ spuštěno</t>
  </si>
  <si>
    <t>1.07</t>
  </si>
  <si>
    <t>Tryska - 360°</t>
  </si>
  <si>
    <t>1.08</t>
  </si>
  <si>
    <t>Tryska - 180°</t>
  </si>
  <si>
    <t>1.09</t>
  </si>
  <si>
    <t>Potrubí DN32 včetně fitinků, zinkováno, kotvení, popis</t>
  </si>
  <si>
    <t>1.10</t>
  </si>
  <si>
    <t>Potrubí DN20 včetně fitinků, zinkováno, kotvení, popis</t>
  </si>
  <si>
    <t>1.11</t>
  </si>
  <si>
    <t>Potrubí DN15 včetně fitinků, zinkováno, kotvení, popis</t>
  </si>
  <si>
    <t>1.12</t>
  </si>
  <si>
    <t>Lapač nečistot</t>
  </si>
  <si>
    <t>1.13</t>
  </si>
  <si>
    <t>Manometr pro kontrolu tlaku hasiva</t>
  </si>
  <si>
    <t>1.14</t>
  </si>
  <si>
    <t>Tlakový spínač - Úbytek hasiva</t>
  </si>
  <si>
    <t>1.15</t>
  </si>
  <si>
    <t>Informační tabulky včetně návodu pro zařízení</t>
  </si>
  <si>
    <t>kpt</t>
  </si>
  <si>
    <t>1.16</t>
  </si>
  <si>
    <t>Tlaková zkouška potrubí</t>
  </si>
  <si>
    <t>1.17</t>
  </si>
  <si>
    <t>Kontrola čistoty potrubí</t>
  </si>
  <si>
    <t>1.18</t>
  </si>
  <si>
    <t>Počáteční kontrola provozuschopnosti</t>
  </si>
  <si>
    <t>1.19</t>
  </si>
  <si>
    <t>Zkouška integrity prostoru DFT</t>
  </si>
  <si>
    <t>1.20</t>
  </si>
  <si>
    <t>Ostatní (školení obsluhy, předávací dokumentace, provozní kniha, …)</t>
  </si>
  <si>
    <t xml:space="preserve">Celkem Kč </t>
  </si>
  <si>
    <t>2.01</t>
  </si>
  <si>
    <t>Ovládací ústředna hašení</t>
  </si>
  <si>
    <t>2.02</t>
  </si>
  <si>
    <t>Vzdálený panel indikace stavu GHZ, LCD displej, spouštěcí tlačítko žluté barvy, klíček A/M</t>
  </si>
  <si>
    <t>2.03</t>
  </si>
  <si>
    <t>GSM modul</t>
  </si>
  <si>
    <t>2.04</t>
  </si>
  <si>
    <t>Optickokouřový hlásič včetne patice</t>
  </si>
  <si>
    <t>2.05</t>
  </si>
  <si>
    <t>Laserová nasávací detekce kouře</t>
  </si>
  <si>
    <t>2.06</t>
  </si>
  <si>
    <t>Vzorkovací potrubí nasávacího hlásiče</t>
  </si>
  <si>
    <t>2.07</t>
  </si>
  <si>
    <t>Signalizace optoakustická</t>
  </si>
  <si>
    <t>2.08</t>
  </si>
  <si>
    <t>Blokovací tlačítko vnitřní</t>
  </si>
  <si>
    <t>2.09</t>
  </si>
  <si>
    <t>Kabely příslušných typů včetně elektroinst. materiálu</t>
  </si>
  <si>
    <t>2.10</t>
  </si>
  <si>
    <t>Elektro pospojení systému GHZ</t>
  </si>
  <si>
    <t>3.01</t>
  </si>
  <si>
    <t xml:space="preserve">Montáž GHZ </t>
  </si>
  <si>
    <t>Celkem Kč  bez DPH</t>
  </si>
  <si>
    <t>Součástí tohoto vákazu je technická zpráva a výkresová část.</t>
  </si>
  <si>
    <t>Veškeré konkrétní výrobky jsou uvedeny jako referenční, udávají minimální požadované vlastnosti a funkce</t>
  </si>
  <si>
    <t>m.č. 012,006</t>
  </si>
  <si>
    <t>zdvojená podlaha</t>
  </si>
  <si>
    <t>Tlaková láhev 8 litrů včetně příslušenství</t>
  </si>
  <si>
    <t>Držák lahve 8 l</t>
  </si>
  <si>
    <t>ČZÚ - Serverovna kolej BCD</t>
  </si>
  <si>
    <t xml:space="preserve">REKAPITULACE NÁKLADŮ </t>
  </si>
  <si>
    <t>DODÁVKA:</t>
  </si>
  <si>
    <t>MONTÁŽ:</t>
  </si>
  <si>
    <t>CELKEM D + M:</t>
  </si>
  <si>
    <t>DPH 21% z</t>
  </si>
  <si>
    <t>DPH CELKEM</t>
  </si>
  <si>
    <t>Cena celkem vč.DPH</t>
  </si>
  <si>
    <t>OBECNÁ USTANOVENÍ K OCENĚNÍ VÝKAZŮ VÝMĚR UCHAZEČEM:</t>
  </si>
  <si>
    <t>Jednotlivé položky výkazu výměr budou oceněné tak, že zahrnou veškeré náklady na dodávky a montážní práce nutné pro dokonalé, funkční a bezvadné provedení díla, včetně všech pomocných, ochranných a vedlejších konstrukcí, přípravků a zařízení i těch, které do díla nebudu zabudovány, a včetně všech nutných plnění a služeb.</t>
  </si>
  <si>
    <t>Bude se jednat zejména o náklady za dopravné, na skladování, dále o náklady spojené s odpadovým hospodářstvím (shromažďování, třídění a likvidace odpadů vzniklých při provádění prací), náklady na lešení a jiné konstrukce (např. ochranné a omezující vliv stavby na okolí), náklady na pronájem veřejných ploch a další.</t>
  </si>
  <si>
    <t>Jednotlivé položky budou dále zahrnovat náklady na stavební připravenosti pro montáže instalací a zařízení, jako např. drážky, prostupy nad profil 150 mm, včetně jejich začištění a případné protipožární utěsnění, nosné a úložné konstrukce a další.</t>
  </si>
  <si>
    <t>Součástí položek budou i nápisy a označení, předepsané bezpečnostními či provozními normami a předpisy.</t>
  </si>
  <si>
    <t>Výměry jsou ve výkazu výměr stanoveny jako „čisté“, odečtené  z výkresové dokumentace.</t>
  </si>
  <si>
    <t>Ocenění položek musí obsahovat veškeré nutné přířezy a prořezy materiálů a prvků zabudovaných do stavby.</t>
  </si>
  <si>
    <t>V případě, že jsou ve výkazu výměr a další navazující dokumentaci uvedeny u navrhovaných výrobků a řešení odkazy na obchodní firmy, názvy nebo jména a příjmení, specifická označení zboží a služeb, které platí pro určitou osobu, popřípadě její organizační složku, odkazy na patenty a vynálezy, užitné vzory, průmyslové vzory, ochranné známky nebo označení původu, jedná se ve smyslu §44 odst.9 zákona č.137/2005 Sb. o zadávání veřejných zakázek o referenční resp. srovnatelný výrobek nebo řešení, které určují nejnižší nebo srovnatelný standard kvality.</t>
  </si>
  <si>
    <t>Tím není upřena uchazeči možnost použít i jiných kvalitativně a technicky obdobných případně kvalitnějších řešení nebo výrobků.</t>
  </si>
  <si>
    <t>Nabídková cena musí dále zahrnovat i náklady na dílenskou a dodavatelskou (výrobní) dokumentaci.</t>
  </si>
  <si>
    <t>(Dodavatelské dokumentace - konstrukční, dílenské a montážní výkresy pro výrobu a montáž strojů a zařízení, kovových konstrukcí, výrobků PSV, lešení, výtahů, atd.)</t>
  </si>
  <si>
    <t xml:space="preserve">Součástí každé dodávky je i funkční odzkoušení jednotlivých částí zařízení a zařízení jako celku – individuální zkoušky v rámci jednotlivých profesí samostatně, dále pak příprava na komplexní zkoušky a jejich provedení. Součástí dodávky zařízení a systémů, které to vyžadují, je i zaškolení obsluhy a údržby. Veškeré nápisy a označení, předepsané bezpečnostními či provozními normami, jsou součástí dodávky uchazeče.. </t>
  </si>
  <si>
    <t>Součástí dodávky zhotovitele je i příslušná průvodní dokumentace dle standardů DZS (atesty, technické parametry, návody k obsluze, servisní a garanční podmínky, prohlášení o shodě, prohlášení o odborné montáži včetně doložení oprávnění k jejímu provádění od příslušného výrobce, doklady o zaregulování, nezbytná měření prokazující funkčnost atd.). Dále všechny doklady prokazující kvalitu díla.</t>
  </si>
  <si>
    <t>Zhotovitel bude povinen předložit Stavebníkovi, Architektovi a Projektantovi k odsouhlasení vzorky všech viditelných, koncových a funkčních výrobků a materiálů  před jejich zabudováním do stavby, zejména vzorky všech povrchových úprav, podhledů, kování, zařizovacích sanitárních a elektroinstalačních předmětů, prvků zabudovaného interiéru a dalších vybraných konstrukcí či materiálů.</t>
  </si>
  <si>
    <t>Nedílnou součástí v.v. jsou i ostatní části projektové dokumentace.</t>
  </si>
  <si>
    <t>Jednotkové ceny budou dále zahrnovat:</t>
  </si>
  <si>
    <t>- veškeré náklady pro zajištění bezpečné práce, ochrany materiálů, součástí a dalších předmětů pro realizaci díla,</t>
  </si>
  <si>
    <t>- náklady na skladování, dovozné, balení, cla a zpětné odesílání obalů,</t>
  </si>
  <si>
    <t>- náklady na případné údržbářské a opravárenské práce na stávajících zařízeních,</t>
  </si>
  <si>
    <t>- náklady na zhotovení a odstranění vzorků,</t>
  </si>
  <si>
    <t>- náklady na ochranu díla až do přejímky,</t>
  </si>
  <si>
    <t>- náklady na úpravu dokumentace vyvolanou zvláštními návrhy dodavatele,</t>
  </si>
  <si>
    <t>- náklady na úhradu specialistů pro provedení zkoušek, které jsou pro provoz díla potřebné.</t>
  </si>
  <si>
    <t>Všechny práce a materiály specificky neuvedené ve Výkazu výměr budou považovány za zahrnuté v cenách jiných položek.</t>
  </si>
  <si>
    <t>Název stavby :</t>
  </si>
  <si>
    <t>Číslo a název SO/IO :</t>
  </si>
  <si>
    <t>CÚ 2017</t>
  </si>
  <si>
    <t>Kód a název profese:</t>
  </si>
  <si>
    <t>Elektro +  Infrastruktura serverovny</t>
  </si>
  <si>
    <t>Datum  zpracování :</t>
  </si>
  <si>
    <t>Datum aktualizace :</t>
  </si>
  <si>
    <t>04.2017</t>
  </si>
  <si>
    <t>Kód cen.</t>
  </si>
  <si>
    <t>Číslo položky/ číslo standartu</t>
  </si>
  <si>
    <t>Popis položky</t>
  </si>
  <si>
    <t>Měr. jedn.</t>
  </si>
  <si>
    <t xml:space="preserve">Množství položky </t>
  </si>
  <si>
    <t>Hmotnost celkem [t]</t>
  </si>
  <si>
    <t>Montáž
za M.J.</t>
  </si>
  <si>
    <t>Dodávka
za M.J.</t>
  </si>
  <si>
    <t>Montáž celkem</t>
  </si>
  <si>
    <t>Dodávka celkem</t>
  </si>
  <si>
    <t>Cena celkem</t>
  </si>
  <si>
    <t>Serverovna</t>
  </si>
  <si>
    <t>Elektro - distribuce, rozvody</t>
  </si>
  <si>
    <t>1.1</t>
  </si>
  <si>
    <t>Rozváděč RUPS-A dle výkresové dokumentace</t>
  </si>
  <si>
    <t>1.2</t>
  </si>
  <si>
    <t>Rozváděč RUPS-B dle výkresové dokumentace</t>
  </si>
  <si>
    <t>1.3</t>
  </si>
  <si>
    <t>D - Distribuční pole modulární distribuce, In 400A, 3x400/230VAC TNS, krytí IP20, za provozu instalovatelné a vyměnitelné moduly jištění, 72 pólů, samostatně měřené jednotlivé výstupy, LCD alfanumerický displej, komunikace SNMP, integrace do centrálního monitoringu (předávání kompletních informací o zatížení jednotlivých vývodů), rozměry VxŠxH - 1991x300x1070 mm</t>
  </si>
  <si>
    <t>1.4</t>
  </si>
  <si>
    <t>Oživení a uvedení do provozu modulární distribuční jednotky, zaškolení obsluhy</t>
  </si>
  <si>
    <t>kpl</t>
  </si>
  <si>
    <t>1.5</t>
  </si>
  <si>
    <t>Modulární jistič výstupní didstribuce, 3 x 1F výstup 16A IEC309, délka 300, 360 a 420 cm,  vyměnitelný běžnou obsluhou, měřený odběr</t>
  </si>
  <si>
    <t>1.6</t>
  </si>
  <si>
    <t>Modulární jistič výstupní didstribuce, 3 x 1F výstup 32A IEC309, délka 300, 360 a 420 cm, vyměnitelný běžnou obsluhou, měřený odběr</t>
  </si>
  <si>
    <t>1.7</t>
  </si>
  <si>
    <t>Prodlužovací kabel 1f/16A IEC309, délka 120cm</t>
  </si>
  <si>
    <t>1.8</t>
  </si>
  <si>
    <t>Prodlužovací kabel 1f/16A IEC309, délka 240cm</t>
  </si>
  <si>
    <t>1.9</t>
  </si>
  <si>
    <t>Prodlužovací kabel 1f/16A IEC309, délka 480cm</t>
  </si>
  <si>
    <t>Prodlužovací kabel 1f/32A IEC309, délka 480cm</t>
  </si>
  <si>
    <t>Hlavní jistič pro odjištění napájecí trasy od T1 a T2, deon Schrack MC, 3 pólový, 160A/3f, 50kA</t>
  </si>
  <si>
    <t>Zásuvková distribuční lišta 7,36kW (1F 32A), 0U,  instalovatelná ve stojanu na výšku na boku, podpora uzamykatelných napájecích kabelů IEC (s mechanickou pojistkou) zabraňující nechtěnému vytažení napájecích kabelů nebo jejich samovolnému vypadnutí, výstupní zásuvky 20 x C13, 4 x C19</t>
  </si>
  <si>
    <t>Systémová deska s tlačítkem pro nouzové odstavení</t>
  </si>
  <si>
    <t>Nehořlavý dvoužilový kabel 2x1 pro nouzová tlačítka</t>
  </si>
  <si>
    <t>kabel CYKY -J 4x70</t>
  </si>
  <si>
    <t>kabel CYKY-J 5x16</t>
  </si>
  <si>
    <t>kabel CYKY-J 3x4</t>
  </si>
  <si>
    <t>kabel CYKY-J 5x2.5</t>
  </si>
  <si>
    <t>kabel CYKY-J 3x2.5</t>
  </si>
  <si>
    <t>kabel CYKY-J 3x1.5</t>
  </si>
  <si>
    <t>1.21</t>
  </si>
  <si>
    <t>kabel CYKY-O 3x1.5</t>
  </si>
  <si>
    <t>1.22</t>
  </si>
  <si>
    <t>kabel JYTY -J 5x1</t>
  </si>
  <si>
    <t>1.23</t>
  </si>
  <si>
    <t>kabel JYTY-J 12x1</t>
  </si>
  <si>
    <t>1.24</t>
  </si>
  <si>
    <t>šňůra H07RN-F 3G1.5</t>
  </si>
  <si>
    <t>1.25</t>
  </si>
  <si>
    <t>Napájecí kabely vstup a výstup UPS, jednožilové kabely 1-CHBU 35</t>
  </si>
  <si>
    <t>1.26</t>
  </si>
  <si>
    <t>Jednožilový kabel CYA35zž</t>
  </si>
  <si>
    <t>1.27</t>
  </si>
  <si>
    <t>Napájecí kabely distribuční rozváděč RUPSA - ATS - propojení jednožilovými kabely 1-CHBU 50</t>
  </si>
  <si>
    <t>1.28</t>
  </si>
  <si>
    <t>Jednožilový kabel CYA50zž</t>
  </si>
  <si>
    <t>1.29</t>
  </si>
  <si>
    <t>Jednožilový kabel CYA25zž</t>
  </si>
  <si>
    <t>1.30</t>
  </si>
  <si>
    <t>Sada (6ks) napájecích kabelů C13-C14</t>
  </si>
  <si>
    <t>1.31</t>
  </si>
  <si>
    <t>Sada (6ks) napájecích kabelů C19-C20</t>
  </si>
  <si>
    <t>1.32</t>
  </si>
  <si>
    <t>krabice elektroinstalační na povrch, IP44, svorky do 4mm2</t>
  </si>
  <si>
    <t>1.33</t>
  </si>
  <si>
    <t>pětipólová zásuvka nástěnná 400V, 16A, IP44, do mokra</t>
  </si>
  <si>
    <t>1.34</t>
  </si>
  <si>
    <t>nástěnná zásuvka 230V/16A, IP44, do mokra</t>
  </si>
  <si>
    <t>1.35</t>
  </si>
  <si>
    <t>nástěnná zásuvka 230V/16A, montáž na povrch</t>
  </si>
  <si>
    <t>1.36</t>
  </si>
  <si>
    <t>jednopólový vypínač napovrch, 230V,10A, řazení 1</t>
  </si>
  <si>
    <t>1.37</t>
  </si>
  <si>
    <t>jednopólový vypínač se signálkou, napovrch, 230V,10A, řazení 1S</t>
  </si>
  <si>
    <t>1.38</t>
  </si>
  <si>
    <t>Drátěný žlab DZ 60x150, pozinkovaný, Kopos Kolín</t>
  </si>
  <si>
    <t>1.39</t>
  </si>
  <si>
    <t>Drátěný žlab DZ 60x200, pozinkovaný, Kopos Kolín</t>
  </si>
  <si>
    <t>1.40</t>
  </si>
  <si>
    <t>Drátěný žlab DZ 60x300, pozinkovaný, Kopos Kolín</t>
  </si>
  <si>
    <t>1.41</t>
  </si>
  <si>
    <t>Pozinkovaný žlab s víkem MARS NKZI 100x125x0.8</t>
  </si>
  <si>
    <t>1.42</t>
  </si>
  <si>
    <t>Rohy, výložníky, spojky, podpěry, armatury ke žlabům</t>
  </si>
  <si>
    <t>kplt</t>
  </si>
  <si>
    <t>1.43</t>
  </si>
  <si>
    <t>betonové podpěry pod pozinkovaný žlab MARS (nechat vyrobit - nařezat)</t>
  </si>
  <si>
    <t>1.44</t>
  </si>
  <si>
    <t>chránička D50mm (UV stabilní)</t>
  </si>
  <si>
    <t>1.45</t>
  </si>
  <si>
    <t>demontáž kabelu CYKY-J 4x70 (v kabel. kanálu), přeložení kabelu do nové trasy</t>
  </si>
  <si>
    <t>1.46</t>
  </si>
  <si>
    <t>přípojnice HOP + ochranné pospojení</t>
  </si>
  <si>
    <t>1.47</t>
  </si>
  <si>
    <t>E LED svítidlo Vyrtych FOX-LED-6150-4K, IP40, 46W, přisazené</t>
  </si>
  <si>
    <t>1.48</t>
  </si>
  <si>
    <t>N6 nouzové autonomní svítidlo, BASET-I-111-PMMA, 1x11W, 3h, IP66, Vyrtych</t>
  </si>
  <si>
    <t>1.49</t>
  </si>
  <si>
    <t>Příprava kabeláže pro připojení systému pro elektronickou kontrolu vstupů + elektrického zámku na dveře serverovny</t>
  </si>
  <si>
    <t>1.50</t>
  </si>
  <si>
    <t>Přemístění EPS</t>
  </si>
  <si>
    <t>1.51</t>
  </si>
  <si>
    <t>Přemístění EZS</t>
  </si>
  <si>
    <t>1.52</t>
  </si>
  <si>
    <t>Přemístění stávající ATS</t>
  </si>
  <si>
    <t>1.53</t>
  </si>
  <si>
    <t>Demontáž stávající UPS + její přemístění</t>
  </si>
  <si>
    <t>1.54</t>
  </si>
  <si>
    <t>Montáž, připojení a oživení UPS</t>
  </si>
  <si>
    <t>1.55</t>
  </si>
  <si>
    <t>Příprava průchodu obvodovou stěnou pro kabel pro připojení kamery na vnější fasádě monitorující prostor chillerů</t>
  </si>
  <si>
    <t>1.56</t>
  </si>
  <si>
    <t>Protipožární zatěsnění průchodů</t>
  </si>
  <si>
    <t>1.57</t>
  </si>
  <si>
    <t>Revize, revizní zpráva</t>
  </si>
  <si>
    <t>1.58</t>
  </si>
  <si>
    <t>Pomocný materiál (vázací pásky, trubky, sběrné držáky, příchytky, lišty, podružný materiál)</t>
  </si>
  <si>
    <t>1.59</t>
  </si>
  <si>
    <t>Pomocná konstrukce kotvená do stěn pro vynesení uchycení žlabů a svítidel mimo stropní konstrukci</t>
  </si>
  <si>
    <t>1.60</t>
  </si>
  <si>
    <t>Identifikační označení a štítky</t>
  </si>
  <si>
    <t>1.61</t>
  </si>
  <si>
    <t>Přesun hmot</t>
  </si>
  <si>
    <t>1.62</t>
  </si>
  <si>
    <t>Mimo staveništní doprava</t>
  </si>
  <si>
    <t>1.63</t>
  </si>
  <si>
    <t>Zkušební provoz, zaškolení obsluhy</t>
  </si>
  <si>
    <t>19" stojany a jejich příslušenství</t>
  </si>
  <si>
    <t>1.64</t>
  </si>
  <si>
    <t>19" rozváděč 48U, šířka 750 mm, hloubka 1200 mm, nosnost stojanu min. 1360kg, přední i zadní dveře perforované, zadní dveře dělené, odnímatelné a uzamykatelné dělené bočnice, uzamykatelný zámek, kolečka pro snadnou manipulaci, rektifikační nožky</t>
  </si>
  <si>
    <t>1.65</t>
  </si>
  <si>
    <t xml:space="preserve">Kabelová lávka šíře 30 cm, nastavitelné - max. délka 3m </t>
  </si>
  <si>
    <t>1.66</t>
  </si>
  <si>
    <t>Výškové nástavce na technologie šíře 300mm a výšky 42U pro integraci mzi stojany s výškou 48U</t>
  </si>
  <si>
    <t>1.67</t>
  </si>
  <si>
    <t>Hloubkové nástavce na technologie šíře 300mm a hloubky 1070 mm pro integraci mzi stojany s hloubkou 1200mm</t>
  </si>
  <si>
    <t>1.68</t>
  </si>
  <si>
    <t>Kabelový žlab pro datovou kabeláž na rack šíře 750 mm</t>
  </si>
  <si>
    <t>1.69</t>
  </si>
  <si>
    <t>Kabelový žlab pro datovou kabeláž na rack šíře 750 mm, boční průchod</t>
  </si>
  <si>
    <t>1.70</t>
  </si>
  <si>
    <t>Kabelový žlab pro datovou kabeláž na rack šíře 300 mm, boční průchod</t>
  </si>
  <si>
    <t>1.71</t>
  </si>
  <si>
    <t>Horizontální organizér kabelů 1U kartáčový</t>
  </si>
  <si>
    <t>1.72</t>
  </si>
  <si>
    <t>Horizontální organizér kabelů 1U, přední odnímatelná krytka</t>
  </si>
  <si>
    <t>1.73</t>
  </si>
  <si>
    <t>Vertikální organizér kabelů 0U, 8 kabelových ok (sada 2 kusů)</t>
  </si>
  <si>
    <t>1.74</t>
  </si>
  <si>
    <t>Vertikální žlabový organizér kabelů 0U pro rack výšky 48U a šířky 750mm, odnímatelný přední kryt</t>
  </si>
  <si>
    <t>1.75</t>
  </si>
  <si>
    <t>Záslepky volných U pozic</t>
  </si>
  <si>
    <t>1.76</t>
  </si>
  <si>
    <t>Strop zastřešující teplou uličku šíře 900-1200 mm a délky 3150 mm (kompletní systém zastřešení - nosné profily, stropní dílce, kotvící materiál)</t>
  </si>
  <si>
    <t>1.77</t>
  </si>
  <si>
    <t>Dveře uzavírající uličku mezi stojany, dvoukřídlé posuvné dveře s funkcí aretace v otevřené poloze, s funkcí panikového otevření při uzavřených dveřích.</t>
  </si>
  <si>
    <t>1.78</t>
  </si>
  <si>
    <t>Nosný rám dveří pro integraci a uchycení k 19" stojanům</t>
  </si>
  <si>
    <t>1.79</t>
  </si>
  <si>
    <t>Zámek a kování dveří</t>
  </si>
  <si>
    <t>1.80</t>
  </si>
  <si>
    <t>Pomocný materiál</t>
  </si>
  <si>
    <t>1.81</t>
  </si>
  <si>
    <t>1.82</t>
  </si>
  <si>
    <t>Přemístění rack Optika - zajistí investor</t>
  </si>
  <si>
    <t>1.83</t>
  </si>
  <si>
    <t>1.84</t>
  </si>
  <si>
    <t>Monitorovací systém</t>
  </si>
  <si>
    <t>1.85</t>
  </si>
  <si>
    <t>Centrální monitorovací SW, komunikace SNMP, integruje, zpracovává a zobrazuje veškeré informace o monitorovaných zařízeních, přístup ke všem sledovaným zařízením přes jednu IP adresu• Kompletní monitoring napájecí infrastruktury -  od UPS až do jednotlivých serverových skříní, každý vývod samostatně měřený a monitorovaný.
• Komplexní měření a záznam důležitých energetických parametrů (U,I,P,…).
• Komplexní monitoring provozních a alarmových stavů technologie infrastruktury datového centra (zdrojů UPS, klimatizací, PDU, DA ….).
• Komplexní monitoring parametrů prostředí datového sálu (teplota, vlhkost, záplavení vodou)
Možnost sledování až 525 zařízení, 15 kamer, v základním systému obsažena licence pro sledování 25 zařízení, 1 x kamera</t>
  </si>
  <si>
    <t>1.86</t>
  </si>
  <si>
    <t xml:space="preserve">Centrální monitorovací SW energetické části (silové rozváděč a jejich vizualizace, komunikace SNMP
• Komplexní měření a záznam důležitých energetických parametrů (U,I,P,…).
• Komplexní monitoring stavů jednotlivých výstupů v rozváděčRUPS-A a RUPS-B </t>
  </si>
  <si>
    <t>1.87</t>
  </si>
  <si>
    <t xml:space="preserve">Roční SW podpora pro Centrální jednotka monitoringu Basic, přístup k novým aktualizacím, podpora pro integraci technologií třetích stran pod centrální monitoring </t>
  </si>
  <si>
    <t>1.88</t>
  </si>
  <si>
    <t>SW licence pro monitoring a integraci až 15 kamer pod centrální dohledový systém</t>
  </si>
  <si>
    <t>1.89</t>
  </si>
  <si>
    <t>Monitorovací jednotka pro připojení 2 kamer a 6-ti standardních senzorů, obsahuje 1 x T/H čidlo, možnost připojení dalších externích rozšiřujících modulů pro 12 rozšiřujících senzorů</t>
  </si>
  <si>
    <t>1.90</t>
  </si>
  <si>
    <t>Monitorovací jednotka pro připojení 4 kamer a 6-ti standardních senzorů, obsahuje 1 x T/H čidlo, možnost připojení dalších externích rozšiřujících modulů pro 12 rozšiřujících senzorů</t>
  </si>
  <si>
    <t>1.91</t>
  </si>
  <si>
    <t>Kamera pro připojení na monitorovací jednotku</t>
  </si>
  <si>
    <t>1.92</t>
  </si>
  <si>
    <t>Teplotní čidlo</t>
  </si>
  <si>
    <t>1.93</t>
  </si>
  <si>
    <t>Teplotně / vlhkostní čidlo</t>
  </si>
  <si>
    <t>1.94</t>
  </si>
  <si>
    <t>Záplavové čidlo</t>
  </si>
  <si>
    <t>1.95</t>
  </si>
  <si>
    <t>dozbrojení rozváděče ATS o monitoring (rozsah upřesní investor)</t>
  </si>
  <si>
    <t>1.96</t>
  </si>
  <si>
    <t>dozbrojení DA o monitoring - převodníky RS485 - optika (rozsah upřesní investor)</t>
  </si>
  <si>
    <t>1.97</t>
  </si>
  <si>
    <t>Jednotka pro aktivní řízení množství - průtoku vzduchu klimatizacemi na základě sledování rozdílů tlaku mezi teplou a studenou uličkou</t>
  </si>
  <si>
    <t>1.98</t>
  </si>
  <si>
    <t>Držák pro uchycení jednotky pro sledování tlakových rozdílů mezi teplou a studenou uličkou - montáž do stropnice</t>
  </si>
  <si>
    <t>1.99</t>
  </si>
  <si>
    <t>Nastavení a konfigurace monitoringu</t>
  </si>
  <si>
    <t>Prvky vnitřní datové sítě monitoringu</t>
  </si>
  <si>
    <t>1.100</t>
  </si>
  <si>
    <t>Ethernet switch 10/100, 24 port pro vnitřní síť monitoringu - dodá investor</t>
  </si>
  <si>
    <t>1.101</t>
  </si>
  <si>
    <t>Patch cable UTP, Cat.6, RJ45M/RJ45M, 5m</t>
  </si>
  <si>
    <t>1.102</t>
  </si>
  <si>
    <t>Patch cable UTP, Cat.6, RJ45M/RJ45M, 10m</t>
  </si>
  <si>
    <t>1.103</t>
  </si>
  <si>
    <t>Organizer 1U</t>
  </si>
  <si>
    <t>1.104</t>
  </si>
  <si>
    <t>Projektová dokumentace realizační, skutečného provedení</t>
  </si>
  <si>
    <t>Zdvojená podlaha</t>
  </si>
  <si>
    <t>1.105</t>
  </si>
  <si>
    <t xml:space="preserve">Zdvojená podlaha, čtverce 60x60cm, požární odolnost F30, REI30, zatěžová třída a třída průhybu 5A (5kN), </t>
  </si>
  <si>
    <t>1.106</t>
  </si>
  <si>
    <t>1.107</t>
  </si>
  <si>
    <t>1.108</t>
  </si>
  <si>
    <t>Koordinace s ostatními profesemi v rámci výstavby, řízení výstavby datového centra</t>
  </si>
  <si>
    <t>1.109</t>
  </si>
  <si>
    <t>Dočasná přeložka stávající datové kabeláže, finální montáž a zapojení datové kabeláže do "Rack optika"</t>
  </si>
  <si>
    <t xml:space="preserve">CELKEM </t>
  </si>
  <si>
    <t>Vyplň vlastní pro informaci zadavatele</t>
  </si>
  <si>
    <t>Stavební úpravy serverovny v 1. NP, kolej C, ČZU - stavební část</t>
  </si>
  <si>
    <t>Stavební úpravy serverovny v 1. NP, kolej C, ČZU - SHZ</t>
  </si>
  <si>
    <t>Stavební úpravy serverovny v 1. NP, kolej C, ČZU - elektro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</si>
</sst>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
    <numFmt numFmtId="165" formatCode="dd\.mm\.yyyy"/>
    <numFmt numFmtId="166" formatCode="#,##0.00000"/>
    <numFmt numFmtId="167" formatCode="#,##0.000"/>
    <numFmt numFmtId="168" formatCode="_-* #,##0.00\ [$Kč-405]_-;\-* #,##0.00\ [$Kč-405]_-;_-* &quot;-&quot;??\ [$Kč-405]_-;_-@_-"/>
    <numFmt numFmtId="169" formatCode="#,##0.00\ &quot;Kč&quot;"/>
    <numFmt numFmtId="170" formatCode="#,##0.0000"/>
  </numFmts>
  <fonts count="65">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sz val="10"/>
      <color rgb="FF464646"/>
      <name val="Trebuchet MS"/>
      <family val="2"/>
    </font>
    <font>
      <b/>
      <sz val="10"/>
      <name val="Trebuchet MS"/>
      <family val="2"/>
    </font>
    <font>
      <b/>
      <sz val="10"/>
      <color rgb="FF464646"/>
      <name val="Trebuchet MS"/>
      <family val="2"/>
    </font>
    <font>
      <sz val="10"/>
      <color rgb="FF969696"/>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1"/>
    </font>
    <font>
      <b/>
      <sz val="11"/>
      <color rgb="FF003366"/>
      <name val="Trebuchet MS"/>
      <family val="2"/>
    </font>
    <font>
      <sz val="11"/>
      <color rgb="FF003366"/>
      <name val="Trebuchet MS"/>
      <family val="2"/>
    </font>
    <font>
      <sz val="11"/>
      <color rgb="FF969696"/>
      <name val="Trebuchet MS"/>
      <family val="2"/>
    </font>
    <font>
      <b/>
      <sz val="12"/>
      <color rgb="FF800000"/>
      <name val="Trebuchet MS"/>
      <family val="2"/>
    </font>
    <font>
      <b/>
      <sz val="8"/>
      <color rgb="FF800000"/>
      <name val="Trebuchet MS"/>
      <family val="2"/>
    </font>
    <font>
      <sz val="9"/>
      <color rgb="FF000000"/>
      <name val="Trebuchet MS"/>
      <family val="2"/>
    </font>
    <font>
      <sz val="8"/>
      <color rgb="FF960000"/>
      <name val="Trebuchet MS"/>
      <family val="2"/>
    </font>
    <font>
      <b/>
      <sz val="8"/>
      <name val="Trebuchet MS"/>
      <family val="2"/>
    </font>
    <font>
      <i/>
      <sz val="8"/>
      <color rgb="FF0000FF"/>
      <name val="Trebuchet MS"/>
      <family val="2"/>
    </font>
    <font>
      <u val="single"/>
      <sz val="11"/>
      <color theme="10"/>
      <name val="Calibri"/>
      <family val="2"/>
      <scheme val="minor"/>
    </font>
    <font>
      <sz val="10"/>
      <name val="Arial CE"/>
      <family val="2"/>
    </font>
    <font>
      <b/>
      <sz val="12"/>
      <name val="Arial CE"/>
      <family val="2"/>
    </font>
    <font>
      <sz val="9"/>
      <name val="Arial CE"/>
      <family val="2"/>
    </font>
    <font>
      <sz val="8"/>
      <name val="Arial CE"/>
      <family val="2"/>
    </font>
    <font>
      <sz val="9"/>
      <name val="Arial"/>
      <family val="2"/>
    </font>
    <font>
      <b/>
      <sz val="10"/>
      <name val="Arial CE"/>
      <family val="2"/>
    </font>
    <font>
      <b/>
      <sz val="11"/>
      <name val="Arial"/>
      <family val="2"/>
    </font>
    <font>
      <sz val="11"/>
      <name val="Arial"/>
      <family val="2"/>
    </font>
    <font>
      <sz val="13"/>
      <name val="Times New Roman"/>
      <family val="1"/>
    </font>
    <font>
      <b/>
      <sz val="10"/>
      <name val="Arial"/>
      <family val="2"/>
    </font>
    <font>
      <sz val="10"/>
      <color indexed="10"/>
      <name val="Arial"/>
      <family val="2"/>
    </font>
    <font>
      <b/>
      <i/>
      <sz val="10"/>
      <name val="Arial"/>
      <family val="2"/>
    </font>
    <font>
      <i/>
      <sz val="10"/>
      <name val="Arial"/>
      <family val="2"/>
    </font>
    <font>
      <b/>
      <i/>
      <sz val="12"/>
      <name val="Arial"/>
      <family val="2"/>
    </font>
    <font>
      <b/>
      <i/>
      <sz val="11"/>
      <name val="Arial"/>
      <family val="2"/>
    </font>
    <font>
      <sz val="12"/>
      <name val="Times New Roman CE"/>
      <family val="2"/>
    </font>
    <font>
      <sz val="26"/>
      <name val="Arial"/>
      <family val="2"/>
    </font>
    <font>
      <b/>
      <sz val="14"/>
      <name val="Arial"/>
      <family val="2"/>
    </font>
    <font>
      <sz val="14"/>
      <name val="Arial"/>
      <family val="2"/>
    </font>
    <font>
      <sz val="18"/>
      <name val="Arial"/>
      <family val="2"/>
    </font>
    <font>
      <b/>
      <sz val="18"/>
      <name val="Arial"/>
      <family val="2"/>
    </font>
    <font>
      <b/>
      <sz val="8"/>
      <name val="Tahoma"/>
      <family val="2"/>
    </font>
    <font>
      <sz val="8"/>
      <name val="Tahoma"/>
      <family val="2"/>
    </font>
    <font>
      <b/>
      <i/>
      <sz val="10"/>
      <name val="Arial CE"/>
      <family val="2"/>
    </font>
    <font>
      <b/>
      <i/>
      <sz val="10"/>
      <color indexed="10"/>
      <name val="Arial CE"/>
      <family val="2"/>
    </font>
    <font>
      <sz val="8"/>
      <name val="Arial"/>
      <family val="2"/>
    </font>
    <font>
      <b/>
      <sz val="12"/>
      <name val="Arial"/>
      <family val="2"/>
    </font>
    <font>
      <b/>
      <sz val="8"/>
      <name val="Arial"/>
      <family val="2"/>
    </font>
  </fonts>
  <fills count="13">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D6E1EE"/>
        <bgColor indexed="64"/>
      </patternFill>
    </fill>
    <fill>
      <patternFill patternType="solid">
        <fgColor rgb="FFDBDBDB"/>
        <bgColor indexed="64"/>
      </patternFill>
    </fill>
    <fill>
      <patternFill patternType="solid">
        <fgColor theme="0"/>
        <bgColor indexed="64"/>
      </patternFill>
    </fill>
    <fill>
      <patternFill patternType="solid">
        <fgColor rgb="FF99CCFF"/>
        <bgColor indexed="64"/>
      </patternFill>
    </fill>
    <fill>
      <patternFill patternType="solid">
        <fgColor indexed="9"/>
        <bgColor indexed="64"/>
      </patternFill>
    </fill>
    <fill>
      <patternFill patternType="solid">
        <fgColor indexed="42"/>
        <bgColor indexed="64"/>
      </patternFill>
    </fill>
    <fill>
      <patternFill patternType="solid">
        <fgColor rgb="FFC0C0C0"/>
        <bgColor indexed="64"/>
      </patternFill>
    </fill>
  </fills>
  <borders count="87">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style="hair">
        <color rgb="FF969696"/>
      </right>
      <top style="hair">
        <color rgb="FF969696"/>
      </top>
      <bottom style="hair">
        <color rgb="FF969696"/>
      </bottom>
    </border>
    <border>
      <left style="medium"/>
      <right style="thin"/>
      <top style="thin"/>
      <bottom style="thin"/>
    </border>
    <border>
      <left/>
      <right/>
      <top style="thin"/>
      <bottom style="thin"/>
    </border>
    <border>
      <left style="medium"/>
      <right/>
      <top/>
      <bottom/>
    </border>
    <border>
      <left/>
      <right style="medium"/>
      <top/>
      <bottom/>
    </border>
    <border>
      <left style="medium"/>
      <right style="thin"/>
      <top style="thin"/>
      <bottom/>
    </border>
    <border>
      <left style="thin"/>
      <right style="thin"/>
      <top style="thin"/>
      <bottom/>
    </border>
    <border>
      <left style="thin"/>
      <right/>
      <top style="thin"/>
      <bottom/>
    </border>
    <border>
      <left style="thin"/>
      <right style="medium"/>
      <top style="thin"/>
      <bottom/>
    </border>
    <border>
      <left/>
      <right style="thin"/>
      <top style="thin"/>
      <bottom/>
    </border>
    <border>
      <left style="medium"/>
      <right/>
      <top style="thin"/>
      <bottom style="thin"/>
    </border>
    <border>
      <left style="thin"/>
      <right/>
      <top style="thin"/>
      <bottom style="thin"/>
    </border>
    <border>
      <left style="thin"/>
      <right style="thin"/>
      <top style="thin"/>
      <bottom style="thin"/>
    </border>
    <border>
      <left style="thin"/>
      <right style="medium"/>
      <top style="thin"/>
      <bottom style="thin"/>
    </border>
    <border>
      <left/>
      <right style="thin"/>
      <top style="thin"/>
      <bottom style="thin"/>
    </border>
    <border>
      <left/>
      <right style="thin"/>
      <top/>
      <bottom/>
    </border>
    <border>
      <left style="thin"/>
      <right style="thin"/>
      <top/>
      <bottom/>
    </border>
    <border>
      <left style="thin"/>
      <right/>
      <top/>
      <bottom/>
    </border>
    <border>
      <left style="medium"/>
      <right/>
      <top/>
      <bottom style="thin"/>
    </border>
    <border>
      <left style="thin"/>
      <right/>
      <top/>
      <bottom style="thin"/>
    </border>
    <border>
      <left style="thin"/>
      <right style="thin"/>
      <top/>
      <bottom style="thin"/>
    </border>
    <border>
      <left style="thin"/>
      <right style="medium"/>
      <top/>
      <bottom style="thin"/>
    </border>
    <border>
      <left/>
      <right style="thin"/>
      <top/>
      <bottom style="thin"/>
    </border>
    <border>
      <left/>
      <right style="medium"/>
      <top style="thin"/>
      <bottom style="thin"/>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medium"/>
      <bottom/>
    </border>
    <border>
      <left style="medium"/>
      <right style="medium"/>
      <top/>
      <bottom/>
    </border>
    <border>
      <left style="medium"/>
      <right style="medium"/>
      <top/>
      <bottom style="medium"/>
    </border>
    <border>
      <left style="medium"/>
      <right style="medium"/>
      <top/>
      <bottom style="thin"/>
    </border>
    <border>
      <left style="medium"/>
      <right style="medium"/>
      <top style="thin"/>
      <bottom/>
    </border>
    <border>
      <left/>
      <right style="thin"/>
      <top/>
      <bottom style="medium"/>
    </border>
    <border>
      <left/>
      <right/>
      <top style="medium"/>
      <bottom style="thin"/>
    </border>
    <border>
      <left style="thin"/>
      <right style="thin"/>
      <top style="thin"/>
      <bottom style="medium"/>
    </border>
    <border>
      <left style="thin"/>
      <right/>
      <top style="thin"/>
      <bottom style="medium"/>
    </border>
    <border>
      <left style="thin"/>
      <right style="thin"/>
      <top style="medium"/>
      <bottom/>
    </border>
    <border>
      <left style="thin"/>
      <right style="medium"/>
      <top style="medium"/>
      <bottom/>
    </border>
    <border>
      <left style="thin"/>
      <right style="medium"/>
      <top/>
      <bottom/>
    </border>
    <border>
      <left style="thin"/>
      <right style="thin"/>
      <top/>
      <bottom style="medium"/>
    </border>
    <border>
      <left/>
      <right style="hair">
        <color rgb="FF000000"/>
      </right>
      <top style="hair">
        <color rgb="FF000000"/>
      </top>
      <bottom style="hair">
        <color rgb="FF000000"/>
      </bottom>
    </border>
    <border>
      <left/>
      <right/>
      <top/>
      <bottom style="thin"/>
    </border>
    <border>
      <left style="medium"/>
      <right/>
      <top style="thin"/>
      <bottom/>
    </border>
    <border>
      <left/>
      <right/>
      <top style="thin"/>
      <bottom/>
    </border>
    <border>
      <left/>
      <right style="medium"/>
      <top style="thin"/>
      <bottom/>
    </border>
    <border>
      <left style="thin"/>
      <right style="medium"/>
      <top style="medium"/>
      <bottom style="medium"/>
    </border>
    <border>
      <left/>
      <right style="medium"/>
      <top/>
      <bottom style="thin"/>
    </border>
    <border>
      <left style="medium"/>
      <right style="thin"/>
      <top style="thin"/>
      <bottom style="medium"/>
    </border>
    <border>
      <left style="thin"/>
      <right style="medium"/>
      <top style="thin"/>
      <bottom style="medium"/>
    </border>
    <border>
      <left style="medium"/>
      <right style="thin"/>
      <top/>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0" borderId="0" applyNumberFormat="0" applyFill="0" applyBorder="0" applyAlignment="0" applyProtection="0"/>
    <xf numFmtId="0" fontId="37" fillId="0" borderId="0">
      <alignment/>
      <protection/>
    </xf>
    <xf numFmtId="0" fontId="1" fillId="0" borderId="0">
      <alignment/>
      <protection/>
    </xf>
    <xf numFmtId="0" fontId="1" fillId="0" borderId="0">
      <alignment/>
      <protection/>
    </xf>
    <xf numFmtId="0" fontId="52" fillId="0" borderId="0">
      <alignment/>
      <protection/>
    </xf>
    <xf numFmtId="0" fontId="1" fillId="0" borderId="0">
      <alignment/>
      <protection/>
    </xf>
    <xf numFmtId="0" fontId="37" fillId="0" borderId="0">
      <alignment/>
      <protection/>
    </xf>
  </cellStyleXfs>
  <cellXfs count="596">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2" borderId="0" xfId="0" applyFont="1" applyFill="1" applyAlignment="1" applyProtection="1">
      <alignment horizontal="left" vertical="center"/>
      <protection/>
    </xf>
    <xf numFmtId="0" fontId="10" fillId="2" borderId="0" xfId="0" applyFont="1" applyFill="1" applyAlignment="1" applyProtection="1">
      <alignment vertical="center"/>
      <protection/>
    </xf>
    <xf numFmtId="0" fontId="11" fillId="2" borderId="0" xfId="0" applyFont="1" applyFill="1" applyAlignment="1" applyProtection="1">
      <alignment horizontal="left" vertical="center"/>
      <protection/>
    </xf>
    <xf numFmtId="0" fontId="12" fillId="2" borderId="0" xfId="20" applyFont="1" applyFill="1" applyAlignment="1" applyProtection="1">
      <alignment vertical="center"/>
      <protection/>
    </xf>
    <xf numFmtId="0" fontId="0" fillId="2" borderId="0" xfId="0" applyFill="1"/>
    <xf numFmtId="0" fontId="9" fillId="2" borderId="0" xfId="0" applyFont="1" applyFill="1" applyAlignment="1">
      <alignment horizontal="left" vertical="center"/>
    </xf>
    <xf numFmtId="0" fontId="9"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13" fillId="0" borderId="0" xfId="0" applyFont="1" applyAlignment="1">
      <alignment horizontal="left" vertical="center"/>
    </xf>
    <xf numFmtId="0" fontId="15" fillId="0" borderId="0" xfId="0" applyFont="1" applyAlignment="1">
      <alignment horizontal="left" vertical="center"/>
    </xf>
    <xf numFmtId="0" fontId="0" fillId="0" borderId="0" xfId="0" applyBorder="1"/>
    <xf numFmtId="0" fontId="16"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top"/>
    </xf>
    <xf numFmtId="0" fontId="16" fillId="0" borderId="0" xfId="0" applyFont="1" applyBorder="1" applyAlignment="1">
      <alignment horizontal="left" vertical="center"/>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xf numFmtId="0" fontId="18" fillId="0" borderId="0" xfId="0" applyFont="1" applyBorder="1" applyAlignment="1">
      <alignment horizontal="left" vertical="center"/>
    </xf>
    <xf numFmtId="0" fontId="0" fillId="0" borderId="4" xfId="0" applyFont="1" applyBorder="1" applyAlignment="1">
      <alignment vertical="center"/>
    </xf>
    <xf numFmtId="0" fontId="0" fillId="0" borderId="0" xfId="0" applyFont="1" applyBorder="1" applyAlignment="1">
      <alignment vertical="center"/>
    </xf>
    <xf numFmtId="0" fontId="0" fillId="0" borderId="5" xfId="0" applyFont="1" applyBorder="1" applyAlignment="1">
      <alignment vertical="center"/>
    </xf>
    <xf numFmtId="0" fontId="19" fillId="0" borderId="7" xfId="0" applyFont="1" applyBorder="1" applyAlignment="1">
      <alignment horizontal="left" vertical="center"/>
    </xf>
    <xf numFmtId="0" fontId="0" fillId="0" borderId="7"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164" fontId="2" fillId="0" borderId="0" xfId="0" applyNumberFormat="1" applyFont="1" applyBorder="1" applyAlignment="1">
      <alignment vertical="center"/>
    </xf>
    <xf numFmtId="0" fontId="2" fillId="0" borderId="0" xfId="0" applyFont="1" applyBorder="1" applyAlignment="1">
      <alignment horizontal="center" vertical="center"/>
    </xf>
    <xf numFmtId="0" fontId="2" fillId="0" borderId="5" xfId="0" applyFont="1" applyBorder="1" applyAlignment="1">
      <alignment vertical="center"/>
    </xf>
    <xf numFmtId="0" fontId="0" fillId="4" borderId="0" xfId="0" applyFont="1" applyFill="1" applyBorder="1" applyAlignment="1">
      <alignment vertical="center"/>
    </xf>
    <xf numFmtId="0" fontId="4" fillId="4" borderId="8" xfId="0" applyFont="1" applyFill="1" applyBorder="1" applyAlignment="1">
      <alignment horizontal="left" vertical="center"/>
    </xf>
    <xf numFmtId="0" fontId="0" fillId="4" borderId="9" xfId="0" applyFont="1" applyFill="1" applyBorder="1" applyAlignment="1">
      <alignment vertical="center"/>
    </xf>
    <xf numFmtId="0" fontId="4" fillId="4" borderId="9" xfId="0" applyFont="1" applyFill="1" applyBorder="1" applyAlignment="1">
      <alignment horizontal="center" vertical="center"/>
    </xf>
    <xf numFmtId="0" fontId="20" fillId="0" borderId="10" xfId="0" applyFont="1" applyBorder="1" applyAlignment="1">
      <alignment horizontal="lef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Border="1"/>
    <xf numFmtId="0" fontId="0" fillId="0" borderId="14" xfId="0" applyBorder="1"/>
    <xf numFmtId="0" fontId="21" fillId="0" borderId="15" xfId="0" applyFont="1" applyBorder="1" applyAlignment="1">
      <alignment horizontal="left" vertical="center"/>
    </xf>
    <xf numFmtId="0" fontId="0" fillId="0" borderId="16" xfId="0" applyFont="1" applyBorder="1" applyAlignment="1">
      <alignment vertical="center"/>
    </xf>
    <xf numFmtId="0" fontId="21" fillId="0" borderId="16" xfId="0" applyFont="1" applyBorder="1" applyAlignment="1">
      <alignment horizontal="lef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5" xfId="0" applyFont="1" applyBorder="1" applyAlignment="1">
      <alignment vertical="center"/>
    </xf>
    <xf numFmtId="0" fontId="22" fillId="0" borderId="0" xfId="0" applyFont="1" applyBorder="1" applyAlignment="1">
      <alignment vertical="center"/>
    </xf>
    <xf numFmtId="165" fontId="3" fillId="0" borderId="0" xfId="0" applyNumberFormat="1" applyFont="1" applyBorder="1" applyAlignment="1">
      <alignment horizontal="left" vertical="center"/>
    </xf>
    <xf numFmtId="0" fontId="0" fillId="0" borderId="14" xfId="0" applyFont="1" applyBorder="1" applyAlignment="1">
      <alignment vertical="center"/>
    </xf>
    <xf numFmtId="0" fontId="0" fillId="5" borderId="9" xfId="0" applyFont="1" applyFill="1" applyBorder="1" applyAlignment="1">
      <alignment vertical="center"/>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0" fillId="0" borderId="10" xfId="0" applyFont="1" applyBorder="1" applyAlignment="1">
      <alignment vertical="center"/>
    </xf>
    <xf numFmtId="0" fontId="24" fillId="0" borderId="0" xfId="0" applyFont="1" applyBorder="1" applyAlignment="1">
      <alignment horizontal="left" vertical="center"/>
    </xf>
    <xf numFmtId="0" fontId="24" fillId="0" borderId="0" xfId="0" applyFont="1" applyBorder="1" applyAlignment="1">
      <alignment vertical="center"/>
    </xf>
    <xf numFmtId="4" fontId="23" fillId="0" borderId="13" xfId="0" applyNumberFormat="1" applyFont="1" applyBorder="1" applyAlignment="1">
      <alignment vertical="center"/>
    </xf>
    <xf numFmtId="4" fontId="23" fillId="0" borderId="0" xfId="0" applyNumberFormat="1" applyFont="1" applyBorder="1" applyAlignment="1">
      <alignment vertical="center"/>
    </xf>
    <xf numFmtId="166" fontId="23" fillId="0" borderId="0" xfId="0" applyNumberFormat="1" applyFont="1" applyBorder="1" applyAlignment="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lignment vertical="center"/>
    </xf>
    <xf numFmtId="0" fontId="27" fillId="0" borderId="0" xfId="0" applyFont="1" applyBorder="1" applyAlignment="1">
      <alignment vertical="center"/>
    </xf>
    <xf numFmtId="0" fontId="28" fillId="0" borderId="0" xfId="0" applyFont="1" applyBorder="1" applyAlignment="1">
      <alignment vertical="center"/>
    </xf>
    <xf numFmtId="0" fontId="5" fillId="0" borderId="5" xfId="0" applyFont="1" applyBorder="1" applyAlignment="1">
      <alignment vertical="center"/>
    </xf>
    <xf numFmtId="4" fontId="29" fillId="0" borderId="15" xfId="0" applyNumberFormat="1" applyFont="1" applyBorder="1" applyAlignment="1">
      <alignment vertical="center"/>
    </xf>
    <xf numFmtId="4" fontId="29" fillId="0" borderId="16" xfId="0" applyNumberFormat="1" applyFont="1" applyBorder="1" applyAlignment="1">
      <alignment vertical="center"/>
    </xf>
    <xf numFmtId="166" fontId="29" fillId="0" borderId="16" xfId="0" applyNumberFormat="1" applyFont="1" applyBorder="1" applyAlignment="1">
      <alignment vertical="center"/>
    </xf>
    <xf numFmtId="4" fontId="29" fillId="0" borderId="17" xfId="0" applyNumberFormat="1" applyFont="1" applyBorder="1" applyAlignment="1">
      <alignment vertical="center"/>
    </xf>
    <xf numFmtId="0" fontId="5" fillId="0" borderId="0" xfId="0" applyFont="1" applyAlignment="1">
      <alignment horizontal="left" vertical="center"/>
    </xf>
    <xf numFmtId="0" fontId="7" fillId="0" borderId="0" xfId="0" applyFont="1" applyBorder="1" applyAlignment="1">
      <alignment horizontal="left" vertical="center"/>
    </xf>
    <xf numFmtId="164" fontId="21" fillId="3" borderId="10" xfId="0" applyNumberFormat="1" applyFont="1" applyFill="1" applyBorder="1" applyAlignment="1" applyProtection="1">
      <alignment horizontal="center" vertical="center"/>
      <protection locked="0"/>
    </xf>
    <xf numFmtId="0" fontId="21" fillId="3" borderId="11" xfId="0" applyFont="1" applyFill="1" applyBorder="1" applyAlignment="1" applyProtection="1">
      <alignment horizontal="center" vertical="center"/>
      <protection locked="0"/>
    </xf>
    <xf numFmtId="4" fontId="21" fillId="0" borderId="12" xfId="0" applyNumberFormat="1" applyFont="1" applyBorder="1" applyAlignment="1">
      <alignment vertical="center"/>
    </xf>
    <xf numFmtId="4" fontId="0" fillId="0" borderId="0" xfId="0" applyNumberFormat="1" applyFont="1" applyAlignment="1">
      <alignment vertical="center"/>
    </xf>
    <xf numFmtId="164" fontId="21" fillId="3" borderId="13" xfId="0" applyNumberFormat="1" applyFont="1" applyFill="1" applyBorder="1" applyAlignment="1" applyProtection="1">
      <alignment horizontal="center" vertical="center"/>
      <protection locked="0"/>
    </xf>
    <xf numFmtId="0" fontId="21" fillId="3" borderId="0" xfId="0" applyFont="1" applyFill="1" applyBorder="1" applyAlignment="1" applyProtection="1">
      <alignment horizontal="center" vertical="center"/>
      <protection locked="0"/>
    </xf>
    <xf numFmtId="4" fontId="21" fillId="0" borderId="14" xfId="0" applyNumberFormat="1" applyFont="1" applyBorder="1" applyAlignment="1">
      <alignment vertical="center"/>
    </xf>
    <xf numFmtId="164" fontId="21" fillId="3" borderId="15" xfId="0" applyNumberFormat="1" applyFont="1" applyFill="1" applyBorder="1" applyAlignment="1" applyProtection="1">
      <alignment horizontal="center" vertical="center"/>
      <protection locked="0"/>
    </xf>
    <xf numFmtId="0" fontId="21" fillId="3" borderId="16" xfId="0" applyFont="1" applyFill="1" applyBorder="1" applyAlignment="1" applyProtection="1">
      <alignment horizontal="center" vertical="center"/>
      <protection locked="0"/>
    </xf>
    <xf numFmtId="4" fontId="21" fillId="0" borderId="17" xfId="0" applyNumberFormat="1" applyFont="1" applyBorder="1" applyAlignment="1">
      <alignment vertical="center"/>
    </xf>
    <xf numFmtId="0" fontId="24" fillId="5" borderId="0" xfId="0" applyFont="1" applyFill="1" applyBorder="1" applyAlignment="1">
      <alignment horizontal="left" vertical="center"/>
    </xf>
    <xf numFmtId="0" fontId="0" fillId="5" borderId="0" xfId="0" applyFont="1" applyFill="1" applyBorder="1" applyAlignment="1">
      <alignment vertical="center"/>
    </xf>
    <xf numFmtId="0" fontId="0" fillId="2" borderId="0" xfId="0" applyFill="1" applyProtection="1">
      <protection/>
    </xf>
    <xf numFmtId="0" fontId="10" fillId="0" borderId="0" xfId="0" applyFont="1" applyBorder="1" applyAlignment="1">
      <alignment horizontal="left" vertical="center"/>
    </xf>
    <xf numFmtId="0" fontId="19" fillId="0" borderId="0" xfId="0" applyFont="1" applyBorder="1" applyAlignment="1">
      <alignment horizontal="left" vertical="center"/>
    </xf>
    <xf numFmtId="0" fontId="2" fillId="0" borderId="0" xfId="0" applyFont="1" applyBorder="1" applyAlignment="1">
      <alignment horizontal="right" vertical="center"/>
    </xf>
    <xf numFmtId="0" fontId="4" fillId="5" borderId="8" xfId="0" applyFont="1" applyFill="1" applyBorder="1" applyAlignment="1">
      <alignment horizontal="left" vertical="center"/>
    </xf>
    <xf numFmtId="0" fontId="4" fillId="5" borderId="9" xfId="0" applyFont="1" applyFill="1" applyBorder="1" applyAlignment="1">
      <alignment horizontal="right" vertical="center"/>
    </xf>
    <xf numFmtId="0" fontId="4" fillId="5" borderId="9" xfId="0" applyFont="1" applyFill="1" applyBorder="1" applyAlignment="1">
      <alignment horizontal="center" vertical="center"/>
    </xf>
    <xf numFmtId="0" fontId="30" fillId="0" borderId="0" xfId="0" applyFont="1" applyBorder="1" applyAlignment="1">
      <alignment horizontal="lef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5"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0" fontId="0" fillId="0" borderId="24" xfId="0" applyFont="1" applyBorder="1" applyAlignment="1">
      <alignment vertical="center"/>
    </xf>
    <xf numFmtId="0" fontId="16" fillId="0" borderId="24" xfId="0" applyFont="1" applyBorder="1" applyAlignment="1">
      <alignment horizontal="center" vertical="center"/>
    </xf>
    <xf numFmtId="0" fontId="0" fillId="0" borderId="4" xfId="0" applyFont="1" applyBorder="1" applyAlignment="1" applyProtection="1">
      <alignment vertical="center"/>
      <protection locked="0"/>
    </xf>
    <xf numFmtId="0" fontId="0" fillId="0" borderId="0"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0" fillId="0" borderId="5" xfId="0" applyFont="1" applyBorder="1" applyAlignment="1" applyProtection="1">
      <alignment vertical="center"/>
      <protection locked="0"/>
    </xf>
    <xf numFmtId="0" fontId="0" fillId="0" borderId="13" xfId="0" applyFont="1" applyBorder="1" applyAlignment="1" applyProtection="1">
      <alignment vertical="center"/>
      <protection locked="0"/>
    </xf>
    <xf numFmtId="0" fontId="21" fillId="0" borderId="14"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left" vertical="center"/>
      <protection locked="0"/>
    </xf>
    <xf numFmtId="4" fontId="0" fillId="0" borderId="0" xfId="0" applyNumberFormat="1" applyFont="1" applyAlignment="1" applyProtection="1">
      <alignment vertical="center"/>
      <protection locked="0"/>
    </xf>
    <xf numFmtId="0" fontId="0" fillId="0" borderId="15" xfId="0" applyFont="1" applyBorder="1" applyAlignment="1" applyProtection="1">
      <alignment vertical="center"/>
      <protection locked="0"/>
    </xf>
    <xf numFmtId="0" fontId="21" fillId="0" borderId="17" xfId="0" applyFont="1" applyBorder="1" applyAlignment="1" applyProtection="1">
      <alignment horizontal="center" vertical="center"/>
      <protection locked="0"/>
    </xf>
    <xf numFmtId="0" fontId="0" fillId="0" borderId="4" xfId="0" applyFont="1" applyBorder="1" applyAlignment="1">
      <alignment horizontal="center" vertical="center" wrapText="1"/>
    </xf>
    <xf numFmtId="0" fontId="3" fillId="5" borderId="21"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0" fillId="0" borderId="5" xfId="0" applyFont="1" applyBorder="1" applyAlignment="1">
      <alignment horizontal="center" vertical="center" wrapText="1"/>
    </xf>
    <xf numFmtId="166" fontId="33" fillId="0" borderId="11" xfId="0" applyNumberFormat="1" applyFont="1" applyBorder="1" applyAlignment="1">
      <alignment/>
    </xf>
    <xf numFmtId="166" fontId="33" fillId="0" borderId="12" xfId="0" applyNumberFormat="1" applyFont="1" applyBorder="1" applyAlignment="1">
      <alignment/>
    </xf>
    <xf numFmtId="4" fontId="34" fillId="0" borderId="0" xfId="0" applyNumberFormat="1" applyFont="1" applyAlignment="1">
      <alignment vertical="center"/>
    </xf>
    <xf numFmtId="0" fontId="8" fillId="0" borderId="4" xfId="0" applyFont="1" applyBorder="1" applyAlignment="1">
      <alignment/>
    </xf>
    <xf numFmtId="0" fontId="8" fillId="0" borderId="0" xfId="0" applyFont="1" applyBorder="1" applyAlignment="1">
      <alignment/>
    </xf>
    <xf numFmtId="0" fontId="6" fillId="0" borderId="0" xfId="0" applyFont="1" applyBorder="1" applyAlignment="1">
      <alignment horizontal="left"/>
    </xf>
    <xf numFmtId="0" fontId="8" fillId="0" borderId="5" xfId="0" applyFont="1" applyBorder="1" applyAlignment="1">
      <alignment/>
    </xf>
    <xf numFmtId="0" fontId="8" fillId="0" borderId="13" xfId="0" applyFont="1" applyBorder="1" applyAlignment="1">
      <alignment/>
    </xf>
    <xf numFmtId="166" fontId="8" fillId="0" borderId="0" xfId="0" applyNumberFormat="1" applyFont="1" applyBorder="1" applyAlignment="1">
      <alignment/>
    </xf>
    <xf numFmtId="166" fontId="8" fillId="0" borderId="14" xfId="0" applyNumberFormat="1" applyFont="1" applyBorder="1" applyAlignment="1">
      <alignment/>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Border="1" applyAlignment="1">
      <alignment horizontal="left"/>
    </xf>
    <xf numFmtId="0" fontId="0" fillId="0" borderId="24" xfId="0" applyFont="1" applyBorder="1" applyAlignment="1" applyProtection="1">
      <alignment horizontal="center" vertical="center"/>
      <protection locked="0"/>
    </xf>
    <xf numFmtId="49" fontId="0" fillId="0" borderId="24" xfId="0" applyNumberFormat="1" applyFont="1" applyBorder="1" applyAlignment="1" applyProtection="1">
      <alignment horizontal="left" vertical="center" wrapText="1"/>
      <protection locked="0"/>
    </xf>
    <xf numFmtId="0" fontId="0" fillId="0" borderId="24" xfId="0" applyFont="1" applyBorder="1" applyAlignment="1" applyProtection="1">
      <alignment horizontal="center" vertical="center" wrapText="1"/>
      <protection locked="0"/>
    </xf>
    <xf numFmtId="167" fontId="0" fillId="0" borderId="24" xfId="0" applyNumberFormat="1" applyFont="1" applyBorder="1" applyAlignment="1" applyProtection="1">
      <alignment vertical="center"/>
      <protection locked="0"/>
    </xf>
    <xf numFmtId="0" fontId="2" fillId="3" borderId="24" xfId="0" applyFont="1" applyFill="1" applyBorder="1" applyAlignment="1" applyProtection="1">
      <alignment horizontal="left" vertical="center"/>
      <protection locked="0"/>
    </xf>
    <xf numFmtId="166" fontId="2" fillId="0" borderId="0" xfId="0" applyNumberFormat="1" applyFont="1" applyBorder="1" applyAlignment="1">
      <alignment vertical="center"/>
    </xf>
    <xf numFmtId="166" fontId="2" fillId="0" borderId="14" xfId="0" applyNumberFormat="1" applyFont="1" applyBorder="1" applyAlignment="1">
      <alignment vertical="center"/>
    </xf>
    <xf numFmtId="0" fontId="35" fillId="0" borderId="24" xfId="0" applyFont="1" applyBorder="1" applyAlignment="1" applyProtection="1">
      <alignment horizontal="center" vertical="center"/>
      <protection locked="0"/>
    </xf>
    <xf numFmtId="49" fontId="35" fillId="0" borderId="24" xfId="0" applyNumberFormat="1" applyFont="1" applyBorder="1" applyAlignment="1" applyProtection="1">
      <alignment horizontal="left" vertical="center" wrapText="1"/>
      <protection locked="0"/>
    </xf>
    <xf numFmtId="0" fontId="35" fillId="0" borderId="24" xfId="0" applyFont="1" applyBorder="1" applyAlignment="1" applyProtection="1">
      <alignment horizontal="center" vertical="center" wrapText="1"/>
      <protection locked="0"/>
    </xf>
    <xf numFmtId="167" fontId="35" fillId="0" borderId="24" xfId="0" applyNumberFormat="1" applyFont="1" applyBorder="1" applyAlignment="1" applyProtection="1">
      <alignment vertical="center"/>
      <protection locked="0"/>
    </xf>
    <xf numFmtId="167" fontId="0" fillId="3" borderId="24" xfId="0" applyNumberFormat="1" applyFont="1" applyFill="1" applyBorder="1" applyAlignment="1" applyProtection="1">
      <alignment vertical="center"/>
      <protection locked="0"/>
    </xf>
    <xf numFmtId="0" fontId="0" fillId="0" borderId="13" xfId="0" applyFont="1" applyBorder="1" applyAlignment="1">
      <alignment vertical="center"/>
    </xf>
    <xf numFmtId="0" fontId="0" fillId="3" borderId="24" xfId="0" applyFont="1" applyFill="1" applyBorder="1" applyAlignment="1" applyProtection="1">
      <alignment horizontal="center" vertical="center"/>
      <protection locked="0"/>
    </xf>
    <xf numFmtId="49" fontId="0" fillId="3" borderId="24" xfId="0" applyNumberFormat="1" applyFont="1" applyFill="1" applyBorder="1" applyAlignment="1" applyProtection="1">
      <alignment horizontal="left" vertical="center" wrapText="1"/>
      <protection locked="0"/>
    </xf>
    <xf numFmtId="0" fontId="0" fillId="3" borderId="24" xfId="0" applyFont="1" applyFill="1" applyBorder="1" applyAlignment="1" applyProtection="1">
      <alignment horizontal="center" vertical="center" wrapText="1"/>
      <protection locked="0"/>
    </xf>
    <xf numFmtId="0" fontId="2" fillId="3" borderId="24" xfId="0" applyFont="1" applyFill="1" applyBorder="1" applyAlignment="1" applyProtection="1">
      <alignment horizontal="center" vertical="center"/>
      <protection locked="0"/>
    </xf>
    <xf numFmtId="0" fontId="28" fillId="0" borderId="0" xfId="0" applyFont="1" applyBorder="1" applyAlignment="1">
      <alignment vertical="center"/>
    </xf>
    <xf numFmtId="0" fontId="37" fillId="0" borderId="0" xfId="21" applyAlignment="1">
      <alignment vertical="center"/>
      <protection/>
    </xf>
    <xf numFmtId="0" fontId="37" fillId="0" borderId="25" xfId="21" applyFont="1" applyBorder="1" applyAlignment="1">
      <alignment vertical="center"/>
      <protection/>
    </xf>
    <xf numFmtId="49" fontId="37" fillId="0" borderId="26" xfId="21" applyNumberFormat="1" applyBorder="1" applyAlignment="1">
      <alignment vertical="center"/>
      <protection/>
    </xf>
    <xf numFmtId="0" fontId="37" fillId="6" borderId="25" xfId="21" applyFont="1" applyFill="1" applyBorder="1" applyAlignment="1">
      <alignment vertical="center"/>
      <protection/>
    </xf>
    <xf numFmtId="49" fontId="37" fillId="6" borderId="26" xfId="21" applyNumberFormat="1" applyFill="1" applyBorder="1" applyAlignment="1">
      <alignment vertical="center"/>
      <protection/>
    </xf>
    <xf numFmtId="0" fontId="37" fillId="0" borderId="27" xfId="21" applyBorder="1" applyAlignment="1">
      <alignment vertical="center"/>
      <protection/>
    </xf>
    <xf numFmtId="49" fontId="37" fillId="0" borderId="0" xfId="21" applyNumberFormat="1" applyBorder="1" applyAlignment="1">
      <alignment vertical="center"/>
      <protection/>
    </xf>
    <xf numFmtId="0" fontId="37" fillId="0" borderId="0" xfId="21" applyBorder="1" applyAlignment="1">
      <alignment horizontal="center" vertical="center"/>
      <protection/>
    </xf>
    <xf numFmtId="0" fontId="37" fillId="0" borderId="0" xfId="21" applyBorder="1" applyAlignment="1">
      <alignment vertical="center"/>
      <protection/>
    </xf>
    <xf numFmtId="0" fontId="37" fillId="0" borderId="28" xfId="21" applyBorder="1" applyAlignment="1">
      <alignment vertical="center"/>
      <protection/>
    </xf>
    <xf numFmtId="0" fontId="37" fillId="7" borderId="29" xfId="21" applyFill="1" applyBorder="1" applyAlignment="1">
      <alignment vertical="center"/>
      <protection/>
    </xf>
    <xf numFmtId="49" fontId="37" fillId="7" borderId="30" xfId="21" applyNumberFormat="1" applyFill="1" applyBorder="1" applyAlignment="1">
      <alignment vertical="center"/>
      <protection/>
    </xf>
    <xf numFmtId="0" fontId="37" fillId="7" borderId="30" xfId="21" applyFill="1" applyBorder="1" applyAlignment="1">
      <alignment horizontal="center" vertical="center"/>
      <protection/>
    </xf>
    <xf numFmtId="0" fontId="37" fillId="7" borderId="30" xfId="21" applyFill="1" applyBorder="1" applyAlignment="1">
      <alignment vertical="center"/>
      <protection/>
    </xf>
    <xf numFmtId="0" fontId="37" fillId="7" borderId="31" xfId="21" applyFill="1" applyBorder="1" applyAlignment="1">
      <alignment vertical="center"/>
      <protection/>
    </xf>
    <xf numFmtId="0" fontId="37" fillId="7" borderId="32" xfId="21" applyFill="1" applyBorder="1" applyAlignment="1">
      <alignment vertical="center"/>
      <protection/>
    </xf>
    <xf numFmtId="0" fontId="37" fillId="7" borderId="33" xfId="21" applyFill="1" applyBorder="1" applyAlignment="1">
      <alignment vertical="center" wrapText="1"/>
      <protection/>
    </xf>
    <xf numFmtId="0" fontId="37" fillId="7" borderId="30" xfId="21" applyFill="1" applyBorder="1" applyAlignment="1">
      <alignment vertical="center" wrapText="1"/>
      <protection/>
    </xf>
    <xf numFmtId="0" fontId="39" fillId="6" borderId="34" xfId="21" applyFont="1" applyFill="1" applyBorder="1" applyAlignment="1">
      <alignment vertical="center"/>
      <protection/>
    </xf>
    <xf numFmtId="49" fontId="39" fillId="6" borderId="35" xfId="21" applyNumberFormat="1" applyFont="1" applyFill="1" applyBorder="1" applyAlignment="1">
      <alignment vertical="center"/>
      <protection/>
    </xf>
    <xf numFmtId="49" fontId="39" fillId="6" borderId="36" xfId="21" applyNumberFormat="1" applyFont="1" applyFill="1" applyBorder="1" applyAlignment="1">
      <alignment vertical="center"/>
      <protection/>
    </xf>
    <xf numFmtId="0" fontId="39" fillId="6" borderId="36" xfId="21" applyFont="1" applyFill="1" applyBorder="1" applyAlignment="1">
      <alignment horizontal="center" vertical="center"/>
      <protection/>
    </xf>
    <xf numFmtId="166" fontId="39" fillId="6" borderId="36" xfId="21" applyNumberFormat="1" applyFont="1" applyFill="1" applyBorder="1" applyAlignment="1">
      <alignment vertical="center"/>
      <protection/>
    </xf>
    <xf numFmtId="4" fontId="39" fillId="6" borderId="36" xfId="21" applyNumberFormat="1" applyFont="1" applyFill="1" applyBorder="1" applyAlignment="1">
      <alignment vertical="center"/>
      <protection/>
    </xf>
    <xf numFmtId="4" fontId="39" fillId="6" borderId="37" xfId="21" applyNumberFormat="1" applyFont="1" applyFill="1" applyBorder="1" applyAlignment="1">
      <alignment vertical="center"/>
      <protection/>
    </xf>
    <xf numFmtId="4" fontId="37" fillId="6" borderId="38" xfId="21" applyNumberFormat="1" applyFill="1" applyBorder="1" applyAlignment="1">
      <alignment vertical="center"/>
      <protection/>
    </xf>
    <xf numFmtId="4" fontId="37" fillId="6" borderId="36" xfId="21" applyNumberFormat="1" applyFill="1" applyBorder="1" applyAlignment="1">
      <alignment vertical="center"/>
      <protection/>
    </xf>
    <xf numFmtId="4" fontId="37" fillId="6" borderId="35" xfId="21" applyNumberFormat="1" applyFill="1" applyBorder="1" applyAlignment="1">
      <alignment vertical="center"/>
      <protection/>
    </xf>
    <xf numFmtId="0" fontId="39" fillId="8" borderId="25" xfId="21" applyFont="1" applyFill="1" applyBorder="1" applyAlignment="1">
      <alignment horizontal="center" vertical="center"/>
      <protection/>
    </xf>
    <xf numFmtId="0" fontId="39" fillId="0" borderId="36" xfId="21" applyNumberFormat="1" applyFont="1" applyFill="1" applyBorder="1" applyAlignment="1">
      <alignment horizontal="center" vertical="center"/>
      <protection/>
    </xf>
    <xf numFmtId="0" fontId="39" fillId="0" borderId="36" xfId="21" applyNumberFormat="1" applyFont="1" applyFill="1" applyBorder="1" applyAlignment="1">
      <alignment horizontal="left" vertical="center" wrapText="1"/>
      <protection/>
    </xf>
    <xf numFmtId="0" fontId="39" fillId="0" borderId="36" xfId="21" applyFont="1" applyFill="1" applyBorder="1" applyAlignment="1">
      <alignment horizontal="center" vertical="center" shrinkToFit="1"/>
      <protection/>
    </xf>
    <xf numFmtId="166" fontId="39" fillId="0" borderId="36" xfId="21" applyNumberFormat="1" applyFont="1" applyFill="1" applyBorder="1" applyAlignment="1">
      <alignment vertical="center" shrinkToFit="1"/>
      <protection/>
    </xf>
    <xf numFmtId="4" fontId="39" fillId="0" borderId="37" xfId="21" applyNumberFormat="1" applyFont="1" applyFill="1" applyBorder="1" applyAlignment="1">
      <alignment vertical="center" shrinkToFit="1"/>
      <protection/>
    </xf>
    <xf numFmtId="4" fontId="40" fillId="9" borderId="39" xfId="21" applyNumberFormat="1" applyFont="1" applyFill="1" applyBorder="1" applyAlignment="1" applyProtection="1">
      <alignment vertical="center" shrinkToFit="1"/>
      <protection locked="0"/>
    </xf>
    <xf numFmtId="4" fontId="40" fillId="0" borderId="40" xfId="21" applyNumberFormat="1" applyFont="1" applyBorder="1" applyAlignment="1">
      <alignment vertical="center" shrinkToFit="1"/>
      <protection/>
    </xf>
    <xf numFmtId="4" fontId="40" fillId="9" borderId="40" xfId="21" applyNumberFormat="1" applyFont="1" applyFill="1" applyBorder="1" applyAlignment="1" applyProtection="1">
      <alignment vertical="center" shrinkToFit="1"/>
      <protection locked="0"/>
    </xf>
    <xf numFmtId="4" fontId="40" fillId="0" borderId="41" xfId="21" applyNumberFormat="1" applyFont="1" applyBorder="1" applyAlignment="1">
      <alignment vertical="center" shrinkToFit="1"/>
      <protection/>
    </xf>
    <xf numFmtId="0" fontId="40" fillId="0" borderId="0" xfId="21" applyFont="1" applyAlignment="1">
      <alignment vertical="center"/>
      <protection/>
    </xf>
    <xf numFmtId="4" fontId="39" fillId="0" borderId="35" xfId="21" applyNumberFormat="1" applyFont="1" applyFill="1" applyBorder="1" applyAlignment="1">
      <alignment vertical="center" shrinkToFit="1"/>
      <protection/>
    </xf>
    <xf numFmtId="0" fontId="41" fillId="0" borderId="36" xfId="21" applyFont="1" applyFill="1" applyBorder="1" applyAlignment="1" applyProtection="1">
      <alignment vertical="center" wrapText="1"/>
      <protection/>
    </xf>
    <xf numFmtId="49" fontId="41" fillId="0" borderId="36" xfId="21" applyNumberFormat="1" applyFont="1" applyFill="1" applyBorder="1" applyAlignment="1">
      <alignment horizontal="center" vertical="center" wrapText="1"/>
      <protection/>
    </xf>
    <xf numFmtId="0" fontId="39" fillId="6" borderId="42" xfId="21" applyFont="1" applyFill="1" applyBorder="1" applyAlignment="1">
      <alignment vertical="center"/>
      <protection/>
    </xf>
    <xf numFmtId="0" fontId="39" fillId="6" borderId="43" xfId="21" applyNumberFormat="1" applyFont="1" applyFill="1" applyBorder="1" applyAlignment="1">
      <alignment vertical="center"/>
      <protection/>
    </xf>
    <xf numFmtId="0" fontId="39" fillId="6" borderId="44" xfId="21" applyNumberFormat="1" applyFont="1" applyFill="1" applyBorder="1" applyAlignment="1">
      <alignment horizontal="left" vertical="center" wrapText="1"/>
      <protection/>
    </xf>
    <xf numFmtId="0" fontId="39" fillId="6" borderId="44" xfId="21" applyFont="1" applyFill="1" applyBorder="1" applyAlignment="1">
      <alignment horizontal="center" vertical="center" shrinkToFit="1"/>
      <protection/>
    </xf>
    <xf numFmtId="166" fontId="39" fillId="6" borderId="44" xfId="21" applyNumberFormat="1" applyFont="1" applyFill="1" applyBorder="1" applyAlignment="1">
      <alignment vertical="center" shrinkToFit="1"/>
      <protection/>
    </xf>
    <xf numFmtId="4" fontId="39" fillId="6" borderId="44" xfId="21" applyNumberFormat="1" applyFont="1" applyFill="1" applyBorder="1" applyAlignment="1">
      <alignment vertical="center" shrinkToFit="1"/>
      <protection/>
    </xf>
    <xf numFmtId="4" fontId="39" fillId="6" borderId="45" xfId="21" applyNumberFormat="1" applyFont="1" applyFill="1" applyBorder="1" applyAlignment="1">
      <alignment vertical="center" shrinkToFit="1"/>
      <protection/>
    </xf>
    <xf numFmtId="4" fontId="37" fillId="6" borderId="46" xfId="21" applyNumberFormat="1" applyFill="1" applyBorder="1" applyAlignment="1">
      <alignment vertical="center" shrinkToFit="1"/>
      <protection/>
    </xf>
    <xf numFmtId="4" fontId="37" fillId="6" borderId="44" xfId="21" applyNumberFormat="1" applyFill="1" applyBorder="1" applyAlignment="1">
      <alignment vertical="center" shrinkToFit="1"/>
      <protection/>
    </xf>
    <xf numFmtId="4" fontId="37" fillId="6" borderId="43" xfId="21" applyNumberFormat="1" applyFill="1" applyBorder="1" applyAlignment="1">
      <alignment vertical="center" shrinkToFit="1"/>
      <protection/>
    </xf>
    <xf numFmtId="0" fontId="37" fillId="0" borderId="0" xfId="21" applyFont="1" applyAlignment="1">
      <alignment vertical="center"/>
      <protection/>
    </xf>
    <xf numFmtId="0" fontId="39" fillId="0" borderId="25" xfId="21" applyFont="1" applyBorder="1" applyAlignment="1">
      <alignment horizontal="center" vertical="center"/>
      <protection/>
    </xf>
    <xf numFmtId="0" fontId="39" fillId="0" borderId="36" xfId="21" applyNumberFormat="1" applyFont="1" applyBorder="1" applyAlignment="1">
      <alignment horizontal="center" vertical="center"/>
      <protection/>
    </xf>
    <xf numFmtId="0" fontId="39" fillId="0" borderId="30" xfId="21" applyNumberFormat="1" applyFont="1" applyBorder="1" applyAlignment="1">
      <alignment horizontal="left" vertical="center" wrapText="1"/>
      <protection/>
    </xf>
    <xf numFmtId="0" fontId="39" fillId="0" borderId="30" xfId="21" applyFont="1" applyBorder="1" applyAlignment="1">
      <alignment horizontal="center" vertical="center" shrinkToFit="1"/>
      <protection/>
    </xf>
    <xf numFmtId="166" fontId="39" fillId="0" borderId="30" xfId="21" applyNumberFormat="1" applyFont="1" applyBorder="1" applyAlignment="1">
      <alignment vertical="center" shrinkToFit="1"/>
      <protection/>
    </xf>
    <xf numFmtId="4" fontId="39" fillId="0" borderId="32" xfId="21" applyNumberFormat="1" applyFont="1" applyBorder="1" applyAlignment="1">
      <alignment vertical="center" shrinkToFit="1"/>
      <protection/>
    </xf>
    <xf numFmtId="4" fontId="40" fillId="0" borderId="0" xfId="21" applyNumberFormat="1" applyFont="1" applyBorder="1" applyAlignment="1">
      <alignment vertical="center" shrinkToFit="1"/>
      <protection/>
    </xf>
    <xf numFmtId="0" fontId="39" fillId="0" borderId="30" xfId="21" applyNumberFormat="1" applyFont="1" applyFill="1" applyBorder="1" applyAlignment="1">
      <alignment horizontal="left" vertical="center" wrapText="1"/>
      <protection/>
    </xf>
    <xf numFmtId="0" fontId="39" fillId="0" borderId="30" xfId="21" applyFont="1" applyFill="1" applyBorder="1" applyAlignment="1">
      <alignment horizontal="center" vertical="center" shrinkToFit="1"/>
      <protection/>
    </xf>
    <xf numFmtId="166" fontId="39" fillId="0" borderId="30" xfId="21" applyNumberFormat="1" applyFont="1" applyFill="1" applyBorder="1" applyAlignment="1">
      <alignment vertical="center" shrinkToFit="1"/>
      <protection/>
    </xf>
    <xf numFmtId="4" fontId="39" fillId="0" borderId="36" xfId="21" applyNumberFormat="1" applyFont="1" applyFill="1" applyBorder="1" applyAlignment="1">
      <alignment vertical="center" shrinkToFit="1"/>
      <protection/>
    </xf>
    <xf numFmtId="166" fontId="39" fillId="0" borderId="33" xfId="21" applyNumberFormat="1" applyFont="1" applyFill="1" applyBorder="1" applyAlignment="1">
      <alignment vertical="center" shrinkToFit="1"/>
      <protection/>
    </xf>
    <xf numFmtId="0" fontId="41" fillId="0" borderId="30" xfId="21" applyFont="1" applyFill="1" applyBorder="1" applyAlignment="1" applyProtection="1">
      <alignment vertical="center" wrapText="1"/>
      <protection/>
    </xf>
    <xf numFmtId="49" fontId="41" fillId="0" borderId="30" xfId="21" applyNumberFormat="1" applyFont="1" applyFill="1" applyBorder="1" applyAlignment="1">
      <alignment horizontal="center" vertical="center" wrapText="1"/>
      <protection/>
    </xf>
    <xf numFmtId="166" fontId="39" fillId="0" borderId="33" xfId="21" applyNumberFormat="1" applyFont="1" applyBorder="1" applyAlignment="1">
      <alignment vertical="center" shrinkToFit="1"/>
      <protection/>
    </xf>
    <xf numFmtId="0" fontId="39" fillId="0" borderId="44" xfId="21" applyFont="1" applyFill="1" applyBorder="1" applyAlignment="1">
      <alignment horizontal="center" vertical="center" shrinkToFit="1"/>
      <protection/>
    </xf>
    <xf numFmtId="166" fontId="39" fillId="0" borderId="36" xfId="21" applyNumberFormat="1" applyFont="1" applyBorder="1" applyAlignment="1">
      <alignment vertical="center" shrinkToFit="1"/>
      <protection/>
    </xf>
    <xf numFmtId="4" fontId="39" fillId="0" borderId="37" xfId="21" applyNumberFormat="1" applyFont="1" applyBorder="1" applyAlignment="1">
      <alignment vertical="center" shrinkToFit="1"/>
      <protection/>
    </xf>
    <xf numFmtId="49" fontId="37" fillId="0" borderId="0" xfId="21" applyNumberFormat="1" applyBorder="1" applyAlignment="1">
      <alignment horizontal="left" vertical="center" wrapText="1"/>
      <protection/>
    </xf>
    <xf numFmtId="0" fontId="42" fillId="6" borderId="34" xfId="21" applyFont="1" applyFill="1" applyBorder="1" applyAlignment="1">
      <alignment vertical="center"/>
      <protection/>
    </xf>
    <xf numFmtId="49" fontId="42" fillId="6" borderId="26" xfId="21" applyNumberFormat="1" applyFont="1" applyFill="1" applyBorder="1" applyAlignment="1">
      <alignment vertical="center"/>
      <protection/>
    </xf>
    <xf numFmtId="49" fontId="42" fillId="6" borderId="26" xfId="21" applyNumberFormat="1" applyFont="1" applyFill="1" applyBorder="1" applyAlignment="1">
      <alignment horizontal="left" vertical="center" wrapText="1"/>
      <protection/>
    </xf>
    <xf numFmtId="0" fontId="42" fillId="6" borderId="26" xfId="21" applyFont="1" applyFill="1" applyBorder="1" applyAlignment="1">
      <alignment horizontal="center" vertical="center"/>
      <protection/>
    </xf>
    <xf numFmtId="0" fontId="42" fillId="6" borderId="26" xfId="21" applyFont="1" applyFill="1" applyBorder="1" applyAlignment="1">
      <alignment vertical="center"/>
      <protection/>
    </xf>
    <xf numFmtId="4" fontId="42" fillId="6" borderId="47" xfId="21" applyNumberFormat="1" applyFont="1" applyFill="1" applyBorder="1" applyAlignment="1">
      <alignment vertical="center"/>
      <protection/>
    </xf>
    <xf numFmtId="49" fontId="37" fillId="0" borderId="0" xfId="21" applyNumberFormat="1" applyAlignment="1">
      <alignment vertical="center"/>
      <protection/>
    </xf>
    <xf numFmtId="0" fontId="37" fillId="0" borderId="0" xfId="21" applyAlignment="1">
      <alignment horizontal="center" vertical="center"/>
      <protection/>
    </xf>
    <xf numFmtId="0" fontId="43" fillId="0" borderId="0" xfId="22" applyFont="1" applyBorder="1" applyAlignment="1">
      <alignment vertical="center"/>
      <protection/>
    </xf>
    <xf numFmtId="0" fontId="44" fillId="0" borderId="0" xfId="22" applyFont="1" applyBorder="1" applyAlignment="1">
      <alignment vertical="center"/>
      <protection/>
    </xf>
    <xf numFmtId="0" fontId="1" fillId="0" borderId="0" xfId="22">
      <alignment/>
      <protection/>
    </xf>
    <xf numFmtId="0" fontId="45" fillId="0" borderId="0" xfId="22" applyFont="1" applyBorder="1">
      <alignment/>
      <protection/>
    </xf>
    <xf numFmtId="0" fontId="46" fillId="0" borderId="0" xfId="22" applyFont="1">
      <alignment/>
      <protection/>
    </xf>
    <xf numFmtId="0" fontId="46" fillId="0" borderId="48" xfId="22" applyFont="1" applyBorder="1">
      <alignment/>
      <protection/>
    </xf>
    <xf numFmtId="0" fontId="1" fillId="0" borderId="49" xfId="22" applyBorder="1">
      <alignment/>
      <protection/>
    </xf>
    <xf numFmtId="0" fontId="1" fillId="0" borderId="50" xfId="22" applyBorder="1">
      <alignment/>
      <protection/>
    </xf>
    <xf numFmtId="0" fontId="1" fillId="0" borderId="51" xfId="22" applyBorder="1">
      <alignment/>
      <protection/>
    </xf>
    <xf numFmtId="168" fontId="1" fillId="0" borderId="48" xfId="22" applyNumberFormat="1" applyBorder="1">
      <alignment/>
      <protection/>
    </xf>
    <xf numFmtId="0" fontId="43" fillId="0" borderId="52" xfId="22" applyFont="1" applyBorder="1">
      <alignment/>
      <protection/>
    </xf>
    <xf numFmtId="0" fontId="43" fillId="0" borderId="53" xfId="22" applyFont="1" applyBorder="1">
      <alignment/>
      <protection/>
    </xf>
    <xf numFmtId="0" fontId="43" fillId="0" borderId="54" xfId="22" applyFont="1" applyBorder="1">
      <alignment/>
      <protection/>
    </xf>
    <xf numFmtId="0" fontId="43" fillId="0" borderId="55" xfId="22" applyFont="1" applyBorder="1">
      <alignment/>
      <protection/>
    </xf>
    <xf numFmtId="0" fontId="43" fillId="0" borderId="56" xfId="22" applyFont="1" applyBorder="1">
      <alignment/>
      <protection/>
    </xf>
    <xf numFmtId="0" fontId="43" fillId="0" borderId="57" xfId="22" applyFont="1" applyBorder="1">
      <alignment/>
      <protection/>
    </xf>
    <xf numFmtId="0" fontId="1" fillId="0" borderId="0" xfId="22" applyFont="1" applyFill="1" applyBorder="1" applyAlignment="1">
      <alignment vertical="center"/>
      <protection/>
    </xf>
    <xf numFmtId="0" fontId="1" fillId="0" borderId="0" xfId="22" applyFont="1" applyBorder="1" applyAlignment="1">
      <alignment vertical="center"/>
      <protection/>
    </xf>
    <xf numFmtId="1" fontId="1" fillId="0" borderId="0" xfId="22" applyNumberFormat="1" applyFont="1" applyFill="1" applyBorder="1" applyAlignment="1">
      <alignment vertical="center"/>
      <protection/>
    </xf>
    <xf numFmtId="0" fontId="1" fillId="0" borderId="0" xfId="22" applyFont="1" applyBorder="1" applyAlignment="1">
      <alignment horizontal="center" vertical="center"/>
      <protection/>
    </xf>
    <xf numFmtId="3" fontId="1" fillId="0" borderId="0" xfId="22" applyNumberFormat="1" applyFont="1" applyBorder="1" applyAlignment="1">
      <alignment vertical="center"/>
      <protection/>
    </xf>
    <xf numFmtId="0" fontId="1" fillId="0" borderId="0" xfId="22" applyBorder="1" applyAlignment="1">
      <alignment vertical="center"/>
      <protection/>
    </xf>
    <xf numFmtId="0" fontId="1" fillId="0" borderId="0" xfId="22" applyBorder="1">
      <alignment/>
      <protection/>
    </xf>
    <xf numFmtId="1" fontId="44" fillId="0" borderId="0" xfId="22" applyNumberFormat="1" applyFont="1" applyFill="1" applyBorder="1" applyAlignment="1">
      <alignment vertical="center"/>
      <protection/>
    </xf>
    <xf numFmtId="0" fontId="44" fillId="0" borderId="0" xfId="22" applyFont="1" applyBorder="1" applyAlignment="1">
      <alignment horizontal="center" vertical="center"/>
      <protection/>
    </xf>
    <xf numFmtId="3" fontId="44" fillId="0" borderId="0" xfId="22" applyNumberFormat="1" applyFont="1" applyBorder="1" applyAlignment="1">
      <alignment vertical="center"/>
      <protection/>
    </xf>
    <xf numFmtId="49" fontId="40" fillId="0" borderId="58" xfId="22" applyNumberFormat="1" applyFont="1" applyFill="1" applyBorder="1" applyAlignment="1">
      <alignment horizontal="left" vertical="center"/>
      <protection/>
    </xf>
    <xf numFmtId="14" fontId="1" fillId="0" borderId="59" xfId="22" applyNumberFormat="1" applyFont="1" applyBorder="1" applyAlignment="1">
      <alignment vertical="center"/>
      <protection/>
    </xf>
    <xf numFmtId="1" fontId="1" fillId="0" borderId="59" xfId="22" applyNumberFormat="1" applyFont="1" applyFill="1" applyBorder="1" applyAlignment="1">
      <alignment vertical="center"/>
      <protection/>
    </xf>
    <xf numFmtId="14" fontId="1" fillId="0" borderId="59" xfId="22" applyNumberFormat="1" applyFont="1" applyBorder="1" applyAlignment="1">
      <alignment vertical="center"/>
      <protection/>
    </xf>
    <xf numFmtId="0" fontId="1" fillId="0" borderId="59" xfId="22" applyFont="1" applyBorder="1" applyAlignment="1">
      <alignment horizontal="center" vertical="center"/>
      <protection/>
    </xf>
    <xf numFmtId="3" fontId="1" fillId="0" borderId="59" xfId="22" applyNumberFormat="1" applyFont="1" applyBorder="1" applyAlignment="1">
      <alignment vertical="center"/>
      <protection/>
    </xf>
    <xf numFmtId="49" fontId="1" fillId="0" borderId="60" xfId="22" applyNumberFormat="1" applyFill="1" applyBorder="1" applyAlignment="1">
      <alignment horizontal="right"/>
      <protection/>
    </xf>
    <xf numFmtId="0" fontId="1" fillId="0" borderId="36" xfId="22" applyFont="1" applyBorder="1" applyAlignment="1">
      <alignment vertical="center"/>
      <protection/>
    </xf>
    <xf numFmtId="1" fontId="1" fillId="0" borderId="36" xfId="22" applyNumberFormat="1" applyFont="1" applyFill="1" applyBorder="1" applyAlignment="1">
      <alignment vertical="center"/>
      <protection/>
    </xf>
    <xf numFmtId="0" fontId="1" fillId="0" borderId="36" xfId="22" applyFont="1" applyBorder="1" applyAlignment="1">
      <alignment vertical="center"/>
      <protection/>
    </xf>
    <xf numFmtId="0" fontId="1" fillId="0" borderId="36" xfId="22" applyFont="1" applyBorder="1" applyAlignment="1">
      <alignment horizontal="center" vertical="center"/>
      <protection/>
    </xf>
    <xf numFmtId="3" fontId="1" fillId="0" borderId="36" xfId="22" applyNumberFormat="1" applyFont="1" applyBorder="1" applyAlignment="1">
      <alignment vertical="center"/>
      <protection/>
    </xf>
    <xf numFmtId="14" fontId="1" fillId="0" borderId="37" xfId="22" applyNumberFormat="1" applyFill="1" applyBorder="1" applyAlignment="1">
      <alignment horizontal="right" vertical="center"/>
      <protection/>
    </xf>
    <xf numFmtId="0" fontId="48" fillId="0" borderId="25" xfId="22" applyFont="1" applyFill="1" applyBorder="1" applyAlignment="1">
      <alignment horizontal="center" vertical="center"/>
      <protection/>
    </xf>
    <xf numFmtId="0" fontId="48" fillId="0" borderId="36" xfId="22" applyFont="1" applyBorder="1" applyAlignment="1">
      <alignment horizontal="center" vertical="center"/>
      <protection/>
    </xf>
    <xf numFmtId="1" fontId="48" fillId="0" borderId="36" xfId="22" applyNumberFormat="1" applyFont="1" applyFill="1" applyBorder="1" applyAlignment="1">
      <alignment horizontal="center" vertical="center"/>
      <protection/>
    </xf>
    <xf numFmtId="3" fontId="48" fillId="0" borderId="36" xfId="22" applyNumberFormat="1" applyFont="1" applyBorder="1" applyAlignment="1">
      <alignment horizontal="center" vertical="center" wrapText="1"/>
      <protection/>
    </xf>
    <xf numFmtId="3" fontId="48" fillId="0" borderId="37" xfId="22" applyNumberFormat="1" applyFont="1" applyBorder="1" applyAlignment="1">
      <alignment horizontal="center" vertical="center" wrapText="1"/>
      <protection/>
    </xf>
    <xf numFmtId="0" fontId="49" fillId="0" borderId="0" xfId="22" applyFont="1" applyBorder="1" applyAlignment="1">
      <alignment horizontal="center" vertical="center"/>
      <protection/>
    </xf>
    <xf numFmtId="0" fontId="49" fillId="0" borderId="0" xfId="22" applyFont="1" applyBorder="1" applyAlignment="1">
      <alignment horizontal="center"/>
      <protection/>
    </xf>
    <xf numFmtId="0" fontId="50" fillId="0" borderId="25" xfId="22" applyFont="1" applyFill="1" applyBorder="1" applyAlignment="1">
      <alignment horizontal="center" vertical="center"/>
      <protection/>
    </xf>
    <xf numFmtId="0" fontId="50" fillId="0" borderId="36" xfId="22" applyFont="1" applyFill="1" applyBorder="1" applyAlignment="1">
      <alignment vertical="center"/>
      <protection/>
    </xf>
    <xf numFmtId="1" fontId="48" fillId="0" borderId="36" xfId="22" applyNumberFormat="1" applyFont="1" applyFill="1" applyBorder="1" applyAlignment="1">
      <alignment vertical="center"/>
      <protection/>
    </xf>
    <xf numFmtId="0" fontId="48" fillId="0" borderId="36" xfId="22" applyFont="1" applyFill="1" applyBorder="1" applyAlignment="1">
      <alignment vertical="center"/>
      <protection/>
    </xf>
    <xf numFmtId="0" fontId="48" fillId="0" borderId="36" xfId="22" applyFont="1" applyFill="1" applyBorder="1" applyAlignment="1">
      <alignment horizontal="center" vertical="center"/>
      <protection/>
    </xf>
    <xf numFmtId="3" fontId="48" fillId="0" borderId="36" xfId="22" applyNumberFormat="1" applyFont="1" applyFill="1" applyBorder="1" applyAlignment="1">
      <alignment vertical="center"/>
      <protection/>
    </xf>
    <xf numFmtId="3" fontId="48" fillId="0" borderId="37" xfId="22" applyNumberFormat="1" applyFont="1" applyBorder="1" applyAlignment="1">
      <alignment vertical="center"/>
      <protection/>
    </xf>
    <xf numFmtId="49" fontId="44" fillId="0" borderId="25" xfId="22" applyNumberFormat="1" applyFont="1" applyFill="1" applyBorder="1" applyAlignment="1">
      <alignment horizontal="left" vertical="center"/>
      <protection/>
    </xf>
    <xf numFmtId="0" fontId="44" fillId="0" borderId="36" xfId="22" applyNumberFormat="1" applyFont="1" applyFill="1" applyBorder="1" applyAlignment="1">
      <alignment wrapText="1"/>
      <protection/>
    </xf>
    <xf numFmtId="2" fontId="1" fillId="0" borderId="36" xfId="22" applyNumberFormat="1" applyFont="1" applyFill="1" applyBorder="1" applyAlignment="1">
      <alignment horizontal="right" vertical="center"/>
      <protection/>
    </xf>
    <xf numFmtId="49" fontId="1" fillId="0" borderId="36" xfId="22" applyNumberFormat="1" applyFont="1" applyFill="1" applyBorder="1" applyAlignment="1">
      <alignment horizontal="center" vertical="center"/>
      <protection/>
    </xf>
    <xf numFmtId="0" fontId="44" fillId="0" borderId="36" xfId="22" applyFont="1" applyFill="1" applyBorder="1" applyAlignment="1">
      <alignment horizontal="center" vertical="center"/>
      <protection/>
    </xf>
    <xf numFmtId="4" fontId="44" fillId="0" borderId="37" xfId="22" applyNumberFormat="1" applyFont="1" applyBorder="1" applyAlignment="1">
      <alignment vertical="center"/>
      <protection/>
    </xf>
    <xf numFmtId="0" fontId="44" fillId="0" borderId="36" xfId="22" applyFont="1" applyFill="1" applyBorder="1" applyAlignment="1">
      <alignment/>
      <protection/>
    </xf>
    <xf numFmtId="4" fontId="44" fillId="0" borderId="36" xfId="22" applyNumberFormat="1" applyFont="1" applyFill="1" applyBorder="1" applyAlignment="1">
      <alignment vertical="center"/>
      <protection/>
    </xf>
    <xf numFmtId="0" fontId="50" fillId="0" borderId="36" xfId="22" applyFont="1" applyFill="1" applyBorder="1" applyAlignment="1">
      <alignment vertical="center" wrapText="1"/>
      <protection/>
    </xf>
    <xf numFmtId="1" fontId="51" fillId="0" borderId="36" xfId="22" applyNumberFormat="1" applyFont="1" applyFill="1" applyBorder="1" applyAlignment="1">
      <alignment vertical="center"/>
      <protection/>
    </xf>
    <xf numFmtId="0" fontId="51" fillId="0" borderId="36" xfId="22" applyFont="1" applyFill="1" applyBorder="1" applyAlignment="1">
      <alignment vertical="center"/>
      <protection/>
    </xf>
    <xf numFmtId="0" fontId="51" fillId="0" borderId="36" xfId="22" applyFont="1" applyFill="1" applyBorder="1" applyAlignment="1">
      <alignment horizontal="center" vertical="center"/>
      <protection/>
    </xf>
    <xf numFmtId="4" fontId="51" fillId="0" borderId="36" xfId="22" applyNumberFormat="1" applyFont="1" applyFill="1" applyBorder="1" applyAlignment="1">
      <alignment vertical="center"/>
      <protection/>
    </xf>
    <xf numFmtId="4" fontId="51" fillId="0" borderId="37" xfId="22" applyNumberFormat="1" applyFont="1" applyBorder="1" applyAlignment="1">
      <alignment vertical="center"/>
      <protection/>
    </xf>
    <xf numFmtId="0" fontId="44" fillId="0" borderId="36" xfId="22" applyFont="1" applyFill="1" applyBorder="1" applyAlignment="1">
      <alignment wrapText="1"/>
      <protection/>
    </xf>
    <xf numFmtId="169" fontId="1" fillId="0" borderId="36" xfId="22" applyNumberFormat="1" applyFont="1" applyFill="1" applyBorder="1" applyAlignment="1">
      <alignment horizontal="center" vertical="center"/>
      <protection/>
    </xf>
    <xf numFmtId="0" fontId="1" fillId="0" borderId="36" xfId="24" applyFont="1" applyFill="1" applyBorder="1" applyAlignment="1">
      <alignment horizontal="left" vertical="center" wrapText="1"/>
      <protection/>
    </xf>
    <xf numFmtId="0" fontId="1" fillId="0" borderId="25" xfId="22" applyFont="1" applyFill="1" applyBorder="1" applyAlignment="1">
      <alignment vertical="center"/>
      <protection/>
    </xf>
    <xf numFmtId="0" fontId="53" fillId="0" borderId="36" xfId="22" applyFont="1" applyFill="1" applyBorder="1" applyAlignment="1">
      <alignment vertical="center"/>
      <protection/>
    </xf>
    <xf numFmtId="0" fontId="1" fillId="0" borderId="36" xfId="22" applyFont="1" applyFill="1" applyBorder="1" applyAlignment="1">
      <alignment vertical="center"/>
      <protection/>
    </xf>
    <xf numFmtId="0" fontId="1" fillId="0" borderId="36" xfId="22" applyFont="1" applyFill="1" applyBorder="1" applyAlignment="1">
      <alignment horizontal="center" vertical="center"/>
      <protection/>
    </xf>
    <xf numFmtId="4" fontId="1" fillId="0" borderId="36" xfId="22" applyNumberFormat="1" applyFont="1" applyFill="1" applyBorder="1" applyAlignment="1">
      <alignment vertical="center"/>
      <protection/>
    </xf>
    <xf numFmtId="4" fontId="1" fillId="0" borderId="37" xfId="22" applyNumberFormat="1" applyFont="1" applyFill="1" applyBorder="1" applyAlignment="1">
      <alignment vertical="center"/>
      <protection/>
    </xf>
    <xf numFmtId="0" fontId="46" fillId="0" borderId="25" xfId="22" applyFont="1" applyFill="1" applyBorder="1" applyAlignment="1">
      <alignment horizontal="center"/>
      <protection/>
    </xf>
    <xf numFmtId="0" fontId="46" fillId="0" borderId="36" xfId="22" applyFont="1" applyFill="1" applyBorder="1" applyAlignment="1">
      <alignment vertical="center"/>
      <protection/>
    </xf>
    <xf numFmtId="1" fontId="46" fillId="0" borderId="36" xfId="22" applyNumberFormat="1" applyFont="1" applyFill="1" applyBorder="1" applyAlignment="1">
      <alignment vertical="center"/>
      <protection/>
    </xf>
    <xf numFmtId="0" fontId="46" fillId="0" borderId="36" xfId="22" applyFont="1" applyFill="1" applyBorder="1" applyAlignment="1">
      <alignment horizontal="center" vertical="center"/>
      <protection/>
    </xf>
    <xf numFmtId="4" fontId="46" fillId="0" borderId="36" xfId="22" applyNumberFormat="1" applyFont="1" applyFill="1" applyBorder="1" applyAlignment="1">
      <alignment vertical="center"/>
      <protection/>
    </xf>
    <xf numFmtId="4" fontId="46" fillId="0" borderId="37" xfId="22" applyNumberFormat="1" applyFont="1" applyFill="1" applyBorder="1" applyAlignment="1">
      <alignment vertical="center"/>
      <protection/>
    </xf>
    <xf numFmtId="0" fontId="46" fillId="0" borderId="29" xfId="22" applyFont="1" applyFill="1" applyBorder="1" applyAlignment="1">
      <alignment vertical="center"/>
      <protection/>
    </xf>
    <xf numFmtId="0" fontId="46" fillId="0" borderId="30" xfId="22" applyFont="1" applyFill="1" applyBorder="1" applyAlignment="1">
      <alignment vertical="center"/>
      <protection/>
    </xf>
    <xf numFmtId="1" fontId="46" fillId="0" borderId="30" xfId="22" applyNumberFormat="1" applyFont="1" applyFill="1" applyBorder="1" applyAlignment="1">
      <alignment vertical="center"/>
      <protection/>
    </xf>
    <xf numFmtId="0" fontId="46" fillId="0" borderId="30" xfId="22" applyFont="1" applyFill="1" applyBorder="1" applyAlignment="1">
      <alignment horizontal="center" vertical="center"/>
      <protection/>
    </xf>
    <xf numFmtId="4" fontId="46" fillId="0" borderId="30" xfId="22" applyNumberFormat="1" applyFont="1" applyFill="1" applyBorder="1" applyAlignment="1">
      <alignment vertical="center"/>
      <protection/>
    </xf>
    <xf numFmtId="4" fontId="46" fillId="0" borderId="32" xfId="22" applyNumberFormat="1" applyFont="1" applyFill="1" applyBorder="1" applyAlignment="1">
      <alignment vertical="center"/>
      <protection/>
    </xf>
    <xf numFmtId="0" fontId="1" fillId="0" borderId="61" xfId="22" applyFont="1" applyFill="1" applyBorder="1" applyAlignment="1">
      <alignment vertical="center"/>
      <protection/>
    </xf>
    <xf numFmtId="0" fontId="54" fillId="0" borderId="62" xfId="22" applyFont="1" applyFill="1" applyBorder="1" applyAlignment="1">
      <alignment vertical="center" wrapText="1"/>
      <protection/>
    </xf>
    <xf numFmtId="1" fontId="55" fillId="0" borderId="62" xfId="22" applyNumberFormat="1" applyFont="1" applyFill="1" applyBorder="1" applyAlignment="1">
      <alignment vertical="center"/>
      <protection/>
    </xf>
    <xf numFmtId="0" fontId="55" fillId="0" borderId="62" xfId="22" applyFont="1" applyFill="1" applyBorder="1" applyAlignment="1">
      <alignment vertical="center"/>
      <protection/>
    </xf>
    <xf numFmtId="0" fontId="55" fillId="0" borderId="63" xfId="22" applyFont="1" applyFill="1" applyBorder="1" applyAlignment="1">
      <alignment horizontal="center" vertical="center"/>
      <protection/>
    </xf>
    <xf numFmtId="0" fontId="1" fillId="0" borderId="0" xfId="22" applyFont="1" applyFill="1" applyBorder="1">
      <alignment/>
      <protection/>
    </xf>
    <xf numFmtId="1" fontId="1" fillId="0" borderId="0" xfId="22" applyNumberFormat="1" applyFont="1" applyFill="1" applyBorder="1">
      <alignment/>
      <protection/>
    </xf>
    <xf numFmtId="0" fontId="1" fillId="0" borderId="0" xfId="22" applyFont="1" applyBorder="1">
      <alignment/>
      <protection/>
    </xf>
    <xf numFmtId="0" fontId="1" fillId="0" borderId="0" xfId="22" applyFont="1" applyBorder="1" applyAlignment="1">
      <alignment horizontal="center"/>
      <protection/>
    </xf>
    <xf numFmtId="3" fontId="1" fillId="0" borderId="0" xfId="22" applyNumberFormat="1" applyFont="1" applyBorder="1" applyAlignment="1">
      <alignment vertical="top"/>
      <protection/>
    </xf>
    <xf numFmtId="3" fontId="1" fillId="0" borderId="0" xfId="22" applyNumberFormat="1" applyFont="1" applyBorder="1" applyAlignment="1">
      <alignment/>
      <protection/>
    </xf>
    <xf numFmtId="4" fontId="39" fillId="3" borderId="30" xfId="21" applyNumberFormat="1" applyFont="1" applyFill="1" applyBorder="1" applyAlignment="1" applyProtection="1">
      <alignment vertical="center" shrinkToFit="1"/>
      <protection locked="0"/>
    </xf>
    <xf numFmtId="4" fontId="39" fillId="3" borderId="36" xfId="21" applyNumberFormat="1" applyFont="1" applyFill="1" applyBorder="1" applyAlignment="1" applyProtection="1">
      <alignment vertical="center" shrinkToFit="1"/>
      <protection locked="0"/>
    </xf>
    <xf numFmtId="0" fontId="1" fillId="0" borderId="0" xfId="25" applyFill="1" applyProtection="1">
      <alignment/>
      <protection/>
    </xf>
    <xf numFmtId="0" fontId="46" fillId="0" borderId="0" xfId="25" applyFont="1" applyFill="1" applyProtection="1">
      <alignment/>
      <protection/>
    </xf>
    <xf numFmtId="0" fontId="57" fillId="0" borderId="64" xfId="25" applyFont="1" applyFill="1" applyBorder="1" applyAlignment="1" applyProtection="1">
      <alignment horizontal="center" vertical="center"/>
      <protection/>
    </xf>
    <xf numFmtId="0" fontId="57" fillId="0" borderId="0" xfId="25" applyFont="1" applyFill="1" applyBorder="1" applyAlignment="1" applyProtection="1">
      <alignment horizontal="center" vertical="center"/>
      <protection/>
    </xf>
    <xf numFmtId="0" fontId="57" fillId="0" borderId="28" xfId="25" applyFont="1" applyFill="1" applyBorder="1" applyAlignment="1" applyProtection="1">
      <alignment horizontal="center" vertical="center"/>
      <protection/>
    </xf>
    <xf numFmtId="0" fontId="55" fillId="0" borderId="65" xfId="25" applyFont="1" applyFill="1" applyBorder="1" applyAlignment="1" applyProtection="1">
      <alignment vertical="center"/>
      <protection/>
    </xf>
    <xf numFmtId="0" fontId="55" fillId="0" borderId="66" xfId="25" applyFont="1" applyFill="1" applyBorder="1" applyAlignment="1" applyProtection="1">
      <alignment horizontal="center" vertical="center"/>
      <protection/>
    </xf>
    <xf numFmtId="0" fontId="55" fillId="0" borderId="56" xfId="25" applyFont="1" applyFill="1" applyBorder="1" applyAlignment="1" applyProtection="1">
      <alignment horizontal="center" vertical="center"/>
      <protection/>
    </xf>
    <xf numFmtId="0" fontId="55" fillId="0" borderId="57" xfId="25" applyFont="1" applyFill="1" applyBorder="1" applyAlignment="1" applyProtection="1">
      <alignment horizontal="center" vertical="center"/>
      <protection/>
    </xf>
    <xf numFmtId="0" fontId="55" fillId="0" borderId="65" xfId="25" applyFont="1" applyFill="1" applyBorder="1" applyAlignment="1" applyProtection="1">
      <alignment horizontal="center" vertical="center"/>
      <protection/>
    </xf>
    <xf numFmtId="0" fontId="1" fillId="0" borderId="0" xfId="25" applyFill="1" applyAlignment="1" applyProtection="1">
      <alignment vertical="center"/>
      <protection/>
    </xf>
    <xf numFmtId="0" fontId="55" fillId="0" borderId="67" xfId="25" applyFont="1" applyFill="1" applyBorder="1" applyAlignment="1" applyProtection="1">
      <alignment vertical="center"/>
      <protection/>
    </xf>
    <xf numFmtId="0" fontId="55" fillId="0" borderId="68" xfId="25" applyFont="1" applyFill="1" applyBorder="1" applyAlignment="1" applyProtection="1">
      <alignment vertical="center"/>
      <protection/>
    </xf>
    <xf numFmtId="0" fontId="54" fillId="0" borderId="65" xfId="25" applyFont="1" applyFill="1" applyBorder="1" applyAlignment="1" applyProtection="1">
      <alignment vertical="center"/>
      <protection/>
    </xf>
    <xf numFmtId="0" fontId="54" fillId="0" borderId="67" xfId="25" applyFont="1" applyFill="1" applyBorder="1" applyAlignment="1" applyProtection="1">
      <alignment vertical="center"/>
      <protection/>
    </xf>
    <xf numFmtId="0" fontId="55" fillId="0" borderId="66" xfId="25" applyFont="1" applyFill="1" applyBorder="1" applyAlignment="1" applyProtection="1">
      <alignment vertical="center"/>
      <protection/>
    </xf>
    <xf numFmtId="169" fontId="55" fillId="0" borderId="69" xfId="25" applyNumberFormat="1" applyFont="1" applyFill="1" applyBorder="1" applyAlignment="1" applyProtection="1">
      <alignment vertical="center"/>
      <protection/>
    </xf>
    <xf numFmtId="169" fontId="55" fillId="0" borderId="57" xfId="25" applyNumberFormat="1" applyFont="1" applyFill="1" applyBorder="1" applyAlignment="1" applyProtection="1">
      <alignment vertical="center"/>
      <protection/>
    </xf>
    <xf numFmtId="0" fontId="55" fillId="0" borderId="64" xfId="25" applyFont="1" applyFill="1" applyBorder="1" applyAlignment="1" applyProtection="1">
      <alignment vertical="center"/>
      <protection/>
    </xf>
    <xf numFmtId="0" fontId="55" fillId="0" borderId="0" xfId="25" applyFont="1" applyFill="1" applyBorder="1" applyAlignment="1" applyProtection="1">
      <alignment vertical="center"/>
      <protection/>
    </xf>
    <xf numFmtId="169" fontId="55" fillId="0" borderId="28" xfId="25" applyNumberFormat="1" applyFont="1" applyFill="1" applyBorder="1" applyAlignment="1" applyProtection="1">
      <alignment vertical="center"/>
      <protection/>
    </xf>
    <xf numFmtId="0" fontId="54" fillId="0" borderId="0" xfId="25" applyFont="1" applyFill="1" applyBorder="1" applyAlignment="1" applyProtection="1">
      <alignment vertical="center"/>
      <protection/>
    </xf>
    <xf numFmtId="169" fontId="54" fillId="0" borderId="28" xfId="25" applyNumberFormat="1" applyFont="1" applyFill="1" applyBorder="1" applyAlignment="1" applyProtection="1">
      <alignment vertical="center"/>
      <protection/>
    </xf>
    <xf numFmtId="0" fontId="54" fillId="0" borderId="66" xfId="25" applyFont="1" applyFill="1" applyBorder="1" applyAlignment="1" applyProtection="1">
      <alignment vertical="center"/>
      <protection/>
    </xf>
    <xf numFmtId="0" fontId="54" fillId="0" borderId="56" xfId="25" applyFont="1" applyFill="1" applyBorder="1" applyAlignment="1" applyProtection="1">
      <alignment vertical="center"/>
      <protection/>
    </xf>
    <xf numFmtId="169" fontId="54" fillId="0" borderId="57" xfId="25" applyNumberFormat="1" applyFont="1" applyFill="1" applyBorder="1" applyAlignment="1" applyProtection="1">
      <alignment vertical="center"/>
      <protection/>
    </xf>
    <xf numFmtId="0" fontId="46" fillId="0" borderId="0" xfId="25" applyFont="1" applyAlignment="1">
      <alignment wrapText="1"/>
      <protection/>
    </xf>
    <xf numFmtId="0" fontId="1" fillId="0" borderId="0" xfId="25">
      <alignment/>
      <protection/>
    </xf>
    <xf numFmtId="0" fontId="1" fillId="0" borderId="0" xfId="25" applyFont="1" applyAlignment="1">
      <alignment wrapText="1"/>
      <protection/>
    </xf>
    <xf numFmtId="0" fontId="1" fillId="0" borderId="0" xfId="25" applyFont="1" applyAlignment="1">
      <alignment horizontal="justify" wrapText="1"/>
      <protection/>
    </xf>
    <xf numFmtId="0" fontId="46" fillId="0" borderId="0" xfId="25" applyFont="1" applyAlignment="1">
      <alignment horizontal="justify" wrapText="1"/>
      <protection/>
    </xf>
    <xf numFmtId="0" fontId="1" fillId="0" borderId="0" xfId="25" applyAlignment="1">
      <alignment wrapText="1"/>
      <protection/>
    </xf>
    <xf numFmtId="0" fontId="37" fillId="10" borderId="27" xfId="26" applyFont="1" applyFill="1" applyBorder="1" applyProtection="1">
      <alignment/>
      <protection/>
    </xf>
    <xf numFmtId="0" fontId="37" fillId="10" borderId="0" xfId="26" applyFill="1" applyProtection="1">
      <alignment/>
      <protection/>
    </xf>
    <xf numFmtId="0" fontId="1" fillId="10" borderId="0" xfId="25" applyFont="1" applyFill="1" applyProtection="1">
      <alignment/>
      <protection/>
    </xf>
    <xf numFmtId="49" fontId="60" fillId="10" borderId="27" xfId="26" applyNumberFormat="1" applyFont="1" applyFill="1" applyBorder="1" applyProtection="1">
      <alignment/>
      <protection/>
    </xf>
    <xf numFmtId="0" fontId="37" fillId="10" borderId="0" xfId="26" applyFill="1" applyBorder="1" applyAlignment="1" applyProtection="1">
      <alignment horizontal="right"/>
      <protection/>
    </xf>
    <xf numFmtId="0" fontId="60" fillId="10" borderId="0" xfId="26" applyNumberFormat="1" applyFont="1" applyFill="1" applyAlignment="1" applyProtection="1">
      <alignment horizontal="right"/>
      <protection/>
    </xf>
    <xf numFmtId="170" fontId="1" fillId="0" borderId="0" xfId="25" applyNumberFormat="1" applyFont="1" applyProtection="1">
      <alignment/>
      <protection locked="0"/>
    </xf>
    <xf numFmtId="0" fontId="1" fillId="0" borderId="0" xfId="25" applyFont="1" applyProtection="1">
      <alignment/>
      <protection locked="0"/>
    </xf>
    <xf numFmtId="49" fontId="60" fillId="0" borderId="27" xfId="26" applyNumberFormat="1" applyFont="1" applyFill="1" applyBorder="1" applyAlignment="1" applyProtection="1">
      <alignment horizontal="left"/>
      <protection locked="0"/>
    </xf>
    <xf numFmtId="0" fontId="37" fillId="0" borderId="0" xfId="26" applyFont="1" applyBorder="1" applyAlignment="1" applyProtection="1">
      <alignment horizontal="right"/>
      <protection locked="0"/>
    </xf>
    <xf numFmtId="0" fontId="37" fillId="0" borderId="0" xfId="26" applyProtection="1">
      <alignment/>
      <protection locked="0"/>
    </xf>
    <xf numFmtId="0" fontId="37" fillId="0" borderId="0" xfId="26" applyFont="1" applyFill="1" applyProtection="1">
      <alignment/>
      <protection locked="0"/>
    </xf>
    <xf numFmtId="0" fontId="61" fillId="0" borderId="0" xfId="26" applyNumberFormat="1" applyFont="1" applyFill="1" applyAlignment="1" applyProtection="1">
      <alignment horizontal="left"/>
      <protection/>
    </xf>
    <xf numFmtId="170" fontId="46" fillId="10" borderId="0" xfId="25" applyNumberFormat="1" applyFont="1" applyFill="1" applyProtection="1">
      <alignment/>
      <protection/>
    </xf>
    <xf numFmtId="49" fontId="61" fillId="10" borderId="0" xfId="26" applyNumberFormat="1" applyFont="1" applyFill="1" applyAlignment="1" applyProtection="1">
      <alignment horizontal="left"/>
      <protection/>
    </xf>
    <xf numFmtId="0" fontId="37" fillId="0" borderId="27" xfId="26" applyFont="1" applyFill="1" applyBorder="1" applyProtection="1">
      <alignment/>
      <protection locked="0"/>
    </xf>
    <xf numFmtId="0" fontId="39" fillId="10" borderId="27" xfId="26" applyFont="1" applyFill="1" applyBorder="1" applyProtection="1">
      <alignment/>
      <protection/>
    </xf>
    <xf numFmtId="0" fontId="37" fillId="10" borderId="0" xfId="26" applyFont="1" applyFill="1" applyProtection="1">
      <alignment/>
      <protection/>
    </xf>
    <xf numFmtId="0" fontId="37" fillId="10" borderId="0" xfId="26" applyFill="1" applyAlignment="1" applyProtection="1">
      <alignment/>
      <protection/>
    </xf>
    <xf numFmtId="4" fontId="1" fillId="10" borderId="0" xfId="25" applyNumberFormat="1" applyFont="1" applyFill="1" applyProtection="1">
      <alignment/>
      <protection locked="0"/>
    </xf>
    <xf numFmtId="4" fontId="1" fillId="0" borderId="0" xfId="25" applyNumberFormat="1" applyFont="1" applyProtection="1">
      <alignment/>
      <protection locked="0"/>
    </xf>
    <xf numFmtId="4" fontId="1" fillId="10" borderId="70" xfId="25" applyNumberFormat="1" applyFont="1" applyFill="1" applyBorder="1" applyAlignment="1" applyProtection="1">
      <alignment horizontal="center"/>
      <protection/>
    </xf>
    <xf numFmtId="4" fontId="1" fillId="10" borderId="71" xfId="25" applyNumberFormat="1" applyFont="1" applyFill="1" applyBorder="1" applyAlignment="1" applyProtection="1">
      <alignment horizontal="center" vertical="center" wrapText="1"/>
      <protection/>
    </xf>
    <xf numFmtId="4" fontId="1" fillId="10" borderId="72" xfId="25" applyNumberFormat="1" applyFont="1" applyFill="1" applyBorder="1" applyAlignment="1" applyProtection="1">
      <alignment horizontal="center" vertical="center" wrapText="1"/>
      <protection/>
    </xf>
    <xf numFmtId="0" fontId="46" fillId="0" borderId="73" xfId="25" applyFont="1" applyFill="1" applyBorder="1" applyAlignment="1">
      <alignment/>
      <protection/>
    </xf>
    <xf numFmtId="0" fontId="63" fillId="0" borderId="73" xfId="25" applyFont="1" applyFill="1" applyBorder="1" applyAlignment="1">
      <alignment wrapText="1"/>
      <protection/>
    </xf>
    <xf numFmtId="0" fontId="46" fillId="0" borderId="74" xfId="25" applyFont="1" applyFill="1" applyBorder="1" applyAlignment="1">
      <alignment/>
      <protection/>
    </xf>
    <xf numFmtId="170" fontId="62" fillId="0" borderId="54" xfId="25" applyNumberFormat="1" applyFont="1" applyBorder="1" applyProtection="1">
      <alignment/>
      <protection locked="0"/>
    </xf>
    <xf numFmtId="0" fontId="46" fillId="11" borderId="40" xfId="25" applyFont="1" applyFill="1" applyBorder="1" applyAlignment="1">
      <alignment/>
      <protection/>
    </xf>
    <xf numFmtId="0" fontId="46" fillId="11" borderId="40" xfId="25" applyFont="1" applyFill="1" applyBorder="1" applyAlignment="1">
      <alignment wrapText="1"/>
      <protection/>
    </xf>
    <xf numFmtId="0" fontId="46" fillId="11" borderId="75" xfId="25" applyFont="1" applyFill="1" applyBorder="1" applyAlignment="1">
      <alignment/>
      <protection/>
    </xf>
    <xf numFmtId="170" fontId="62" fillId="0" borderId="28" xfId="25" applyNumberFormat="1" applyFont="1" applyBorder="1" applyProtection="1">
      <alignment/>
      <protection locked="0"/>
    </xf>
    <xf numFmtId="49" fontId="64" fillId="0" borderId="40" xfId="25" applyNumberFormat="1" applyFont="1" applyFill="1" applyBorder="1" applyAlignment="1">
      <alignment/>
      <protection/>
    </xf>
    <xf numFmtId="0" fontId="64" fillId="0" borderId="40" xfId="25" applyFont="1" applyFill="1" applyBorder="1" applyAlignment="1">
      <alignment wrapText="1"/>
      <protection/>
    </xf>
    <xf numFmtId="0" fontId="64" fillId="0" borderId="40" xfId="25" applyFont="1" applyFill="1" applyBorder="1" applyAlignment="1">
      <alignment/>
      <protection/>
    </xf>
    <xf numFmtId="0" fontId="62" fillId="0" borderId="40" xfId="25" applyFont="1" applyFill="1" applyBorder="1" applyAlignment="1">
      <alignment vertical="top"/>
      <protection/>
    </xf>
    <xf numFmtId="4" fontId="62" fillId="0" borderId="40" xfId="25" applyNumberFormat="1" applyFont="1" applyFill="1" applyBorder="1" applyAlignment="1">
      <alignment vertical="top"/>
      <protection/>
    </xf>
    <xf numFmtId="4" fontId="62" fillId="0" borderId="75" xfId="25" applyNumberFormat="1" applyFont="1" applyFill="1" applyBorder="1" applyAlignment="1">
      <alignment vertical="top"/>
      <protection/>
    </xf>
    <xf numFmtId="170" fontId="1" fillId="0" borderId="28" xfId="25" applyNumberFormat="1" applyFont="1" applyBorder="1" applyProtection="1">
      <alignment/>
      <protection locked="0"/>
    </xf>
    <xf numFmtId="0" fontId="64" fillId="11" borderId="40" xfId="25" applyFont="1" applyFill="1" applyBorder="1" applyAlignment="1">
      <alignment/>
      <protection/>
    </xf>
    <xf numFmtId="0" fontId="62" fillId="11" borderId="40" xfId="25" applyFont="1" applyFill="1" applyBorder="1" applyAlignment="1">
      <alignment vertical="top"/>
      <protection/>
    </xf>
    <xf numFmtId="4" fontId="62" fillId="11" borderId="40" xfId="25" applyNumberFormat="1" applyFont="1" applyFill="1" applyBorder="1" applyAlignment="1">
      <alignment vertical="top"/>
      <protection/>
    </xf>
    <xf numFmtId="4" fontId="62" fillId="11" borderId="75" xfId="25" applyNumberFormat="1" applyFont="1" applyFill="1" applyBorder="1" applyAlignment="1">
      <alignment vertical="top"/>
      <protection/>
    </xf>
    <xf numFmtId="0" fontId="64" fillId="0" borderId="0" xfId="25" applyFont="1" applyFill="1" applyBorder="1" applyAlignment="1">
      <alignment/>
      <protection/>
    </xf>
    <xf numFmtId="0" fontId="62" fillId="0" borderId="76" xfId="25" applyFont="1" applyBorder="1" applyProtection="1">
      <alignment/>
      <protection locked="0"/>
    </xf>
    <xf numFmtId="0" fontId="64" fillId="0" borderId="76" xfId="25" applyFont="1" applyFill="1" applyBorder="1" applyProtection="1">
      <alignment/>
      <protection locked="0"/>
    </xf>
    <xf numFmtId="4" fontId="62" fillId="0" borderId="76" xfId="25" applyNumberFormat="1" applyFont="1" applyBorder="1" applyProtection="1">
      <alignment/>
      <protection locked="0"/>
    </xf>
    <xf numFmtId="4" fontId="64" fillId="0" borderId="76" xfId="25" applyNumberFormat="1" applyFont="1" applyFill="1" applyBorder="1" applyProtection="1">
      <alignment/>
      <protection/>
    </xf>
    <xf numFmtId="170" fontId="1" fillId="0" borderId="57" xfId="25" applyNumberFormat="1" applyFont="1" applyBorder="1" applyProtection="1">
      <alignment/>
      <protection locked="0"/>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3" fillId="0" borderId="0" xfId="0" applyFont="1" applyBorder="1" applyAlignment="1">
      <alignment horizontal="left" vertical="center"/>
    </xf>
    <xf numFmtId="0" fontId="0" fillId="0" borderId="0" xfId="0" applyBorder="1"/>
    <xf numFmtId="0" fontId="4" fillId="0" borderId="0" xfId="0" applyFont="1" applyBorder="1" applyAlignment="1">
      <alignment horizontal="left" vertical="top" wrapText="1"/>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lignment horizontal="left" vertical="center"/>
    </xf>
    <xf numFmtId="0" fontId="3" fillId="0" borderId="0" xfId="0" applyFont="1" applyBorder="1" applyAlignment="1">
      <alignment horizontal="left" vertical="center" wrapText="1"/>
    </xf>
    <xf numFmtId="4" fontId="10" fillId="0" borderId="0" xfId="0" applyNumberFormat="1" applyFont="1" applyBorder="1" applyAlignment="1">
      <alignment vertical="center"/>
    </xf>
    <xf numFmtId="4" fontId="19" fillId="0" borderId="7" xfId="0" applyNumberFormat="1" applyFont="1" applyBorder="1" applyAlignment="1">
      <alignment vertical="center"/>
    </xf>
    <xf numFmtId="0" fontId="0" fillId="0" borderId="7" xfId="0" applyFont="1" applyBorder="1" applyAlignment="1">
      <alignment vertical="center"/>
    </xf>
    <xf numFmtId="164" fontId="2" fillId="0" borderId="0" xfId="0" applyNumberFormat="1" applyFont="1" applyBorder="1" applyAlignment="1">
      <alignment vertical="center"/>
    </xf>
    <xf numFmtId="0" fontId="2" fillId="0" borderId="0" xfId="0" applyFont="1" applyBorder="1" applyAlignment="1">
      <alignment vertical="center"/>
    </xf>
    <xf numFmtId="4" fontId="17" fillId="0" borderId="0" xfId="0" applyNumberFormat="1" applyFont="1" applyBorder="1" applyAlignment="1">
      <alignment vertical="center"/>
    </xf>
    <xf numFmtId="4" fontId="4" fillId="4" borderId="9" xfId="0" applyNumberFormat="1" applyFont="1" applyFill="1" applyBorder="1" applyAlignment="1">
      <alignment vertical="center"/>
    </xf>
    <xf numFmtId="0" fontId="0" fillId="4" borderId="9" xfId="0" applyFont="1" applyFill="1" applyBorder="1" applyAlignment="1">
      <alignment vertical="center"/>
    </xf>
    <xf numFmtId="0" fontId="0" fillId="4" borderId="77" xfId="0" applyFont="1" applyFill="1" applyBorder="1" applyAlignment="1">
      <alignment vertical="center"/>
    </xf>
    <xf numFmtId="0" fontId="7" fillId="3" borderId="0" xfId="0" applyFont="1" applyFill="1" applyBorder="1" applyAlignment="1" applyProtection="1">
      <alignment horizontal="left" vertical="center"/>
      <protection locked="0"/>
    </xf>
    <xf numFmtId="0" fontId="7" fillId="0" borderId="0" xfId="0" applyFont="1" applyBorder="1" applyAlignment="1">
      <alignment horizontal="left" vertical="center"/>
    </xf>
    <xf numFmtId="4" fontId="7" fillId="3" borderId="0" xfId="0" applyNumberFormat="1" applyFont="1" applyFill="1" applyBorder="1" applyAlignment="1" applyProtection="1">
      <alignment vertical="center"/>
      <protection locked="0"/>
    </xf>
    <xf numFmtId="4" fontId="7" fillId="0" borderId="0" xfId="0" applyNumberFormat="1" applyFont="1" applyBorder="1" applyAlignment="1">
      <alignment vertical="center"/>
    </xf>
    <xf numFmtId="0" fontId="3" fillId="5" borderId="8" xfId="0" applyFont="1" applyFill="1" applyBorder="1" applyAlignment="1">
      <alignment horizontal="center" vertical="center"/>
    </xf>
    <xf numFmtId="0" fontId="3" fillId="5" borderId="9" xfId="0" applyFont="1" applyFill="1" applyBorder="1" applyAlignment="1">
      <alignment horizontal="left" vertical="center"/>
    </xf>
    <xf numFmtId="0" fontId="3" fillId="5" borderId="9" xfId="0" applyFont="1" applyFill="1" applyBorder="1" applyAlignment="1">
      <alignment horizontal="center" vertical="center"/>
    </xf>
    <xf numFmtId="0" fontId="3" fillId="5" borderId="77" xfId="0" applyFont="1" applyFill="1" applyBorder="1" applyAlignment="1">
      <alignment horizontal="left" vertical="center"/>
    </xf>
    <xf numFmtId="4" fontId="28" fillId="0" borderId="0" xfId="0" applyNumberFormat="1" applyFont="1" applyBorder="1" applyAlignment="1">
      <alignment vertical="center"/>
    </xf>
    <xf numFmtId="0" fontId="28" fillId="0" borderId="0" xfId="0" applyFont="1" applyBorder="1" applyAlignment="1">
      <alignment vertical="center"/>
    </xf>
    <xf numFmtId="0" fontId="27" fillId="0" borderId="0" xfId="0" applyFont="1" applyBorder="1" applyAlignment="1">
      <alignment horizontal="left" vertical="center" wrapText="1"/>
    </xf>
    <xf numFmtId="4" fontId="24" fillId="0" borderId="0" xfId="0" applyNumberFormat="1" applyFont="1" applyBorder="1" applyAlignment="1">
      <alignment horizontal="right" vertical="center"/>
    </xf>
    <xf numFmtId="4" fontId="24" fillId="0" borderId="0" xfId="0" applyNumberFormat="1" applyFont="1" applyBorder="1" applyAlignment="1">
      <alignment vertical="center"/>
    </xf>
    <xf numFmtId="4" fontId="24" fillId="5" borderId="0" xfId="0" applyNumberFormat="1" applyFont="1" applyFill="1" applyBorder="1" applyAlignment="1">
      <alignment vertical="center"/>
    </xf>
    <xf numFmtId="0" fontId="13" fillId="12" borderId="0" xfId="0" applyFont="1" applyFill="1" applyAlignment="1">
      <alignment horizontal="center" vertical="center"/>
    </xf>
    <xf numFmtId="0" fontId="0" fillId="0" borderId="0" xfId="0"/>
    <xf numFmtId="0" fontId="4" fillId="0" borderId="0" xfId="0" applyFont="1" applyBorder="1" applyAlignment="1">
      <alignment horizontal="left" vertical="center" wrapText="1"/>
    </xf>
    <xf numFmtId="0" fontId="4" fillId="0" borderId="0" xfId="0" applyFont="1" applyBorder="1" applyAlignment="1">
      <alignment vertical="center"/>
    </xf>
    <xf numFmtId="0" fontId="3" fillId="0" borderId="0" xfId="0" applyFont="1" applyBorder="1" applyAlignment="1">
      <alignment vertical="center"/>
    </xf>
    <xf numFmtId="0" fontId="23" fillId="0" borderId="10" xfId="0" applyFont="1" applyBorder="1" applyAlignment="1">
      <alignment horizontal="center" vertical="center"/>
    </xf>
    <xf numFmtId="0" fontId="23" fillId="0" borderId="11"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Border="1" applyAlignment="1">
      <alignment horizontal="left" vertical="center"/>
    </xf>
    <xf numFmtId="0" fontId="4" fillId="4" borderId="9" xfId="0" applyFont="1" applyFill="1" applyBorder="1" applyAlignment="1">
      <alignment horizontal="left" vertical="center"/>
    </xf>
    <xf numFmtId="0" fontId="16" fillId="0" borderId="0" xfId="0" applyFont="1" applyBorder="1" applyAlignment="1">
      <alignment horizontal="left" vertical="center" wrapText="1"/>
    </xf>
    <xf numFmtId="0" fontId="16" fillId="0" borderId="0" xfId="0" applyFont="1" applyBorder="1" applyAlignment="1">
      <alignment horizontal="left" vertical="center"/>
    </xf>
    <xf numFmtId="0" fontId="0" fillId="0" borderId="0" xfId="0" applyFont="1" applyBorder="1" applyAlignment="1">
      <alignment vertical="center"/>
    </xf>
    <xf numFmtId="165" fontId="3" fillId="3" borderId="0" xfId="0" applyNumberFormat="1" applyFont="1" applyFill="1" applyBorder="1" applyAlignment="1" applyProtection="1">
      <alignment horizontal="left" vertical="center"/>
      <protection locked="0"/>
    </xf>
    <xf numFmtId="165" fontId="3" fillId="0" borderId="0" xfId="0" applyNumberFormat="1" applyFont="1" applyBorder="1" applyAlignment="1">
      <alignment horizontal="left" vertical="center"/>
    </xf>
    <xf numFmtId="0" fontId="3" fillId="3" borderId="0" xfId="0" applyFont="1" applyFill="1" applyBorder="1" applyAlignment="1" applyProtection="1">
      <alignment horizontal="left" vertical="center"/>
      <protection locked="0"/>
    </xf>
    <xf numFmtId="0" fontId="3" fillId="3" borderId="0" xfId="0" applyFont="1" applyFill="1" applyBorder="1" applyAlignment="1">
      <alignment horizontal="left" vertical="center"/>
    </xf>
    <xf numFmtId="4" fontId="19" fillId="0" borderId="0" xfId="0" applyNumberFormat="1" applyFont="1" applyBorder="1" applyAlignment="1">
      <alignment vertical="center"/>
    </xf>
    <xf numFmtId="4" fontId="2" fillId="0" borderId="0" xfId="0" applyNumberFormat="1" applyFont="1" applyBorder="1" applyAlignment="1">
      <alignment vertical="center"/>
    </xf>
    <xf numFmtId="4" fontId="4" fillId="5" borderId="9" xfId="0" applyNumberFormat="1" applyFont="1" applyFill="1" applyBorder="1" applyAlignment="1">
      <alignment vertical="center"/>
    </xf>
    <xf numFmtId="4" fontId="4" fillId="5" borderId="77" xfId="0" applyNumberFormat="1" applyFont="1" applyFill="1" applyBorder="1" applyAlignment="1">
      <alignment vertical="center"/>
    </xf>
    <xf numFmtId="0" fontId="3" fillId="5" borderId="0" xfId="0" applyFont="1" applyFill="1" applyBorder="1" applyAlignment="1">
      <alignment horizontal="center" vertical="center"/>
    </xf>
    <xf numFmtId="0" fontId="0" fillId="5" borderId="0" xfId="0" applyFont="1" applyFill="1" applyBorder="1" applyAlignment="1">
      <alignment vertical="center"/>
    </xf>
    <xf numFmtId="4" fontId="30" fillId="0" borderId="0" xfId="0" applyNumberFormat="1" applyFont="1" applyBorder="1" applyAlignment="1">
      <alignment vertical="center"/>
    </xf>
    <xf numFmtId="4" fontId="6" fillId="0" borderId="0" xfId="0" applyNumberFormat="1" applyFont="1"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4" fontId="6" fillId="0" borderId="0" xfId="0" applyNumberFormat="1" applyFont="1" applyBorder="1" applyAlignment="1">
      <alignment/>
    </xf>
    <xf numFmtId="4" fontId="31" fillId="0" borderId="0" xfId="0" applyNumberFormat="1" applyFont="1" applyBorder="1" applyAlignment="1">
      <alignment vertical="center"/>
    </xf>
    <xf numFmtId="0" fontId="7" fillId="0" borderId="0" xfId="0" applyFont="1" applyBorder="1" applyAlignment="1" applyProtection="1">
      <alignment horizontal="left" vertical="center"/>
      <protection locked="0"/>
    </xf>
    <xf numFmtId="4" fontId="7" fillId="0" borderId="0" xfId="0" applyNumberFormat="1" applyFont="1" applyBorder="1" applyAlignment="1" applyProtection="1">
      <alignment vertical="center"/>
      <protection locked="0"/>
    </xf>
    <xf numFmtId="0" fontId="3" fillId="5" borderId="22" xfId="0" applyFont="1" applyFill="1" applyBorder="1" applyAlignment="1">
      <alignment horizontal="center" vertical="center" wrapText="1"/>
    </xf>
    <xf numFmtId="0" fontId="32" fillId="5" borderId="22"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4" fontId="0" fillId="3" borderId="24" xfId="0" applyNumberFormat="1" applyFont="1" applyFill="1" applyBorder="1" applyAlignment="1" applyProtection="1">
      <alignment vertical="center"/>
      <protection locked="0"/>
    </xf>
    <xf numFmtId="4" fontId="0" fillId="0" borderId="24" xfId="0" applyNumberFormat="1" applyFont="1" applyBorder="1" applyAlignment="1" applyProtection="1">
      <alignment vertical="center"/>
      <protection locked="0"/>
    </xf>
    <xf numFmtId="4" fontId="0" fillId="3" borderId="24" xfId="0" applyNumberFormat="1" applyFont="1" applyFill="1" applyBorder="1" applyAlignment="1" applyProtection="1">
      <alignment vertical="center"/>
      <protection locked="0"/>
    </xf>
    <xf numFmtId="0" fontId="35" fillId="0" borderId="24" xfId="0" applyFont="1" applyBorder="1" applyAlignment="1" applyProtection="1">
      <alignment horizontal="left" vertical="center" wrapText="1"/>
      <protection locked="0"/>
    </xf>
    <xf numFmtId="4" fontId="35" fillId="3" borderId="24" xfId="0" applyNumberFormat="1" applyFont="1" applyFill="1" applyBorder="1" applyAlignment="1" applyProtection="1">
      <alignment vertical="center"/>
      <protection locked="0"/>
    </xf>
    <xf numFmtId="4" fontId="35" fillId="0" borderId="24" xfId="0" applyNumberFormat="1" applyFont="1" applyBorder="1" applyAlignment="1" applyProtection="1">
      <alignment vertical="center"/>
      <protection locked="0"/>
    </xf>
    <xf numFmtId="4" fontId="0" fillId="8" borderId="24" xfId="0" applyNumberFormat="1" applyFont="1" applyFill="1" applyBorder="1" applyAlignment="1" applyProtection="1">
      <alignment vertical="center"/>
      <protection locked="0"/>
    </xf>
    <xf numFmtId="4" fontId="7" fillId="0" borderId="22" xfId="0" applyNumberFormat="1" applyFont="1" applyBorder="1" applyAlignment="1">
      <alignment/>
    </xf>
    <xf numFmtId="4" fontId="7" fillId="0" borderId="22" xfId="0" applyNumberFormat="1" applyFont="1" applyBorder="1" applyAlignment="1">
      <alignment vertical="center"/>
    </xf>
    <xf numFmtId="0" fontId="0" fillId="3" borderId="24" xfId="0" applyFont="1" applyFill="1" applyBorder="1" applyAlignment="1" applyProtection="1">
      <alignment horizontal="left" vertical="center" wrapText="1"/>
      <protection locked="0"/>
    </xf>
    <xf numFmtId="4" fontId="0" fillId="0" borderId="24" xfId="0" applyNumberFormat="1" applyFont="1" applyBorder="1" applyAlignment="1">
      <alignment vertical="center"/>
    </xf>
    <xf numFmtId="4" fontId="6" fillId="0" borderId="22" xfId="0" applyNumberFormat="1" applyFont="1" applyBorder="1" applyAlignment="1">
      <alignment/>
    </xf>
    <xf numFmtId="4" fontId="6" fillId="0" borderId="22" xfId="0" applyNumberFormat="1" applyFont="1" applyBorder="1" applyAlignment="1">
      <alignment vertical="center"/>
    </xf>
    <xf numFmtId="0" fontId="12" fillId="2" borderId="0" xfId="20" applyFont="1" applyFill="1" applyAlignment="1" applyProtection="1">
      <alignment horizontal="center" vertical="center"/>
      <protection/>
    </xf>
    <xf numFmtId="4" fontId="24" fillId="0" borderId="11" xfId="0" applyNumberFormat="1" applyFont="1" applyBorder="1" applyAlignment="1">
      <alignment/>
    </xf>
    <xf numFmtId="4" fontId="4" fillId="0" borderId="11" xfId="0" applyNumberFormat="1" applyFont="1" applyBorder="1" applyAlignment="1">
      <alignment vertical="center"/>
    </xf>
    <xf numFmtId="4" fontId="7" fillId="0" borderId="16" xfId="0" applyNumberFormat="1" applyFont="1" applyBorder="1" applyAlignment="1">
      <alignment/>
    </xf>
    <xf numFmtId="4" fontId="7" fillId="0" borderId="16" xfId="0" applyNumberFormat="1" applyFont="1" applyBorder="1" applyAlignment="1">
      <alignment vertical="center"/>
    </xf>
    <xf numFmtId="4" fontId="6" fillId="0" borderId="11" xfId="0" applyNumberFormat="1" applyFont="1" applyBorder="1" applyAlignment="1">
      <alignment/>
    </xf>
    <xf numFmtId="4" fontId="6" fillId="0" borderId="11" xfId="0" applyNumberFormat="1" applyFont="1" applyBorder="1" applyAlignment="1">
      <alignment vertical="center"/>
    </xf>
    <xf numFmtId="0" fontId="38" fillId="0" borderId="52" xfId="21" applyFont="1" applyBorder="1" applyAlignment="1">
      <alignment horizontal="center" vertical="center"/>
      <protection/>
    </xf>
    <xf numFmtId="0" fontId="38" fillId="0" borderId="53" xfId="21" applyFont="1" applyBorder="1" applyAlignment="1">
      <alignment horizontal="center" vertical="center"/>
      <protection/>
    </xf>
    <xf numFmtId="0" fontId="38" fillId="0" borderId="54" xfId="21" applyFont="1" applyBorder="1" applyAlignment="1">
      <alignment horizontal="center" vertical="center"/>
      <protection/>
    </xf>
    <xf numFmtId="49" fontId="37" fillId="0" borderId="26" xfId="21" applyNumberFormat="1" applyFont="1" applyBorder="1" applyAlignment="1">
      <alignment vertical="center"/>
      <protection/>
    </xf>
    <xf numFmtId="0" fontId="37" fillId="0" borderId="26" xfId="21" applyFont="1" applyBorder="1" applyAlignment="1">
      <alignment vertical="center"/>
      <protection/>
    </xf>
    <xf numFmtId="0" fontId="37" fillId="0" borderId="47" xfId="21" applyFont="1" applyBorder="1" applyAlignment="1">
      <alignment vertical="center"/>
      <protection/>
    </xf>
    <xf numFmtId="49" fontId="37" fillId="6" borderId="26" xfId="21" applyNumberFormat="1" applyFill="1" applyBorder="1" applyAlignment="1">
      <alignment vertical="center"/>
      <protection/>
    </xf>
    <xf numFmtId="0" fontId="37" fillId="6" borderId="26" xfId="21" applyFill="1" applyBorder="1" applyAlignment="1">
      <alignment vertical="center"/>
      <protection/>
    </xf>
    <xf numFmtId="0" fontId="37" fillId="6" borderId="47" xfId="21" applyFill="1" applyBorder="1" applyAlignment="1">
      <alignment vertical="center"/>
      <protection/>
    </xf>
    <xf numFmtId="0" fontId="37" fillId="0" borderId="42" xfId="21" applyBorder="1" applyAlignment="1">
      <alignment vertical="center"/>
      <protection/>
    </xf>
    <xf numFmtId="0" fontId="37" fillId="0" borderId="78" xfId="21" applyBorder="1" applyAlignment="1">
      <alignment vertical="center"/>
      <protection/>
    </xf>
    <xf numFmtId="0" fontId="37" fillId="9" borderId="79" xfId="21" applyFill="1" applyBorder="1" applyAlignment="1" applyProtection="1">
      <alignment vertical="center" wrapText="1"/>
      <protection locked="0"/>
    </xf>
    <xf numFmtId="0" fontId="37" fillId="9" borderId="80" xfId="21" applyFill="1" applyBorder="1" applyAlignment="1" applyProtection="1">
      <alignment vertical="center" wrapText="1"/>
      <protection locked="0"/>
    </xf>
    <xf numFmtId="0" fontId="37" fillId="9" borderId="81" xfId="21" applyFill="1" applyBorder="1" applyAlignment="1" applyProtection="1">
      <alignment vertical="center" wrapText="1"/>
      <protection locked="0"/>
    </xf>
    <xf numFmtId="0" fontId="37" fillId="9" borderId="27" xfId="21" applyFill="1" applyBorder="1" applyAlignment="1" applyProtection="1">
      <alignment vertical="center" wrapText="1"/>
      <protection locked="0"/>
    </xf>
    <xf numFmtId="0" fontId="37" fillId="9" borderId="0" xfId="21" applyFill="1" applyBorder="1" applyAlignment="1" applyProtection="1">
      <alignment vertical="center" wrapText="1"/>
      <protection locked="0"/>
    </xf>
    <xf numFmtId="0" fontId="37" fillId="9" borderId="28" xfId="21" applyFill="1" applyBorder="1" applyAlignment="1" applyProtection="1">
      <alignment vertical="center" wrapText="1"/>
      <protection locked="0"/>
    </xf>
    <xf numFmtId="0" fontId="37" fillId="9" borderId="55" xfId="21" applyFill="1" applyBorder="1" applyAlignment="1" applyProtection="1">
      <alignment vertical="center" wrapText="1"/>
      <protection locked="0"/>
    </xf>
    <xf numFmtId="0" fontId="37" fillId="9" borderId="56" xfId="21" applyFill="1" applyBorder="1" applyAlignment="1" applyProtection="1">
      <alignment vertical="center" wrapText="1"/>
      <protection locked="0"/>
    </xf>
    <xf numFmtId="0" fontId="37" fillId="9" borderId="57" xfId="21" applyFill="1" applyBorder="1" applyAlignment="1" applyProtection="1">
      <alignment vertical="center" wrapText="1"/>
      <protection locked="0"/>
    </xf>
    <xf numFmtId="0" fontId="46" fillId="0" borderId="49" xfId="22" applyFont="1" applyBorder="1" applyAlignment="1">
      <alignment horizontal="left"/>
      <protection/>
    </xf>
    <xf numFmtId="0" fontId="46" fillId="0" borderId="50" xfId="22" applyFont="1" applyBorder="1" applyAlignment="1">
      <alignment horizontal="left"/>
      <protection/>
    </xf>
    <xf numFmtId="0" fontId="46" fillId="0" borderId="51" xfId="22" applyFont="1" applyBorder="1" applyAlignment="1">
      <alignment horizontal="left"/>
      <protection/>
    </xf>
    <xf numFmtId="168" fontId="43" fillId="0" borderId="64" xfId="22" applyNumberFormat="1" applyFont="1" applyBorder="1" applyAlignment="1">
      <alignment horizontal="left"/>
      <protection/>
    </xf>
    <xf numFmtId="168" fontId="43" fillId="0" borderId="66" xfId="22" applyNumberFormat="1" applyFont="1" applyBorder="1" applyAlignment="1">
      <alignment horizontal="left"/>
      <protection/>
    </xf>
    <xf numFmtId="0" fontId="47" fillId="0" borderId="0" xfId="23" applyFont="1" applyBorder="1" applyAlignment="1">
      <alignment horizontal="left" vertical="center"/>
      <protection/>
    </xf>
    <xf numFmtId="4" fontId="54" fillId="0" borderId="61" xfId="22" applyNumberFormat="1" applyFont="1" applyFill="1" applyBorder="1" applyAlignment="1">
      <alignment horizontal="right" vertical="center"/>
      <protection/>
    </xf>
    <xf numFmtId="4" fontId="54" fillId="0" borderId="82" xfId="22" applyNumberFormat="1" applyFont="1" applyFill="1" applyBorder="1" applyAlignment="1">
      <alignment horizontal="right" vertical="center"/>
      <protection/>
    </xf>
    <xf numFmtId="169" fontId="55" fillId="0" borderId="0" xfId="25" applyNumberFormat="1" applyFont="1" applyFill="1" applyBorder="1" applyAlignment="1" applyProtection="1">
      <alignment vertical="center"/>
      <protection/>
    </xf>
    <xf numFmtId="169" fontId="55" fillId="0" borderId="28" xfId="25" applyNumberFormat="1" applyFont="1" applyFill="1" applyBorder="1" applyAlignment="1" applyProtection="1">
      <alignment vertical="center"/>
      <protection/>
    </xf>
    <xf numFmtId="0" fontId="55" fillId="0" borderId="78" xfId="25" applyFont="1" applyFill="1" applyBorder="1" applyAlignment="1" applyProtection="1">
      <alignment vertical="center"/>
      <protection/>
    </xf>
    <xf numFmtId="0" fontId="55" fillId="0" borderId="83" xfId="25" applyFont="1" applyFill="1" applyBorder="1" applyAlignment="1" applyProtection="1">
      <alignment vertical="center"/>
      <protection/>
    </xf>
    <xf numFmtId="0" fontId="55" fillId="0" borderId="80" xfId="25" applyFont="1" applyFill="1" applyBorder="1" applyAlignment="1" applyProtection="1">
      <alignment vertical="center"/>
      <protection/>
    </xf>
    <xf numFmtId="0" fontId="55" fillId="0" borderId="81" xfId="25" applyFont="1" applyFill="1" applyBorder="1" applyAlignment="1" applyProtection="1">
      <alignment vertical="center"/>
      <protection/>
    </xf>
    <xf numFmtId="169" fontId="54" fillId="0" borderId="0" xfId="25" applyNumberFormat="1" applyFont="1" applyFill="1" applyBorder="1" applyAlignment="1" applyProtection="1">
      <alignment vertical="center"/>
      <protection/>
    </xf>
    <xf numFmtId="169" fontId="54" fillId="0" borderId="28" xfId="25" applyNumberFormat="1" applyFont="1" applyFill="1" applyBorder="1" applyAlignment="1" applyProtection="1">
      <alignment vertical="center"/>
      <protection/>
    </xf>
    <xf numFmtId="169" fontId="54" fillId="0" borderId="78" xfId="25" applyNumberFormat="1" applyFont="1" applyFill="1" applyBorder="1" applyAlignment="1" applyProtection="1">
      <alignment vertical="center"/>
      <protection/>
    </xf>
    <xf numFmtId="169" fontId="54" fillId="0" borderId="83" xfId="25" applyNumberFormat="1" applyFont="1" applyFill="1" applyBorder="1" applyAlignment="1" applyProtection="1">
      <alignment vertical="center"/>
      <protection/>
    </xf>
    <xf numFmtId="0" fontId="56" fillId="0" borderId="56" xfId="25" applyFont="1" applyFill="1" applyBorder="1" applyProtection="1">
      <alignment/>
      <protection locked="0"/>
    </xf>
    <xf numFmtId="0" fontId="57" fillId="0" borderId="49" xfId="25" applyFont="1" applyFill="1" applyBorder="1" applyAlignment="1" applyProtection="1">
      <alignment horizontal="center" vertical="center"/>
      <protection/>
    </xf>
    <xf numFmtId="0" fontId="57" fillId="0" borderId="50" xfId="25" applyFont="1" applyFill="1" applyBorder="1" applyAlignment="1" applyProtection="1">
      <alignment horizontal="center" vertical="center"/>
      <protection/>
    </xf>
    <xf numFmtId="0" fontId="57" fillId="0" borderId="51" xfId="25" applyFont="1" applyFill="1" applyBorder="1" applyAlignment="1" applyProtection="1">
      <alignment horizontal="center" vertical="center"/>
      <protection/>
    </xf>
    <xf numFmtId="49" fontId="55" fillId="0" borderId="0" xfId="25" applyNumberFormat="1" applyFont="1" applyFill="1" applyBorder="1" applyAlignment="1" applyProtection="1">
      <alignment vertical="center"/>
      <protection/>
    </xf>
    <xf numFmtId="0" fontId="55" fillId="0" borderId="28" xfId="25" applyFont="1" applyFill="1" applyBorder="1" applyAlignment="1" applyProtection="1">
      <alignment vertical="center"/>
      <protection/>
    </xf>
    <xf numFmtId="0" fontId="55" fillId="0" borderId="0" xfId="25" applyFont="1" applyFill="1" applyBorder="1" applyAlignment="1" applyProtection="1">
      <alignment vertical="center"/>
      <protection/>
    </xf>
    <xf numFmtId="0" fontId="55" fillId="0" borderId="53" xfId="25" applyFont="1" applyFill="1" applyBorder="1" applyAlignment="1" applyProtection="1">
      <alignment horizontal="center" vertical="center"/>
      <protection/>
    </xf>
    <xf numFmtId="0" fontId="55" fillId="0" borderId="54" xfId="25" applyFont="1" applyFill="1" applyBorder="1" applyAlignment="1" applyProtection="1">
      <alignment horizontal="center" vertical="center"/>
      <protection/>
    </xf>
    <xf numFmtId="0" fontId="1" fillId="0" borderId="49" xfId="25" applyFont="1" applyBorder="1" applyProtection="1">
      <alignment/>
      <protection locked="0"/>
    </xf>
    <xf numFmtId="0" fontId="1" fillId="0" borderId="50" xfId="25" applyFont="1" applyBorder="1" applyProtection="1">
      <alignment/>
      <protection locked="0"/>
    </xf>
    <xf numFmtId="14" fontId="37" fillId="0" borderId="27" xfId="26" applyNumberFormat="1" applyFont="1" applyBorder="1" applyAlignment="1" applyProtection="1">
      <alignment horizontal="left"/>
      <protection locked="0"/>
    </xf>
    <xf numFmtId="14" fontId="37" fillId="0" borderId="0" xfId="26" applyNumberFormat="1" applyFont="1" applyBorder="1" applyAlignment="1" applyProtection="1">
      <alignment horizontal="left"/>
      <protection locked="0"/>
    </xf>
    <xf numFmtId="49" fontId="1" fillId="0" borderId="0" xfId="25" applyNumberFormat="1" applyAlignment="1" applyProtection="1">
      <alignment horizontal="right"/>
      <protection locked="0"/>
    </xf>
    <xf numFmtId="49" fontId="1" fillId="0" borderId="0" xfId="25" applyNumberFormat="1" applyFont="1" applyAlignment="1" applyProtection="1">
      <alignment horizontal="right"/>
      <protection locked="0"/>
    </xf>
    <xf numFmtId="0" fontId="1" fillId="10" borderId="58" xfId="25" applyFont="1" applyFill="1" applyBorder="1" applyAlignment="1" applyProtection="1">
      <alignment horizontal="center" vertical="center" wrapText="1"/>
      <protection/>
    </xf>
    <xf numFmtId="0" fontId="1" fillId="10" borderId="84" xfId="25" applyFont="1" applyFill="1" applyBorder="1" applyAlignment="1" applyProtection="1">
      <alignment horizontal="center" vertical="center" wrapText="1"/>
      <protection/>
    </xf>
    <xf numFmtId="0" fontId="1" fillId="10" borderId="59" xfId="25" applyFont="1" applyFill="1" applyBorder="1" applyAlignment="1" applyProtection="1">
      <alignment horizontal="center" vertical="center" wrapText="1"/>
      <protection/>
    </xf>
    <xf numFmtId="0" fontId="1" fillId="10" borderId="71" xfId="25" applyFont="1" applyFill="1" applyBorder="1" applyAlignment="1" applyProtection="1">
      <alignment horizontal="center" vertical="center" wrapText="1"/>
      <protection/>
    </xf>
    <xf numFmtId="4" fontId="1" fillId="10" borderId="59" xfId="25" applyNumberFormat="1" applyFont="1" applyFill="1" applyBorder="1" applyAlignment="1" applyProtection="1">
      <alignment horizontal="center" vertical="center" wrapText="1"/>
      <protection/>
    </xf>
    <xf numFmtId="4" fontId="1" fillId="10" borderId="71" xfId="25" applyNumberFormat="1" applyFont="1" applyFill="1" applyBorder="1" applyAlignment="1" applyProtection="1">
      <alignment horizontal="center" vertical="center" wrapText="1"/>
      <protection/>
    </xf>
    <xf numFmtId="4" fontId="1" fillId="10" borderId="70" xfId="25" applyNumberFormat="1" applyFont="1" applyFill="1" applyBorder="1" applyAlignment="1" applyProtection="1">
      <alignment horizontal="center"/>
      <protection/>
    </xf>
    <xf numFmtId="170" fontId="1" fillId="10" borderId="60" xfId="25" applyNumberFormat="1" applyFont="1" applyFill="1" applyBorder="1" applyAlignment="1" applyProtection="1">
      <alignment horizontal="center" vertical="center" wrapText="1"/>
      <protection/>
    </xf>
    <xf numFmtId="170" fontId="1" fillId="10" borderId="85" xfId="25" applyNumberFormat="1" applyFont="1" applyFill="1" applyBorder="1" applyAlignment="1" applyProtection="1">
      <alignment horizontal="center" vertical="center" wrapText="1"/>
      <protection/>
    </xf>
    <xf numFmtId="4" fontId="7" fillId="8" borderId="0" xfId="0" applyNumberFormat="1" applyFont="1" applyFill="1" applyBorder="1" applyAlignment="1" applyProtection="1">
      <alignment vertical="center"/>
      <protection locked="0"/>
    </xf>
    <xf numFmtId="4" fontId="7" fillId="8" borderId="0" xfId="0" applyNumberFormat="1" applyFont="1" applyFill="1" applyBorder="1" applyAlignment="1">
      <alignment vertical="center"/>
    </xf>
    <xf numFmtId="4" fontId="7" fillId="3" borderId="0" xfId="0" applyNumberFormat="1" applyFont="1" applyFill="1" applyBorder="1" applyAlignment="1" applyProtection="1">
      <alignment vertical="center"/>
      <protection locked="0"/>
    </xf>
    <xf numFmtId="4" fontId="7" fillId="0" borderId="0" xfId="0" applyNumberFormat="1" applyFont="1" applyBorder="1" applyAlignment="1">
      <alignment vertical="center"/>
    </xf>
    <xf numFmtId="4" fontId="44" fillId="3" borderId="26" xfId="22" applyNumberFormat="1" applyFont="1" applyFill="1" applyBorder="1" applyAlignment="1" applyProtection="1">
      <alignment vertical="center"/>
      <protection locked="0"/>
    </xf>
    <xf numFmtId="4" fontId="44" fillId="3" borderId="36" xfId="22" applyNumberFormat="1" applyFont="1" applyFill="1" applyBorder="1" applyAlignment="1" applyProtection="1">
      <alignment vertical="center"/>
      <protection locked="0"/>
    </xf>
    <xf numFmtId="0" fontId="62" fillId="3" borderId="40" xfId="25" applyFont="1" applyFill="1" applyBorder="1" applyAlignment="1" applyProtection="1">
      <alignment vertical="top"/>
      <protection locked="0"/>
    </xf>
    <xf numFmtId="49" fontId="62" fillId="0" borderId="86" xfId="25" applyNumberFormat="1" applyFont="1" applyBorder="1" applyProtection="1">
      <alignment/>
      <protection/>
    </xf>
    <xf numFmtId="0" fontId="1" fillId="0" borderId="55" xfId="25" applyFont="1" applyBorder="1" applyProtection="1">
      <alignment/>
      <protection/>
    </xf>
  </cellXfs>
  <cellStyles count="13">
    <cellStyle name="Normal" xfId="0"/>
    <cellStyle name="Percent" xfId="15"/>
    <cellStyle name="Currency" xfId="16"/>
    <cellStyle name="Currency [0]" xfId="17"/>
    <cellStyle name="Comma" xfId="18"/>
    <cellStyle name="Comma [0]" xfId="19"/>
    <cellStyle name="Hypertextový odkaz" xfId="20"/>
    <cellStyle name="Normální 2" xfId="21"/>
    <cellStyle name="Normální 3" xfId="22"/>
    <cellStyle name="normální_Titul list na šanon " xfId="23"/>
    <cellStyle name="normální_VZ_101_002_00_VykazVymer" xfId="24"/>
    <cellStyle name="Normální 4" xfId="25"/>
    <cellStyle name="normální_POL.XLS" xfId="26"/>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0</xdr:row>
      <xdr:rowOff>95250</xdr:rowOff>
    </xdr:from>
    <xdr:to>
      <xdr:col>2</xdr:col>
      <xdr:colOff>19050</xdr:colOff>
      <xdr:row>4</xdr:row>
      <xdr:rowOff>9525</xdr:rowOff>
    </xdr:to>
    <xdr:pic>
      <xdr:nvPicPr>
        <xdr:cNvPr id="2" name="Picture 3" descr="Altron_lg_RGB CS3.ep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991350" y="9525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0</xdr:colOff>
      <xdr:row>4</xdr:row>
      <xdr:rowOff>76200</xdr:rowOff>
    </xdr:to>
    <xdr:pic>
      <xdr:nvPicPr>
        <xdr:cNvPr id="3" name="Picture 3" descr="Altron_lg_RGB CS3.ep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477125" y="161925"/>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0</xdr:row>
      <xdr:rowOff>95250</xdr:rowOff>
    </xdr:from>
    <xdr:to>
      <xdr:col>2</xdr:col>
      <xdr:colOff>19050</xdr:colOff>
      <xdr:row>4</xdr:row>
      <xdr:rowOff>9525</xdr:rowOff>
    </xdr:to>
    <xdr:pic>
      <xdr:nvPicPr>
        <xdr:cNvPr id="2" name="Picture 3" descr="Altron_lg_RGB CS3.ep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086600" y="9525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0</xdr:colOff>
      <xdr:row>4</xdr:row>
      <xdr:rowOff>76200</xdr:rowOff>
    </xdr:to>
    <xdr:pic>
      <xdr:nvPicPr>
        <xdr:cNvPr id="3" name="Picture 3" descr="Altron_lg_RGB CS3.ep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72375" y="161925"/>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ILDpowerS\Templates\Rozpocty\Sablon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99"/>
  <sheetViews>
    <sheetView showGridLines="0" tabSelected="1" workbookViewId="0" topLeftCell="A1">
      <pane ySplit="1" topLeftCell="A2" activePane="bottomLeft" state="frozen"/>
      <selection pane="bottomLeft" activeCell="AG93" sqref="AG93:AM93"/>
    </sheetView>
  </sheetViews>
  <sheetFormatPr defaultColWidth="9.33203125" defaultRowHeight="13.5"/>
  <cols>
    <col min="1" max="1" width="8.33203125" style="0" customWidth="1"/>
    <col min="2" max="2" width="1.66796875" style="0" customWidth="1"/>
    <col min="3" max="3" width="4.16015625" style="0" customWidth="1"/>
    <col min="4" max="33" width="2.5" style="0" customWidth="1"/>
    <col min="34" max="34" width="3.33203125" style="0" customWidth="1"/>
    <col min="35"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66796875" style="0" customWidth="1"/>
    <col min="44" max="44" width="13.66015625" style="0" customWidth="1"/>
    <col min="45" max="46" width="25.83203125" style="0" hidden="1" customWidth="1"/>
    <col min="47" max="47" width="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89" width="9.33203125" style="0" hidden="1" customWidth="1"/>
  </cols>
  <sheetData>
    <row r="1" spans="1:73" ht="21.4" customHeight="1">
      <c r="A1" s="10" t="s">
        <v>0</v>
      </c>
      <c r="B1" s="11"/>
      <c r="C1" s="11"/>
      <c r="D1" s="12" t="s">
        <v>1</v>
      </c>
      <c r="E1" s="11"/>
      <c r="F1" s="11"/>
      <c r="G1" s="11"/>
      <c r="H1" s="11"/>
      <c r="I1" s="11"/>
      <c r="J1" s="11"/>
      <c r="K1" s="13" t="s">
        <v>2</v>
      </c>
      <c r="L1" s="13"/>
      <c r="M1" s="13"/>
      <c r="N1" s="13"/>
      <c r="O1" s="13"/>
      <c r="P1" s="13"/>
      <c r="Q1" s="13"/>
      <c r="R1" s="13"/>
      <c r="S1" s="13"/>
      <c r="T1" s="11"/>
      <c r="U1" s="11"/>
      <c r="V1" s="11"/>
      <c r="W1" s="13" t="s">
        <v>3</v>
      </c>
      <c r="X1" s="13"/>
      <c r="Y1" s="13"/>
      <c r="Z1" s="13"/>
      <c r="AA1" s="13"/>
      <c r="AB1" s="13"/>
      <c r="AC1" s="13"/>
      <c r="AD1" s="13"/>
      <c r="AE1" s="13"/>
      <c r="AF1" s="13"/>
      <c r="AG1" s="11"/>
      <c r="AH1" s="11"/>
      <c r="AI1" s="14"/>
      <c r="AJ1" s="14"/>
      <c r="AK1" s="14"/>
      <c r="AL1" s="14"/>
      <c r="AM1" s="14"/>
      <c r="AN1" s="14"/>
      <c r="AO1" s="14"/>
      <c r="AP1" s="14"/>
      <c r="AQ1" s="14"/>
      <c r="AR1" s="14"/>
      <c r="AS1" s="14"/>
      <c r="AT1" s="14"/>
      <c r="AU1" s="14"/>
      <c r="AV1" s="14"/>
      <c r="AW1" s="14"/>
      <c r="AX1" s="14"/>
      <c r="AY1" s="14"/>
      <c r="AZ1" s="14"/>
      <c r="BA1" s="15" t="s">
        <v>4</v>
      </c>
      <c r="BB1" s="15" t="s">
        <v>5</v>
      </c>
      <c r="BC1" s="14"/>
      <c r="BD1" s="14"/>
      <c r="BE1" s="14"/>
      <c r="BF1" s="14"/>
      <c r="BG1" s="14"/>
      <c r="BH1" s="14"/>
      <c r="BI1" s="14"/>
      <c r="BJ1" s="14"/>
      <c r="BK1" s="14"/>
      <c r="BL1" s="14"/>
      <c r="BM1" s="14"/>
      <c r="BN1" s="14"/>
      <c r="BO1" s="14"/>
      <c r="BP1" s="14"/>
      <c r="BQ1" s="14"/>
      <c r="BR1" s="14"/>
      <c r="BT1" s="16" t="s">
        <v>6</v>
      </c>
      <c r="BU1" s="16" t="s">
        <v>6</v>
      </c>
    </row>
    <row r="2" spans="3:72" ht="37" customHeight="1">
      <c r="C2" s="435" t="s">
        <v>7</v>
      </c>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6"/>
      <c r="AR2" s="470" t="s">
        <v>8</v>
      </c>
      <c r="AS2" s="471"/>
      <c r="AT2" s="471"/>
      <c r="AU2" s="471"/>
      <c r="AV2" s="471"/>
      <c r="AW2" s="471"/>
      <c r="AX2" s="471"/>
      <c r="AY2" s="471"/>
      <c r="AZ2" s="471"/>
      <c r="BA2" s="471"/>
      <c r="BB2" s="471"/>
      <c r="BC2" s="471"/>
      <c r="BD2" s="471"/>
      <c r="BE2" s="471"/>
      <c r="BS2" s="17" t="s">
        <v>9</v>
      </c>
      <c r="BT2" s="17" t="s">
        <v>10</v>
      </c>
    </row>
    <row r="3" spans="2:72" ht="7"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20"/>
      <c r="BS3" s="17" t="s">
        <v>9</v>
      </c>
      <c r="BT3" s="17" t="s">
        <v>11</v>
      </c>
    </row>
    <row r="4" spans="2:71" ht="37" customHeight="1">
      <c r="B4" s="21"/>
      <c r="C4" s="437" t="s">
        <v>12</v>
      </c>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M4" s="438"/>
      <c r="AN4" s="438"/>
      <c r="AO4" s="438"/>
      <c r="AP4" s="438"/>
      <c r="AQ4" s="22"/>
      <c r="AS4" s="23" t="s">
        <v>13</v>
      </c>
      <c r="BE4" s="24" t="s">
        <v>14</v>
      </c>
      <c r="BS4" s="17" t="s">
        <v>15</v>
      </c>
    </row>
    <row r="5" spans="2:71" ht="14.5" customHeight="1">
      <c r="B5" s="21"/>
      <c r="C5" s="25"/>
      <c r="D5" s="26" t="s">
        <v>16</v>
      </c>
      <c r="E5" s="25"/>
      <c r="F5" s="25"/>
      <c r="G5" s="25"/>
      <c r="H5" s="25"/>
      <c r="I5" s="25"/>
      <c r="J5" s="25"/>
      <c r="K5" s="441" t="s">
        <v>17</v>
      </c>
      <c r="L5" s="442"/>
      <c r="M5" s="442"/>
      <c r="N5" s="442"/>
      <c r="O5" s="442"/>
      <c r="P5" s="442"/>
      <c r="Q5" s="442"/>
      <c r="R5" s="442"/>
      <c r="S5" s="442"/>
      <c r="T5" s="442"/>
      <c r="U5" s="442"/>
      <c r="V5" s="442"/>
      <c r="W5" s="442"/>
      <c r="X5" s="442"/>
      <c r="Y5" s="442"/>
      <c r="Z5" s="442"/>
      <c r="AA5" s="442"/>
      <c r="AB5" s="442"/>
      <c r="AC5" s="442"/>
      <c r="AD5" s="442"/>
      <c r="AE5" s="442"/>
      <c r="AF5" s="442"/>
      <c r="AG5" s="442"/>
      <c r="AH5" s="442"/>
      <c r="AI5" s="442"/>
      <c r="AJ5" s="442"/>
      <c r="AK5" s="442"/>
      <c r="AL5" s="442"/>
      <c r="AM5" s="442"/>
      <c r="AN5" s="442"/>
      <c r="AO5" s="442"/>
      <c r="AP5" s="25"/>
      <c r="AQ5" s="22"/>
      <c r="BE5" s="439" t="s">
        <v>18</v>
      </c>
      <c r="BS5" s="17" t="s">
        <v>9</v>
      </c>
    </row>
    <row r="6" spans="2:71" ht="37" customHeight="1">
      <c r="B6" s="21"/>
      <c r="C6" s="25"/>
      <c r="D6" s="28" t="s">
        <v>19</v>
      </c>
      <c r="E6" s="25"/>
      <c r="F6" s="25"/>
      <c r="G6" s="25"/>
      <c r="H6" s="25"/>
      <c r="I6" s="25"/>
      <c r="J6" s="25"/>
      <c r="K6" s="443" t="s">
        <v>20</v>
      </c>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25"/>
      <c r="AQ6" s="22"/>
      <c r="BE6" s="440"/>
      <c r="BS6" s="17" t="s">
        <v>9</v>
      </c>
    </row>
    <row r="7" spans="2:71" ht="14.5" customHeight="1">
      <c r="B7" s="21"/>
      <c r="C7" s="25"/>
      <c r="D7" s="29" t="s">
        <v>21</v>
      </c>
      <c r="E7" s="25"/>
      <c r="F7" s="25"/>
      <c r="G7" s="25"/>
      <c r="H7" s="25"/>
      <c r="I7" s="25"/>
      <c r="J7" s="25"/>
      <c r="K7" s="27" t="s">
        <v>5</v>
      </c>
      <c r="L7" s="25"/>
      <c r="M7" s="25"/>
      <c r="N7" s="25"/>
      <c r="O7" s="25"/>
      <c r="P7" s="25"/>
      <c r="Q7" s="25"/>
      <c r="R7" s="25"/>
      <c r="S7" s="25"/>
      <c r="T7" s="25"/>
      <c r="U7" s="25"/>
      <c r="V7" s="25"/>
      <c r="W7" s="25"/>
      <c r="X7" s="25"/>
      <c r="Y7" s="25"/>
      <c r="Z7" s="25"/>
      <c r="AA7" s="25"/>
      <c r="AB7" s="25"/>
      <c r="AC7" s="25"/>
      <c r="AD7" s="25"/>
      <c r="AE7" s="25"/>
      <c r="AF7" s="25"/>
      <c r="AG7" s="25"/>
      <c r="AH7" s="25"/>
      <c r="AI7" s="25"/>
      <c r="AJ7" s="25"/>
      <c r="AK7" s="29" t="s">
        <v>22</v>
      </c>
      <c r="AL7" s="25"/>
      <c r="AM7" s="25"/>
      <c r="AN7" s="27" t="s">
        <v>5</v>
      </c>
      <c r="AO7" s="25"/>
      <c r="AP7" s="25"/>
      <c r="AQ7" s="22"/>
      <c r="BE7" s="440"/>
      <c r="BS7" s="17" t="s">
        <v>9</v>
      </c>
    </row>
    <row r="8" spans="2:71" ht="14.5" customHeight="1">
      <c r="B8" s="21"/>
      <c r="C8" s="25"/>
      <c r="D8" s="29" t="s">
        <v>23</v>
      </c>
      <c r="E8" s="25"/>
      <c r="F8" s="25"/>
      <c r="G8" s="25"/>
      <c r="H8" s="25"/>
      <c r="I8" s="25"/>
      <c r="J8" s="25"/>
      <c r="K8" s="27" t="s">
        <v>24</v>
      </c>
      <c r="L8" s="25"/>
      <c r="M8" s="25"/>
      <c r="N8" s="25"/>
      <c r="O8" s="25"/>
      <c r="P8" s="25"/>
      <c r="Q8" s="25"/>
      <c r="R8" s="25"/>
      <c r="S8" s="25"/>
      <c r="T8" s="25"/>
      <c r="U8" s="25"/>
      <c r="V8" s="25"/>
      <c r="W8" s="25"/>
      <c r="X8" s="25"/>
      <c r="Y8" s="25"/>
      <c r="Z8" s="25"/>
      <c r="AA8" s="25"/>
      <c r="AB8" s="25"/>
      <c r="AC8" s="25"/>
      <c r="AD8" s="25"/>
      <c r="AE8" s="25"/>
      <c r="AF8" s="25"/>
      <c r="AG8" s="25"/>
      <c r="AH8" s="25"/>
      <c r="AI8" s="25"/>
      <c r="AJ8" s="25"/>
      <c r="AK8" s="29" t="s">
        <v>25</v>
      </c>
      <c r="AL8" s="25"/>
      <c r="AM8" s="25"/>
      <c r="AN8" s="30" t="s">
        <v>26</v>
      </c>
      <c r="AO8" s="25"/>
      <c r="AP8" s="25"/>
      <c r="AQ8" s="22"/>
      <c r="BE8" s="440"/>
      <c r="BS8" s="17" t="s">
        <v>9</v>
      </c>
    </row>
    <row r="9" spans="2:71" ht="14.5" customHeight="1">
      <c r="B9" s="21"/>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2"/>
      <c r="BE9" s="440"/>
      <c r="BS9" s="17" t="s">
        <v>9</v>
      </c>
    </row>
    <row r="10" spans="2:71" ht="14.5" customHeight="1">
      <c r="B10" s="21"/>
      <c r="C10" s="25"/>
      <c r="D10" s="29" t="s">
        <v>27</v>
      </c>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9" t="s">
        <v>28</v>
      </c>
      <c r="AL10" s="25"/>
      <c r="AM10" s="25"/>
      <c r="AN10" s="27" t="s">
        <v>5</v>
      </c>
      <c r="AO10" s="25"/>
      <c r="AP10" s="25"/>
      <c r="AQ10" s="22"/>
      <c r="BE10" s="440"/>
      <c r="BS10" s="17" t="s">
        <v>9</v>
      </c>
    </row>
    <row r="11" spans="2:71" ht="18.4" customHeight="1">
      <c r="B11" s="21"/>
      <c r="C11" s="25"/>
      <c r="D11" s="25"/>
      <c r="E11" s="27" t="s">
        <v>24</v>
      </c>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9" t="s">
        <v>29</v>
      </c>
      <c r="AL11" s="25"/>
      <c r="AM11" s="25"/>
      <c r="AN11" s="27" t="s">
        <v>5</v>
      </c>
      <c r="AO11" s="25"/>
      <c r="AP11" s="25"/>
      <c r="AQ11" s="22"/>
      <c r="BE11" s="440"/>
      <c r="BS11" s="17" t="s">
        <v>9</v>
      </c>
    </row>
    <row r="12" spans="2:71" ht="7" customHeight="1">
      <c r="B12" s="21"/>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2"/>
      <c r="BE12" s="440"/>
      <c r="BS12" s="17" t="s">
        <v>9</v>
      </c>
    </row>
    <row r="13" spans="2:71" ht="14.5" customHeight="1">
      <c r="B13" s="21"/>
      <c r="C13" s="25"/>
      <c r="D13" s="29" t="s">
        <v>30</v>
      </c>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9" t="s">
        <v>28</v>
      </c>
      <c r="AL13" s="25"/>
      <c r="AM13" s="25"/>
      <c r="AN13" s="31" t="s">
        <v>31</v>
      </c>
      <c r="AO13" s="25"/>
      <c r="AP13" s="25"/>
      <c r="AQ13" s="22"/>
      <c r="BE13" s="440"/>
      <c r="BS13" s="17" t="s">
        <v>9</v>
      </c>
    </row>
    <row r="14" spans="2:71" ht="13.5">
      <c r="B14" s="21"/>
      <c r="C14" s="25"/>
      <c r="D14" s="25"/>
      <c r="E14" s="444" t="s">
        <v>31</v>
      </c>
      <c r="F14" s="445"/>
      <c r="G14" s="445"/>
      <c r="H14" s="445"/>
      <c r="I14" s="445"/>
      <c r="J14" s="445"/>
      <c r="K14" s="445"/>
      <c r="L14" s="445"/>
      <c r="M14" s="445"/>
      <c r="N14" s="445"/>
      <c r="O14" s="445"/>
      <c r="P14" s="445"/>
      <c r="Q14" s="445"/>
      <c r="R14" s="445"/>
      <c r="S14" s="445"/>
      <c r="T14" s="445"/>
      <c r="U14" s="445"/>
      <c r="V14" s="445"/>
      <c r="W14" s="445"/>
      <c r="X14" s="445"/>
      <c r="Y14" s="445"/>
      <c r="Z14" s="445"/>
      <c r="AA14" s="445"/>
      <c r="AB14" s="445"/>
      <c r="AC14" s="445"/>
      <c r="AD14" s="445"/>
      <c r="AE14" s="445"/>
      <c r="AF14" s="445"/>
      <c r="AG14" s="445"/>
      <c r="AH14" s="445"/>
      <c r="AI14" s="445"/>
      <c r="AJ14" s="445"/>
      <c r="AK14" s="29" t="s">
        <v>29</v>
      </c>
      <c r="AL14" s="25"/>
      <c r="AM14" s="25"/>
      <c r="AN14" s="31" t="s">
        <v>31</v>
      </c>
      <c r="AO14" s="25"/>
      <c r="AP14" s="25"/>
      <c r="AQ14" s="22"/>
      <c r="BE14" s="440"/>
      <c r="BS14" s="17" t="s">
        <v>9</v>
      </c>
    </row>
    <row r="15" spans="2:71" ht="7" customHeight="1">
      <c r="B15" s="21"/>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2"/>
      <c r="BE15" s="440"/>
      <c r="BS15" s="17" t="s">
        <v>6</v>
      </c>
    </row>
    <row r="16" spans="2:71" ht="14.5" customHeight="1">
      <c r="B16" s="21"/>
      <c r="C16" s="25"/>
      <c r="D16" s="29" t="s">
        <v>32</v>
      </c>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9" t="s">
        <v>28</v>
      </c>
      <c r="AL16" s="25"/>
      <c r="AM16" s="25"/>
      <c r="AN16" s="27" t="s">
        <v>33</v>
      </c>
      <c r="AO16" s="25"/>
      <c r="AP16" s="25"/>
      <c r="AQ16" s="22"/>
      <c r="BE16" s="440"/>
      <c r="BS16" s="17" t="s">
        <v>6</v>
      </c>
    </row>
    <row r="17" spans="2:71" ht="18.4" customHeight="1">
      <c r="B17" s="21"/>
      <c r="C17" s="25"/>
      <c r="D17" s="25"/>
      <c r="E17" s="27" t="s">
        <v>34</v>
      </c>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9" t="s">
        <v>29</v>
      </c>
      <c r="AL17" s="25"/>
      <c r="AM17" s="25"/>
      <c r="AN17" s="27" t="s">
        <v>35</v>
      </c>
      <c r="AO17" s="25"/>
      <c r="AP17" s="25"/>
      <c r="AQ17" s="22"/>
      <c r="BE17" s="440"/>
      <c r="BS17" s="17" t="s">
        <v>36</v>
      </c>
    </row>
    <row r="18" spans="2:71" ht="7" customHeight="1">
      <c r="B18" s="21"/>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2"/>
      <c r="BE18" s="440"/>
      <c r="BS18" s="17" t="s">
        <v>9</v>
      </c>
    </row>
    <row r="19" spans="2:71" ht="14.5" customHeight="1">
      <c r="B19" s="21"/>
      <c r="C19" s="25"/>
      <c r="D19" s="29" t="s">
        <v>37</v>
      </c>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9" t="s">
        <v>28</v>
      </c>
      <c r="AL19" s="25"/>
      <c r="AM19" s="25"/>
      <c r="AN19" s="27" t="s">
        <v>5</v>
      </c>
      <c r="AO19" s="25"/>
      <c r="AP19" s="25"/>
      <c r="AQ19" s="22"/>
      <c r="BE19" s="440"/>
      <c r="BS19" s="17" t="s">
        <v>9</v>
      </c>
    </row>
    <row r="20" spans="2:57" ht="18.4" customHeight="1">
      <c r="B20" s="21"/>
      <c r="C20" s="25"/>
      <c r="D20" s="25"/>
      <c r="E20" s="27" t="s">
        <v>24</v>
      </c>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9" t="s">
        <v>29</v>
      </c>
      <c r="AL20" s="25"/>
      <c r="AM20" s="25"/>
      <c r="AN20" s="27" t="s">
        <v>5</v>
      </c>
      <c r="AO20" s="25"/>
      <c r="AP20" s="25"/>
      <c r="AQ20" s="22"/>
      <c r="BE20" s="440"/>
    </row>
    <row r="21" spans="2:57" ht="7" customHeight="1">
      <c r="B21" s="21"/>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2"/>
      <c r="BE21" s="440"/>
    </row>
    <row r="22" spans="2:57" ht="13.5">
      <c r="B22" s="21"/>
      <c r="C22" s="25"/>
      <c r="D22" s="29" t="s">
        <v>38</v>
      </c>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2"/>
      <c r="BE22" s="440"/>
    </row>
    <row r="23" spans="2:57" ht="22.5" customHeight="1">
      <c r="B23" s="21"/>
      <c r="C23" s="25"/>
      <c r="D23" s="25"/>
      <c r="E23" s="446" t="s">
        <v>5</v>
      </c>
      <c r="F23" s="446"/>
      <c r="G23" s="446"/>
      <c r="H23" s="446"/>
      <c r="I23" s="446"/>
      <c r="J23" s="446"/>
      <c r="K23" s="446"/>
      <c r="L23" s="446"/>
      <c r="M23" s="446"/>
      <c r="N23" s="446"/>
      <c r="O23" s="446"/>
      <c r="P23" s="446"/>
      <c r="Q23" s="446"/>
      <c r="R23" s="446"/>
      <c r="S23" s="446"/>
      <c r="T23" s="446"/>
      <c r="U23" s="446"/>
      <c r="V23" s="446"/>
      <c r="W23" s="446"/>
      <c r="X23" s="446"/>
      <c r="Y23" s="446"/>
      <c r="Z23" s="446"/>
      <c r="AA23" s="446"/>
      <c r="AB23" s="446"/>
      <c r="AC23" s="446"/>
      <c r="AD23" s="446"/>
      <c r="AE23" s="446"/>
      <c r="AF23" s="446"/>
      <c r="AG23" s="446"/>
      <c r="AH23" s="446"/>
      <c r="AI23" s="446"/>
      <c r="AJ23" s="446"/>
      <c r="AK23" s="446"/>
      <c r="AL23" s="446"/>
      <c r="AM23" s="446"/>
      <c r="AN23" s="446"/>
      <c r="AO23" s="25"/>
      <c r="AP23" s="25"/>
      <c r="AQ23" s="22"/>
      <c r="BE23" s="440"/>
    </row>
    <row r="24" spans="2:57" ht="7" customHeight="1">
      <c r="B24" s="21"/>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2"/>
      <c r="BE24" s="440"/>
    </row>
    <row r="25" spans="2:57" ht="7" customHeight="1">
      <c r="B25" s="21"/>
      <c r="C25" s="25"/>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25"/>
      <c r="AQ25" s="22"/>
      <c r="BE25" s="440"/>
    </row>
    <row r="26" spans="2:57" ht="14.5" customHeight="1">
      <c r="B26" s="21"/>
      <c r="C26" s="25"/>
      <c r="D26" s="33" t="s">
        <v>39</v>
      </c>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447">
        <f>ROUND(AG87,2)</f>
        <v>0</v>
      </c>
      <c r="AL26" s="442"/>
      <c r="AM26" s="442"/>
      <c r="AN26" s="442"/>
      <c r="AO26" s="442"/>
      <c r="AP26" s="25"/>
      <c r="AQ26" s="22"/>
      <c r="BE26" s="440"/>
    </row>
    <row r="27" spans="2:57" ht="14.5" customHeight="1">
      <c r="B27" s="21"/>
      <c r="C27" s="25"/>
      <c r="D27" s="33" t="s">
        <v>40</v>
      </c>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447">
        <f>ROUND(AG92,2)</f>
        <v>0</v>
      </c>
      <c r="AL27" s="447"/>
      <c r="AM27" s="447"/>
      <c r="AN27" s="447"/>
      <c r="AO27" s="447"/>
      <c r="AP27" s="25"/>
      <c r="AQ27" s="22"/>
      <c r="BE27" s="440"/>
    </row>
    <row r="28" spans="2:57" s="1" customFormat="1" ht="7" customHeight="1">
      <c r="B28" s="34"/>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6"/>
      <c r="BE28" s="440"/>
    </row>
    <row r="29" spans="2:57" s="1" customFormat="1" ht="25.9" customHeight="1">
      <c r="B29" s="34"/>
      <c r="C29" s="35"/>
      <c r="D29" s="37" t="s">
        <v>41</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448">
        <f>ROUND(AK26+AK27,2)</f>
        <v>0</v>
      </c>
      <c r="AL29" s="449"/>
      <c r="AM29" s="449"/>
      <c r="AN29" s="449"/>
      <c r="AO29" s="449"/>
      <c r="AP29" s="35"/>
      <c r="AQ29" s="36"/>
      <c r="BE29" s="440"/>
    </row>
    <row r="30" spans="2:57" s="1" customFormat="1" ht="7" customHeight="1">
      <c r="B30" s="34"/>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6"/>
      <c r="BE30" s="440"/>
    </row>
    <row r="31" spans="2:57" s="2" customFormat="1" ht="14.5" customHeight="1">
      <c r="B31" s="39"/>
      <c r="C31" s="40"/>
      <c r="D31" s="41" t="s">
        <v>42</v>
      </c>
      <c r="E31" s="40"/>
      <c r="F31" s="41" t="s">
        <v>43</v>
      </c>
      <c r="G31" s="40"/>
      <c r="H31" s="40"/>
      <c r="I31" s="40"/>
      <c r="J31" s="40"/>
      <c r="K31" s="40"/>
      <c r="L31" s="450">
        <v>0.21</v>
      </c>
      <c r="M31" s="451"/>
      <c r="N31" s="451"/>
      <c r="O31" s="451"/>
      <c r="P31" s="40"/>
      <c r="Q31" s="40"/>
      <c r="R31" s="40"/>
      <c r="S31" s="40"/>
      <c r="T31" s="43" t="s">
        <v>44</v>
      </c>
      <c r="U31" s="40"/>
      <c r="V31" s="40"/>
      <c r="W31" s="452">
        <f>ROUND(AZ87+SUM(CD93:CD97),2)</f>
        <v>0</v>
      </c>
      <c r="X31" s="451"/>
      <c r="Y31" s="451"/>
      <c r="Z31" s="451"/>
      <c r="AA31" s="451"/>
      <c r="AB31" s="451"/>
      <c r="AC31" s="451"/>
      <c r="AD31" s="451"/>
      <c r="AE31" s="451"/>
      <c r="AF31" s="40"/>
      <c r="AG31" s="40"/>
      <c r="AH31" s="40"/>
      <c r="AI31" s="40"/>
      <c r="AJ31" s="40"/>
      <c r="AK31" s="452">
        <f>ROUND(AV87+SUM(BY93:BY97),2)</f>
        <v>0</v>
      </c>
      <c r="AL31" s="451"/>
      <c r="AM31" s="451"/>
      <c r="AN31" s="451"/>
      <c r="AO31" s="451"/>
      <c r="AP31" s="40"/>
      <c r="AQ31" s="44"/>
      <c r="BE31" s="440"/>
    </row>
    <row r="32" spans="2:57" s="2" customFormat="1" ht="14.5" customHeight="1">
      <c r="B32" s="39"/>
      <c r="C32" s="40"/>
      <c r="D32" s="40"/>
      <c r="E32" s="40"/>
      <c r="F32" s="41" t="s">
        <v>45</v>
      </c>
      <c r="G32" s="40"/>
      <c r="H32" s="40"/>
      <c r="I32" s="40"/>
      <c r="J32" s="40"/>
      <c r="K32" s="40"/>
      <c r="L32" s="450">
        <v>0.15</v>
      </c>
      <c r="M32" s="451"/>
      <c r="N32" s="451"/>
      <c r="O32" s="451"/>
      <c r="P32" s="40"/>
      <c r="Q32" s="40"/>
      <c r="R32" s="40"/>
      <c r="S32" s="40"/>
      <c r="T32" s="43" t="s">
        <v>44</v>
      </c>
      <c r="U32" s="40"/>
      <c r="V32" s="40"/>
      <c r="W32" s="452">
        <f>ROUND(BA87+SUM(CE93:CE97),2)</f>
        <v>0</v>
      </c>
      <c r="X32" s="451"/>
      <c r="Y32" s="451"/>
      <c r="Z32" s="451"/>
      <c r="AA32" s="451"/>
      <c r="AB32" s="451"/>
      <c r="AC32" s="451"/>
      <c r="AD32" s="451"/>
      <c r="AE32" s="451"/>
      <c r="AF32" s="40"/>
      <c r="AG32" s="40"/>
      <c r="AH32" s="40"/>
      <c r="AI32" s="40"/>
      <c r="AJ32" s="40"/>
      <c r="AK32" s="452">
        <f>ROUND(AW87+SUM(BZ93:BZ97),2)</f>
        <v>0</v>
      </c>
      <c r="AL32" s="451"/>
      <c r="AM32" s="451"/>
      <c r="AN32" s="451"/>
      <c r="AO32" s="451"/>
      <c r="AP32" s="40"/>
      <c r="AQ32" s="44"/>
      <c r="BE32" s="440"/>
    </row>
    <row r="33" spans="2:57" s="2" customFormat="1" ht="14.5" customHeight="1" hidden="1">
      <c r="B33" s="39"/>
      <c r="C33" s="40"/>
      <c r="D33" s="40"/>
      <c r="E33" s="40"/>
      <c r="F33" s="41" t="s">
        <v>46</v>
      </c>
      <c r="G33" s="40"/>
      <c r="H33" s="40"/>
      <c r="I33" s="40"/>
      <c r="J33" s="40"/>
      <c r="K33" s="40"/>
      <c r="L33" s="450">
        <v>0.21</v>
      </c>
      <c r="M33" s="451"/>
      <c r="N33" s="451"/>
      <c r="O33" s="451"/>
      <c r="P33" s="40"/>
      <c r="Q33" s="40"/>
      <c r="R33" s="40"/>
      <c r="S33" s="40"/>
      <c r="T33" s="43" t="s">
        <v>44</v>
      </c>
      <c r="U33" s="40"/>
      <c r="V33" s="40"/>
      <c r="W33" s="452">
        <f>ROUND(BB87+SUM(CF93:CF97),2)</f>
        <v>0</v>
      </c>
      <c r="X33" s="451"/>
      <c r="Y33" s="451"/>
      <c r="Z33" s="451"/>
      <c r="AA33" s="451"/>
      <c r="AB33" s="451"/>
      <c r="AC33" s="451"/>
      <c r="AD33" s="451"/>
      <c r="AE33" s="451"/>
      <c r="AF33" s="40"/>
      <c r="AG33" s="40"/>
      <c r="AH33" s="40"/>
      <c r="AI33" s="40"/>
      <c r="AJ33" s="40"/>
      <c r="AK33" s="452">
        <v>0</v>
      </c>
      <c r="AL33" s="451"/>
      <c r="AM33" s="451"/>
      <c r="AN33" s="451"/>
      <c r="AO33" s="451"/>
      <c r="AP33" s="40"/>
      <c r="AQ33" s="44"/>
      <c r="BE33" s="440"/>
    </row>
    <row r="34" spans="2:57" s="2" customFormat="1" ht="14.5" customHeight="1" hidden="1">
      <c r="B34" s="39"/>
      <c r="C34" s="40"/>
      <c r="D34" s="40"/>
      <c r="E34" s="40"/>
      <c r="F34" s="41" t="s">
        <v>47</v>
      </c>
      <c r="G34" s="40"/>
      <c r="H34" s="40"/>
      <c r="I34" s="40"/>
      <c r="J34" s="40"/>
      <c r="K34" s="40"/>
      <c r="L34" s="450">
        <v>0.15</v>
      </c>
      <c r="M34" s="451"/>
      <c r="N34" s="451"/>
      <c r="O34" s="451"/>
      <c r="P34" s="40"/>
      <c r="Q34" s="40"/>
      <c r="R34" s="40"/>
      <c r="S34" s="40"/>
      <c r="T34" s="43" t="s">
        <v>44</v>
      </c>
      <c r="U34" s="40"/>
      <c r="V34" s="40"/>
      <c r="W34" s="452">
        <f>ROUND(BC87+SUM(CG93:CG97),2)</f>
        <v>0</v>
      </c>
      <c r="X34" s="451"/>
      <c r="Y34" s="451"/>
      <c r="Z34" s="451"/>
      <c r="AA34" s="451"/>
      <c r="AB34" s="451"/>
      <c r="AC34" s="451"/>
      <c r="AD34" s="451"/>
      <c r="AE34" s="451"/>
      <c r="AF34" s="40"/>
      <c r="AG34" s="40"/>
      <c r="AH34" s="40"/>
      <c r="AI34" s="40"/>
      <c r="AJ34" s="40"/>
      <c r="AK34" s="452">
        <v>0</v>
      </c>
      <c r="AL34" s="451"/>
      <c r="AM34" s="451"/>
      <c r="AN34" s="451"/>
      <c r="AO34" s="451"/>
      <c r="AP34" s="40"/>
      <c r="AQ34" s="44"/>
      <c r="BE34" s="440"/>
    </row>
    <row r="35" spans="2:43" s="2" customFormat="1" ht="14.5" customHeight="1" hidden="1">
      <c r="B35" s="39"/>
      <c r="C35" s="40"/>
      <c r="D35" s="40"/>
      <c r="E35" s="40"/>
      <c r="F35" s="41" t="s">
        <v>48</v>
      </c>
      <c r="G35" s="40"/>
      <c r="H35" s="40"/>
      <c r="I35" s="40"/>
      <c r="J35" s="40"/>
      <c r="K35" s="40"/>
      <c r="L35" s="450">
        <v>0</v>
      </c>
      <c r="M35" s="451"/>
      <c r="N35" s="451"/>
      <c r="O35" s="451"/>
      <c r="P35" s="40"/>
      <c r="Q35" s="40"/>
      <c r="R35" s="40"/>
      <c r="S35" s="40"/>
      <c r="T35" s="43" t="s">
        <v>44</v>
      </c>
      <c r="U35" s="40"/>
      <c r="V35" s="40"/>
      <c r="W35" s="452">
        <f>ROUND(BD87+SUM(CH93:CH97),2)</f>
        <v>0</v>
      </c>
      <c r="X35" s="451"/>
      <c r="Y35" s="451"/>
      <c r="Z35" s="451"/>
      <c r="AA35" s="451"/>
      <c r="AB35" s="451"/>
      <c r="AC35" s="451"/>
      <c r="AD35" s="451"/>
      <c r="AE35" s="451"/>
      <c r="AF35" s="40"/>
      <c r="AG35" s="40"/>
      <c r="AH35" s="40"/>
      <c r="AI35" s="40"/>
      <c r="AJ35" s="40"/>
      <c r="AK35" s="452">
        <v>0</v>
      </c>
      <c r="AL35" s="451"/>
      <c r="AM35" s="451"/>
      <c r="AN35" s="451"/>
      <c r="AO35" s="451"/>
      <c r="AP35" s="40"/>
      <c r="AQ35" s="44"/>
    </row>
    <row r="36" spans="2:43" s="1" customFormat="1" ht="7" customHeight="1">
      <c r="B36" s="34"/>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6"/>
    </row>
    <row r="37" spans="2:43" s="1" customFormat="1" ht="25.9" customHeight="1">
      <c r="B37" s="34"/>
      <c r="C37" s="45"/>
      <c r="D37" s="46" t="s">
        <v>49</v>
      </c>
      <c r="E37" s="47"/>
      <c r="F37" s="47"/>
      <c r="G37" s="47"/>
      <c r="H37" s="47"/>
      <c r="I37" s="47"/>
      <c r="J37" s="47"/>
      <c r="K37" s="47"/>
      <c r="L37" s="47"/>
      <c r="M37" s="47"/>
      <c r="N37" s="47"/>
      <c r="O37" s="47"/>
      <c r="P37" s="47"/>
      <c r="Q37" s="47"/>
      <c r="R37" s="47"/>
      <c r="S37" s="47"/>
      <c r="T37" s="48" t="s">
        <v>50</v>
      </c>
      <c r="U37" s="47"/>
      <c r="V37" s="47"/>
      <c r="W37" s="47"/>
      <c r="X37" s="479" t="s">
        <v>51</v>
      </c>
      <c r="Y37" s="454"/>
      <c r="Z37" s="454"/>
      <c r="AA37" s="454"/>
      <c r="AB37" s="454"/>
      <c r="AC37" s="47"/>
      <c r="AD37" s="47"/>
      <c r="AE37" s="47"/>
      <c r="AF37" s="47"/>
      <c r="AG37" s="47"/>
      <c r="AH37" s="47"/>
      <c r="AI37" s="47"/>
      <c r="AJ37" s="47"/>
      <c r="AK37" s="453">
        <f>SUM(AK29:AK35)</f>
        <v>0</v>
      </c>
      <c r="AL37" s="454"/>
      <c r="AM37" s="454"/>
      <c r="AN37" s="454"/>
      <c r="AO37" s="455"/>
      <c r="AP37" s="45"/>
      <c r="AQ37" s="36"/>
    </row>
    <row r="38" spans="2:43" s="1" customFormat="1" ht="14.5" customHeight="1">
      <c r="B38" s="34"/>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6"/>
    </row>
    <row r="39" spans="2:43" ht="13.5">
      <c r="B39" s="21"/>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
    </row>
    <row r="40" spans="2:43" ht="13.5">
      <c r="B40" s="21"/>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2"/>
    </row>
    <row r="41" spans="2:43" ht="13.5">
      <c r="B41" s="2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2"/>
    </row>
    <row r="42" spans="2:43" ht="13.5">
      <c r="B42" s="21"/>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2"/>
    </row>
    <row r="43" spans="2:43" ht="13.5">
      <c r="B43" s="21"/>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2"/>
    </row>
    <row r="44" spans="2:43" ht="13.5">
      <c r="B44" s="21"/>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2"/>
    </row>
    <row r="45" spans="2:43" ht="13.5">
      <c r="B45" s="21"/>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2"/>
    </row>
    <row r="46" spans="2:43" ht="13.5">
      <c r="B46" s="21"/>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2"/>
    </row>
    <row r="47" spans="2:43" ht="13.5">
      <c r="B47" s="21"/>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2"/>
    </row>
    <row r="48" spans="2:43" ht="13.5">
      <c r="B48" s="21"/>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2"/>
    </row>
    <row r="49" spans="2:43" s="1" customFormat="1" ht="13.5">
      <c r="B49" s="34"/>
      <c r="C49" s="35"/>
      <c r="D49" s="49" t="s">
        <v>52</v>
      </c>
      <c r="E49" s="50"/>
      <c r="F49" s="50"/>
      <c r="G49" s="50"/>
      <c r="H49" s="50"/>
      <c r="I49" s="50"/>
      <c r="J49" s="50"/>
      <c r="K49" s="50"/>
      <c r="L49" s="50"/>
      <c r="M49" s="50"/>
      <c r="N49" s="50"/>
      <c r="O49" s="50"/>
      <c r="P49" s="50"/>
      <c r="Q49" s="50"/>
      <c r="R49" s="50"/>
      <c r="S49" s="50"/>
      <c r="T49" s="50"/>
      <c r="U49" s="50"/>
      <c r="V49" s="50"/>
      <c r="W49" s="50"/>
      <c r="X49" s="50"/>
      <c r="Y49" s="50"/>
      <c r="Z49" s="51"/>
      <c r="AA49" s="35"/>
      <c r="AB49" s="35"/>
      <c r="AC49" s="49" t="s">
        <v>53</v>
      </c>
      <c r="AD49" s="50"/>
      <c r="AE49" s="50"/>
      <c r="AF49" s="50"/>
      <c r="AG49" s="50"/>
      <c r="AH49" s="50"/>
      <c r="AI49" s="50"/>
      <c r="AJ49" s="50"/>
      <c r="AK49" s="50"/>
      <c r="AL49" s="50"/>
      <c r="AM49" s="50"/>
      <c r="AN49" s="50"/>
      <c r="AO49" s="51"/>
      <c r="AP49" s="35"/>
      <c r="AQ49" s="36"/>
    </row>
    <row r="50" spans="2:43" ht="13.5">
      <c r="B50" s="21"/>
      <c r="C50" s="25"/>
      <c r="D50" s="52"/>
      <c r="E50" s="25"/>
      <c r="F50" s="25"/>
      <c r="G50" s="25"/>
      <c r="H50" s="25"/>
      <c r="I50" s="25"/>
      <c r="J50" s="25"/>
      <c r="K50" s="25"/>
      <c r="L50" s="25"/>
      <c r="M50" s="25"/>
      <c r="N50" s="25"/>
      <c r="O50" s="25"/>
      <c r="P50" s="25"/>
      <c r="Q50" s="25"/>
      <c r="R50" s="25"/>
      <c r="S50" s="25"/>
      <c r="T50" s="25"/>
      <c r="U50" s="25"/>
      <c r="V50" s="25"/>
      <c r="W50" s="25"/>
      <c r="X50" s="25"/>
      <c r="Y50" s="25"/>
      <c r="Z50" s="53"/>
      <c r="AA50" s="25"/>
      <c r="AB50" s="25"/>
      <c r="AC50" s="52"/>
      <c r="AD50" s="25"/>
      <c r="AE50" s="25"/>
      <c r="AF50" s="25"/>
      <c r="AG50" s="25"/>
      <c r="AH50" s="25"/>
      <c r="AI50" s="25"/>
      <c r="AJ50" s="25"/>
      <c r="AK50" s="25"/>
      <c r="AL50" s="25"/>
      <c r="AM50" s="25"/>
      <c r="AN50" s="25"/>
      <c r="AO50" s="53"/>
      <c r="AP50" s="25"/>
      <c r="AQ50" s="22"/>
    </row>
    <row r="51" spans="2:43" ht="13.5">
      <c r="B51" s="21"/>
      <c r="C51" s="25"/>
      <c r="D51" s="52"/>
      <c r="E51" s="25"/>
      <c r="F51" s="25"/>
      <c r="G51" s="25"/>
      <c r="H51" s="25"/>
      <c r="I51" s="25"/>
      <c r="J51" s="25"/>
      <c r="K51" s="25"/>
      <c r="L51" s="25"/>
      <c r="M51" s="25"/>
      <c r="N51" s="25"/>
      <c r="O51" s="25"/>
      <c r="P51" s="25"/>
      <c r="Q51" s="25"/>
      <c r="R51" s="25"/>
      <c r="S51" s="25"/>
      <c r="T51" s="25"/>
      <c r="U51" s="25"/>
      <c r="V51" s="25"/>
      <c r="W51" s="25"/>
      <c r="X51" s="25"/>
      <c r="Y51" s="25"/>
      <c r="Z51" s="53"/>
      <c r="AA51" s="25"/>
      <c r="AB51" s="25"/>
      <c r="AC51" s="52"/>
      <c r="AD51" s="25"/>
      <c r="AE51" s="25"/>
      <c r="AF51" s="25"/>
      <c r="AG51" s="25"/>
      <c r="AH51" s="25"/>
      <c r="AI51" s="25"/>
      <c r="AJ51" s="25"/>
      <c r="AK51" s="25"/>
      <c r="AL51" s="25"/>
      <c r="AM51" s="25"/>
      <c r="AN51" s="25"/>
      <c r="AO51" s="53"/>
      <c r="AP51" s="25"/>
      <c r="AQ51" s="22"/>
    </row>
    <row r="52" spans="2:43" ht="13.5">
      <c r="B52" s="21"/>
      <c r="C52" s="25"/>
      <c r="D52" s="52"/>
      <c r="E52" s="25"/>
      <c r="F52" s="25"/>
      <c r="G52" s="25"/>
      <c r="H52" s="25"/>
      <c r="I52" s="25"/>
      <c r="J52" s="25"/>
      <c r="K52" s="25"/>
      <c r="L52" s="25"/>
      <c r="M52" s="25"/>
      <c r="N52" s="25"/>
      <c r="O52" s="25"/>
      <c r="P52" s="25"/>
      <c r="Q52" s="25"/>
      <c r="R52" s="25"/>
      <c r="S52" s="25"/>
      <c r="T52" s="25"/>
      <c r="U52" s="25"/>
      <c r="V52" s="25"/>
      <c r="W52" s="25"/>
      <c r="X52" s="25"/>
      <c r="Y52" s="25"/>
      <c r="Z52" s="53"/>
      <c r="AA52" s="25"/>
      <c r="AB52" s="25"/>
      <c r="AC52" s="52"/>
      <c r="AD52" s="25"/>
      <c r="AE52" s="25"/>
      <c r="AF52" s="25"/>
      <c r="AG52" s="25"/>
      <c r="AH52" s="25"/>
      <c r="AI52" s="25"/>
      <c r="AJ52" s="25"/>
      <c r="AK52" s="25"/>
      <c r="AL52" s="25"/>
      <c r="AM52" s="25"/>
      <c r="AN52" s="25"/>
      <c r="AO52" s="53"/>
      <c r="AP52" s="25"/>
      <c r="AQ52" s="22"/>
    </row>
    <row r="53" spans="2:43" ht="13.5">
      <c r="B53" s="21"/>
      <c r="C53" s="25"/>
      <c r="D53" s="52"/>
      <c r="E53" s="25"/>
      <c r="F53" s="25"/>
      <c r="G53" s="25"/>
      <c r="H53" s="25"/>
      <c r="I53" s="25"/>
      <c r="J53" s="25"/>
      <c r="K53" s="25"/>
      <c r="L53" s="25"/>
      <c r="M53" s="25"/>
      <c r="N53" s="25"/>
      <c r="O53" s="25"/>
      <c r="P53" s="25"/>
      <c r="Q53" s="25"/>
      <c r="R53" s="25"/>
      <c r="S53" s="25"/>
      <c r="T53" s="25"/>
      <c r="U53" s="25"/>
      <c r="V53" s="25"/>
      <c r="W53" s="25"/>
      <c r="X53" s="25"/>
      <c r="Y53" s="25"/>
      <c r="Z53" s="53"/>
      <c r="AA53" s="25"/>
      <c r="AB53" s="25"/>
      <c r="AC53" s="52"/>
      <c r="AD53" s="25"/>
      <c r="AE53" s="25"/>
      <c r="AF53" s="25"/>
      <c r="AG53" s="25"/>
      <c r="AH53" s="25"/>
      <c r="AI53" s="25"/>
      <c r="AJ53" s="25"/>
      <c r="AK53" s="25"/>
      <c r="AL53" s="25"/>
      <c r="AM53" s="25"/>
      <c r="AN53" s="25"/>
      <c r="AO53" s="53"/>
      <c r="AP53" s="25"/>
      <c r="AQ53" s="22"/>
    </row>
    <row r="54" spans="2:43" ht="13.5">
      <c r="B54" s="21"/>
      <c r="C54" s="25"/>
      <c r="D54" s="52"/>
      <c r="E54" s="25"/>
      <c r="F54" s="25"/>
      <c r="G54" s="25"/>
      <c r="H54" s="25"/>
      <c r="I54" s="25"/>
      <c r="J54" s="25"/>
      <c r="K54" s="25"/>
      <c r="L54" s="25"/>
      <c r="M54" s="25"/>
      <c r="N54" s="25"/>
      <c r="O54" s="25"/>
      <c r="P54" s="25"/>
      <c r="Q54" s="25"/>
      <c r="R54" s="25"/>
      <c r="S54" s="25"/>
      <c r="T54" s="25"/>
      <c r="U54" s="25"/>
      <c r="V54" s="25"/>
      <c r="W54" s="25"/>
      <c r="X54" s="25"/>
      <c r="Y54" s="25"/>
      <c r="Z54" s="53"/>
      <c r="AA54" s="25"/>
      <c r="AB54" s="25"/>
      <c r="AC54" s="52"/>
      <c r="AD54" s="25"/>
      <c r="AE54" s="25"/>
      <c r="AF54" s="25"/>
      <c r="AG54" s="25"/>
      <c r="AH54" s="25"/>
      <c r="AI54" s="25"/>
      <c r="AJ54" s="25"/>
      <c r="AK54" s="25"/>
      <c r="AL54" s="25"/>
      <c r="AM54" s="25"/>
      <c r="AN54" s="25"/>
      <c r="AO54" s="53"/>
      <c r="AP54" s="25"/>
      <c r="AQ54" s="22"/>
    </row>
    <row r="55" spans="2:43" ht="13.5">
      <c r="B55" s="21"/>
      <c r="C55" s="25"/>
      <c r="D55" s="52"/>
      <c r="E55" s="25"/>
      <c r="F55" s="25"/>
      <c r="G55" s="25"/>
      <c r="H55" s="25"/>
      <c r="I55" s="25"/>
      <c r="J55" s="25"/>
      <c r="K55" s="25"/>
      <c r="L55" s="25"/>
      <c r="M55" s="25"/>
      <c r="N55" s="25"/>
      <c r="O55" s="25"/>
      <c r="P55" s="25"/>
      <c r="Q55" s="25"/>
      <c r="R55" s="25"/>
      <c r="S55" s="25"/>
      <c r="T55" s="25"/>
      <c r="U55" s="25"/>
      <c r="V55" s="25"/>
      <c r="W55" s="25"/>
      <c r="X55" s="25"/>
      <c r="Y55" s="25"/>
      <c r="Z55" s="53"/>
      <c r="AA55" s="25"/>
      <c r="AB55" s="25"/>
      <c r="AC55" s="52"/>
      <c r="AD55" s="25"/>
      <c r="AE55" s="25"/>
      <c r="AF55" s="25"/>
      <c r="AG55" s="25"/>
      <c r="AH55" s="25"/>
      <c r="AI55" s="25"/>
      <c r="AJ55" s="25"/>
      <c r="AK55" s="25"/>
      <c r="AL55" s="25"/>
      <c r="AM55" s="25"/>
      <c r="AN55" s="25"/>
      <c r="AO55" s="53"/>
      <c r="AP55" s="25"/>
      <c r="AQ55" s="22"/>
    </row>
    <row r="56" spans="2:43" ht="13.5">
      <c r="B56" s="21"/>
      <c r="C56" s="25"/>
      <c r="D56" s="52"/>
      <c r="E56" s="25"/>
      <c r="F56" s="25"/>
      <c r="G56" s="25"/>
      <c r="H56" s="25"/>
      <c r="I56" s="25"/>
      <c r="J56" s="25"/>
      <c r="K56" s="25"/>
      <c r="L56" s="25"/>
      <c r="M56" s="25"/>
      <c r="N56" s="25"/>
      <c r="O56" s="25"/>
      <c r="P56" s="25"/>
      <c r="Q56" s="25"/>
      <c r="R56" s="25"/>
      <c r="S56" s="25"/>
      <c r="T56" s="25"/>
      <c r="U56" s="25"/>
      <c r="V56" s="25"/>
      <c r="W56" s="25"/>
      <c r="X56" s="25"/>
      <c r="Y56" s="25"/>
      <c r="Z56" s="53"/>
      <c r="AA56" s="25"/>
      <c r="AB56" s="25"/>
      <c r="AC56" s="52"/>
      <c r="AD56" s="25"/>
      <c r="AE56" s="25"/>
      <c r="AF56" s="25"/>
      <c r="AG56" s="25"/>
      <c r="AH56" s="25"/>
      <c r="AI56" s="25"/>
      <c r="AJ56" s="25"/>
      <c r="AK56" s="25"/>
      <c r="AL56" s="25"/>
      <c r="AM56" s="25"/>
      <c r="AN56" s="25"/>
      <c r="AO56" s="53"/>
      <c r="AP56" s="25"/>
      <c r="AQ56" s="22"/>
    </row>
    <row r="57" spans="2:43" ht="13.5">
      <c r="B57" s="21"/>
      <c r="C57" s="25"/>
      <c r="D57" s="52"/>
      <c r="E57" s="25"/>
      <c r="F57" s="25"/>
      <c r="G57" s="25"/>
      <c r="H57" s="25"/>
      <c r="I57" s="25"/>
      <c r="J57" s="25"/>
      <c r="K57" s="25"/>
      <c r="L57" s="25"/>
      <c r="M57" s="25"/>
      <c r="N57" s="25"/>
      <c r="O57" s="25"/>
      <c r="P57" s="25"/>
      <c r="Q57" s="25"/>
      <c r="R57" s="25"/>
      <c r="S57" s="25"/>
      <c r="T57" s="25"/>
      <c r="U57" s="25"/>
      <c r="V57" s="25"/>
      <c r="W57" s="25"/>
      <c r="X57" s="25"/>
      <c r="Y57" s="25"/>
      <c r="Z57" s="53"/>
      <c r="AA57" s="25"/>
      <c r="AB57" s="25"/>
      <c r="AC57" s="52"/>
      <c r="AD57" s="25"/>
      <c r="AE57" s="25"/>
      <c r="AF57" s="25"/>
      <c r="AG57" s="25"/>
      <c r="AH57" s="25"/>
      <c r="AI57" s="25"/>
      <c r="AJ57" s="25"/>
      <c r="AK57" s="25"/>
      <c r="AL57" s="25"/>
      <c r="AM57" s="25"/>
      <c r="AN57" s="25"/>
      <c r="AO57" s="53"/>
      <c r="AP57" s="25"/>
      <c r="AQ57" s="22"/>
    </row>
    <row r="58" spans="2:43" s="1" customFormat="1" ht="13.5">
      <c r="B58" s="34"/>
      <c r="C58" s="35"/>
      <c r="D58" s="54" t="s">
        <v>54</v>
      </c>
      <c r="E58" s="55"/>
      <c r="F58" s="55"/>
      <c r="G58" s="55"/>
      <c r="H58" s="55"/>
      <c r="I58" s="55"/>
      <c r="J58" s="55"/>
      <c r="K58" s="55"/>
      <c r="L58" s="55"/>
      <c r="M58" s="55"/>
      <c r="N58" s="55"/>
      <c r="O58" s="55"/>
      <c r="P58" s="55"/>
      <c r="Q58" s="55"/>
      <c r="R58" s="56" t="s">
        <v>55</v>
      </c>
      <c r="S58" s="55"/>
      <c r="T58" s="55"/>
      <c r="U58" s="55"/>
      <c r="V58" s="55"/>
      <c r="W58" s="55"/>
      <c r="X58" s="55"/>
      <c r="Y58" s="55"/>
      <c r="Z58" s="57"/>
      <c r="AA58" s="35"/>
      <c r="AB58" s="35"/>
      <c r="AC58" s="54" t="s">
        <v>54</v>
      </c>
      <c r="AD58" s="55"/>
      <c r="AE58" s="55"/>
      <c r="AF58" s="55"/>
      <c r="AG58" s="55"/>
      <c r="AH58" s="55"/>
      <c r="AI58" s="55"/>
      <c r="AJ58" s="55"/>
      <c r="AK58" s="55"/>
      <c r="AL58" s="55"/>
      <c r="AM58" s="56" t="s">
        <v>55</v>
      </c>
      <c r="AN58" s="55"/>
      <c r="AO58" s="57"/>
      <c r="AP58" s="35"/>
      <c r="AQ58" s="36"/>
    </row>
    <row r="59" spans="2:43" ht="13.5">
      <c r="B59" s="21"/>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2"/>
    </row>
    <row r="60" spans="2:43" s="1" customFormat="1" ht="13.5">
      <c r="B60" s="34"/>
      <c r="C60" s="35"/>
      <c r="D60" s="49" t="s">
        <v>56</v>
      </c>
      <c r="E60" s="50"/>
      <c r="F60" s="50"/>
      <c r="G60" s="50"/>
      <c r="H60" s="50"/>
      <c r="I60" s="50"/>
      <c r="J60" s="50"/>
      <c r="K60" s="50"/>
      <c r="L60" s="50"/>
      <c r="M60" s="50"/>
      <c r="N60" s="50"/>
      <c r="O60" s="50"/>
      <c r="P60" s="50"/>
      <c r="Q60" s="50"/>
      <c r="R60" s="50"/>
      <c r="S60" s="50"/>
      <c r="T60" s="50"/>
      <c r="U60" s="50"/>
      <c r="V60" s="50"/>
      <c r="W60" s="50"/>
      <c r="X60" s="50"/>
      <c r="Y60" s="50"/>
      <c r="Z60" s="51"/>
      <c r="AA60" s="35"/>
      <c r="AB60" s="35"/>
      <c r="AC60" s="49" t="s">
        <v>57</v>
      </c>
      <c r="AD60" s="50"/>
      <c r="AE60" s="50"/>
      <c r="AF60" s="50"/>
      <c r="AG60" s="50"/>
      <c r="AH60" s="50"/>
      <c r="AI60" s="50"/>
      <c r="AJ60" s="50"/>
      <c r="AK60" s="50"/>
      <c r="AL60" s="50"/>
      <c r="AM60" s="50"/>
      <c r="AN60" s="50"/>
      <c r="AO60" s="51"/>
      <c r="AP60" s="35"/>
      <c r="AQ60" s="36"/>
    </row>
    <row r="61" spans="2:43" ht="13.5">
      <c r="B61" s="21"/>
      <c r="C61" s="25"/>
      <c r="D61" s="52"/>
      <c r="E61" s="25"/>
      <c r="F61" s="25"/>
      <c r="G61" s="25"/>
      <c r="H61" s="25"/>
      <c r="I61" s="25"/>
      <c r="J61" s="25"/>
      <c r="K61" s="25"/>
      <c r="L61" s="25"/>
      <c r="M61" s="25"/>
      <c r="N61" s="25"/>
      <c r="O61" s="25"/>
      <c r="P61" s="25"/>
      <c r="Q61" s="25"/>
      <c r="R61" s="25"/>
      <c r="S61" s="25"/>
      <c r="T61" s="25"/>
      <c r="U61" s="25"/>
      <c r="V61" s="25"/>
      <c r="W61" s="25"/>
      <c r="X61" s="25"/>
      <c r="Y61" s="25"/>
      <c r="Z61" s="53"/>
      <c r="AA61" s="25"/>
      <c r="AB61" s="25"/>
      <c r="AC61" s="52"/>
      <c r="AD61" s="25"/>
      <c r="AE61" s="25"/>
      <c r="AF61" s="25"/>
      <c r="AG61" s="25"/>
      <c r="AH61" s="25"/>
      <c r="AI61" s="25"/>
      <c r="AJ61" s="25"/>
      <c r="AK61" s="25"/>
      <c r="AL61" s="25"/>
      <c r="AM61" s="25"/>
      <c r="AN61" s="25"/>
      <c r="AO61" s="53"/>
      <c r="AP61" s="25"/>
      <c r="AQ61" s="22"/>
    </row>
    <row r="62" spans="2:43" ht="13.5">
      <c r="B62" s="21"/>
      <c r="C62" s="25"/>
      <c r="D62" s="52"/>
      <c r="E62" s="25"/>
      <c r="F62" s="25"/>
      <c r="G62" s="25"/>
      <c r="H62" s="25"/>
      <c r="I62" s="25"/>
      <c r="J62" s="25"/>
      <c r="K62" s="25"/>
      <c r="L62" s="25"/>
      <c r="M62" s="25"/>
      <c r="N62" s="25"/>
      <c r="O62" s="25"/>
      <c r="P62" s="25"/>
      <c r="Q62" s="25"/>
      <c r="R62" s="25"/>
      <c r="S62" s="25"/>
      <c r="T62" s="25"/>
      <c r="U62" s="25"/>
      <c r="V62" s="25"/>
      <c r="W62" s="25"/>
      <c r="X62" s="25"/>
      <c r="Y62" s="25"/>
      <c r="Z62" s="53"/>
      <c r="AA62" s="25"/>
      <c r="AB62" s="25"/>
      <c r="AC62" s="52"/>
      <c r="AD62" s="25"/>
      <c r="AE62" s="25"/>
      <c r="AF62" s="25"/>
      <c r="AG62" s="25"/>
      <c r="AH62" s="25"/>
      <c r="AI62" s="25"/>
      <c r="AJ62" s="25"/>
      <c r="AK62" s="25"/>
      <c r="AL62" s="25"/>
      <c r="AM62" s="25"/>
      <c r="AN62" s="25"/>
      <c r="AO62" s="53"/>
      <c r="AP62" s="25"/>
      <c r="AQ62" s="22"/>
    </row>
    <row r="63" spans="2:43" ht="13.5">
      <c r="B63" s="21"/>
      <c r="C63" s="25"/>
      <c r="D63" s="52"/>
      <c r="E63" s="25"/>
      <c r="F63" s="25"/>
      <c r="G63" s="25"/>
      <c r="H63" s="25"/>
      <c r="I63" s="25"/>
      <c r="J63" s="25"/>
      <c r="K63" s="25"/>
      <c r="L63" s="25"/>
      <c r="M63" s="25"/>
      <c r="N63" s="25"/>
      <c r="O63" s="25"/>
      <c r="P63" s="25"/>
      <c r="Q63" s="25"/>
      <c r="R63" s="25"/>
      <c r="S63" s="25"/>
      <c r="T63" s="25"/>
      <c r="U63" s="25"/>
      <c r="V63" s="25"/>
      <c r="W63" s="25"/>
      <c r="X63" s="25"/>
      <c r="Y63" s="25"/>
      <c r="Z63" s="53"/>
      <c r="AA63" s="25"/>
      <c r="AB63" s="25"/>
      <c r="AC63" s="52"/>
      <c r="AD63" s="25"/>
      <c r="AE63" s="25"/>
      <c r="AF63" s="25"/>
      <c r="AG63" s="25"/>
      <c r="AH63" s="25"/>
      <c r="AI63" s="25"/>
      <c r="AJ63" s="25"/>
      <c r="AK63" s="25"/>
      <c r="AL63" s="25"/>
      <c r="AM63" s="25"/>
      <c r="AN63" s="25"/>
      <c r="AO63" s="53"/>
      <c r="AP63" s="25"/>
      <c r="AQ63" s="22"/>
    </row>
    <row r="64" spans="2:43" ht="13.5">
      <c r="B64" s="21"/>
      <c r="C64" s="25"/>
      <c r="D64" s="52"/>
      <c r="E64" s="25"/>
      <c r="F64" s="25"/>
      <c r="G64" s="25"/>
      <c r="H64" s="25"/>
      <c r="I64" s="25"/>
      <c r="J64" s="25"/>
      <c r="K64" s="25"/>
      <c r="L64" s="25"/>
      <c r="M64" s="25"/>
      <c r="N64" s="25"/>
      <c r="O64" s="25"/>
      <c r="P64" s="25"/>
      <c r="Q64" s="25"/>
      <c r="R64" s="25"/>
      <c r="S64" s="25"/>
      <c r="T64" s="25"/>
      <c r="U64" s="25"/>
      <c r="V64" s="25"/>
      <c r="W64" s="25"/>
      <c r="X64" s="25"/>
      <c r="Y64" s="25"/>
      <c r="Z64" s="53"/>
      <c r="AA64" s="25"/>
      <c r="AB64" s="25"/>
      <c r="AC64" s="52"/>
      <c r="AD64" s="25"/>
      <c r="AE64" s="25"/>
      <c r="AF64" s="25"/>
      <c r="AG64" s="25"/>
      <c r="AH64" s="25"/>
      <c r="AI64" s="25"/>
      <c r="AJ64" s="25"/>
      <c r="AK64" s="25"/>
      <c r="AL64" s="25"/>
      <c r="AM64" s="25"/>
      <c r="AN64" s="25"/>
      <c r="AO64" s="53"/>
      <c r="AP64" s="25"/>
      <c r="AQ64" s="22"/>
    </row>
    <row r="65" spans="2:43" ht="13.5">
      <c r="B65" s="21"/>
      <c r="C65" s="25"/>
      <c r="D65" s="52"/>
      <c r="E65" s="25"/>
      <c r="F65" s="25"/>
      <c r="G65" s="25"/>
      <c r="H65" s="25"/>
      <c r="I65" s="25"/>
      <c r="J65" s="25"/>
      <c r="K65" s="25"/>
      <c r="L65" s="25"/>
      <c r="M65" s="25"/>
      <c r="N65" s="25"/>
      <c r="O65" s="25"/>
      <c r="P65" s="25"/>
      <c r="Q65" s="25"/>
      <c r="R65" s="25"/>
      <c r="S65" s="25"/>
      <c r="T65" s="25"/>
      <c r="U65" s="25"/>
      <c r="V65" s="25"/>
      <c r="W65" s="25"/>
      <c r="X65" s="25"/>
      <c r="Y65" s="25"/>
      <c r="Z65" s="53"/>
      <c r="AA65" s="25"/>
      <c r="AB65" s="25"/>
      <c r="AC65" s="52"/>
      <c r="AD65" s="25"/>
      <c r="AE65" s="25"/>
      <c r="AF65" s="25"/>
      <c r="AG65" s="25"/>
      <c r="AH65" s="25"/>
      <c r="AI65" s="25"/>
      <c r="AJ65" s="25"/>
      <c r="AK65" s="25"/>
      <c r="AL65" s="25"/>
      <c r="AM65" s="25"/>
      <c r="AN65" s="25"/>
      <c r="AO65" s="53"/>
      <c r="AP65" s="25"/>
      <c r="AQ65" s="22"/>
    </row>
    <row r="66" spans="2:43" ht="13.5">
      <c r="B66" s="21"/>
      <c r="C66" s="25"/>
      <c r="D66" s="52"/>
      <c r="E66" s="25"/>
      <c r="F66" s="25"/>
      <c r="G66" s="25"/>
      <c r="H66" s="25"/>
      <c r="I66" s="25"/>
      <c r="J66" s="25"/>
      <c r="K66" s="25"/>
      <c r="L66" s="25"/>
      <c r="M66" s="25"/>
      <c r="N66" s="25"/>
      <c r="O66" s="25"/>
      <c r="P66" s="25"/>
      <c r="Q66" s="25"/>
      <c r="R66" s="25"/>
      <c r="S66" s="25"/>
      <c r="T66" s="25"/>
      <c r="U66" s="25"/>
      <c r="V66" s="25"/>
      <c r="W66" s="25"/>
      <c r="X66" s="25"/>
      <c r="Y66" s="25"/>
      <c r="Z66" s="53"/>
      <c r="AA66" s="25"/>
      <c r="AB66" s="25"/>
      <c r="AC66" s="52"/>
      <c r="AD66" s="25"/>
      <c r="AE66" s="25"/>
      <c r="AF66" s="25"/>
      <c r="AG66" s="25"/>
      <c r="AH66" s="25"/>
      <c r="AI66" s="25"/>
      <c r="AJ66" s="25"/>
      <c r="AK66" s="25"/>
      <c r="AL66" s="25"/>
      <c r="AM66" s="25"/>
      <c r="AN66" s="25"/>
      <c r="AO66" s="53"/>
      <c r="AP66" s="25"/>
      <c r="AQ66" s="22"/>
    </row>
    <row r="67" spans="2:43" ht="13.5">
      <c r="B67" s="21"/>
      <c r="C67" s="25"/>
      <c r="D67" s="52"/>
      <c r="E67" s="25"/>
      <c r="F67" s="25"/>
      <c r="G67" s="25"/>
      <c r="H67" s="25"/>
      <c r="I67" s="25"/>
      <c r="J67" s="25"/>
      <c r="K67" s="25"/>
      <c r="L67" s="25"/>
      <c r="M67" s="25"/>
      <c r="N67" s="25"/>
      <c r="O67" s="25"/>
      <c r="P67" s="25"/>
      <c r="Q67" s="25"/>
      <c r="R67" s="25"/>
      <c r="S67" s="25"/>
      <c r="T67" s="25"/>
      <c r="U67" s="25"/>
      <c r="V67" s="25"/>
      <c r="W67" s="25"/>
      <c r="X67" s="25"/>
      <c r="Y67" s="25"/>
      <c r="Z67" s="53"/>
      <c r="AA67" s="25"/>
      <c r="AB67" s="25"/>
      <c r="AC67" s="52"/>
      <c r="AD67" s="25"/>
      <c r="AE67" s="25"/>
      <c r="AF67" s="25"/>
      <c r="AG67" s="25"/>
      <c r="AH67" s="25"/>
      <c r="AI67" s="25"/>
      <c r="AJ67" s="25"/>
      <c r="AK67" s="25"/>
      <c r="AL67" s="25"/>
      <c r="AM67" s="25"/>
      <c r="AN67" s="25"/>
      <c r="AO67" s="53"/>
      <c r="AP67" s="25"/>
      <c r="AQ67" s="22"/>
    </row>
    <row r="68" spans="2:43" ht="13.5">
      <c r="B68" s="21"/>
      <c r="C68" s="25"/>
      <c r="D68" s="52"/>
      <c r="E68" s="25"/>
      <c r="F68" s="25"/>
      <c r="G68" s="25"/>
      <c r="H68" s="25"/>
      <c r="I68" s="25"/>
      <c r="J68" s="25"/>
      <c r="K68" s="25"/>
      <c r="L68" s="25"/>
      <c r="M68" s="25"/>
      <c r="N68" s="25"/>
      <c r="O68" s="25"/>
      <c r="P68" s="25"/>
      <c r="Q68" s="25"/>
      <c r="R68" s="25"/>
      <c r="S68" s="25"/>
      <c r="T68" s="25"/>
      <c r="U68" s="25"/>
      <c r="V68" s="25"/>
      <c r="W68" s="25"/>
      <c r="X68" s="25"/>
      <c r="Y68" s="25"/>
      <c r="Z68" s="53"/>
      <c r="AA68" s="25"/>
      <c r="AB68" s="25"/>
      <c r="AC68" s="52"/>
      <c r="AD68" s="25"/>
      <c r="AE68" s="25"/>
      <c r="AF68" s="25"/>
      <c r="AG68" s="25"/>
      <c r="AH68" s="25"/>
      <c r="AI68" s="25"/>
      <c r="AJ68" s="25"/>
      <c r="AK68" s="25"/>
      <c r="AL68" s="25"/>
      <c r="AM68" s="25"/>
      <c r="AN68" s="25"/>
      <c r="AO68" s="53"/>
      <c r="AP68" s="25"/>
      <c r="AQ68" s="22"/>
    </row>
    <row r="69" spans="2:43" s="1" customFormat="1" ht="13.5">
      <c r="B69" s="34"/>
      <c r="C69" s="35"/>
      <c r="D69" s="54" t="s">
        <v>54</v>
      </c>
      <c r="E69" s="55"/>
      <c r="F69" s="55"/>
      <c r="G69" s="55"/>
      <c r="H69" s="55"/>
      <c r="I69" s="55"/>
      <c r="J69" s="55"/>
      <c r="K69" s="55"/>
      <c r="L69" s="55"/>
      <c r="M69" s="55"/>
      <c r="N69" s="55"/>
      <c r="O69" s="55"/>
      <c r="P69" s="55"/>
      <c r="Q69" s="55"/>
      <c r="R69" s="56" t="s">
        <v>55</v>
      </c>
      <c r="S69" s="55"/>
      <c r="T69" s="55"/>
      <c r="U69" s="55"/>
      <c r="V69" s="55"/>
      <c r="W69" s="55"/>
      <c r="X69" s="55"/>
      <c r="Y69" s="55"/>
      <c r="Z69" s="57"/>
      <c r="AA69" s="35"/>
      <c r="AB69" s="35"/>
      <c r="AC69" s="54" t="s">
        <v>54</v>
      </c>
      <c r="AD69" s="55"/>
      <c r="AE69" s="55"/>
      <c r="AF69" s="55"/>
      <c r="AG69" s="55"/>
      <c r="AH69" s="55"/>
      <c r="AI69" s="55"/>
      <c r="AJ69" s="55"/>
      <c r="AK69" s="55"/>
      <c r="AL69" s="55"/>
      <c r="AM69" s="56" t="s">
        <v>55</v>
      </c>
      <c r="AN69" s="55"/>
      <c r="AO69" s="57"/>
      <c r="AP69" s="35"/>
      <c r="AQ69" s="36"/>
    </row>
    <row r="70" spans="2:43" s="1" customFormat="1" ht="7" customHeight="1">
      <c r="B70" s="34"/>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6"/>
    </row>
    <row r="71" spans="2:43" s="1" customFormat="1" ht="7" customHeight="1">
      <c r="B71" s="58"/>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60"/>
    </row>
    <row r="75" spans="2:43" s="1" customFormat="1" ht="7" customHeight="1">
      <c r="B75" s="61"/>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3"/>
    </row>
    <row r="76" spans="2:43" s="1" customFormat="1" ht="37" customHeight="1">
      <c r="B76" s="34"/>
      <c r="C76" s="437" t="s">
        <v>58</v>
      </c>
      <c r="D76" s="438"/>
      <c r="E76" s="438"/>
      <c r="F76" s="438"/>
      <c r="G76" s="438"/>
      <c r="H76" s="438"/>
      <c r="I76" s="438"/>
      <c r="J76" s="438"/>
      <c r="K76" s="438"/>
      <c r="L76" s="438"/>
      <c r="M76" s="438"/>
      <c r="N76" s="438"/>
      <c r="O76" s="438"/>
      <c r="P76" s="438"/>
      <c r="Q76" s="438"/>
      <c r="R76" s="438"/>
      <c r="S76" s="438"/>
      <c r="T76" s="438"/>
      <c r="U76" s="438"/>
      <c r="V76" s="438"/>
      <c r="W76" s="438"/>
      <c r="X76" s="438"/>
      <c r="Y76" s="438"/>
      <c r="Z76" s="438"/>
      <c r="AA76" s="438"/>
      <c r="AB76" s="438"/>
      <c r="AC76" s="438"/>
      <c r="AD76" s="438"/>
      <c r="AE76" s="438"/>
      <c r="AF76" s="438"/>
      <c r="AG76" s="438"/>
      <c r="AH76" s="438"/>
      <c r="AI76" s="438"/>
      <c r="AJ76" s="438"/>
      <c r="AK76" s="438"/>
      <c r="AL76" s="438"/>
      <c r="AM76" s="438"/>
      <c r="AN76" s="438"/>
      <c r="AO76" s="438"/>
      <c r="AP76" s="438"/>
      <c r="AQ76" s="36"/>
    </row>
    <row r="77" spans="2:43" s="3" customFormat="1" ht="14.5" customHeight="1">
      <c r="B77" s="64"/>
      <c r="C77" s="29" t="s">
        <v>16</v>
      </c>
      <c r="D77" s="65"/>
      <c r="E77" s="65"/>
      <c r="F77" s="65"/>
      <c r="G77" s="65"/>
      <c r="H77" s="65"/>
      <c r="I77" s="65"/>
      <c r="J77" s="65"/>
      <c r="K77" s="65"/>
      <c r="L77" s="65" t="str">
        <f>K5</f>
        <v>17-005</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6"/>
    </row>
    <row r="78" spans="2:43" s="4" customFormat="1" ht="37" customHeight="1">
      <c r="B78" s="67"/>
      <c r="C78" s="68" t="s">
        <v>19</v>
      </c>
      <c r="D78" s="69"/>
      <c r="E78" s="69"/>
      <c r="F78" s="69"/>
      <c r="G78" s="69"/>
      <c r="H78" s="69"/>
      <c r="I78" s="69"/>
      <c r="J78" s="69"/>
      <c r="K78" s="69"/>
      <c r="L78" s="472" t="str">
        <f>K6</f>
        <v>Stavební úpravy serverovny v 1. NP, kolej C, ČZU</v>
      </c>
      <c r="M78" s="473"/>
      <c r="N78" s="473"/>
      <c r="O78" s="473"/>
      <c r="P78" s="473"/>
      <c r="Q78" s="473"/>
      <c r="R78" s="473"/>
      <c r="S78" s="473"/>
      <c r="T78" s="473"/>
      <c r="U78" s="473"/>
      <c r="V78" s="473"/>
      <c r="W78" s="473"/>
      <c r="X78" s="473"/>
      <c r="Y78" s="473"/>
      <c r="Z78" s="473"/>
      <c r="AA78" s="473"/>
      <c r="AB78" s="473"/>
      <c r="AC78" s="473"/>
      <c r="AD78" s="473"/>
      <c r="AE78" s="473"/>
      <c r="AF78" s="473"/>
      <c r="AG78" s="473"/>
      <c r="AH78" s="473"/>
      <c r="AI78" s="473"/>
      <c r="AJ78" s="473"/>
      <c r="AK78" s="473"/>
      <c r="AL78" s="473"/>
      <c r="AM78" s="473"/>
      <c r="AN78" s="473"/>
      <c r="AO78" s="473"/>
      <c r="AP78" s="69"/>
      <c r="AQ78" s="70"/>
    </row>
    <row r="79" spans="2:43" s="1" customFormat="1" ht="7" customHeight="1">
      <c r="B79" s="34"/>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6"/>
    </row>
    <row r="80" spans="2:43" s="1" customFormat="1" ht="13.5">
      <c r="B80" s="34"/>
      <c r="C80" s="29" t="s">
        <v>23</v>
      </c>
      <c r="D80" s="35"/>
      <c r="E80" s="35"/>
      <c r="F80" s="35"/>
      <c r="G80" s="35"/>
      <c r="H80" s="35"/>
      <c r="I80" s="35"/>
      <c r="J80" s="35"/>
      <c r="K80" s="35"/>
      <c r="L80" s="71" t="str">
        <f>IF(K8="","",K8)</f>
        <v xml:space="preserve"> </v>
      </c>
      <c r="M80" s="35"/>
      <c r="N80" s="35"/>
      <c r="O80" s="35"/>
      <c r="P80" s="35"/>
      <c r="Q80" s="35"/>
      <c r="R80" s="35"/>
      <c r="S80" s="35"/>
      <c r="T80" s="35"/>
      <c r="U80" s="35"/>
      <c r="V80" s="35"/>
      <c r="W80" s="35"/>
      <c r="X80" s="35"/>
      <c r="Y80" s="35"/>
      <c r="Z80" s="35"/>
      <c r="AA80" s="35"/>
      <c r="AB80" s="35"/>
      <c r="AC80" s="35"/>
      <c r="AD80" s="35"/>
      <c r="AE80" s="35"/>
      <c r="AF80" s="35"/>
      <c r="AG80" s="35"/>
      <c r="AH80" s="35"/>
      <c r="AI80" s="29" t="s">
        <v>25</v>
      </c>
      <c r="AJ80" s="35"/>
      <c r="AK80" s="35"/>
      <c r="AL80" s="35"/>
      <c r="AM80" s="72" t="str">
        <f>IF(AN8="","",AN8)</f>
        <v>25.4.2017</v>
      </c>
      <c r="AN80" s="35"/>
      <c r="AO80" s="35"/>
      <c r="AP80" s="35"/>
      <c r="AQ80" s="36"/>
    </row>
    <row r="81" spans="2:43" s="1" customFormat="1" ht="7" customHeight="1">
      <c r="B81" s="34"/>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6"/>
    </row>
    <row r="82" spans="2:56" s="1" customFormat="1" ht="13.5">
      <c r="B82" s="34"/>
      <c r="C82" s="29" t="s">
        <v>27</v>
      </c>
      <c r="D82" s="35"/>
      <c r="E82" s="35"/>
      <c r="F82" s="35"/>
      <c r="G82" s="35"/>
      <c r="H82" s="35"/>
      <c r="I82" s="35"/>
      <c r="J82" s="35"/>
      <c r="K82" s="35"/>
      <c r="L82" s="65" t="str">
        <f>IF(E11="","",E11)</f>
        <v xml:space="preserve"> </v>
      </c>
      <c r="M82" s="35"/>
      <c r="N82" s="35"/>
      <c r="O82" s="35"/>
      <c r="P82" s="35"/>
      <c r="Q82" s="35"/>
      <c r="R82" s="35"/>
      <c r="S82" s="35"/>
      <c r="T82" s="35"/>
      <c r="U82" s="35"/>
      <c r="V82" s="35"/>
      <c r="W82" s="35"/>
      <c r="X82" s="35"/>
      <c r="Y82" s="35"/>
      <c r="Z82" s="35"/>
      <c r="AA82" s="35"/>
      <c r="AB82" s="35"/>
      <c r="AC82" s="35"/>
      <c r="AD82" s="35"/>
      <c r="AE82" s="35"/>
      <c r="AF82" s="35"/>
      <c r="AG82" s="35"/>
      <c r="AH82" s="35"/>
      <c r="AI82" s="29" t="s">
        <v>32</v>
      </c>
      <c r="AJ82" s="35"/>
      <c r="AK82" s="35"/>
      <c r="AL82" s="35"/>
      <c r="AM82" s="474" t="str">
        <f>IF(E17="","",E17)</f>
        <v>ABCD studio s.r.o.</v>
      </c>
      <c r="AN82" s="474"/>
      <c r="AO82" s="474"/>
      <c r="AP82" s="474"/>
      <c r="AQ82" s="36"/>
      <c r="AS82" s="475" t="s">
        <v>59</v>
      </c>
      <c r="AT82" s="476"/>
      <c r="AU82" s="50"/>
      <c r="AV82" s="50"/>
      <c r="AW82" s="50"/>
      <c r="AX82" s="50"/>
      <c r="AY82" s="50"/>
      <c r="AZ82" s="50"/>
      <c r="BA82" s="50"/>
      <c r="BB82" s="50"/>
      <c r="BC82" s="50"/>
      <c r="BD82" s="51"/>
    </row>
    <row r="83" spans="2:56" s="1" customFormat="1" ht="13.5">
      <c r="B83" s="34"/>
      <c r="C83" s="29" t="s">
        <v>30</v>
      </c>
      <c r="D83" s="35"/>
      <c r="E83" s="35"/>
      <c r="F83" s="35"/>
      <c r="G83" s="35"/>
      <c r="H83" s="35"/>
      <c r="I83" s="35"/>
      <c r="J83" s="35"/>
      <c r="K83" s="35"/>
      <c r="L83" s="65" t="str">
        <f>IF(E14="Vyplň údaj","",E14)</f>
        <v/>
      </c>
      <c r="M83" s="35"/>
      <c r="N83" s="35"/>
      <c r="O83" s="35"/>
      <c r="P83" s="35"/>
      <c r="Q83" s="35"/>
      <c r="R83" s="35"/>
      <c r="S83" s="35"/>
      <c r="T83" s="35"/>
      <c r="U83" s="35"/>
      <c r="V83" s="35"/>
      <c r="W83" s="35"/>
      <c r="X83" s="35"/>
      <c r="Y83" s="35"/>
      <c r="Z83" s="35"/>
      <c r="AA83" s="35"/>
      <c r="AB83" s="35"/>
      <c r="AC83" s="35"/>
      <c r="AD83" s="35"/>
      <c r="AE83" s="35"/>
      <c r="AF83" s="35"/>
      <c r="AG83" s="35"/>
      <c r="AH83" s="35"/>
      <c r="AI83" s="29" t="s">
        <v>37</v>
      </c>
      <c r="AJ83" s="35"/>
      <c r="AK83" s="35"/>
      <c r="AL83" s="35"/>
      <c r="AM83" s="474" t="str">
        <f>IF(E20="","",E20)</f>
        <v xml:space="preserve"> </v>
      </c>
      <c r="AN83" s="474"/>
      <c r="AO83" s="474"/>
      <c r="AP83" s="474"/>
      <c r="AQ83" s="36"/>
      <c r="AS83" s="477"/>
      <c r="AT83" s="478"/>
      <c r="AU83" s="35"/>
      <c r="AV83" s="35"/>
      <c r="AW83" s="35"/>
      <c r="AX83" s="35"/>
      <c r="AY83" s="35"/>
      <c r="AZ83" s="35"/>
      <c r="BA83" s="35"/>
      <c r="BB83" s="35"/>
      <c r="BC83" s="35"/>
      <c r="BD83" s="73"/>
    </row>
    <row r="84" spans="2:56" s="1" customFormat="1" ht="10.9" customHeight="1">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6"/>
      <c r="AS84" s="477"/>
      <c r="AT84" s="478"/>
      <c r="AU84" s="35"/>
      <c r="AV84" s="35"/>
      <c r="AW84" s="35"/>
      <c r="AX84" s="35"/>
      <c r="AY84" s="35"/>
      <c r="AZ84" s="35"/>
      <c r="BA84" s="35"/>
      <c r="BB84" s="35"/>
      <c r="BC84" s="35"/>
      <c r="BD84" s="73"/>
    </row>
    <row r="85" spans="2:56" s="1" customFormat="1" ht="29.25" customHeight="1">
      <c r="B85" s="34"/>
      <c r="C85" s="460" t="s">
        <v>60</v>
      </c>
      <c r="D85" s="461"/>
      <c r="E85" s="461"/>
      <c r="F85" s="461"/>
      <c r="G85" s="461"/>
      <c r="H85" s="74"/>
      <c r="I85" s="462" t="s">
        <v>61</v>
      </c>
      <c r="J85" s="461"/>
      <c r="K85" s="461"/>
      <c r="L85" s="461"/>
      <c r="M85" s="461"/>
      <c r="N85" s="461"/>
      <c r="O85" s="461"/>
      <c r="P85" s="461"/>
      <c r="Q85" s="461"/>
      <c r="R85" s="461"/>
      <c r="S85" s="461"/>
      <c r="T85" s="461"/>
      <c r="U85" s="461"/>
      <c r="V85" s="461"/>
      <c r="W85" s="461"/>
      <c r="X85" s="461"/>
      <c r="Y85" s="461"/>
      <c r="Z85" s="461"/>
      <c r="AA85" s="461"/>
      <c r="AB85" s="461"/>
      <c r="AC85" s="461"/>
      <c r="AD85" s="461"/>
      <c r="AE85" s="461"/>
      <c r="AF85" s="461"/>
      <c r="AG85" s="462" t="s">
        <v>62</v>
      </c>
      <c r="AH85" s="461"/>
      <c r="AI85" s="461"/>
      <c r="AJ85" s="461"/>
      <c r="AK85" s="461"/>
      <c r="AL85" s="461"/>
      <c r="AM85" s="461"/>
      <c r="AN85" s="462" t="s">
        <v>63</v>
      </c>
      <c r="AO85" s="461"/>
      <c r="AP85" s="463"/>
      <c r="AQ85" s="36"/>
      <c r="AS85" s="75" t="s">
        <v>64</v>
      </c>
      <c r="AT85" s="76" t="s">
        <v>65</v>
      </c>
      <c r="AU85" s="76" t="s">
        <v>66</v>
      </c>
      <c r="AV85" s="76" t="s">
        <v>67</v>
      </c>
      <c r="AW85" s="76" t="s">
        <v>68</v>
      </c>
      <c r="AX85" s="76" t="s">
        <v>69</v>
      </c>
      <c r="AY85" s="76" t="s">
        <v>70</v>
      </c>
      <c r="AZ85" s="76" t="s">
        <v>71</v>
      </c>
      <c r="BA85" s="76" t="s">
        <v>72</v>
      </c>
      <c r="BB85" s="76" t="s">
        <v>73</v>
      </c>
      <c r="BC85" s="76" t="s">
        <v>74</v>
      </c>
      <c r="BD85" s="77" t="s">
        <v>75</v>
      </c>
    </row>
    <row r="86" spans="2:56" s="1" customFormat="1" ht="10.9" customHeight="1">
      <c r="B86" s="34"/>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6"/>
      <c r="AS86" s="78"/>
      <c r="AT86" s="50"/>
      <c r="AU86" s="50"/>
      <c r="AV86" s="50"/>
      <c r="AW86" s="50"/>
      <c r="AX86" s="50"/>
      <c r="AY86" s="50"/>
      <c r="AZ86" s="50"/>
      <c r="BA86" s="50"/>
      <c r="BB86" s="50"/>
      <c r="BC86" s="50"/>
      <c r="BD86" s="51"/>
    </row>
    <row r="87" spans="2:76" s="4" customFormat="1" ht="32.5" customHeight="1">
      <c r="B87" s="67"/>
      <c r="C87" s="79" t="s">
        <v>76</v>
      </c>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467">
        <f>ROUND(SUM(AG88:AG90),2)</f>
        <v>0</v>
      </c>
      <c r="AH87" s="467"/>
      <c r="AI87" s="467"/>
      <c r="AJ87" s="467"/>
      <c r="AK87" s="467"/>
      <c r="AL87" s="467"/>
      <c r="AM87" s="467"/>
      <c r="AN87" s="468">
        <f>SUM(AG87,AT87)</f>
        <v>0</v>
      </c>
      <c r="AO87" s="468"/>
      <c r="AP87" s="468"/>
      <c r="AQ87" s="70"/>
      <c r="AS87" s="81">
        <f>ROUND(SUM(AS88:AS90),2)</f>
        <v>0</v>
      </c>
      <c r="AT87" s="82">
        <f>ROUND(SUM(AV87:AW87),2)</f>
        <v>0</v>
      </c>
      <c r="AU87" s="83">
        <f>ROUND(AU88,5)</f>
        <v>0</v>
      </c>
      <c r="AV87" s="82">
        <f>ROUND(SUM(AZ87)*L31,2)</f>
        <v>0</v>
      </c>
      <c r="AW87" s="82">
        <f>ROUND(BA87*L32,2)</f>
        <v>0</v>
      </c>
      <c r="AX87" s="82">
        <f>ROUND(BB87*L31,2)</f>
        <v>0</v>
      </c>
      <c r="AY87" s="82">
        <f>ROUND(BC87*L32,2)</f>
        <v>0</v>
      </c>
      <c r="AZ87" s="82">
        <f>ROUND(SUM(AZ88:AZ90),2)</f>
        <v>0</v>
      </c>
      <c r="BA87" s="82">
        <f>ROUND(SUM(BA88:BA90),2)</f>
        <v>0</v>
      </c>
      <c r="BB87" s="82">
        <f>ROUND(SUM(BB88:BB90),2)</f>
        <v>0</v>
      </c>
      <c r="BC87" s="82">
        <f>ROUND(SUM(BC88:BC90),2)</f>
        <v>0</v>
      </c>
      <c r="BD87" s="82">
        <f>ROUND(SUM(BD88:BD90),2)</f>
        <v>0</v>
      </c>
      <c r="BS87" s="84" t="s">
        <v>77</v>
      </c>
      <c r="BT87" s="84" t="s">
        <v>78</v>
      </c>
      <c r="BU87" s="85" t="s">
        <v>79</v>
      </c>
      <c r="BV87" s="84" t="s">
        <v>80</v>
      </c>
      <c r="BW87" s="84" t="s">
        <v>81</v>
      </c>
      <c r="BX87" s="84" t="s">
        <v>82</v>
      </c>
    </row>
    <row r="88" spans="1:76" s="5" customFormat="1" ht="37.5" customHeight="1">
      <c r="A88" s="86" t="s">
        <v>83</v>
      </c>
      <c r="B88" s="87"/>
      <c r="C88" s="88"/>
      <c r="D88" s="466" t="s">
        <v>84</v>
      </c>
      <c r="E88" s="466"/>
      <c r="F88" s="466"/>
      <c r="G88" s="466"/>
      <c r="H88" s="466"/>
      <c r="I88" s="89"/>
      <c r="J88" s="466" t="s">
        <v>1109</v>
      </c>
      <c r="K88" s="466"/>
      <c r="L88" s="466"/>
      <c r="M88" s="466"/>
      <c r="N88" s="466"/>
      <c r="O88" s="466"/>
      <c r="P88" s="466"/>
      <c r="Q88" s="466"/>
      <c r="R88" s="466"/>
      <c r="S88" s="466"/>
      <c r="T88" s="466"/>
      <c r="U88" s="466"/>
      <c r="V88" s="466"/>
      <c r="W88" s="466"/>
      <c r="X88" s="466"/>
      <c r="Y88" s="466"/>
      <c r="Z88" s="466"/>
      <c r="AA88" s="466"/>
      <c r="AB88" s="466"/>
      <c r="AC88" s="466"/>
      <c r="AD88" s="466"/>
      <c r="AE88" s="466"/>
      <c r="AF88" s="466"/>
      <c r="AG88" s="464">
        <f>'SO-01 - Stavbní úpravy se...'!M30</f>
        <v>0</v>
      </c>
      <c r="AH88" s="465"/>
      <c r="AI88" s="465"/>
      <c r="AJ88" s="465"/>
      <c r="AK88" s="465"/>
      <c r="AL88" s="465"/>
      <c r="AM88" s="465"/>
      <c r="AN88" s="464">
        <f>SUM(AG88,AT88)</f>
        <v>0</v>
      </c>
      <c r="AO88" s="465"/>
      <c r="AP88" s="465"/>
      <c r="AQ88" s="90"/>
      <c r="AS88" s="91">
        <f>'SO-01 - Stavbní úpravy se...'!M28</f>
        <v>0</v>
      </c>
      <c r="AT88" s="92">
        <f>ROUND(SUM(AV88:AW88),2)</f>
        <v>0</v>
      </c>
      <c r="AU88" s="93">
        <f>'SO-01 - Stavbní úpravy se...'!W140</f>
        <v>0</v>
      </c>
      <c r="AV88" s="92">
        <f>'SO-01 - Stavbní úpravy se...'!M32</f>
        <v>0</v>
      </c>
      <c r="AW88" s="92">
        <f>'SO-01 - Stavbní úpravy se...'!M33</f>
        <v>0</v>
      </c>
      <c r="AX88" s="92">
        <f>'SO-01 - Stavbní úpravy se...'!M34</f>
        <v>0</v>
      </c>
      <c r="AY88" s="92">
        <f>'SO-01 - Stavbní úpravy se...'!M35</f>
        <v>0</v>
      </c>
      <c r="AZ88" s="92">
        <f>'SO-01 - Stavbní úpravy se...'!H32</f>
        <v>0</v>
      </c>
      <c r="BA88" s="92">
        <f>'SO-01 - Stavbní úpravy se...'!H33</f>
        <v>0</v>
      </c>
      <c r="BB88" s="92">
        <f>'SO-01 - Stavbní úpravy se...'!H34</f>
        <v>0</v>
      </c>
      <c r="BC88" s="92">
        <f>'SO-01 - Stavbní úpravy se...'!H35</f>
        <v>0</v>
      </c>
      <c r="BD88" s="94">
        <f>'SO-01 - Stavbní úpravy se...'!H36</f>
        <v>0</v>
      </c>
      <c r="BT88" s="95" t="s">
        <v>85</v>
      </c>
      <c r="BV88" s="95" t="s">
        <v>80</v>
      </c>
      <c r="BW88" s="95" t="s">
        <v>86</v>
      </c>
      <c r="BX88" s="95" t="s">
        <v>81</v>
      </c>
    </row>
    <row r="89" spans="1:76" s="5" customFormat="1" ht="37.5" customHeight="1">
      <c r="A89" s="86" t="s">
        <v>83</v>
      </c>
      <c r="B89" s="87"/>
      <c r="C89" s="88"/>
      <c r="D89" s="466" t="s">
        <v>756</v>
      </c>
      <c r="E89" s="466"/>
      <c r="F89" s="466"/>
      <c r="G89" s="466"/>
      <c r="H89" s="466"/>
      <c r="I89" s="172"/>
      <c r="J89" s="466" t="s">
        <v>1110</v>
      </c>
      <c r="K89" s="466"/>
      <c r="L89" s="466"/>
      <c r="M89" s="466"/>
      <c r="N89" s="466"/>
      <c r="O89" s="466"/>
      <c r="P89" s="466"/>
      <c r="Q89" s="466"/>
      <c r="R89" s="466"/>
      <c r="S89" s="466"/>
      <c r="T89" s="466"/>
      <c r="U89" s="466"/>
      <c r="V89" s="466"/>
      <c r="W89" s="466"/>
      <c r="X89" s="466"/>
      <c r="Y89" s="466"/>
      <c r="Z89" s="466"/>
      <c r="AA89" s="466"/>
      <c r="AB89" s="466"/>
      <c r="AC89" s="466"/>
      <c r="AD89" s="466"/>
      <c r="AE89" s="466"/>
      <c r="AF89" s="466"/>
      <c r="AG89" s="464">
        <f>ROUND(SUM('SO-02 Rekapitulace'!F8:F9),2)</f>
        <v>0</v>
      </c>
      <c r="AH89" s="465"/>
      <c r="AI89" s="465"/>
      <c r="AJ89" s="465"/>
      <c r="AK89" s="465"/>
      <c r="AL89" s="465"/>
      <c r="AM89" s="465"/>
      <c r="AN89" s="464">
        <f>SUM(AG89,AT89)</f>
        <v>0</v>
      </c>
      <c r="AO89" s="465"/>
      <c r="AP89" s="465"/>
      <c r="AQ89" s="90"/>
      <c r="AS89" s="91">
        <v>0</v>
      </c>
      <c r="AT89" s="92">
        <f>ROUND(SUM(AV89:AW89),2)</f>
        <v>0</v>
      </c>
      <c r="AU89" s="93">
        <v>0</v>
      </c>
      <c r="AV89" s="92">
        <f>ROUND(AZ89*21%,2)</f>
        <v>0</v>
      </c>
      <c r="AW89" s="92">
        <v>0</v>
      </c>
      <c r="AX89" s="92">
        <v>0</v>
      </c>
      <c r="AY89" s="92">
        <v>0</v>
      </c>
      <c r="AZ89" s="92">
        <f>AG89</f>
        <v>0</v>
      </c>
      <c r="BA89" s="92">
        <v>0</v>
      </c>
      <c r="BB89" s="92">
        <v>0</v>
      </c>
      <c r="BC89" s="92">
        <v>0</v>
      </c>
      <c r="BD89" s="94">
        <v>0</v>
      </c>
      <c r="BT89" s="95" t="s">
        <v>85</v>
      </c>
      <c r="BV89" s="95" t="s">
        <v>80</v>
      </c>
      <c r="BW89" s="95" t="s">
        <v>86</v>
      </c>
      <c r="BX89" s="95" t="s">
        <v>81</v>
      </c>
    </row>
    <row r="90" spans="1:76" s="5" customFormat="1" ht="37.5" customHeight="1">
      <c r="A90" s="86" t="s">
        <v>83</v>
      </c>
      <c r="B90" s="87"/>
      <c r="C90" s="88"/>
      <c r="D90" s="466" t="s">
        <v>757</v>
      </c>
      <c r="E90" s="466"/>
      <c r="F90" s="466"/>
      <c r="G90" s="466"/>
      <c r="H90" s="466"/>
      <c r="I90" s="172"/>
      <c r="J90" s="466" t="s">
        <v>1111</v>
      </c>
      <c r="K90" s="466"/>
      <c r="L90" s="466"/>
      <c r="M90" s="466"/>
      <c r="N90" s="466"/>
      <c r="O90" s="466"/>
      <c r="P90" s="466"/>
      <c r="Q90" s="466"/>
      <c r="R90" s="466"/>
      <c r="S90" s="466"/>
      <c r="T90" s="466"/>
      <c r="U90" s="466"/>
      <c r="V90" s="466"/>
      <c r="W90" s="466"/>
      <c r="X90" s="466"/>
      <c r="Y90" s="466"/>
      <c r="Z90" s="466"/>
      <c r="AA90" s="466"/>
      <c r="AB90" s="466"/>
      <c r="AC90" s="466"/>
      <c r="AD90" s="466"/>
      <c r="AE90" s="466"/>
      <c r="AF90" s="466"/>
      <c r="AG90" s="464">
        <f>SUM('SO-03 Rekapitulace'!B12:C13)</f>
        <v>0</v>
      </c>
      <c r="AH90" s="465"/>
      <c r="AI90" s="465"/>
      <c r="AJ90" s="465"/>
      <c r="AK90" s="465"/>
      <c r="AL90" s="465"/>
      <c r="AM90" s="465"/>
      <c r="AN90" s="464">
        <f aca="true" t="shared" si="0" ref="AN90">SUM(AG90,AT90)</f>
        <v>0</v>
      </c>
      <c r="AO90" s="465"/>
      <c r="AP90" s="465"/>
      <c r="AQ90" s="90"/>
      <c r="AS90" s="91">
        <v>0</v>
      </c>
      <c r="AT90" s="92">
        <f>ROUND(SUM(AV90:AW90),2)</f>
        <v>0</v>
      </c>
      <c r="AU90" s="93">
        <v>0</v>
      </c>
      <c r="AV90" s="92">
        <f>ROUND(AZ90*21%,2)</f>
        <v>0</v>
      </c>
      <c r="AW90" s="92">
        <v>0</v>
      </c>
      <c r="AX90" s="92">
        <v>0</v>
      </c>
      <c r="AY90" s="92">
        <v>0</v>
      </c>
      <c r="AZ90" s="92">
        <f>AG90</f>
        <v>0</v>
      </c>
      <c r="BA90" s="92">
        <v>0</v>
      </c>
      <c r="BB90" s="92">
        <v>0</v>
      </c>
      <c r="BC90" s="92">
        <v>0</v>
      </c>
      <c r="BD90" s="94">
        <v>0</v>
      </c>
      <c r="BT90" s="95" t="s">
        <v>85</v>
      </c>
      <c r="BV90" s="95" t="s">
        <v>80</v>
      </c>
      <c r="BW90" s="95" t="s">
        <v>86</v>
      </c>
      <c r="BX90" s="95" t="s">
        <v>81</v>
      </c>
    </row>
    <row r="91" spans="2:43" ht="13.5">
      <c r="B91" s="21"/>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2"/>
    </row>
    <row r="92" spans="2:48" s="1" customFormat="1" ht="30" customHeight="1">
      <c r="B92" s="34"/>
      <c r="C92" s="79" t="s">
        <v>87</v>
      </c>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468">
        <f>ROUND(SUM(AG93:AG96),2)</f>
        <v>0</v>
      </c>
      <c r="AH92" s="468"/>
      <c r="AI92" s="468"/>
      <c r="AJ92" s="468"/>
      <c r="AK92" s="468"/>
      <c r="AL92" s="468"/>
      <c r="AM92" s="468"/>
      <c r="AN92" s="468">
        <f>ROUND(SUM(AN93:AN96),2)</f>
        <v>0</v>
      </c>
      <c r="AO92" s="468"/>
      <c r="AP92" s="468"/>
      <c r="AQ92" s="36"/>
      <c r="AS92" s="75" t="s">
        <v>88</v>
      </c>
      <c r="AT92" s="76" t="s">
        <v>89</v>
      </c>
      <c r="AU92" s="76" t="s">
        <v>42</v>
      </c>
      <c r="AV92" s="77" t="s">
        <v>65</v>
      </c>
    </row>
    <row r="93" spans="2:89" s="1" customFormat="1" ht="19.9" customHeight="1">
      <c r="B93" s="34"/>
      <c r="C93" s="35"/>
      <c r="D93" s="96" t="s">
        <v>90</v>
      </c>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589">
        <f>ROUND(AG89*AS93,2)</f>
        <v>0</v>
      </c>
      <c r="AH93" s="590"/>
      <c r="AI93" s="590"/>
      <c r="AJ93" s="590"/>
      <c r="AK93" s="590"/>
      <c r="AL93" s="590"/>
      <c r="AM93" s="590"/>
      <c r="AN93" s="590">
        <f>ROUND(AG93+AV93,2)</f>
        <v>0</v>
      </c>
      <c r="AO93" s="590"/>
      <c r="AP93" s="590"/>
      <c r="AQ93" s="36"/>
      <c r="AS93" s="97">
        <v>0</v>
      </c>
      <c r="AT93" s="98" t="s">
        <v>91</v>
      </c>
      <c r="AU93" s="98" t="s">
        <v>43</v>
      </c>
      <c r="AV93" s="99">
        <f>ROUND(IF(AU93="základní",AG93*L31,IF(AU93="snížená",AG93*L32,0)),2)</f>
        <v>0</v>
      </c>
      <c r="BV93" s="17" t="s">
        <v>92</v>
      </c>
      <c r="BY93" s="100">
        <f>IF(AU93="základní",AV93,0)</f>
        <v>0</v>
      </c>
      <c r="BZ93" s="100">
        <f>IF(AU93="snížená",AV93,0)</f>
        <v>0</v>
      </c>
      <c r="CA93" s="100">
        <v>0</v>
      </c>
      <c r="CB93" s="100">
        <v>0</v>
      </c>
      <c r="CC93" s="100">
        <v>0</v>
      </c>
      <c r="CD93" s="100">
        <f>IF(AU93="základní",AG93,0)</f>
        <v>0</v>
      </c>
      <c r="CE93" s="100">
        <f>IF(AU93="snížená",AG93,0)</f>
        <v>0</v>
      </c>
      <c r="CF93" s="100">
        <f>IF(AU93="zákl. přenesená",AG93,0)</f>
        <v>0</v>
      </c>
      <c r="CG93" s="100">
        <f>IF(AU93="sníž. přenesená",AG93,0)</f>
        <v>0</v>
      </c>
      <c r="CH93" s="100">
        <f>IF(AU93="nulová",AG93,0)</f>
        <v>0</v>
      </c>
      <c r="CI93" s="17">
        <f>IF(AU93="základní",1,IF(AU93="snížená",2,IF(AU93="zákl. přenesená",4,IF(AU93="sníž. přenesená",5,3))))</f>
        <v>1</v>
      </c>
      <c r="CJ93" s="17">
        <f>IF(AT93="stavební čast",1,IF(8891="investiční čast",2,3))</f>
        <v>1</v>
      </c>
      <c r="CK93" s="17" t="str">
        <f>IF(D93="Vyplň vlastní","","x")</f>
        <v>x</v>
      </c>
    </row>
    <row r="94" spans="2:89" s="1" customFormat="1" ht="19.9" customHeight="1">
      <c r="B94" s="34"/>
      <c r="C94" s="35"/>
      <c r="D94" s="456" t="s">
        <v>1108</v>
      </c>
      <c r="E94" s="457"/>
      <c r="F94" s="457"/>
      <c r="G94" s="457"/>
      <c r="H94" s="457"/>
      <c r="I94" s="457"/>
      <c r="J94" s="457"/>
      <c r="K94" s="457"/>
      <c r="L94" s="457"/>
      <c r="M94" s="457"/>
      <c r="N94" s="457"/>
      <c r="O94" s="457"/>
      <c r="P94" s="457"/>
      <c r="Q94" s="457"/>
      <c r="R94" s="457"/>
      <c r="S94" s="457"/>
      <c r="T94" s="457"/>
      <c r="U94" s="457"/>
      <c r="V94" s="457"/>
      <c r="W94" s="457"/>
      <c r="X94" s="457"/>
      <c r="Y94" s="457"/>
      <c r="Z94" s="457"/>
      <c r="AA94" s="457"/>
      <c r="AB94" s="457"/>
      <c r="AC94" s="35"/>
      <c r="AD94" s="35"/>
      <c r="AE94" s="35"/>
      <c r="AF94" s="35"/>
      <c r="AG94" s="587"/>
      <c r="AH94" s="588"/>
      <c r="AI94" s="588"/>
      <c r="AJ94" s="588"/>
      <c r="AK94" s="588"/>
      <c r="AL94" s="588"/>
      <c r="AM94" s="588"/>
      <c r="AN94" s="459"/>
      <c r="AO94" s="459"/>
      <c r="AP94" s="459"/>
      <c r="AQ94" s="36"/>
      <c r="AS94" s="101">
        <v>0</v>
      </c>
      <c r="AT94" s="102" t="s">
        <v>91</v>
      </c>
      <c r="AU94" s="102" t="s">
        <v>43</v>
      </c>
      <c r="AV94" s="103">
        <f>ROUND(IF(AU94="nulová",0,IF(OR(AU94="základní",AU94="zákl. přenesená"),AG94*L31,AG94*L32)),2)</f>
        <v>0</v>
      </c>
      <c r="BV94" s="17" t="s">
        <v>93</v>
      </c>
      <c r="BY94" s="100">
        <f>IF(AU94="základní",AV94,0)</f>
        <v>0</v>
      </c>
      <c r="BZ94" s="100">
        <f>IF(AU94="snížená",AV94,0)</f>
        <v>0</v>
      </c>
      <c r="CA94" s="100">
        <f>IF(AU94="zákl. přenesená",AV94,0)</f>
        <v>0</v>
      </c>
      <c r="CB94" s="100">
        <f>IF(AU94="sníž. přenesená",AV94,0)</f>
        <v>0</v>
      </c>
      <c r="CC94" s="100">
        <f>IF(AU94="nulová",AV94,0)</f>
        <v>0</v>
      </c>
      <c r="CD94" s="100">
        <f>IF(AU94="základní",AG94,0)</f>
        <v>0</v>
      </c>
      <c r="CE94" s="100">
        <f>IF(AU94="snížená",AG94,0)</f>
        <v>0</v>
      </c>
      <c r="CF94" s="100">
        <f>IF(AU94="zákl. přenesená",AG94,0)</f>
        <v>0</v>
      </c>
      <c r="CG94" s="100">
        <f>IF(AU94="sníž. přenesená",AG94,0)</f>
        <v>0</v>
      </c>
      <c r="CH94" s="100">
        <f>IF(AU94="nulová",AG94,0)</f>
        <v>0</v>
      </c>
      <c r="CI94" s="17">
        <f>IF(AU94="základní",1,IF(AU94="snížená",2,IF(AU94="zákl. přenesená",4,IF(AU94="sníž. přenesená",5,3))))</f>
        <v>1</v>
      </c>
      <c r="CJ94" s="17">
        <f>IF(AT94="stavební čast",1,IF(8892="investiční čast",2,3))</f>
        <v>1</v>
      </c>
      <c r="CK94" s="17" t="str">
        <f>IF(D94="Vyplň vlastní","","x")</f>
        <v>x</v>
      </c>
    </row>
    <row r="95" spans="2:89" s="1" customFormat="1" ht="19.9" customHeight="1">
      <c r="B95" s="34"/>
      <c r="C95" s="35"/>
      <c r="D95" s="456" t="s">
        <v>1108</v>
      </c>
      <c r="E95" s="457"/>
      <c r="F95" s="457"/>
      <c r="G95" s="457"/>
      <c r="H95" s="457"/>
      <c r="I95" s="457"/>
      <c r="J95" s="457"/>
      <c r="K95" s="457"/>
      <c r="L95" s="457"/>
      <c r="M95" s="457"/>
      <c r="N95" s="457"/>
      <c r="O95" s="457"/>
      <c r="P95" s="457"/>
      <c r="Q95" s="457"/>
      <c r="R95" s="457"/>
      <c r="S95" s="457"/>
      <c r="T95" s="457"/>
      <c r="U95" s="457"/>
      <c r="V95" s="457"/>
      <c r="W95" s="457"/>
      <c r="X95" s="457"/>
      <c r="Y95" s="457"/>
      <c r="Z95" s="457"/>
      <c r="AA95" s="457"/>
      <c r="AB95" s="457"/>
      <c r="AC95" s="35"/>
      <c r="AD95" s="35"/>
      <c r="AE95" s="35"/>
      <c r="AF95" s="35"/>
      <c r="AG95" s="587"/>
      <c r="AH95" s="588"/>
      <c r="AI95" s="588"/>
      <c r="AJ95" s="588"/>
      <c r="AK95" s="588"/>
      <c r="AL95" s="588"/>
      <c r="AM95" s="588"/>
      <c r="AN95" s="459"/>
      <c r="AO95" s="459"/>
      <c r="AP95" s="459"/>
      <c r="AQ95" s="36"/>
      <c r="AS95" s="101">
        <v>0</v>
      </c>
      <c r="AT95" s="102" t="s">
        <v>91</v>
      </c>
      <c r="AU95" s="102" t="s">
        <v>43</v>
      </c>
      <c r="AV95" s="103">
        <f>ROUND(IF(AU95="nulová",0,IF(OR(AU95="základní",AU95="zákl. přenesená"),AG95*L31,AG95*L32)),2)</f>
        <v>0</v>
      </c>
      <c r="BV95" s="17" t="s">
        <v>93</v>
      </c>
      <c r="BY95" s="100">
        <f>IF(AU95="základní",AV95,0)</f>
        <v>0</v>
      </c>
      <c r="BZ95" s="100">
        <f>IF(AU95="snížená",AV95,0)</f>
        <v>0</v>
      </c>
      <c r="CA95" s="100">
        <f>IF(AU95="zákl. přenesená",AV95,0)</f>
        <v>0</v>
      </c>
      <c r="CB95" s="100">
        <f>IF(AU95="sníž. přenesená",AV95,0)</f>
        <v>0</v>
      </c>
      <c r="CC95" s="100">
        <f>IF(AU95="nulová",AV95,0)</f>
        <v>0</v>
      </c>
      <c r="CD95" s="100">
        <f>IF(AU95="základní",AG95,0)</f>
        <v>0</v>
      </c>
      <c r="CE95" s="100">
        <f>IF(AU95="snížená",AG95,0)</f>
        <v>0</v>
      </c>
      <c r="CF95" s="100">
        <f>IF(AU95="zákl. přenesená",AG95,0)</f>
        <v>0</v>
      </c>
      <c r="CG95" s="100">
        <f>IF(AU95="sníž. přenesená",AG95,0)</f>
        <v>0</v>
      </c>
      <c r="CH95" s="100">
        <f>IF(AU95="nulová",AG95,0)</f>
        <v>0</v>
      </c>
      <c r="CI95" s="17">
        <f>IF(AU95="základní",1,IF(AU95="snížená",2,IF(AU95="zákl. přenesená",4,IF(AU95="sníž. přenesená",5,3))))</f>
        <v>1</v>
      </c>
      <c r="CJ95" s="17">
        <f>IF(AT95="stavební čast",1,IF(8893="investiční čast",2,3))</f>
        <v>1</v>
      </c>
      <c r="CK95" s="17" t="str">
        <f>IF(D95="Vyplň vlastní","","x")</f>
        <v>x</v>
      </c>
    </row>
    <row r="96" spans="2:89" s="1" customFormat="1" ht="19.9" customHeight="1">
      <c r="B96" s="34"/>
      <c r="C96" s="35"/>
      <c r="D96" s="456" t="s">
        <v>1108</v>
      </c>
      <c r="E96" s="457"/>
      <c r="F96" s="457"/>
      <c r="G96" s="457"/>
      <c r="H96" s="457"/>
      <c r="I96" s="457"/>
      <c r="J96" s="457"/>
      <c r="K96" s="457"/>
      <c r="L96" s="457"/>
      <c r="M96" s="457"/>
      <c r="N96" s="457"/>
      <c r="O96" s="457"/>
      <c r="P96" s="457"/>
      <c r="Q96" s="457"/>
      <c r="R96" s="457"/>
      <c r="S96" s="457"/>
      <c r="T96" s="457"/>
      <c r="U96" s="457"/>
      <c r="V96" s="457"/>
      <c r="W96" s="457"/>
      <c r="X96" s="457"/>
      <c r="Y96" s="457"/>
      <c r="Z96" s="457"/>
      <c r="AA96" s="457"/>
      <c r="AB96" s="457"/>
      <c r="AC96" s="35"/>
      <c r="AD96" s="35"/>
      <c r="AE96" s="35"/>
      <c r="AF96" s="35"/>
      <c r="AG96" s="587"/>
      <c r="AH96" s="588"/>
      <c r="AI96" s="588"/>
      <c r="AJ96" s="588"/>
      <c r="AK96" s="588"/>
      <c r="AL96" s="588"/>
      <c r="AM96" s="588"/>
      <c r="AN96" s="459"/>
      <c r="AO96" s="459"/>
      <c r="AP96" s="459"/>
      <c r="AQ96" s="36"/>
      <c r="AS96" s="104">
        <v>0</v>
      </c>
      <c r="AT96" s="105" t="s">
        <v>91</v>
      </c>
      <c r="AU96" s="105" t="s">
        <v>43</v>
      </c>
      <c r="AV96" s="106">
        <f>ROUND(IF(AU96="nulová",0,IF(OR(AU96="základní",AU96="zákl. přenesená"),AG96*L31,AG96*L32)),2)</f>
        <v>0</v>
      </c>
      <c r="BV96" s="17" t="s">
        <v>93</v>
      </c>
      <c r="BY96" s="100">
        <f>IF(AU96="základní",AV96,0)</f>
        <v>0</v>
      </c>
      <c r="BZ96" s="100">
        <f>IF(AU96="snížená",AV96,0)</f>
        <v>0</v>
      </c>
      <c r="CA96" s="100">
        <f>IF(AU96="zákl. přenesená",AV96,0)</f>
        <v>0</v>
      </c>
      <c r="CB96" s="100">
        <f>IF(AU96="sníž. přenesená",AV96,0)</f>
        <v>0</v>
      </c>
      <c r="CC96" s="100">
        <f>IF(AU96="nulová",AV96,0)</f>
        <v>0</v>
      </c>
      <c r="CD96" s="100">
        <f>IF(AU96="základní",AG96,0)</f>
        <v>0</v>
      </c>
      <c r="CE96" s="100">
        <f>IF(AU96="snížená",AG96,0)</f>
        <v>0</v>
      </c>
      <c r="CF96" s="100">
        <f>IF(AU96="zákl. přenesená",AG96,0)</f>
        <v>0</v>
      </c>
      <c r="CG96" s="100">
        <f>IF(AU96="sníž. přenesená",AG96,0)</f>
        <v>0</v>
      </c>
      <c r="CH96" s="100">
        <f>IF(AU96="nulová",AG96,0)</f>
        <v>0</v>
      </c>
      <c r="CI96" s="17">
        <f>IF(AU96="základní",1,IF(AU96="snížená",2,IF(AU96="zákl. přenesená",4,IF(AU96="sníž. přenesená",5,3))))</f>
        <v>1</v>
      </c>
      <c r="CJ96" s="17">
        <f>IF(AT96="stavební čast",1,IF(8894="investiční čast",2,3))</f>
        <v>1</v>
      </c>
      <c r="CK96" s="17" t="str">
        <f>IF(D96="Vyplň vlastní","","x")</f>
        <v>x</v>
      </c>
    </row>
    <row r="97" spans="2:43" s="1" customFormat="1" ht="10.9" customHeight="1">
      <c r="B97" s="34"/>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6"/>
    </row>
    <row r="98" spans="2:43" s="1" customFormat="1" ht="30" customHeight="1">
      <c r="B98" s="34"/>
      <c r="C98" s="107" t="s">
        <v>94</v>
      </c>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469">
        <f>ROUND(AG87+AG92,2)</f>
        <v>0</v>
      </c>
      <c r="AH98" s="469"/>
      <c r="AI98" s="469"/>
      <c r="AJ98" s="469"/>
      <c r="AK98" s="469"/>
      <c r="AL98" s="469"/>
      <c r="AM98" s="469"/>
      <c r="AN98" s="469">
        <f>AN87+AN92</f>
        <v>0</v>
      </c>
      <c r="AO98" s="469"/>
      <c r="AP98" s="469"/>
      <c r="AQ98" s="36"/>
    </row>
    <row r="99" spans="2:43" s="1" customFormat="1" ht="7" customHeight="1">
      <c r="B99" s="58"/>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60"/>
    </row>
  </sheetData>
  <sheetProtection algorithmName="SHA-512" hashValue="/DgDzKWsjPg6yJw9Y0VA2F8iI1WT7Uops6SH9P2x5EqoDZy4HcGJK5xsJpOdJ+hmH+KlMPM87QiXpC4YV9QvTQ==" saltValue="dbF/PgjxsWE4A6vClPXS3Q==" spinCount="100000" sheet="1" objects="1" scenarios="1"/>
  <mergeCells count="66">
    <mergeCell ref="D89:H89"/>
    <mergeCell ref="J89:AF89"/>
    <mergeCell ref="AG89:AM89"/>
    <mergeCell ref="AN89:AP89"/>
    <mergeCell ref="AN90:AP90"/>
    <mergeCell ref="AG98:AM98"/>
    <mergeCell ref="AN98:AP98"/>
    <mergeCell ref="AR2:BE2"/>
    <mergeCell ref="AG93:AM93"/>
    <mergeCell ref="AN93:AP93"/>
    <mergeCell ref="C76:AP76"/>
    <mergeCell ref="L78:AO78"/>
    <mergeCell ref="AM82:AP82"/>
    <mergeCell ref="AS82:AT84"/>
    <mergeCell ref="AM83:AP83"/>
    <mergeCell ref="L35:O35"/>
    <mergeCell ref="W35:AE35"/>
    <mergeCell ref="AK35:AO35"/>
    <mergeCell ref="X37:AB37"/>
    <mergeCell ref="D90:H90"/>
    <mergeCell ref="J90:AF90"/>
    <mergeCell ref="D95:AB95"/>
    <mergeCell ref="AG95:AM95"/>
    <mergeCell ref="AN95:AP95"/>
    <mergeCell ref="D96:AB96"/>
    <mergeCell ref="AG96:AM96"/>
    <mergeCell ref="AN96:AP96"/>
    <mergeCell ref="D94:AB94"/>
    <mergeCell ref="AG94:AM94"/>
    <mergeCell ref="AN94:AP94"/>
    <mergeCell ref="C85:G85"/>
    <mergeCell ref="I85:AF85"/>
    <mergeCell ref="AG85:AM85"/>
    <mergeCell ref="AN85:AP85"/>
    <mergeCell ref="AN88:AP88"/>
    <mergeCell ref="AG88:AM88"/>
    <mergeCell ref="D88:H88"/>
    <mergeCell ref="J88:AF88"/>
    <mergeCell ref="AG87:AM87"/>
    <mergeCell ref="AN87:AP87"/>
    <mergeCell ref="AG92:AM92"/>
    <mergeCell ref="AN92:AP92"/>
    <mergeCell ref="AG90:AM90"/>
    <mergeCell ref="AK37:AO37"/>
    <mergeCell ref="L33:O33"/>
    <mergeCell ref="W33:AE33"/>
    <mergeCell ref="AK33:AO33"/>
    <mergeCell ref="L34:O34"/>
    <mergeCell ref="W34:AE34"/>
    <mergeCell ref="AK34:AO34"/>
    <mergeCell ref="C2:AP2"/>
    <mergeCell ref="C4:AP4"/>
    <mergeCell ref="BE5:BE34"/>
    <mergeCell ref="K5:AO5"/>
    <mergeCell ref="K6:AO6"/>
    <mergeCell ref="E14:AJ14"/>
    <mergeCell ref="E23:AN23"/>
    <mergeCell ref="AK26:AO26"/>
    <mergeCell ref="AK27:AO27"/>
    <mergeCell ref="AK29:AO29"/>
    <mergeCell ref="L31:O31"/>
    <mergeCell ref="W31:AE31"/>
    <mergeCell ref="AK31:AO31"/>
    <mergeCell ref="L32:O32"/>
    <mergeCell ref="W32:AE32"/>
    <mergeCell ref="AK32:AO32"/>
  </mergeCells>
  <dataValidations count="2">
    <dataValidation type="list" allowBlank="1" showInputMessage="1" showErrorMessage="1" error="Povoleny jsou hodnoty základní, snížená, zákl. přenesená, sníž. přenesená, nulová." sqref="AU93:AU97">
      <formula1>"základní, snížená, zákl. přenesená, sníž. přenesená, nulová"</formula1>
    </dataValidation>
    <dataValidation type="list" allowBlank="1" showInputMessage="1" showErrorMessage="1" error="Povoleny jsou hodnoty stavební čast, technologická čast, investiční čast." sqref="AT93:AT97">
      <formula1>"stavební čast, technologická čast, investiční čast"</formula1>
    </dataValidation>
  </dataValidations>
  <hyperlinks>
    <hyperlink ref="K1:S1" location="C2" display="1) Souhrnný list stavby"/>
    <hyperlink ref="W1:AF1" location="C87" display="2) Rekapitulace objektů"/>
    <hyperlink ref="A88" location="'SO-01 - Stavbní úpravy se...'!C2" display="/"/>
    <hyperlink ref="A90" location="'SO-01 - Stavbní úpravy se...'!C2" display="/"/>
    <hyperlink ref="A89" location="'SO-01 - Stavbní úpravy se...'!C2" display="/"/>
  </hyperlinks>
  <printOptions/>
  <pageMargins left="0.5833333" right="0.5833333" top="0.5" bottom="0.4666667" header="0" footer="0"/>
  <pageSetup blackAndWhite="1" fitToHeight="100" fitToWidth="1" horizontalDpi="600" verticalDpi="600" orientation="portrait" paperSize="9" scale="95"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L132"/>
  <sheetViews>
    <sheetView view="pageBreakPreview" zoomScale="145" zoomScaleSheetLayoutView="145" workbookViewId="0" topLeftCell="A1">
      <pane ySplit="9" topLeftCell="A10" activePane="bottomLeft" state="frozen"/>
      <selection pane="topLeft" activeCell="AH45" sqref="AH45"/>
      <selection pane="bottomLeft" activeCell="G14" sqref="G14:H16"/>
    </sheetView>
  </sheetViews>
  <sheetFormatPr defaultColWidth="9.33203125" defaultRowHeight="13.5"/>
  <cols>
    <col min="1" max="1" width="1.171875" style="393" customWidth="1"/>
    <col min="2" max="2" width="6.66015625" style="393" customWidth="1"/>
    <col min="3" max="3" width="11.33203125" style="393" customWidth="1"/>
    <col min="4" max="4" width="63.16015625" style="393" customWidth="1"/>
    <col min="5" max="5" width="5.66015625" style="393" customWidth="1"/>
    <col min="6" max="6" width="9.33203125" style="406" customWidth="1"/>
    <col min="7" max="9" width="11.5" style="406" customWidth="1"/>
    <col min="10" max="10" width="13.5" style="406" customWidth="1"/>
    <col min="11" max="11" width="13.83203125" style="406" customWidth="1"/>
    <col min="12" max="12" width="11.16015625" style="392" bestFit="1" customWidth="1"/>
    <col min="13" max="256" width="9.33203125" style="393" customWidth="1"/>
    <col min="257" max="257" width="1.171875" style="393" customWidth="1"/>
    <col min="258" max="258" width="6.66015625" style="393" customWidth="1"/>
    <col min="259" max="259" width="11.33203125" style="393" customWidth="1"/>
    <col min="260" max="260" width="63.16015625" style="393" customWidth="1"/>
    <col min="261" max="261" width="5.66015625" style="393" customWidth="1"/>
    <col min="262" max="262" width="9.33203125" style="393" customWidth="1"/>
    <col min="263" max="265" width="11.5" style="393" customWidth="1"/>
    <col min="266" max="266" width="13.5" style="393" customWidth="1"/>
    <col min="267" max="267" width="13.83203125" style="393" customWidth="1"/>
    <col min="268" max="512" width="9.33203125" style="393" customWidth="1"/>
    <col min="513" max="513" width="1.171875" style="393" customWidth="1"/>
    <col min="514" max="514" width="6.66015625" style="393" customWidth="1"/>
    <col min="515" max="515" width="11.33203125" style="393" customWidth="1"/>
    <col min="516" max="516" width="63.16015625" style="393" customWidth="1"/>
    <col min="517" max="517" width="5.66015625" style="393" customWidth="1"/>
    <col min="518" max="518" width="9.33203125" style="393" customWidth="1"/>
    <col min="519" max="521" width="11.5" style="393" customWidth="1"/>
    <col min="522" max="522" width="13.5" style="393" customWidth="1"/>
    <col min="523" max="523" width="13.83203125" style="393" customWidth="1"/>
    <col min="524" max="768" width="9.33203125" style="393" customWidth="1"/>
    <col min="769" max="769" width="1.171875" style="393" customWidth="1"/>
    <col min="770" max="770" width="6.66015625" style="393" customWidth="1"/>
    <col min="771" max="771" width="11.33203125" style="393" customWidth="1"/>
    <col min="772" max="772" width="63.16015625" style="393" customWidth="1"/>
    <col min="773" max="773" width="5.66015625" style="393" customWidth="1"/>
    <col min="774" max="774" width="9.33203125" style="393" customWidth="1"/>
    <col min="775" max="777" width="11.5" style="393" customWidth="1"/>
    <col min="778" max="778" width="13.5" style="393" customWidth="1"/>
    <col min="779" max="779" width="13.83203125" style="393" customWidth="1"/>
    <col min="780" max="1024" width="9.33203125" style="393" customWidth="1"/>
    <col min="1025" max="1025" width="1.171875" style="393" customWidth="1"/>
    <col min="1026" max="1026" width="6.66015625" style="393" customWidth="1"/>
    <col min="1027" max="1027" width="11.33203125" style="393" customWidth="1"/>
    <col min="1028" max="1028" width="63.16015625" style="393" customWidth="1"/>
    <col min="1029" max="1029" width="5.66015625" style="393" customWidth="1"/>
    <col min="1030" max="1030" width="9.33203125" style="393" customWidth="1"/>
    <col min="1031" max="1033" width="11.5" style="393" customWidth="1"/>
    <col min="1034" max="1034" width="13.5" style="393" customWidth="1"/>
    <col min="1035" max="1035" width="13.83203125" style="393" customWidth="1"/>
    <col min="1036" max="1280" width="9.33203125" style="393" customWidth="1"/>
    <col min="1281" max="1281" width="1.171875" style="393" customWidth="1"/>
    <col min="1282" max="1282" width="6.66015625" style="393" customWidth="1"/>
    <col min="1283" max="1283" width="11.33203125" style="393" customWidth="1"/>
    <col min="1284" max="1284" width="63.16015625" style="393" customWidth="1"/>
    <col min="1285" max="1285" width="5.66015625" style="393" customWidth="1"/>
    <col min="1286" max="1286" width="9.33203125" style="393" customWidth="1"/>
    <col min="1287" max="1289" width="11.5" style="393" customWidth="1"/>
    <col min="1290" max="1290" width="13.5" style="393" customWidth="1"/>
    <col min="1291" max="1291" width="13.83203125" style="393" customWidth="1"/>
    <col min="1292" max="1536" width="9.33203125" style="393" customWidth="1"/>
    <col min="1537" max="1537" width="1.171875" style="393" customWidth="1"/>
    <col min="1538" max="1538" width="6.66015625" style="393" customWidth="1"/>
    <col min="1539" max="1539" width="11.33203125" style="393" customWidth="1"/>
    <col min="1540" max="1540" width="63.16015625" style="393" customWidth="1"/>
    <col min="1541" max="1541" width="5.66015625" style="393" customWidth="1"/>
    <col min="1542" max="1542" width="9.33203125" style="393" customWidth="1"/>
    <col min="1543" max="1545" width="11.5" style="393" customWidth="1"/>
    <col min="1546" max="1546" width="13.5" style="393" customWidth="1"/>
    <col min="1547" max="1547" width="13.83203125" style="393" customWidth="1"/>
    <col min="1548" max="1792" width="9.33203125" style="393" customWidth="1"/>
    <col min="1793" max="1793" width="1.171875" style="393" customWidth="1"/>
    <col min="1794" max="1794" width="6.66015625" style="393" customWidth="1"/>
    <col min="1795" max="1795" width="11.33203125" style="393" customWidth="1"/>
    <col min="1796" max="1796" width="63.16015625" style="393" customWidth="1"/>
    <col min="1797" max="1797" width="5.66015625" style="393" customWidth="1"/>
    <col min="1798" max="1798" width="9.33203125" style="393" customWidth="1"/>
    <col min="1799" max="1801" width="11.5" style="393" customWidth="1"/>
    <col min="1802" max="1802" width="13.5" style="393" customWidth="1"/>
    <col min="1803" max="1803" width="13.83203125" style="393" customWidth="1"/>
    <col min="1804" max="2048" width="9.33203125" style="393" customWidth="1"/>
    <col min="2049" max="2049" width="1.171875" style="393" customWidth="1"/>
    <col min="2050" max="2050" width="6.66015625" style="393" customWidth="1"/>
    <col min="2051" max="2051" width="11.33203125" style="393" customWidth="1"/>
    <col min="2052" max="2052" width="63.16015625" style="393" customWidth="1"/>
    <col min="2053" max="2053" width="5.66015625" style="393" customWidth="1"/>
    <col min="2054" max="2054" width="9.33203125" style="393" customWidth="1"/>
    <col min="2055" max="2057" width="11.5" style="393" customWidth="1"/>
    <col min="2058" max="2058" width="13.5" style="393" customWidth="1"/>
    <col min="2059" max="2059" width="13.83203125" style="393" customWidth="1"/>
    <col min="2060" max="2304" width="9.33203125" style="393" customWidth="1"/>
    <col min="2305" max="2305" width="1.171875" style="393" customWidth="1"/>
    <col min="2306" max="2306" width="6.66015625" style="393" customWidth="1"/>
    <col min="2307" max="2307" width="11.33203125" style="393" customWidth="1"/>
    <col min="2308" max="2308" width="63.16015625" style="393" customWidth="1"/>
    <col min="2309" max="2309" width="5.66015625" style="393" customWidth="1"/>
    <col min="2310" max="2310" width="9.33203125" style="393" customWidth="1"/>
    <col min="2311" max="2313" width="11.5" style="393" customWidth="1"/>
    <col min="2314" max="2314" width="13.5" style="393" customWidth="1"/>
    <col min="2315" max="2315" width="13.83203125" style="393" customWidth="1"/>
    <col min="2316" max="2560" width="9.33203125" style="393" customWidth="1"/>
    <col min="2561" max="2561" width="1.171875" style="393" customWidth="1"/>
    <col min="2562" max="2562" width="6.66015625" style="393" customWidth="1"/>
    <col min="2563" max="2563" width="11.33203125" style="393" customWidth="1"/>
    <col min="2564" max="2564" width="63.16015625" style="393" customWidth="1"/>
    <col min="2565" max="2565" width="5.66015625" style="393" customWidth="1"/>
    <col min="2566" max="2566" width="9.33203125" style="393" customWidth="1"/>
    <col min="2567" max="2569" width="11.5" style="393" customWidth="1"/>
    <col min="2570" max="2570" width="13.5" style="393" customWidth="1"/>
    <col min="2571" max="2571" width="13.83203125" style="393" customWidth="1"/>
    <col min="2572" max="2816" width="9.33203125" style="393" customWidth="1"/>
    <col min="2817" max="2817" width="1.171875" style="393" customWidth="1"/>
    <col min="2818" max="2818" width="6.66015625" style="393" customWidth="1"/>
    <col min="2819" max="2819" width="11.33203125" style="393" customWidth="1"/>
    <col min="2820" max="2820" width="63.16015625" style="393" customWidth="1"/>
    <col min="2821" max="2821" width="5.66015625" style="393" customWidth="1"/>
    <col min="2822" max="2822" width="9.33203125" style="393" customWidth="1"/>
    <col min="2823" max="2825" width="11.5" style="393" customWidth="1"/>
    <col min="2826" max="2826" width="13.5" style="393" customWidth="1"/>
    <col min="2827" max="2827" width="13.83203125" style="393" customWidth="1"/>
    <col min="2828" max="3072" width="9.33203125" style="393" customWidth="1"/>
    <col min="3073" max="3073" width="1.171875" style="393" customWidth="1"/>
    <col min="3074" max="3074" width="6.66015625" style="393" customWidth="1"/>
    <col min="3075" max="3075" width="11.33203125" style="393" customWidth="1"/>
    <col min="3076" max="3076" width="63.16015625" style="393" customWidth="1"/>
    <col min="3077" max="3077" width="5.66015625" style="393" customWidth="1"/>
    <col min="3078" max="3078" width="9.33203125" style="393" customWidth="1"/>
    <col min="3079" max="3081" width="11.5" style="393" customWidth="1"/>
    <col min="3082" max="3082" width="13.5" style="393" customWidth="1"/>
    <col min="3083" max="3083" width="13.83203125" style="393" customWidth="1"/>
    <col min="3084" max="3328" width="9.33203125" style="393" customWidth="1"/>
    <col min="3329" max="3329" width="1.171875" style="393" customWidth="1"/>
    <col min="3330" max="3330" width="6.66015625" style="393" customWidth="1"/>
    <col min="3331" max="3331" width="11.33203125" style="393" customWidth="1"/>
    <col min="3332" max="3332" width="63.16015625" style="393" customWidth="1"/>
    <col min="3333" max="3333" width="5.66015625" style="393" customWidth="1"/>
    <col min="3334" max="3334" width="9.33203125" style="393" customWidth="1"/>
    <col min="3335" max="3337" width="11.5" style="393" customWidth="1"/>
    <col min="3338" max="3338" width="13.5" style="393" customWidth="1"/>
    <col min="3339" max="3339" width="13.83203125" style="393" customWidth="1"/>
    <col min="3340" max="3584" width="9.33203125" style="393" customWidth="1"/>
    <col min="3585" max="3585" width="1.171875" style="393" customWidth="1"/>
    <col min="3586" max="3586" width="6.66015625" style="393" customWidth="1"/>
    <col min="3587" max="3587" width="11.33203125" style="393" customWidth="1"/>
    <col min="3588" max="3588" width="63.16015625" style="393" customWidth="1"/>
    <col min="3589" max="3589" width="5.66015625" style="393" customWidth="1"/>
    <col min="3590" max="3590" width="9.33203125" style="393" customWidth="1"/>
    <col min="3591" max="3593" width="11.5" style="393" customWidth="1"/>
    <col min="3594" max="3594" width="13.5" style="393" customWidth="1"/>
    <col min="3595" max="3595" width="13.83203125" style="393" customWidth="1"/>
    <col min="3596" max="3840" width="9.33203125" style="393" customWidth="1"/>
    <col min="3841" max="3841" width="1.171875" style="393" customWidth="1"/>
    <col min="3842" max="3842" width="6.66015625" style="393" customWidth="1"/>
    <col min="3843" max="3843" width="11.33203125" style="393" customWidth="1"/>
    <col min="3844" max="3844" width="63.16015625" style="393" customWidth="1"/>
    <col min="3845" max="3845" width="5.66015625" style="393" customWidth="1"/>
    <col min="3846" max="3846" width="9.33203125" style="393" customWidth="1"/>
    <col min="3847" max="3849" width="11.5" style="393" customWidth="1"/>
    <col min="3850" max="3850" width="13.5" style="393" customWidth="1"/>
    <col min="3851" max="3851" width="13.83203125" style="393" customWidth="1"/>
    <col min="3852" max="4096" width="9.33203125" style="393" customWidth="1"/>
    <col min="4097" max="4097" width="1.171875" style="393" customWidth="1"/>
    <col min="4098" max="4098" width="6.66015625" style="393" customWidth="1"/>
    <col min="4099" max="4099" width="11.33203125" style="393" customWidth="1"/>
    <col min="4100" max="4100" width="63.16015625" style="393" customWidth="1"/>
    <col min="4101" max="4101" width="5.66015625" style="393" customWidth="1"/>
    <col min="4102" max="4102" width="9.33203125" style="393" customWidth="1"/>
    <col min="4103" max="4105" width="11.5" style="393" customWidth="1"/>
    <col min="4106" max="4106" width="13.5" style="393" customWidth="1"/>
    <col min="4107" max="4107" width="13.83203125" style="393" customWidth="1"/>
    <col min="4108" max="4352" width="9.33203125" style="393" customWidth="1"/>
    <col min="4353" max="4353" width="1.171875" style="393" customWidth="1"/>
    <col min="4354" max="4354" width="6.66015625" style="393" customWidth="1"/>
    <col min="4355" max="4355" width="11.33203125" style="393" customWidth="1"/>
    <col min="4356" max="4356" width="63.16015625" style="393" customWidth="1"/>
    <col min="4357" max="4357" width="5.66015625" style="393" customWidth="1"/>
    <col min="4358" max="4358" width="9.33203125" style="393" customWidth="1"/>
    <col min="4359" max="4361" width="11.5" style="393" customWidth="1"/>
    <col min="4362" max="4362" width="13.5" style="393" customWidth="1"/>
    <col min="4363" max="4363" width="13.83203125" style="393" customWidth="1"/>
    <col min="4364" max="4608" width="9.33203125" style="393" customWidth="1"/>
    <col min="4609" max="4609" width="1.171875" style="393" customWidth="1"/>
    <col min="4610" max="4610" width="6.66015625" style="393" customWidth="1"/>
    <col min="4611" max="4611" width="11.33203125" style="393" customWidth="1"/>
    <col min="4612" max="4612" width="63.16015625" style="393" customWidth="1"/>
    <col min="4613" max="4613" width="5.66015625" style="393" customWidth="1"/>
    <col min="4614" max="4614" width="9.33203125" style="393" customWidth="1"/>
    <col min="4615" max="4617" width="11.5" style="393" customWidth="1"/>
    <col min="4618" max="4618" width="13.5" style="393" customWidth="1"/>
    <col min="4619" max="4619" width="13.83203125" style="393" customWidth="1"/>
    <col min="4620" max="4864" width="9.33203125" style="393" customWidth="1"/>
    <col min="4865" max="4865" width="1.171875" style="393" customWidth="1"/>
    <col min="4866" max="4866" width="6.66015625" style="393" customWidth="1"/>
    <col min="4867" max="4867" width="11.33203125" style="393" customWidth="1"/>
    <col min="4868" max="4868" width="63.16015625" style="393" customWidth="1"/>
    <col min="4869" max="4869" width="5.66015625" style="393" customWidth="1"/>
    <col min="4870" max="4870" width="9.33203125" style="393" customWidth="1"/>
    <col min="4871" max="4873" width="11.5" style="393" customWidth="1"/>
    <col min="4874" max="4874" width="13.5" style="393" customWidth="1"/>
    <col min="4875" max="4875" width="13.83203125" style="393" customWidth="1"/>
    <col min="4876" max="5120" width="9.33203125" style="393" customWidth="1"/>
    <col min="5121" max="5121" width="1.171875" style="393" customWidth="1"/>
    <col min="5122" max="5122" width="6.66015625" style="393" customWidth="1"/>
    <col min="5123" max="5123" width="11.33203125" style="393" customWidth="1"/>
    <col min="5124" max="5124" width="63.16015625" style="393" customWidth="1"/>
    <col min="5125" max="5125" width="5.66015625" style="393" customWidth="1"/>
    <col min="5126" max="5126" width="9.33203125" style="393" customWidth="1"/>
    <col min="5127" max="5129" width="11.5" style="393" customWidth="1"/>
    <col min="5130" max="5130" width="13.5" style="393" customWidth="1"/>
    <col min="5131" max="5131" width="13.83203125" style="393" customWidth="1"/>
    <col min="5132" max="5376" width="9.33203125" style="393" customWidth="1"/>
    <col min="5377" max="5377" width="1.171875" style="393" customWidth="1"/>
    <col min="5378" max="5378" width="6.66015625" style="393" customWidth="1"/>
    <col min="5379" max="5379" width="11.33203125" style="393" customWidth="1"/>
    <col min="5380" max="5380" width="63.16015625" style="393" customWidth="1"/>
    <col min="5381" max="5381" width="5.66015625" style="393" customWidth="1"/>
    <col min="5382" max="5382" width="9.33203125" style="393" customWidth="1"/>
    <col min="5383" max="5385" width="11.5" style="393" customWidth="1"/>
    <col min="5386" max="5386" width="13.5" style="393" customWidth="1"/>
    <col min="5387" max="5387" width="13.83203125" style="393" customWidth="1"/>
    <col min="5388" max="5632" width="9.33203125" style="393" customWidth="1"/>
    <col min="5633" max="5633" width="1.171875" style="393" customWidth="1"/>
    <col min="5634" max="5634" width="6.66015625" style="393" customWidth="1"/>
    <col min="5635" max="5635" width="11.33203125" style="393" customWidth="1"/>
    <col min="5636" max="5636" width="63.16015625" style="393" customWidth="1"/>
    <col min="5637" max="5637" width="5.66015625" style="393" customWidth="1"/>
    <col min="5638" max="5638" width="9.33203125" style="393" customWidth="1"/>
    <col min="5639" max="5641" width="11.5" style="393" customWidth="1"/>
    <col min="5642" max="5642" width="13.5" style="393" customWidth="1"/>
    <col min="5643" max="5643" width="13.83203125" style="393" customWidth="1"/>
    <col min="5644" max="5888" width="9.33203125" style="393" customWidth="1"/>
    <col min="5889" max="5889" width="1.171875" style="393" customWidth="1"/>
    <col min="5890" max="5890" width="6.66015625" style="393" customWidth="1"/>
    <col min="5891" max="5891" width="11.33203125" style="393" customWidth="1"/>
    <col min="5892" max="5892" width="63.16015625" style="393" customWidth="1"/>
    <col min="5893" max="5893" width="5.66015625" style="393" customWidth="1"/>
    <col min="5894" max="5894" width="9.33203125" style="393" customWidth="1"/>
    <col min="5895" max="5897" width="11.5" style="393" customWidth="1"/>
    <col min="5898" max="5898" width="13.5" style="393" customWidth="1"/>
    <col min="5899" max="5899" width="13.83203125" style="393" customWidth="1"/>
    <col min="5900" max="6144" width="9.33203125" style="393" customWidth="1"/>
    <col min="6145" max="6145" width="1.171875" style="393" customWidth="1"/>
    <col min="6146" max="6146" width="6.66015625" style="393" customWidth="1"/>
    <col min="6147" max="6147" width="11.33203125" style="393" customWidth="1"/>
    <col min="6148" max="6148" width="63.16015625" style="393" customWidth="1"/>
    <col min="6149" max="6149" width="5.66015625" style="393" customWidth="1"/>
    <col min="6150" max="6150" width="9.33203125" style="393" customWidth="1"/>
    <col min="6151" max="6153" width="11.5" style="393" customWidth="1"/>
    <col min="6154" max="6154" width="13.5" style="393" customWidth="1"/>
    <col min="6155" max="6155" width="13.83203125" style="393" customWidth="1"/>
    <col min="6156" max="6400" width="9.33203125" style="393" customWidth="1"/>
    <col min="6401" max="6401" width="1.171875" style="393" customWidth="1"/>
    <col min="6402" max="6402" width="6.66015625" style="393" customWidth="1"/>
    <col min="6403" max="6403" width="11.33203125" style="393" customWidth="1"/>
    <col min="6404" max="6404" width="63.16015625" style="393" customWidth="1"/>
    <col min="6405" max="6405" width="5.66015625" style="393" customWidth="1"/>
    <col min="6406" max="6406" width="9.33203125" style="393" customWidth="1"/>
    <col min="6407" max="6409" width="11.5" style="393" customWidth="1"/>
    <col min="6410" max="6410" width="13.5" style="393" customWidth="1"/>
    <col min="6411" max="6411" width="13.83203125" style="393" customWidth="1"/>
    <col min="6412" max="6656" width="9.33203125" style="393" customWidth="1"/>
    <col min="6657" max="6657" width="1.171875" style="393" customWidth="1"/>
    <col min="6658" max="6658" width="6.66015625" style="393" customWidth="1"/>
    <col min="6659" max="6659" width="11.33203125" style="393" customWidth="1"/>
    <col min="6660" max="6660" width="63.16015625" style="393" customWidth="1"/>
    <col min="6661" max="6661" width="5.66015625" style="393" customWidth="1"/>
    <col min="6662" max="6662" width="9.33203125" style="393" customWidth="1"/>
    <col min="6663" max="6665" width="11.5" style="393" customWidth="1"/>
    <col min="6666" max="6666" width="13.5" style="393" customWidth="1"/>
    <col min="6667" max="6667" width="13.83203125" style="393" customWidth="1"/>
    <col min="6668" max="6912" width="9.33203125" style="393" customWidth="1"/>
    <col min="6913" max="6913" width="1.171875" style="393" customWidth="1"/>
    <col min="6914" max="6914" width="6.66015625" style="393" customWidth="1"/>
    <col min="6915" max="6915" width="11.33203125" style="393" customWidth="1"/>
    <col min="6916" max="6916" width="63.16015625" style="393" customWidth="1"/>
    <col min="6917" max="6917" width="5.66015625" style="393" customWidth="1"/>
    <col min="6918" max="6918" width="9.33203125" style="393" customWidth="1"/>
    <col min="6919" max="6921" width="11.5" style="393" customWidth="1"/>
    <col min="6922" max="6922" width="13.5" style="393" customWidth="1"/>
    <col min="6923" max="6923" width="13.83203125" style="393" customWidth="1"/>
    <col min="6924" max="7168" width="9.33203125" style="393" customWidth="1"/>
    <col min="7169" max="7169" width="1.171875" style="393" customWidth="1"/>
    <col min="7170" max="7170" width="6.66015625" style="393" customWidth="1"/>
    <col min="7171" max="7171" width="11.33203125" style="393" customWidth="1"/>
    <col min="7172" max="7172" width="63.16015625" style="393" customWidth="1"/>
    <col min="7173" max="7173" width="5.66015625" style="393" customWidth="1"/>
    <col min="7174" max="7174" width="9.33203125" style="393" customWidth="1"/>
    <col min="7175" max="7177" width="11.5" style="393" customWidth="1"/>
    <col min="7178" max="7178" width="13.5" style="393" customWidth="1"/>
    <col min="7179" max="7179" width="13.83203125" style="393" customWidth="1"/>
    <col min="7180" max="7424" width="9.33203125" style="393" customWidth="1"/>
    <col min="7425" max="7425" width="1.171875" style="393" customWidth="1"/>
    <col min="7426" max="7426" width="6.66015625" style="393" customWidth="1"/>
    <col min="7427" max="7427" width="11.33203125" style="393" customWidth="1"/>
    <col min="7428" max="7428" width="63.16015625" style="393" customWidth="1"/>
    <col min="7429" max="7429" width="5.66015625" style="393" customWidth="1"/>
    <col min="7430" max="7430" width="9.33203125" style="393" customWidth="1"/>
    <col min="7431" max="7433" width="11.5" style="393" customWidth="1"/>
    <col min="7434" max="7434" width="13.5" style="393" customWidth="1"/>
    <col min="7435" max="7435" width="13.83203125" style="393" customWidth="1"/>
    <col min="7436" max="7680" width="9.33203125" style="393" customWidth="1"/>
    <col min="7681" max="7681" width="1.171875" style="393" customWidth="1"/>
    <col min="7682" max="7682" width="6.66015625" style="393" customWidth="1"/>
    <col min="7683" max="7683" width="11.33203125" style="393" customWidth="1"/>
    <col min="7684" max="7684" width="63.16015625" style="393" customWidth="1"/>
    <col min="7685" max="7685" width="5.66015625" style="393" customWidth="1"/>
    <col min="7686" max="7686" width="9.33203125" style="393" customWidth="1"/>
    <col min="7687" max="7689" width="11.5" style="393" customWidth="1"/>
    <col min="7690" max="7690" width="13.5" style="393" customWidth="1"/>
    <col min="7691" max="7691" width="13.83203125" style="393" customWidth="1"/>
    <col min="7692" max="7936" width="9.33203125" style="393" customWidth="1"/>
    <col min="7937" max="7937" width="1.171875" style="393" customWidth="1"/>
    <col min="7938" max="7938" width="6.66015625" style="393" customWidth="1"/>
    <col min="7939" max="7939" width="11.33203125" style="393" customWidth="1"/>
    <col min="7940" max="7940" width="63.16015625" style="393" customWidth="1"/>
    <col min="7941" max="7941" width="5.66015625" style="393" customWidth="1"/>
    <col min="7942" max="7942" width="9.33203125" style="393" customWidth="1"/>
    <col min="7943" max="7945" width="11.5" style="393" customWidth="1"/>
    <col min="7946" max="7946" width="13.5" style="393" customWidth="1"/>
    <col min="7947" max="7947" width="13.83203125" style="393" customWidth="1"/>
    <col min="7948" max="8192" width="9.33203125" style="393" customWidth="1"/>
    <col min="8193" max="8193" width="1.171875" style="393" customWidth="1"/>
    <col min="8194" max="8194" width="6.66015625" style="393" customWidth="1"/>
    <col min="8195" max="8195" width="11.33203125" style="393" customWidth="1"/>
    <col min="8196" max="8196" width="63.16015625" style="393" customWidth="1"/>
    <col min="8197" max="8197" width="5.66015625" style="393" customWidth="1"/>
    <col min="8198" max="8198" width="9.33203125" style="393" customWidth="1"/>
    <col min="8199" max="8201" width="11.5" style="393" customWidth="1"/>
    <col min="8202" max="8202" width="13.5" style="393" customWidth="1"/>
    <col min="8203" max="8203" width="13.83203125" style="393" customWidth="1"/>
    <col min="8204" max="8448" width="9.33203125" style="393" customWidth="1"/>
    <col min="8449" max="8449" width="1.171875" style="393" customWidth="1"/>
    <col min="8450" max="8450" width="6.66015625" style="393" customWidth="1"/>
    <col min="8451" max="8451" width="11.33203125" style="393" customWidth="1"/>
    <col min="8452" max="8452" width="63.16015625" style="393" customWidth="1"/>
    <col min="8453" max="8453" width="5.66015625" style="393" customWidth="1"/>
    <col min="8454" max="8454" width="9.33203125" style="393" customWidth="1"/>
    <col min="8455" max="8457" width="11.5" style="393" customWidth="1"/>
    <col min="8458" max="8458" width="13.5" style="393" customWidth="1"/>
    <col min="8459" max="8459" width="13.83203125" style="393" customWidth="1"/>
    <col min="8460" max="8704" width="9.33203125" style="393" customWidth="1"/>
    <col min="8705" max="8705" width="1.171875" style="393" customWidth="1"/>
    <col min="8706" max="8706" width="6.66015625" style="393" customWidth="1"/>
    <col min="8707" max="8707" width="11.33203125" style="393" customWidth="1"/>
    <col min="8708" max="8708" width="63.16015625" style="393" customWidth="1"/>
    <col min="8709" max="8709" width="5.66015625" style="393" customWidth="1"/>
    <col min="8710" max="8710" width="9.33203125" style="393" customWidth="1"/>
    <col min="8711" max="8713" width="11.5" style="393" customWidth="1"/>
    <col min="8714" max="8714" width="13.5" style="393" customWidth="1"/>
    <col min="8715" max="8715" width="13.83203125" style="393" customWidth="1"/>
    <col min="8716" max="8960" width="9.33203125" style="393" customWidth="1"/>
    <col min="8961" max="8961" width="1.171875" style="393" customWidth="1"/>
    <col min="8962" max="8962" width="6.66015625" style="393" customWidth="1"/>
    <col min="8963" max="8963" width="11.33203125" style="393" customWidth="1"/>
    <col min="8964" max="8964" width="63.16015625" style="393" customWidth="1"/>
    <col min="8965" max="8965" width="5.66015625" style="393" customWidth="1"/>
    <col min="8966" max="8966" width="9.33203125" style="393" customWidth="1"/>
    <col min="8967" max="8969" width="11.5" style="393" customWidth="1"/>
    <col min="8970" max="8970" width="13.5" style="393" customWidth="1"/>
    <col min="8971" max="8971" width="13.83203125" style="393" customWidth="1"/>
    <col min="8972" max="9216" width="9.33203125" style="393" customWidth="1"/>
    <col min="9217" max="9217" width="1.171875" style="393" customWidth="1"/>
    <col min="9218" max="9218" width="6.66015625" style="393" customWidth="1"/>
    <col min="9219" max="9219" width="11.33203125" style="393" customWidth="1"/>
    <col min="9220" max="9220" width="63.16015625" style="393" customWidth="1"/>
    <col min="9221" max="9221" width="5.66015625" style="393" customWidth="1"/>
    <col min="9222" max="9222" width="9.33203125" style="393" customWidth="1"/>
    <col min="9223" max="9225" width="11.5" style="393" customWidth="1"/>
    <col min="9226" max="9226" width="13.5" style="393" customWidth="1"/>
    <col min="9227" max="9227" width="13.83203125" style="393" customWidth="1"/>
    <col min="9228" max="9472" width="9.33203125" style="393" customWidth="1"/>
    <col min="9473" max="9473" width="1.171875" style="393" customWidth="1"/>
    <col min="9474" max="9474" width="6.66015625" style="393" customWidth="1"/>
    <col min="9475" max="9475" width="11.33203125" style="393" customWidth="1"/>
    <col min="9476" max="9476" width="63.16015625" style="393" customWidth="1"/>
    <col min="9477" max="9477" width="5.66015625" style="393" customWidth="1"/>
    <col min="9478" max="9478" width="9.33203125" style="393" customWidth="1"/>
    <col min="9479" max="9481" width="11.5" style="393" customWidth="1"/>
    <col min="9482" max="9482" width="13.5" style="393" customWidth="1"/>
    <col min="9483" max="9483" width="13.83203125" style="393" customWidth="1"/>
    <col min="9484" max="9728" width="9.33203125" style="393" customWidth="1"/>
    <col min="9729" max="9729" width="1.171875" style="393" customWidth="1"/>
    <col min="9730" max="9730" width="6.66015625" style="393" customWidth="1"/>
    <col min="9731" max="9731" width="11.33203125" style="393" customWidth="1"/>
    <col min="9732" max="9732" width="63.16015625" style="393" customWidth="1"/>
    <col min="9733" max="9733" width="5.66015625" style="393" customWidth="1"/>
    <col min="9734" max="9734" width="9.33203125" style="393" customWidth="1"/>
    <col min="9735" max="9737" width="11.5" style="393" customWidth="1"/>
    <col min="9738" max="9738" width="13.5" style="393" customWidth="1"/>
    <col min="9739" max="9739" width="13.83203125" style="393" customWidth="1"/>
    <col min="9740" max="9984" width="9.33203125" style="393" customWidth="1"/>
    <col min="9985" max="9985" width="1.171875" style="393" customWidth="1"/>
    <col min="9986" max="9986" width="6.66015625" style="393" customWidth="1"/>
    <col min="9987" max="9987" width="11.33203125" style="393" customWidth="1"/>
    <col min="9988" max="9988" width="63.16015625" style="393" customWidth="1"/>
    <col min="9989" max="9989" width="5.66015625" style="393" customWidth="1"/>
    <col min="9990" max="9990" width="9.33203125" style="393" customWidth="1"/>
    <col min="9991" max="9993" width="11.5" style="393" customWidth="1"/>
    <col min="9994" max="9994" width="13.5" style="393" customWidth="1"/>
    <col min="9995" max="9995" width="13.83203125" style="393" customWidth="1"/>
    <col min="9996" max="10240" width="9.33203125" style="393" customWidth="1"/>
    <col min="10241" max="10241" width="1.171875" style="393" customWidth="1"/>
    <col min="10242" max="10242" width="6.66015625" style="393" customWidth="1"/>
    <col min="10243" max="10243" width="11.33203125" style="393" customWidth="1"/>
    <col min="10244" max="10244" width="63.16015625" style="393" customWidth="1"/>
    <col min="10245" max="10245" width="5.66015625" style="393" customWidth="1"/>
    <col min="10246" max="10246" width="9.33203125" style="393" customWidth="1"/>
    <col min="10247" max="10249" width="11.5" style="393" customWidth="1"/>
    <col min="10250" max="10250" width="13.5" style="393" customWidth="1"/>
    <col min="10251" max="10251" width="13.83203125" style="393" customWidth="1"/>
    <col min="10252" max="10496" width="9.33203125" style="393" customWidth="1"/>
    <col min="10497" max="10497" width="1.171875" style="393" customWidth="1"/>
    <col min="10498" max="10498" width="6.66015625" style="393" customWidth="1"/>
    <col min="10499" max="10499" width="11.33203125" style="393" customWidth="1"/>
    <col min="10500" max="10500" width="63.16015625" style="393" customWidth="1"/>
    <col min="10501" max="10501" width="5.66015625" style="393" customWidth="1"/>
    <col min="10502" max="10502" width="9.33203125" style="393" customWidth="1"/>
    <col min="10503" max="10505" width="11.5" style="393" customWidth="1"/>
    <col min="10506" max="10506" width="13.5" style="393" customWidth="1"/>
    <col min="10507" max="10507" width="13.83203125" style="393" customWidth="1"/>
    <col min="10508" max="10752" width="9.33203125" style="393" customWidth="1"/>
    <col min="10753" max="10753" width="1.171875" style="393" customWidth="1"/>
    <col min="10754" max="10754" width="6.66015625" style="393" customWidth="1"/>
    <col min="10755" max="10755" width="11.33203125" style="393" customWidth="1"/>
    <col min="10756" max="10756" width="63.16015625" style="393" customWidth="1"/>
    <col min="10757" max="10757" width="5.66015625" style="393" customWidth="1"/>
    <col min="10758" max="10758" width="9.33203125" style="393" customWidth="1"/>
    <col min="10759" max="10761" width="11.5" style="393" customWidth="1"/>
    <col min="10762" max="10762" width="13.5" style="393" customWidth="1"/>
    <col min="10763" max="10763" width="13.83203125" style="393" customWidth="1"/>
    <col min="10764" max="11008" width="9.33203125" style="393" customWidth="1"/>
    <col min="11009" max="11009" width="1.171875" style="393" customWidth="1"/>
    <col min="11010" max="11010" width="6.66015625" style="393" customWidth="1"/>
    <col min="11011" max="11011" width="11.33203125" style="393" customWidth="1"/>
    <col min="11012" max="11012" width="63.16015625" style="393" customWidth="1"/>
    <col min="11013" max="11013" width="5.66015625" style="393" customWidth="1"/>
    <col min="11014" max="11014" width="9.33203125" style="393" customWidth="1"/>
    <col min="11015" max="11017" width="11.5" style="393" customWidth="1"/>
    <col min="11018" max="11018" width="13.5" style="393" customWidth="1"/>
    <col min="11019" max="11019" width="13.83203125" style="393" customWidth="1"/>
    <col min="11020" max="11264" width="9.33203125" style="393" customWidth="1"/>
    <col min="11265" max="11265" width="1.171875" style="393" customWidth="1"/>
    <col min="11266" max="11266" width="6.66015625" style="393" customWidth="1"/>
    <col min="11267" max="11267" width="11.33203125" style="393" customWidth="1"/>
    <col min="11268" max="11268" width="63.16015625" style="393" customWidth="1"/>
    <col min="11269" max="11269" width="5.66015625" style="393" customWidth="1"/>
    <col min="11270" max="11270" width="9.33203125" style="393" customWidth="1"/>
    <col min="11271" max="11273" width="11.5" style="393" customWidth="1"/>
    <col min="11274" max="11274" width="13.5" style="393" customWidth="1"/>
    <col min="11275" max="11275" width="13.83203125" style="393" customWidth="1"/>
    <col min="11276" max="11520" width="9.33203125" style="393" customWidth="1"/>
    <col min="11521" max="11521" width="1.171875" style="393" customWidth="1"/>
    <col min="11522" max="11522" width="6.66015625" style="393" customWidth="1"/>
    <col min="11523" max="11523" width="11.33203125" style="393" customWidth="1"/>
    <col min="11524" max="11524" width="63.16015625" style="393" customWidth="1"/>
    <col min="11525" max="11525" width="5.66015625" style="393" customWidth="1"/>
    <col min="11526" max="11526" width="9.33203125" style="393" customWidth="1"/>
    <col min="11527" max="11529" width="11.5" style="393" customWidth="1"/>
    <col min="11530" max="11530" width="13.5" style="393" customWidth="1"/>
    <col min="11531" max="11531" width="13.83203125" style="393" customWidth="1"/>
    <col min="11532" max="11776" width="9.33203125" style="393" customWidth="1"/>
    <col min="11777" max="11777" width="1.171875" style="393" customWidth="1"/>
    <col min="11778" max="11778" width="6.66015625" style="393" customWidth="1"/>
    <col min="11779" max="11779" width="11.33203125" style="393" customWidth="1"/>
    <col min="11780" max="11780" width="63.16015625" style="393" customWidth="1"/>
    <col min="11781" max="11781" width="5.66015625" style="393" customWidth="1"/>
    <col min="11782" max="11782" width="9.33203125" style="393" customWidth="1"/>
    <col min="11783" max="11785" width="11.5" style="393" customWidth="1"/>
    <col min="11786" max="11786" width="13.5" style="393" customWidth="1"/>
    <col min="11787" max="11787" width="13.83203125" style="393" customWidth="1"/>
    <col min="11788" max="12032" width="9.33203125" style="393" customWidth="1"/>
    <col min="12033" max="12033" width="1.171875" style="393" customWidth="1"/>
    <col min="12034" max="12034" width="6.66015625" style="393" customWidth="1"/>
    <col min="12035" max="12035" width="11.33203125" style="393" customWidth="1"/>
    <col min="12036" max="12036" width="63.16015625" style="393" customWidth="1"/>
    <col min="12037" max="12037" width="5.66015625" style="393" customWidth="1"/>
    <col min="12038" max="12038" width="9.33203125" style="393" customWidth="1"/>
    <col min="12039" max="12041" width="11.5" style="393" customWidth="1"/>
    <col min="12042" max="12042" width="13.5" style="393" customWidth="1"/>
    <col min="12043" max="12043" width="13.83203125" style="393" customWidth="1"/>
    <col min="12044" max="12288" width="9.33203125" style="393" customWidth="1"/>
    <col min="12289" max="12289" width="1.171875" style="393" customWidth="1"/>
    <col min="12290" max="12290" width="6.66015625" style="393" customWidth="1"/>
    <col min="12291" max="12291" width="11.33203125" style="393" customWidth="1"/>
    <col min="12292" max="12292" width="63.16015625" style="393" customWidth="1"/>
    <col min="12293" max="12293" width="5.66015625" style="393" customWidth="1"/>
    <col min="12294" max="12294" width="9.33203125" style="393" customWidth="1"/>
    <col min="12295" max="12297" width="11.5" style="393" customWidth="1"/>
    <col min="12298" max="12298" width="13.5" style="393" customWidth="1"/>
    <col min="12299" max="12299" width="13.83203125" style="393" customWidth="1"/>
    <col min="12300" max="12544" width="9.33203125" style="393" customWidth="1"/>
    <col min="12545" max="12545" width="1.171875" style="393" customWidth="1"/>
    <col min="12546" max="12546" width="6.66015625" style="393" customWidth="1"/>
    <col min="12547" max="12547" width="11.33203125" style="393" customWidth="1"/>
    <col min="12548" max="12548" width="63.16015625" style="393" customWidth="1"/>
    <col min="12549" max="12549" width="5.66015625" style="393" customWidth="1"/>
    <col min="12550" max="12550" width="9.33203125" style="393" customWidth="1"/>
    <col min="12551" max="12553" width="11.5" style="393" customWidth="1"/>
    <col min="12554" max="12554" width="13.5" style="393" customWidth="1"/>
    <col min="12555" max="12555" width="13.83203125" style="393" customWidth="1"/>
    <col min="12556" max="12800" width="9.33203125" style="393" customWidth="1"/>
    <col min="12801" max="12801" width="1.171875" style="393" customWidth="1"/>
    <col min="12802" max="12802" width="6.66015625" style="393" customWidth="1"/>
    <col min="12803" max="12803" width="11.33203125" style="393" customWidth="1"/>
    <col min="12804" max="12804" width="63.16015625" style="393" customWidth="1"/>
    <col min="12805" max="12805" width="5.66015625" style="393" customWidth="1"/>
    <col min="12806" max="12806" width="9.33203125" style="393" customWidth="1"/>
    <col min="12807" max="12809" width="11.5" style="393" customWidth="1"/>
    <col min="12810" max="12810" width="13.5" style="393" customWidth="1"/>
    <col min="12811" max="12811" width="13.83203125" style="393" customWidth="1"/>
    <col min="12812" max="13056" width="9.33203125" style="393" customWidth="1"/>
    <col min="13057" max="13057" width="1.171875" style="393" customWidth="1"/>
    <col min="13058" max="13058" width="6.66015625" style="393" customWidth="1"/>
    <col min="13059" max="13059" width="11.33203125" style="393" customWidth="1"/>
    <col min="13060" max="13060" width="63.16015625" style="393" customWidth="1"/>
    <col min="13061" max="13061" width="5.66015625" style="393" customWidth="1"/>
    <col min="13062" max="13062" width="9.33203125" style="393" customWidth="1"/>
    <col min="13063" max="13065" width="11.5" style="393" customWidth="1"/>
    <col min="13066" max="13066" width="13.5" style="393" customWidth="1"/>
    <col min="13067" max="13067" width="13.83203125" style="393" customWidth="1"/>
    <col min="13068" max="13312" width="9.33203125" style="393" customWidth="1"/>
    <col min="13313" max="13313" width="1.171875" style="393" customWidth="1"/>
    <col min="13314" max="13314" width="6.66015625" style="393" customWidth="1"/>
    <col min="13315" max="13315" width="11.33203125" style="393" customWidth="1"/>
    <col min="13316" max="13316" width="63.16015625" style="393" customWidth="1"/>
    <col min="13317" max="13317" width="5.66015625" style="393" customWidth="1"/>
    <col min="13318" max="13318" width="9.33203125" style="393" customWidth="1"/>
    <col min="13319" max="13321" width="11.5" style="393" customWidth="1"/>
    <col min="13322" max="13322" width="13.5" style="393" customWidth="1"/>
    <col min="13323" max="13323" width="13.83203125" style="393" customWidth="1"/>
    <col min="13324" max="13568" width="9.33203125" style="393" customWidth="1"/>
    <col min="13569" max="13569" width="1.171875" style="393" customWidth="1"/>
    <col min="13570" max="13570" width="6.66015625" style="393" customWidth="1"/>
    <col min="13571" max="13571" width="11.33203125" style="393" customWidth="1"/>
    <col min="13572" max="13572" width="63.16015625" style="393" customWidth="1"/>
    <col min="13573" max="13573" width="5.66015625" style="393" customWidth="1"/>
    <col min="13574" max="13574" width="9.33203125" style="393" customWidth="1"/>
    <col min="13575" max="13577" width="11.5" style="393" customWidth="1"/>
    <col min="13578" max="13578" width="13.5" style="393" customWidth="1"/>
    <col min="13579" max="13579" width="13.83203125" style="393" customWidth="1"/>
    <col min="13580" max="13824" width="9.33203125" style="393" customWidth="1"/>
    <col min="13825" max="13825" width="1.171875" style="393" customWidth="1"/>
    <col min="13826" max="13826" width="6.66015625" style="393" customWidth="1"/>
    <col min="13827" max="13827" width="11.33203125" style="393" customWidth="1"/>
    <col min="13828" max="13828" width="63.16015625" style="393" customWidth="1"/>
    <col min="13829" max="13829" width="5.66015625" style="393" customWidth="1"/>
    <col min="13830" max="13830" width="9.33203125" style="393" customWidth="1"/>
    <col min="13831" max="13833" width="11.5" style="393" customWidth="1"/>
    <col min="13834" max="13834" width="13.5" style="393" customWidth="1"/>
    <col min="13835" max="13835" width="13.83203125" style="393" customWidth="1"/>
    <col min="13836" max="14080" width="9.33203125" style="393" customWidth="1"/>
    <col min="14081" max="14081" width="1.171875" style="393" customWidth="1"/>
    <col min="14082" max="14082" width="6.66015625" style="393" customWidth="1"/>
    <col min="14083" max="14083" width="11.33203125" style="393" customWidth="1"/>
    <col min="14084" max="14084" width="63.16015625" style="393" customWidth="1"/>
    <col min="14085" max="14085" width="5.66015625" style="393" customWidth="1"/>
    <col min="14086" max="14086" width="9.33203125" style="393" customWidth="1"/>
    <col min="14087" max="14089" width="11.5" style="393" customWidth="1"/>
    <col min="14090" max="14090" width="13.5" style="393" customWidth="1"/>
    <col min="14091" max="14091" width="13.83203125" style="393" customWidth="1"/>
    <col min="14092" max="14336" width="9.33203125" style="393" customWidth="1"/>
    <col min="14337" max="14337" width="1.171875" style="393" customWidth="1"/>
    <col min="14338" max="14338" width="6.66015625" style="393" customWidth="1"/>
    <col min="14339" max="14339" width="11.33203125" style="393" customWidth="1"/>
    <col min="14340" max="14340" width="63.16015625" style="393" customWidth="1"/>
    <col min="14341" max="14341" width="5.66015625" style="393" customWidth="1"/>
    <col min="14342" max="14342" width="9.33203125" style="393" customWidth="1"/>
    <col min="14343" max="14345" width="11.5" style="393" customWidth="1"/>
    <col min="14346" max="14346" width="13.5" style="393" customWidth="1"/>
    <col min="14347" max="14347" width="13.83203125" style="393" customWidth="1"/>
    <col min="14348" max="14592" width="9.33203125" style="393" customWidth="1"/>
    <col min="14593" max="14593" width="1.171875" style="393" customWidth="1"/>
    <col min="14594" max="14594" width="6.66015625" style="393" customWidth="1"/>
    <col min="14595" max="14595" width="11.33203125" style="393" customWidth="1"/>
    <col min="14596" max="14596" width="63.16015625" style="393" customWidth="1"/>
    <col min="14597" max="14597" width="5.66015625" style="393" customWidth="1"/>
    <col min="14598" max="14598" width="9.33203125" style="393" customWidth="1"/>
    <col min="14599" max="14601" width="11.5" style="393" customWidth="1"/>
    <col min="14602" max="14602" width="13.5" style="393" customWidth="1"/>
    <col min="14603" max="14603" width="13.83203125" style="393" customWidth="1"/>
    <col min="14604" max="14848" width="9.33203125" style="393" customWidth="1"/>
    <col min="14849" max="14849" width="1.171875" style="393" customWidth="1"/>
    <col min="14850" max="14850" width="6.66015625" style="393" customWidth="1"/>
    <col min="14851" max="14851" width="11.33203125" style="393" customWidth="1"/>
    <col min="14852" max="14852" width="63.16015625" style="393" customWidth="1"/>
    <col min="14853" max="14853" width="5.66015625" style="393" customWidth="1"/>
    <col min="14854" max="14854" width="9.33203125" style="393" customWidth="1"/>
    <col min="14855" max="14857" width="11.5" style="393" customWidth="1"/>
    <col min="14858" max="14858" width="13.5" style="393" customWidth="1"/>
    <col min="14859" max="14859" width="13.83203125" style="393" customWidth="1"/>
    <col min="14860" max="15104" width="9.33203125" style="393" customWidth="1"/>
    <col min="15105" max="15105" width="1.171875" style="393" customWidth="1"/>
    <col min="15106" max="15106" width="6.66015625" style="393" customWidth="1"/>
    <col min="15107" max="15107" width="11.33203125" style="393" customWidth="1"/>
    <col min="15108" max="15108" width="63.16015625" style="393" customWidth="1"/>
    <col min="15109" max="15109" width="5.66015625" style="393" customWidth="1"/>
    <col min="15110" max="15110" width="9.33203125" style="393" customWidth="1"/>
    <col min="15111" max="15113" width="11.5" style="393" customWidth="1"/>
    <col min="15114" max="15114" width="13.5" style="393" customWidth="1"/>
    <col min="15115" max="15115" width="13.83203125" style="393" customWidth="1"/>
    <col min="15116" max="15360" width="9.33203125" style="393" customWidth="1"/>
    <col min="15361" max="15361" width="1.171875" style="393" customWidth="1"/>
    <col min="15362" max="15362" width="6.66015625" style="393" customWidth="1"/>
    <col min="15363" max="15363" width="11.33203125" style="393" customWidth="1"/>
    <col min="15364" max="15364" width="63.16015625" style="393" customWidth="1"/>
    <col min="15365" max="15365" width="5.66015625" style="393" customWidth="1"/>
    <col min="15366" max="15366" width="9.33203125" style="393" customWidth="1"/>
    <col min="15367" max="15369" width="11.5" style="393" customWidth="1"/>
    <col min="15370" max="15370" width="13.5" style="393" customWidth="1"/>
    <col min="15371" max="15371" width="13.83203125" style="393" customWidth="1"/>
    <col min="15372" max="15616" width="9.33203125" style="393" customWidth="1"/>
    <col min="15617" max="15617" width="1.171875" style="393" customWidth="1"/>
    <col min="15618" max="15618" width="6.66015625" style="393" customWidth="1"/>
    <col min="15619" max="15619" width="11.33203125" style="393" customWidth="1"/>
    <col min="15620" max="15620" width="63.16015625" style="393" customWidth="1"/>
    <col min="15621" max="15621" width="5.66015625" style="393" customWidth="1"/>
    <col min="15622" max="15622" width="9.33203125" style="393" customWidth="1"/>
    <col min="15623" max="15625" width="11.5" style="393" customWidth="1"/>
    <col min="15626" max="15626" width="13.5" style="393" customWidth="1"/>
    <col min="15627" max="15627" width="13.83203125" style="393" customWidth="1"/>
    <col min="15628" max="15872" width="9.33203125" style="393" customWidth="1"/>
    <col min="15873" max="15873" width="1.171875" style="393" customWidth="1"/>
    <col min="15874" max="15874" width="6.66015625" style="393" customWidth="1"/>
    <col min="15875" max="15875" width="11.33203125" style="393" customWidth="1"/>
    <col min="15876" max="15876" width="63.16015625" style="393" customWidth="1"/>
    <col min="15877" max="15877" width="5.66015625" style="393" customWidth="1"/>
    <col min="15878" max="15878" width="9.33203125" style="393" customWidth="1"/>
    <col min="15879" max="15881" width="11.5" style="393" customWidth="1"/>
    <col min="15882" max="15882" width="13.5" style="393" customWidth="1"/>
    <col min="15883" max="15883" width="13.83203125" style="393" customWidth="1"/>
    <col min="15884" max="16128" width="9.33203125" style="393" customWidth="1"/>
    <col min="16129" max="16129" width="1.171875" style="393" customWidth="1"/>
    <col min="16130" max="16130" width="6.66015625" style="393" customWidth="1"/>
    <col min="16131" max="16131" width="11.33203125" style="393" customWidth="1"/>
    <col min="16132" max="16132" width="63.16015625" style="393" customWidth="1"/>
    <col min="16133" max="16133" width="5.66015625" style="393" customWidth="1"/>
    <col min="16134" max="16134" width="9.33203125" style="393" customWidth="1"/>
    <col min="16135" max="16137" width="11.5" style="393" customWidth="1"/>
    <col min="16138" max="16138" width="13.5" style="393" customWidth="1"/>
    <col min="16139" max="16139" width="13.83203125" style="393" customWidth="1"/>
    <col min="16140" max="16384" width="9.33203125" style="393" customWidth="1"/>
  </cols>
  <sheetData>
    <row r="2" spans="2:11" ht="13">
      <c r="B2" s="386" t="s">
        <v>878</v>
      </c>
      <c r="C2" s="387"/>
      <c r="D2" s="388"/>
      <c r="E2" s="389" t="s">
        <v>846</v>
      </c>
      <c r="F2" s="390"/>
      <c r="G2" s="387"/>
      <c r="H2" s="387"/>
      <c r="I2" s="387"/>
      <c r="J2" s="391"/>
      <c r="K2" s="391"/>
    </row>
    <row r="3" spans="2:12" ht="13">
      <c r="B3" s="386" t="s">
        <v>879</v>
      </c>
      <c r="C3" s="387"/>
      <c r="D3" s="388"/>
      <c r="E3" s="394"/>
      <c r="F3" s="395"/>
      <c r="G3" s="396"/>
      <c r="H3" s="396"/>
      <c r="I3" s="397"/>
      <c r="J3" s="398"/>
      <c r="K3" s="398"/>
      <c r="L3" s="399" t="s">
        <v>880</v>
      </c>
    </row>
    <row r="4" spans="2:11" ht="12.75" customHeight="1">
      <c r="B4" s="386" t="s">
        <v>881</v>
      </c>
      <c r="C4" s="387"/>
      <c r="D4" s="400"/>
      <c r="E4" s="401" t="s">
        <v>882</v>
      </c>
      <c r="F4" s="395"/>
      <c r="G4" s="396"/>
      <c r="H4" s="396"/>
      <c r="I4" s="397"/>
      <c r="J4" s="398"/>
      <c r="K4" s="398"/>
    </row>
    <row r="5" spans="2:12" ht="13.5">
      <c r="B5" s="402" t="s">
        <v>883</v>
      </c>
      <c r="C5" s="403"/>
      <c r="D5" s="388"/>
      <c r="E5" s="574">
        <v>42826</v>
      </c>
      <c r="F5" s="575"/>
      <c r="G5" s="396"/>
      <c r="H5" s="404" t="s">
        <v>884</v>
      </c>
      <c r="I5" s="405"/>
      <c r="J5" s="576" t="s">
        <v>885</v>
      </c>
      <c r="K5" s="577"/>
      <c r="L5" s="577"/>
    </row>
    <row r="6" ht="13" thickBot="1"/>
    <row r="7" spans="2:12" ht="14.25" customHeight="1">
      <c r="B7" s="578" t="s">
        <v>886</v>
      </c>
      <c r="C7" s="580" t="s">
        <v>887</v>
      </c>
      <c r="D7" s="580" t="s">
        <v>888</v>
      </c>
      <c r="E7" s="580" t="s">
        <v>889</v>
      </c>
      <c r="F7" s="582" t="s">
        <v>890</v>
      </c>
      <c r="G7" s="584"/>
      <c r="H7" s="584"/>
      <c r="I7" s="584"/>
      <c r="J7" s="584"/>
      <c r="K7" s="407"/>
      <c r="L7" s="585" t="s">
        <v>891</v>
      </c>
    </row>
    <row r="8" spans="2:12" ht="38.25" customHeight="1" thickBot="1">
      <c r="B8" s="579"/>
      <c r="C8" s="581"/>
      <c r="D8" s="581"/>
      <c r="E8" s="581"/>
      <c r="F8" s="583"/>
      <c r="G8" s="408" t="s">
        <v>892</v>
      </c>
      <c r="H8" s="408" t="s">
        <v>893</v>
      </c>
      <c r="I8" s="408" t="s">
        <v>894</v>
      </c>
      <c r="J8" s="408" t="s">
        <v>895</v>
      </c>
      <c r="K8" s="409" t="s">
        <v>896</v>
      </c>
      <c r="L8" s="586"/>
    </row>
    <row r="9" spans="2:12" ht="13" thickBot="1">
      <c r="B9" s="572"/>
      <c r="C9" s="573"/>
      <c r="D9" s="573"/>
      <c r="E9" s="573"/>
      <c r="F9" s="573"/>
      <c r="G9" s="573"/>
      <c r="H9" s="573"/>
      <c r="I9" s="573"/>
      <c r="J9" s="573"/>
      <c r="K9" s="573"/>
      <c r="L9" s="573"/>
    </row>
    <row r="10" spans="2:12" ht="15.5">
      <c r="B10" s="594" t="s">
        <v>85</v>
      </c>
      <c r="C10" s="410"/>
      <c r="D10" s="411" t="s">
        <v>897</v>
      </c>
      <c r="E10" s="410"/>
      <c r="F10" s="410"/>
      <c r="G10" s="410"/>
      <c r="H10" s="410"/>
      <c r="I10" s="410"/>
      <c r="J10" s="410"/>
      <c r="K10" s="412"/>
      <c r="L10" s="413"/>
    </row>
    <row r="11" spans="2:12" ht="13">
      <c r="B11" s="594" t="s">
        <v>100</v>
      </c>
      <c r="C11" s="414"/>
      <c r="D11" s="415" t="s">
        <v>898</v>
      </c>
      <c r="E11" s="414"/>
      <c r="F11" s="414"/>
      <c r="G11" s="414"/>
      <c r="H11" s="414"/>
      <c r="I11" s="414"/>
      <c r="J11" s="414"/>
      <c r="K11" s="416"/>
      <c r="L11" s="417"/>
    </row>
    <row r="12" spans="2:12" ht="13.5">
      <c r="B12" s="594" t="s">
        <v>169</v>
      </c>
      <c r="C12" s="418" t="s">
        <v>899</v>
      </c>
      <c r="D12" s="419" t="s">
        <v>900</v>
      </c>
      <c r="E12" s="420" t="s">
        <v>719</v>
      </c>
      <c r="F12" s="420">
        <v>1</v>
      </c>
      <c r="G12" s="593"/>
      <c r="H12" s="593"/>
      <c r="I12" s="422">
        <f aca="true" t="shared" si="0" ref="I12:I74">IF(F12=0,,F12*G12)</f>
        <v>0</v>
      </c>
      <c r="J12" s="422">
        <f aca="true" t="shared" si="1" ref="J12:J74">IF(F12=0,,F12*H12)</f>
        <v>0</v>
      </c>
      <c r="K12" s="423">
        <f>I12+J12</f>
        <v>0</v>
      </c>
      <c r="L12" s="417"/>
    </row>
    <row r="13" spans="2:12" ht="13.5">
      <c r="B13" s="594" t="s">
        <v>163</v>
      </c>
      <c r="C13" s="418" t="s">
        <v>901</v>
      </c>
      <c r="D13" s="419" t="s">
        <v>902</v>
      </c>
      <c r="E13" s="420" t="s">
        <v>719</v>
      </c>
      <c r="F13" s="420">
        <v>1</v>
      </c>
      <c r="G13" s="593"/>
      <c r="H13" s="593"/>
      <c r="I13" s="422">
        <f t="shared" si="0"/>
        <v>0</v>
      </c>
      <c r="J13" s="422">
        <f t="shared" si="1"/>
        <v>0</v>
      </c>
      <c r="K13" s="423">
        <f>I13+J13</f>
        <v>0</v>
      </c>
      <c r="L13" s="417"/>
    </row>
    <row r="14" spans="2:12" ht="73.5">
      <c r="B14" s="594" t="s">
        <v>176</v>
      </c>
      <c r="C14" s="418" t="s">
        <v>903</v>
      </c>
      <c r="D14" s="419" t="s">
        <v>904</v>
      </c>
      <c r="E14" s="420" t="s">
        <v>719</v>
      </c>
      <c r="F14" s="420">
        <v>2</v>
      </c>
      <c r="G14" s="593"/>
      <c r="H14" s="593"/>
      <c r="I14" s="422">
        <f t="shared" si="0"/>
        <v>0</v>
      </c>
      <c r="J14" s="422">
        <f t="shared" si="1"/>
        <v>0</v>
      </c>
      <c r="K14" s="423">
        <f aca="true" t="shared" si="2" ref="K14:K74">I14+J14</f>
        <v>0</v>
      </c>
      <c r="L14" s="417"/>
    </row>
    <row r="15" spans="2:12" ht="21">
      <c r="B15" s="594" t="s">
        <v>180</v>
      </c>
      <c r="C15" s="418" t="s">
        <v>905</v>
      </c>
      <c r="D15" s="419" t="s">
        <v>906</v>
      </c>
      <c r="E15" s="420" t="s">
        <v>907</v>
      </c>
      <c r="F15" s="420">
        <v>2</v>
      </c>
      <c r="G15" s="593"/>
      <c r="H15" s="593"/>
      <c r="I15" s="422">
        <f t="shared" si="0"/>
        <v>0</v>
      </c>
      <c r="J15" s="422">
        <f t="shared" si="1"/>
        <v>0</v>
      </c>
      <c r="K15" s="423">
        <f t="shared" si="2"/>
        <v>0</v>
      </c>
      <c r="L15" s="417"/>
    </row>
    <row r="16" spans="2:12" ht="31.5">
      <c r="B16" s="594" t="s">
        <v>184</v>
      </c>
      <c r="C16" s="418" t="s">
        <v>908</v>
      </c>
      <c r="D16" s="419" t="s">
        <v>909</v>
      </c>
      <c r="E16" s="420" t="s">
        <v>719</v>
      </c>
      <c r="F16" s="420">
        <v>4</v>
      </c>
      <c r="G16" s="593"/>
      <c r="H16" s="593"/>
      <c r="I16" s="422">
        <f t="shared" si="0"/>
        <v>0</v>
      </c>
      <c r="J16" s="422">
        <f t="shared" si="1"/>
        <v>0</v>
      </c>
      <c r="K16" s="423">
        <f t="shared" si="2"/>
        <v>0</v>
      </c>
      <c r="L16" s="417"/>
    </row>
    <row r="17" spans="2:12" ht="31.5">
      <c r="B17" s="594" t="s">
        <v>188</v>
      </c>
      <c r="C17" s="418" t="s">
        <v>910</v>
      </c>
      <c r="D17" s="419" t="s">
        <v>911</v>
      </c>
      <c r="E17" s="420" t="s">
        <v>719</v>
      </c>
      <c r="F17" s="420">
        <v>8</v>
      </c>
      <c r="G17" s="593"/>
      <c r="H17" s="593"/>
      <c r="I17" s="422">
        <f t="shared" si="0"/>
        <v>0</v>
      </c>
      <c r="J17" s="422">
        <f t="shared" si="1"/>
        <v>0</v>
      </c>
      <c r="K17" s="423">
        <f t="shared" si="2"/>
        <v>0</v>
      </c>
      <c r="L17" s="417"/>
    </row>
    <row r="18" spans="2:12" ht="13.5">
      <c r="B18" s="594" t="s">
        <v>192</v>
      </c>
      <c r="C18" s="418" t="s">
        <v>912</v>
      </c>
      <c r="D18" s="419" t="s">
        <v>913</v>
      </c>
      <c r="E18" s="420" t="s">
        <v>719</v>
      </c>
      <c r="F18" s="420">
        <v>1</v>
      </c>
      <c r="G18" s="593"/>
      <c r="H18" s="593"/>
      <c r="I18" s="422">
        <f t="shared" si="0"/>
        <v>0</v>
      </c>
      <c r="J18" s="422">
        <f t="shared" si="1"/>
        <v>0</v>
      </c>
      <c r="K18" s="423">
        <f t="shared" si="2"/>
        <v>0</v>
      </c>
      <c r="L18" s="417"/>
    </row>
    <row r="19" spans="2:12" ht="13.5">
      <c r="B19" s="594" t="s">
        <v>197</v>
      </c>
      <c r="C19" s="418" t="s">
        <v>914</v>
      </c>
      <c r="D19" s="419" t="s">
        <v>915</v>
      </c>
      <c r="E19" s="420" t="s">
        <v>719</v>
      </c>
      <c r="F19" s="420">
        <v>1</v>
      </c>
      <c r="G19" s="593"/>
      <c r="H19" s="593"/>
      <c r="I19" s="422">
        <f t="shared" si="0"/>
        <v>0</v>
      </c>
      <c r="J19" s="422">
        <f t="shared" si="1"/>
        <v>0</v>
      </c>
      <c r="K19" s="423">
        <f t="shared" si="2"/>
        <v>0</v>
      </c>
      <c r="L19" s="417"/>
    </row>
    <row r="20" spans="2:12" ht="13.5">
      <c r="B20" s="594" t="s">
        <v>201</v>
      </c>
      <c r="C20" s="418" t="s">
        <v>916</v>
      </c>
      <c r="D20" s="419" t="s">
        <v>917</v>
      </c>
      <c r="E20" s="420" t="s">
        <v>719</v>
      </c>
      <c r="F20" s="420">
        <v>3</v>
      </c>
      <c r="G20" s="593"/>
      <c r="H20" s="593"/>
      <c r="I20" s="422">
        <f t="shared" si="0"/>
        <v>0</v>
      </c>
      <c r="J20" s="422">
        <f>IF(F20=0,,F20*H20)</f>
        <v>0</v>
      </c>
      <c r="K20" s="423">
        <f>I20+J20</f>
        <v>0</v>
      </c>
      <c r="L20" s="417"/>
    </row>
    <row r="21" spans="2:12" ht="13.5">
      <c r="B21" s="594" t="s">
        <v>205</v>
      </c>
      <c r="C21" s="418" t="s">
        <v>793</v>
      </c>
      <c r="D21" s="419" t="s">
        <v>918</v>
      </c>
      <c r="E21" s="420" t="s">
        <v>719</v>
      </c>
      <c r="F21" s="420">
        <v>2</v>
      </c>
      <c r="G21" s="593"/>
      <c r="H21" s="593"/>
      <c r="I21" s="422">
        <f>IF(F21=0,,F21*G21)</f>
        <v>0</v>
      </c>
      <c r="J21" s="422">
        <f>IF(F21=0,,F21*H21)</f>
        <v>0</v>
      </c>
      <c r="K21" s="423">
        <f>I21+J21</f>
        <v>0</v>
      </c>
      <c r="L21" s="417"/>
    </row>
    <row r="22" spans="2:12" ht="21">
      <c r="B22" s="594" t="s">
        <v>210</v>
      </c>
      <c r="C22" s="418" t="s">
        <v>795</v>
      </c>
      <c r="D22" s="419" t="s">
        <v>919</v>
      </c>
      <c r="E22" s="420" t="s">
        <v>719</v>
      </c>
      <c r="F22" s="420">
        <v>2</v>
      </c>
      <c r="G22" s="593"/>
      <c r="H22" s="593"/>
      <c r="I22" s="422">
        <f t="shared" si="0"/>
        <v>0</v>
      </c>
      <c r="J22" s="422">
        <f t="shared" si="1"/>
        <v>0</v>
      </c>
      <c r="K22" s="423">
        <f t="shared" si="2"/>
        <v>0</v>
      </c>
      <c r="L22" s="417"/>
    </row>
    <row r="23" spans="2:12" ht="52.5">
      <c r="B23" s="594" t="s">
        <v>214</v>
      </c>
      <c r="C23" s="418" t="s">
        <v>797</v>
      </c>
      <c r="D23" s="419" t="s">
        <v>920</v>
      </c>
      <c r="E23" s="420" t="s">
        <v>719</v>
      </c>
      <c r="F23" s="420">
        <v>22</v>
      </c>
      <c r="G23" s="593"/>
      <c r="H23" s="593"/>
      <c r="I23" s="422">
        <f t="shared" si="0"/>
        <v>0</v>
      </c>
      <c r="J23" s="422">
        <f t="shared" si="1"/>
        <v>0</v>
      </c>
      <c r="K23" s="423">
        <f t="shared" si="2"/>
        <v>0</v>
      </c>
      <c r="L23" s="424"/>
    </row>
    <row r="24" spans="2:12" ht="13.5">
      <c r="B24" s="594" t="s">
        <v>11</v>
      </c>
      <c r="C24" s="418" t="s">
        <v>799</v>
      </c>
      <c r="D24" s="419" t="s">
        <v>921</v>
      </c>
      <c r="E24" s="420" t="s">
        <v>719</v>
      </c>
      <c r="F24" s="420">
        <v>1</v>
      </c>
      <c r="G24" s="593"/>
      <c r="H24" s="593"/>
      <c r="I24" s="422">
        <f t="shared" si="0"/>
        <v>0</v>
      </c>
      <c r="J24" s="422">
        <f t="shared" si="1"/>
        <v>0</v>
      </c>
      <c r="K24" s="423">
        <f t="shared" si="2"/>
        <v>0</v>
      </c>
      <c r="L24" s="424"/>
    </row>
    <row r="25" spans="2:12" ht="13.5">
      <c r="B25" s="594" t="s">
        <v>222</v>
      </c>
      <c r="C25" s="418" t="s">
        <v>801</v>
      </c>
      <c r="D25" s="419" t="s">
        <v>922</v>
      </c>
      <c r="E25" s="420" t="s">
        <v>162</v>
      </c>
      <c r="F25" s="420">
        <v>40</v>
      </c>
      <c r="G25" s="593"/>
      <c r="H25" s="593"/>
      <c r="I25" s="422">
        <f t="shared" si="0"/>
        <v>0</v>
      </c>
      <c r="J25" s="422">
        <f t="shared" si="1"/>
        <v>0</v>
      </c>
      <c r="K25" s="423">
        <f t="shared" si="2"/>
        <v>0</v>
      </c>
      <c r="L25" s="424"/>
    </row>
    <row r="26" spans="2:12" ht="13.5">
      <c r="B26" s="594" t="s">
        <v>227</v>
      </c>
      <c r="C26" s="418" t="s">
        <v>803</v>
      </c>
      <c r="D26" s="419" t="s">
        <v>923</v>
      </c>
      <c r="E26" s="420" t="s">
        <v>162</v>
      </c>
      <c r="F26" s="420">
        <v>300</v>
      </c>
      <c r="G26" s="593"/>
      <c r="H26" s="593"/>
      <c r="I26" s="422">
        <f t="shared" si="0"/>
        <v>0</v>
      </c>
      <c r="J26" s="422">
        <f t="shared" si="1"/>
        <v>0</v>
      </c>
      <c r="K26" s="423">
        <f t="shared" si="2"/>
        <v>0</v>
      </c>
      <c r="L26" s="424"/>
    </row>
    <row r="27" spans="2:12" ht="13.5">
      <c r="B27" s="594" t="s">
        <v>231</v>
      </c>
      <c r="C27" s="418" t="s">
        <v>806</v>
      </c>
      <c r="D27" s="419" t="s">
        <v>924</v>
      </c>
      <c r="E27" s="420" t="s">
        <v>162</v>
      </c>
      <c r="F27" s="420">
        <v>70</v>
      </c>
      <c r="G27" s="593"/>
      <c r="H27" s="593"/>
      <c r="I27" s="422">
        <f t="shared" si="0"/>
        <v>0</v>
      </c>
      <c r="J27" s="422">
        <f t="shared" si="1"/>
        <v>0</v>
      </c>
      <c r="K27" s="423">
        <f t="shared" si="2"/>
        <v>0</v>
      </c>
      <c r="L27" s="424"/>
    </row>
    <row r="28" spans="2:12" ht="13.5">
      <c r="B28" s="594" t="s">
        <v>235</v>
      </c>
      <c r="C28" s="418" t="s">
        <v>808</v>
      </c>
      <c r="D28" s="419" t="s">
        <v>925</v>
      </c>
      <c r="E28" s="420" t="s">
        <v>162</v>
      </c>
      <c r="F28" s="420">
        <v>6</v>
      </c>
      <c r="G28" s="593"/>
      <c r="H28" s="593"/>
      <c r="I28" s="422">
        <f t="shared" si="0"/>
        <v>0</v>
      </c>
      <c r="J28" s="422">
        <f t="shared" si="1"/>
        <v>0</v>
      </c>
      <c r="K28" s="423">
        <f t="shared" si="2"/>
        <v>0</v>
      </c>
      <c r="L28" s="424"/>
    </row>
    <row r="29" spans="2:12" ht="13.5">
      <c r="B29" s="594" t="s">
        <v>239</v>
      </c>
      <c r="C29" s="418" t="s">
        <v>810</v>
      </c>
      <c r="D29" s="419" t="s">
        <v>926</v>
      </c>
      <c r="E29" s="420" t="s">
        <v>162</v>
      </c>
      <c r="F29" s="420">
        <v>19</v>
      </c>
      <c r="G29" s="593"/>
      <c r="H29" s="593"/>
      <c r="I29" s="422">
        <f t="shared" si="0"/>
        <v>0</v>
      </c>
      <c r="J29" s="422">
        <f t="shared" si="1"/>
        <v>0</v>
      </c>
      <c r="K29" s="423">
        <f t="shared" si="2"/>
        <v>0</v>
      </c>
      <c r="L29" s="424"/>
    </row>
    <row r="30" spans="2:12" ht="13.5">
      <c r="B30" s="594" t="s">
        <v>10</v>
      </c>
      <c r="C30" s="418" t="s">
        <v>812</v>
      </c>
      <c r="D30" s="419" t="s">
        <v>927</v>
      </c>
      <c r="E30" s="420" t="s">
        <v>162</v>
      </c>
      <c r="F30" s="420">
        <v>98</v>
      </c>
      <c r="G30" s="593"/>
      <c r="H30" s="593"/>
      <c r="I30" s="422">
        <f t="shared" si="0"/>
        <v>0</v>
      </c>
      <c r="J30" s="422">
        <f t="shared" si="1"/>
        <v>0</v>
      </c>
      <c r="K30" s="423">
        <f t="shared" si="2"/>
        <v>0</v>
      </c>
      <c r="L30" s="424"/>
    </row>
    <row r="31" spans="2:12" ht="13.5">
      <c r="B31" s="594" t="s">
        <v>246</v>
      </c>
      <c r="C31" s="418" t="s">
        <v>814</v>
      </c>
      <c r="D31" s="419" t="s">
        <v>928</v>
      </c>
      <c r="E31" s="420" t="s">
        <v>162</v>
      </c>
      <c r="F31" s="420">
        <v>82</v>
      </c>
      <c r="G31" s="593"/>
      <c r="H31" s="593"/>
      <c r="I31" s="422">
        <f t="shared" si="0"/>
        <v>0</v>
      </c>
      <c r="J31" s="422">
        <f t="shared" si="1"/>
        <v>0</v>
      </c>
      <c r="K31" s="423">
        <f t="shared" si="2"/>
        <v>0</v>
      </c>
      <c r="L31" s="424"/>
    </row>
    <row r="32" spans="2:12" ht="13.5">
      <c r="B32" s="594" t="s">
        <v>250</v>
      </c>
      <c r="C32" s="418" t="s">
        <v>929</v>
      </c>
      <c r="D32" s="419" t="s">
        <v>930</v>
      </c>
      <c r="E32" s="420" t="s">
        <v>162</v>
      </c>
      <c r="F32" s="420">
        <v>13</v>
      </c>
      <c r="G32" s="593"/>
      <c r="H32" s="593"/>
      <c r="I32" s="422">
        <f t="shared" si="0"/>
        <v>0</v>
      </c>
      <c r="J32" s="422">
        <f t="shared" si="1"/>
        <v>0</v>
      </c>
      <c r="K32" s="423">
        <f t="shared" si="2"/>
        <v>0</v>
      </c>
      <c r="L32" s="424"/>
    </row>
    <row r="33" spans="2:12" ht="13.5">
      <c r="B33" s="594" t="s">
        <v>254</v>
      </c>
      <c r="C33" s="418" t="s">
        <v>931</v>
      </c>
      <c r="D33" s="419" t="s">
        <v>932</v>
      </c>
      <c r="E33" s="420" t="s">
        <v>162</v>
      </c>
      <c r="F33" s="420">
        <v>42</v>
      </c>
      <c r="G33" s="593"/>
      <c r="H33" s="593"/>
      <c r="I33" s="422">
        <f t="shared" si="0"/>
        <v>0</v>
      </c>
      <c r="J33" s="422">
        <f t="shared" si="1"/>
        <v>0</v>
      </c>
      <c r="K33" s="423">
        <f t="shared" si="2"/>
        <v>0</v>
      </c>
      <c r="L33" s="424"/>
    </row>
    <row r="34" spans="2:12" ht="13.5">
      <c r="B34" s="594" t="s">
        <v>258</v>
      </c>
      <c r="C34" s="418" t="s">
        <v>933</v>
      </c>
      <c r="D34" s="419" t="s">
        <v>934</v>
      </c>
      <c r="E34" s="420" t="s">
        <v>162</v>
      </c>
      <c r="F34" s="420">
        <v>24</v>
      </c>
      <c r="G34" s="593"/>
      <c r="H34" s="593"/>
      <c r="I34" s="422">
        <f t="shared" si="0"/>
        <v>0</v>
      </c>
      <c r="J34" s="422">
        <f t="shared" si="1"/>
        <v>0</v>
      </c>
      <c r="K34" s="423">
        <f t="shared" si="2"/>
        <v>0</v>
      </c>
      <c r="L34" s="424"/>
    </row>
    <row r="35" spans="2:12" ht="13.5">
      <c r="B35" s="594" t="s">
        <v>262</v>
      </c>
      <c r="C35" s="418" t="s">
        <v>935</v>
      </c>
      <c r="D35" s="419" t="s">
        <v>936</v>
      </c>
      <c r="E35" s="420" t="s">
        <v>162</v>
      </c>
      <c r="F35" s="420">
        <v>82</v>
      </c>
      <c r="G35" s="593"/>
      <c r="H35" s="593"/>
      <c r="I35" s="422">
        <f t="shared" si="0"/>
        <v>0</v>
      </c>
      <c r="J35" s="422">
        <f t="shared" si="1"/>
        <v>0</v>
      </c>
      <c r="K35" s="423">
        <f t="shared" si="2"/>
        <v>0</v>
      </c>
      <c r="L35" s="424"/>
    </row>
    <row r="36" spans="2:12" ht="21">
      <c r="B36" s="594" t="s">
        <v>266</v>
      </c>
      <c r="C36" s="418" t="s">
        <v>937</v>
      </c>
      <c r="D36" s="419" t="s">
        <v>938</v>
      </c>
      <c r="E36" s="420" t="s">
        <v>162</v>
      </c>
      <c r="F36" s="420">
        <v>260</v>
      </c>
      <c r="G36" s="593"/>
      <c r="H36" s="593"/>
      <c r="I36" s="422">
        <f t="shared" si="0"/>
        <v>0</v>
      </c>
      <c r="J36" s="422">
        <f t="shared" si="1"/>
        <v>0</v>
      </c>
      <c r="K36" s="423">
        <f t="shared" si="2"/>
        <v>0</v>
      </c>
      <c r="L36" s="424"/>
    </row>
    <row r="37" spans="2:12" ht="13.5">
      <c r="B37" s="594" t="s">
        <v>270</v>
      </c>
      <c r="C37" s="418" t="s">
        <v>939</v>
      </c>
      <c r="D37" s="419" t="s">
        <v>940</v>
      </c>
      <c r="E37" s="420" t="s">
        <v>162</v>
      </c>
      <c r="F37" s="420">
        <v>65</v>
      </c>
      <c r="G37" s="593"/>
      <c r="H37" s="593"/>
      <c r="I37" s="422">
        <f t="shared" si="0"/>
        <v>0</v>
      </c>
      <c r="J37" s="422">
        <f t="shared" si="1"/>
        <v>0</v>
      </c>
      <c r="K37" s="423">
        <f t="shared" si="2"/>
        <v>0</v>
      </c>
      <c r="L37" s="424"/>
    </row>
    <row r="38" spans="2:12" ht="21">
      <c r="B38" s="594" t="s">
        <v>274</v>
      </c>
      <c r="C38" s="418" t="s">
        <v>941</v>
      </c>
      <c r="D38" s="419" t="s">
        <v>942</v>
      </c>
      <c r="E38" s="420" t="s">
        <v>162</v>
      </c>
      <c r="F38" s="420">
        <v>36</v>
      </c>
      <c r="G38" s="593"/>
      <c r="H38" s="593"/>
      <c r="I38" s="422">
        <f t="shared" si="0"/>
        <v>0</v>
      </c>
      <c r="J38" s="422">
        <f t="shared" si="1"/>
        <v>0</v>
      </c>
      <c r="K38" s="423">
        <f t="shared" si="2"/>
        <v>0</v>
      </c>
      <c r="L38" s="424"/>
    </row>
    <row r="39" spans="2:12" ht="13.5">
      <c r="B39" s="594" t="s">
        <v>278</v>
      </c>
      <c r="C39" s="418" t="s">
        <v>943</v>
      </c>
      <c r="D39" s="419" t="s">
        <v>944</v>
      </c>
      <c r="E39" s="420" t="s">
        <v>162</v>
      </c>
      <c r="F39" s="420">
        <v>12</v>
      </c>
      <c r="G39" s="593"/>
      <c r="H39" s="593"/>
      <c r="I39" s="422">
        <f t="shared" si="0"/>
        <v>0</v>
      </c>
      <c r="J39" s="422">
        <f t="shared" si="1"/>
        <v>0</v>
      </c>
      <c r="K39" s="423">
        <f t="shared" si="2"/>
        <v>0</v>
      </c>
      <c r="L39" s="424"/>
    </row>
    <row r="40" spans="2:12" ht="13.5">
      <c r="B40" s="594" t="s">
        <v>282</v>
      </c>
      <c r="C40" s="418" t="s">
        <v>945</v>
      </c>
      <c r="D40" s="419" t="s">
        <v>946</v>
      </c>
      <c r="E40" s="420" t="s">
        <v>162</v>
      </c>
      <c r="F40" s="420">
        <v>80</v>
      </c>
      <c r="G40" s="593"/>
      <c r="H40" s="593"/>
      <c r="I40" s="422">
        <f t="shared" si="0"/>
        <v>0</v>
      </c>
      <c r="J40" s="422">
        <f t="shared" si="1"/>
        <v>0</v>
      </c>
      <c r="K40" s="423">
        <f t="shared" si="2"/>
        <v>0</v>
      </c>
      <c r="L40" s="424"/>
    </row>
    <row r="41" spans="2:12" ht="13.5">
      <c r="B41" s="594" t="s">
        <v>286</v>
      </c>
      <c r="C41" s="418" t="s">
        <v>947</v>
      </c>
      <c r="D41" s="419" t="s">
        <v>948</v>
      </c>
      <c r="E41" s="420" t="s">
        <v>719</v>
      </c>
      <c r="F41" s="420">
        <v>12</v>
      </c>
      <c r="G41" s="593"/>
      <c r="H41" s="593"/>
      <c r="I41" s="422">
        <f t="shared" si="0"/>
        <v>0</v>
      </c>
      <c r="J41" s="422">
        <f t="shared" si="1"/>
        <v>0</v>
      </c>
      <c r="K41" s="423">
        <f t="shared" si="2"/>
        <v>0</v>
      </c>
      <c r="L41" s="424"/>
    </row>
    <row r="42" spans="2:12" ht="13.5">
      <c r="B42" s="594" t="s">
        <v>290</v>
      </c>
      <c r="C42" s="418" t="s">
        <v>949</v>
      </c>
      <c r="D42" s="419" t="s">
        <v>950</v>
      </c>
      <c r="E42" s="420" t="s">
        <v>719</v>
      </c>
      <c r="F42" s="420">
        <v>4</v>
      </c>
      <c r="G42" s="593"/>
      <c r="H42" s="593"/>
      <c r="I42" s="422">
        <f t="shared" si="0"/>
        <v>0</v>
      </c>
      <c r="J42" s="422">
        <f t="shared" si="1"/>
        <v>0</v>
      </c>
      <c r="K42" s="423">
        <f t="shared" si="2"/>
        <v>0</v>
      </c>
      <c r="L42" s="424"/>
    </row>
    <row r="43" spans="2:12" ht="13.5">
      <c r="B43" s="594" t="s">
        <v>294</v>
      </c>
      <c r="C43" s="418" t="s">
        <v>951</v>
      </c>
      <c r="D43" s="419" t="s">
        <v>952</v>
      </c>
      <c r="E43" s="420" t="s">
        <v>719</v>
      </c>
      <c r="F43" s="420">
        <v>10</v>
      </c>
      <c r="G43" s="593"/>
      <c r="H43" s="593"/>
      <c r="I43" s="422">
        <f t="shared" si="0"/>
        <v>0</v>
      </c>
      <c r="J43" s="422">
        <f t="shared" si="1"/>
        <v>0</v>
      </c>
      <c r="K43" s="423">
        <f t="shared" si="2"/>
        <v>0</v>
      </c>
      <c r="L43" s="424"/>
    </row>
    <row r="44" spans="2:12" ht="13.5">
      <c r="B44" s="594" t="s">
        <v>298</v>
      </c>
      <c r="C44" s="418" t="s">
        <v>953</v>
      </c>
      <c r="D44" s="419" t="s">
        <v>954</v>
      </c>
      <c r="E44" s="420" t="s">
        <v>719</v>
      </c>
      <c r="F44" s="420">
        <v>1</v>
      </c>
      <c r="G44" s="593"/>
      <c r="H44" s="593"/>
      <c r="I44" s="422">
        <f t="shared" si="0"/>
        <v>0</v>
      </c>
      <c r="J44" s="422">
        <f t="shared" si="1"/>
        <v>0</v>
      </c>
      <c r="K44" s="423">
        <f t="shared" si="2"/>
        <v>0</v>
      </c>
      <c r="L44" s="424"/>
    </row>
    <row r="45" spans="2:12" ht="13.5">
      <c r="B45" s="594" t="s">
        <v>302</v>
      </c>
      <c r="C45" s="418" t="s">
        <v>955</v>
      </c>
      <c r="D45" s="419" t="s">
        <v>956</v>
      </c>
      <c r="E45" s="420" t="s">
        <v>719</v>
      </c>
      <c r="F45" s="420">
        <v>1</v>
      </c>
      <c r="G45" s="593"/>
      <c r="H45" s="593"/>
      <c r="I45" s="422">
        <f t="shared" si="0"/>
        <v>0</v>
      </c>
      <c r="J45" s="422">
        <f t="shared" si="1"/>
        <v>0</v>
      </c>
      <c r="K45" s="423">
        <f t="shared" si="2"/>
        <v>0</v>
      </c>
      <c r="L45" s="424"/>
    </row>
    <row r="46" spans="2:12" ht="13.5">
      <c r="B46" s="594" t="s">
        <v>306</v>
      </c>
      <c r="C46" s="418" t="s">
        <v>957</v>
      </c>
      <c r="D46" s="419" t="s">
        <v>958</v>
      </c>
      <c r="E46" s="420" t="s">
        <v>719</v>
      </c>
      <c r="F46" s="420">
        <v>2</v>
      </c>
      <c r="G46" s="593"/>
      <c r="H46" s="593"/>
      <c r="I46" s="422">
        <f t="shared" si="0"/>
        <v>0</v>
      </c>
      <c r="J46" s="422">
        <f t="shared" si="1"/>
        <v>0</v>
      </c>
      <c r="K46" s="423">
        <f t="shared" si="2"/>
        <v>0</v>
      </c>
      <c r="L46" s="424"/>
    </row>
    <row r="47" spans="2:12" ht="13.5">
      <c r="B47" s="594" t="s">
        <v>310</v>
      </c>
      <c r="C47" s="418" t="s">
        <v>959</v>
      </c>
      <c r="D47" s="419" t="s">
        <v>960</v>
      </c>
      <c r="E47" s="420" t="s">
        <v>719</v>
      </c>
      <c r="F47" s="420">
        <v>2</v>
      </c>
      <c r="G47" s="593"/>
      <c r="H47" s="593"/>
      <c r="I47" s="422">
        <f t="shared" si="0"/>
        <v>0</v>
      </c>
      <c r="J47" s="422">
        <f t="shared" si="1"/>
        <v>0</v>
      </c>
      <c r="K47" s="423">
        <f t="shared" si="2"/>
        <v>0</v>
      </c>
      <c r="L47" s="424"/>
    </row>
    <row r="48" spans="2:12" ht="21">
      <c r="B48" s="594" t="s">
        <v>314</v>
      </c>
      <c r="C48" s="418" t="s">
        <v>961</v>
      </c>
      <c r="D48" s="419" t="s">
        <v>962</v>
      </c>
      <c r="E48" s="420" t="s">
        <v>719</v>
      </c>
      <c r="F48" s="420">
        <v>1</v>
      </c>
      <c r="G48" s="593"/>
      <c r="H48" s="593"/>
      <c r="I48" s="422">
        <f t="shared" si="0"/>
        <v>0</v>
      </c>
      <c r="J48" s="422">
        <f t="shared" si="1"/>
        <v>0</v>
      </c>
      <c r="K48" s="423">
        <f t="shared" si="2"/>
        <v>0</v>
      </c>
      <c r="L48" s="424"/>
    </row>
    <row r="49" spans="2:12" ht="13.5">
      <c r="B49" s="594" t="s">
        <v>318</v>
      </c>
      <c r="C49" s="418" t="s">
        <v>963</v>
      </c>
      <c r="D49" s="419" t="s">
        <v>964</v>
      </c>
      <c r="E49" s="420" t="s">
        <v>162</v>
      </c>
      <c r="F49" s="420">
        <v>15</v>
      </c>
      <c r="G49" s="593"/>
      <c r="H49" s="593"/>
      <c r="I49" s="422">
        <f t="shared" si="0"/>
        <v>0</v>
      </c>
      <c r="J49" s="422">
        <f t="shared" si="1"/>
        <v>0</v>
      </c>
      <c r="K49" s="423">
        <f t="shared" si="2"/>
        <v>0</v>
      </c>
      <c r="L49" s="424"/>
    </row>
    <row r="50" spans="2:12" ht="13.5">
      <c r="B50" s="594" t="s">
        <v>322</v>
      </c>
      <c r="C50" s="418" t="s">
        <v>965</v>
      </c>
      <c r="D50" s="419" t="s">
        <v>966</v>
      </c>
      <c r="E50" s="420" t="s">
        <v>162</v>
      </c>
      <c r="F50" s="420">
        <v>21</v>
      </c>
      <c r="G50" s="593"/>
      <c r="H50" s="593"/>
      <c r="I50" s="422">
        <f t="shared" si="0"/>
        <v>0</v>
      </c>
      <c r="J50" s="422">
        <f t="shared" si="1"/>
        <v>0</v>
      </c>
      <c r="K50" s="423">
        <f t="shared" si="2"/>
        <v>0</v>
      </c>
      <c r="L50" s="424"/>
    </row>
    <row r="51" spans="2:12" ht="13.5">
      <c r="B51" s="594" t="s">
        <v>326</v>
      </c>
      <c r="C51" s="418" t="s">
        <v>967</v>
      </c>
      <c r="D51" s="419" t="s">
        <v>968</v>
      </c>
      <c r="E51" s="420" t="s">
        <v>162</v>
      </c>
      <c r="F51" s="420">
        <v>6</v>
      </c>
      <c r="G51" s="593"/>
      <c r="H51" s="593"/>
      <c r="I51" s="422">
        <f t="shared" si="0"/>
        <v>0</v>
      </c>
      <c r="J51" s="422">
        <f t="shared" si="1"/>
        <v>0</v>
      </c>
      <c r="K51" s="423">
        <f t="shared" si="2"/>
        <v>0</v>
      </c>
      <c r="L51" s="424"/>
    </row>
    <row r="52" spans="2:12" ht="13.5">
      <c r="B52" s="594" t="s">
        <v>330</v>
      </c>
      <c r="C52" s="418" t="s">
        <v>969</v>
      </c>
      <c r="D52" s="419" t="s">
        <v>970</v>
      </c>
      <c r="E52" s="420" t="s">
        <v>162</v>
      </c>
      <c r="F52" s="420">
        <v>10</v>
      </c>
      <c r="G52" s="593"/>
      <c r="H52" s="593"/>
      <c r="I52" s="422">
        <f t="shared" si="0"/>
        <v>0</v>
      </c>
      <c r="J52" s="422">
        <f t="shared" si="1"/>
        <v>0</v>
      </c>
      <c r="K52" s="423">
        <f t="shared" si="2"/>
        <v>0</v>
      </c>
      <c r="L52" s="424"/>
    </row>
    <row r="53" spans="2:12" ht="13.5">
      <c r="B53" s="594" t="s">
        <v>334</v>
      </c>
      <c r="C53" s="418" t="s">
        <v>971</v>
      </c>
      <c r="D53" s="419" t="s">
        <v>972</v>
      </c>
      <c r="E53" s="420" t="s">
        <v>973</v>
      </c>
      <c r="F53" s="420">
        <v>1</v>
      </c>
      <c r="G53" s="593"/>
      <c r="H53" s="593"/>
      <c r="I53" s="422">
        <f t="shared" si="0"/>
        <v>0</v>
      </c>
      <c r="J53" s="422">
        <f t="shared" si="1"/>
        <v>0</v>
      </c>
      <c r="K53" s="423">
        <f t="shared" si="2"/>
        <v>0</v>
      </c>
      <c r="L53" s="424"/>
    </row>
    <row r="54" spans="2:12" ht="21">
      <c r="B54" s="594" t="s">
        <v>338</v>
      </c>
      <c r="C54" s="418" t="s">
        <v>974</v>
      </c>
      <c r="D54" s="419" t="s">
        <v>975</v>
      </c>
      <c r="E54" s="420" t="s">
        <v>973</v>
      </c>
      <c r="F54" s="420">
        <v>1</v>
      </c>
      <c r="G54" s="593"/>
      <c r="H54" s="593"/>
      <c r="I54" s="422">
        <f t="shared" si="0"/>
        <v>0</v>
      </c>
      <c r="J54" s="422">
        <f t="shared" si="1"/>
        <v>0</v>
      </c>
      <c r="K54" s="423">
        <f t="shared" si="2"/>
        <v>0</v>
      </c>
      <c r="L54" s="424"/>
    </row>
    <row r="55" spans="2:12" ht="13.5">
      <c r="B55" s="594" t="s">
        <v>342</v>
      </c>
      <c r="C55" s="418" t="s">
        <v>976</v>
      </c>
      <c r="D55" s="419" t="s">
        <v>977</v>
      </c>
      <c r="E55" s="420" t="s">
        <v>162</v>
      </c>
      <c r="F55" s="420">
        <v>4</v>
      </c>
      <c r="G55" s="593"/>
      <c r="H55" s="593"/>
      <c r="I55" s="422">
        <f t="shared" si="0"/>
        <v>0</v>
      </c>
      <c r="J55" s="422">
        <f t="shared" si="1"/>
        <v>0</v>
      </c>
      <c r="K55" s="423">
        <f t="shared" si="2"/>
        <v>0</v>
      </c>
      <c r="L55" s="424"/>
    </row>
    <row r="56" spans="2:12" ht="21">
      <c r="B56" s="594" t="s">
        <v>346</v>
      </c>
      <c r="C56" s="418" t="s">
        <v>978</v>
      </c>
      <c r="D56" s="419" t="s">
        <v>979</v>
      </c>
      <c r="E56" s="420" t="s">
        <v>162</v>
      </c>
      <c r="F56" s="420">
        <v>75</v>
      </c>
      <c r="G56" s="593"/>
      <c r="H56" s="593"/>
      <c r="I56" s="422">
        <f t="shared" si="0"/>
        <v>0</v>
      </c>
      <c r="J56" s="422">
        <f t="shared" si="1"/>
        <v>0</v>
      </c>
      <c r="K56" s="423">
        <f t="shared" si="2"/>
        <v>0</v>
      </c>
      <c r="L56" s="424"/>
    </row>
    <row r="57" spans="2:12" ht="13.5">
      <c r="B57" s="594" t="s">
        <v>350</v>
      </c>
      <c r="C57" s="418" t="s">
        <v>980</v>
      </c>
      <c r="D57" s="419" t="s">
        <v>981</v>
      </c>
      <c r="E57" s="420" t="s">
        <v>907</v>
      </c>
      <c r="F57" s="420">
        <v>2</v>
      </c>
      <c r="G57" s="593"/>
      <c r="H57" s="593"/>
      <c r="I57" s="422">
        <f t="shared" si="0"/>
        <v>0</v>
      </c>
      <c r="J57" s="422">
        <f t="shared" si="1"/>
        <v>0</v>
      </c>
      <c r="K57" s="423">
        <f t="shared" si="2"/>
        <v>0</v>
      </c>
      <c r="L57" s="424"/>
    </row>
    <row r="58" spans="2:12" ht="13.5">
      <c r="B58" s="594" t="s">
        <v>354</v>
      </c>
      <c r="C58" s="418" t="s">
        <v>982</v>
      </c>
      <c r="D58" s="419" t="s">
        <v>983</v>
      </c>
      <c r="E58" s="420" t="s">
        <v>719</v>
      </c>
      <c r="F58" s="420">
        <v>7</v>
      </c>
      <c r="G58" s="593"/>
      <c r="H58" s="593"/>
      <c r="I58" s="422">
        <f t="shared" si="0"/>
        <v>0</v>
      </c>
      <c r="J58" s="422">
        <f t="shared" si="1"/>
        <v>0</v>
      </c>
      <c r="K58" s="423">
        <f t="shared" si="2"/>
        <v>0</v>
      </c>
      <c r="L58" s="424"/>
    </row>
    <row r="59" spans="2:12" ht="21">
      <c r="B59" s="594" t="s">
        <v>358</v>
      </c>
      <c r="C59" s="418" t="s">
        <v>984</v>
      </c>
      <c r="D59" s="419" t="s">
        <v>985</v>
      </c>
      <c r="E59" s="420" t="s">
        <v>719</v>
      </c>
      <c r="F59" s="420">
        <v>2</v>
      </c>
      <c r="G59" s="593"/>
      <c r="H59" s="593"/>
      <c r="I59" s="422">
        <f t="shared" si="0"/>
        <v>0</v>
      </c>
      <c r="J59" s="422">
        <f t="shared" si="1"/>
        <v>0</v>
      </c>
      <c r="K59" s="423">
        <f t="shared" si="2"/>
        <v>0</v>
      </c>
      <c r="L59" s="424"/>
    </row>
    <row r="60" spans="2:12" ht="21">
      <c r="B60" s="594" t="s">
        <v>362</v>
      </c>
      <c r="C60" s="418" t="s">
        <v>986</v>
      </c>
      <c r="D60" s="419" t="s">
        <v>987</v>
      </c>
      <c r="E60" s="420" t="s">
        <v>907</v>
      </c>
      <c r="F60" s="420">
        <v>1</v>
      </c>
      <c r="G60" s="593"/>
      <c r="H60" s="593"/>
      <c r="I60" s="422">
        <f t="shared" si="0"/>
        <v>0</v>
      </c>
      <c r="J60" s="422">
        <f t="shared" si="1"/>
        <v>0</v>
      </c>
      <c r="K60" s="423">
        <f t="shared" si="2"/>
        <v>0</v>
      </c>
      <c r="L60" s="424"/>
    </row>
    <row r="61" spans="2:12" ht="13.5">
      <c r="B61" s="594" t="s">
        <v>366</v>
      </c>
      <c r="C61" s="418" t="s">
        <v>988</v>
      </c>
      <c r="D61" s="419" t="s">
        <v>989</v>
      </c>
      <c r="E61" s="420" t="s">
        <v>907</v>
      </c>
      <c r="F61" s="420">
        <v>1</v>
      </c>
      <c r="G61" s="593"/>
      <c r="H61" s="593"/>
      <c r="I61" s="422">
        <f t="shared" si="0"/>
        <v>0</v>
      </c>
      <c r="J61" s="422">
        <f t="shared" si="1"/>
        <v>0</v>
      </c>
      <c r="K61" s="423">
        <f t="shared" si="2"/>
        <v>0</v>
      </c>
      <c r="L61" s="424"/>
    </row>
    <row r="62" spans="2:12" ht="13.5">
      <c r="B62" s="594" t="s">
        <v>370</v>
      </c>
      <c r="C62" s="418" t="s">
        <v>990</v>
      </c>
      <c r="D62" s="419" t="s">
        <v>991</v>
      </c>
      <c r="E62" s="420" t="s">
        <v>907</v>
      </c>
      <c r="F62" s="420">
        <v>1</v>
      </c>
      <c r="G62" s="593"/>
      <c r="H62" s="593"/>
      <c r="I62" s="422">
        <f t="shared" si="0"/>
        <v>0</v>
      </c>
      <c r="J62" s="422">
        <f t="shared" si="1"/>
        <v>0</v>
      </c>
      <c r="K62" s="423">
        <f t="shared" si="2"/>
        <v>0</v>
      </c>
      <c r="L62" s="424"/>
    </row>
    <row r="63" spans="2:12" ht="13.5">
      <c r="B63" s="594" t="s">
        <v>374</v>
      </c>
      <c r="C63" s="418" t="s">
        <v>992</v>
      </c>
      <c r="D63" s="419" t="s">
        <v>993</v>
      </c>
      <c r="E63" s="420" t="s">
        <v>907</v>
      </c>
      <c r="F63" s="420">
        <v>1</v>
      </c>
      <c r="G63" s="593"/>
      <c r="H63" s="593"/>
      <c r="I63" s="422">
        <f t="shared" si="0"/>
        <v>0</v>
      </c>
      <c r="J63" s="422">
        <f t="shared" si="1"/>
        <v>0</v>
      </c>
      <c r="K63" s="423">
        <f t="shared" si="2"/>
        <v>0</v>
      </c>
      <c r="L63" s="424"/>
    </row>
    <row r="64" spans="2:12" ht="13.5">
      <c r="B64" s="594" t="s">
        <v>378</v>
      </c>
      <c r="C64" s="418" t="s">
        <v>994</v>
      </c>
      <c r="D64" s="419" t="s">
        <v>995</v>
      </c>
      <c r="E64" s="420" t="s">
        <v>907</v>
      </c>
      <c r="F64" s="420">
        <v>2</v>
      </c>
      <c r="G64" s="593"/>
      <c r="H64" s="593"/>
      <c r="I64" s="422">
        <f t="shared" si="0"/>
        <v>0</v>
      </c>
      <c r="J64" s="422">
        <f t="shared" si="1"/>
        <v>0</v>
      </c>
      <c r="K64" s="423">
        <f t="shared" si="2"/>
        <v>0</v>
      </c>
      <c r="L64" s="424"/>
    </row>
    <row r="65" spans="2:12" ht="13.5">
      <c r="B65" s="594" t="s">
        <v>382</v>
      </c>
      <c r="C65" s="418" t="s">
        <v>996</v>
      </c>
      <c r="D65" s="419" t="s">
        <v>997</v>
      </c>
      <c r="E65" s="420" t="s">
        <v>907</v>
      </c>
      <c r="F65" s="420">
        <v>2</v>
      </c>
      <c r="G65" s="593"/>
      <c r="H65" s="593"/>
      <c r="I65" s="422">
        <f t="shared" si="0"/>
        <v>0</v>
      </c>
      <c r="J65" s="422">
        <f t="shared" si="1"/>
        <v>0</v>
      </c>
      <c r="K65" s="423">
        <f t="shared" si="2"/>
        <v>0</v>
      </c>
      <c r="L65" s="424"/>
    </row>
    <row r="66" spans="2:12" ht="21">
      <c r="B66" s="594" t="s">
        <v>386</v>
      </c>
      <c r="C66" s="418" t="s">
        <v>998</v>
      </c>
      <c r="D66" s="419" t="s">
        <v>999</v>
      </c>
      <c r="E66" s="420" t="s">
        <v>907</v>
      </c>
      <c r="F66" s="420">
        <v>1</v>
      </c>
      <c r="G66" s="593"/>
      <c r="H66" s="593"/>
      <c r="I66" s="422">
        <f t="shared" si="0"/>
        <v>0</v>
      </c>
      <c r="J66" s="422">
        <f t="shared" si="1"/>
        <v>0</v>
      </c>
      <c r="K66" s="423">
        <f t="shared" si="2"/>
        <v>0</v>
      </c>
      <c r="L66" s="424"/>
    </row>
    <row r="67" spans="2:12" ht="13.5">
      <c r="B67" s="594" t="s">
        <v>390</v>
      </c>
      <c r="C67" s="418" t="s">
        <v>1000</v>
      </c>
      <c r="D67" s="419" t="s">
        <v>1001</v>
      </c>
      <c r="E67" s="420" t="s">
        <v>907</v>
      </c>
      <c r="F67" s="420">
        <v>8</v>
      </c>
      <c r="G67" s="593"/>
      <c r="H67" s="593"/>
      <c r="I67" s="422">
        <f t="shared" si="0"/>
        <v>0</v>
      </c>
      <c r="J67" s="422">
        <f t="shared" si="1"/>
        <v>0</v>
      </c>
      <c r="K67" s="423">
        <f t="shared" si="2"/>
        <v>0</v>
      </c>
      <c r="L67" s="424"/>
    </row>
    <row r="68" spans="2:12" ht="13.5">
      <c r="B68" s="594" t="s">
        <v>394</v>
      </c>
      <c r="C68" s="418" t="s">
        <v>1002</v>
      </c>
      <c r="D68" s="419" t="s">
        <v>1003</v>
      </c>
      <c r="E68" s="420" t="s">
        <v>973</v>
      </c>
      <c r="F68" s="420">
        <v>1</v>
      </c>
      <c r="G68" s="593"/>
      <c r="H68" s="593"/>
      <c r="I68" s="422">
        <f t="shared" si="0"/>
        <v>0</v>
      </c>
      <c r="J68" s="422">
        <f t="shared" si="1"/>
        <v>0</v>
      </c>
      <c r="K68" s="423">
        <f t="shared" si="2"/>
        <v>0</v>
      </c>
      <c r="L68" s="424"/>
    </row>
    <row r="69" spans="2:12" ht="21">
      <c r="B69" s="594" t="s">
        <v>398</v>
      </c>
      <c r="C69" s="418" t="s">
        <v>1004</v>
      </c>
      <c r="D69" s="419" t="s">
        <v>1005</v>
      </c>
      <c r="E69" s="420" t="s">
        <v>907</v>
      </c>
      <c r="F69" s="420">
        <v>1</v>
      </c>
      <c r="G69" s="593"/>
      <c r="H69" s="593"/>
      <c r="I69" s="422">
        <f t="shared" si="0"/>
        <v>0</v>
      </c>
      <c r="J69" s="422">
        <f t="shared" si="1"/>
        <v>0</v>
      </c>
      <c r="K69" s="423">
        <f t="shared" si="2"/>
        <v>0</v>
      </c>
      <c r="L69" s="424"/>
    </row>
    <row r="70" spans="2:12" ht="21">
      <c r="B70" s="594" t="s">
        <v>402</v>
      </c>
      <c r="C70" s="418" t="s">
        <v>1006</v>
      </c>
      <c r="D70" s="419" t="s">
        <v>1007</v>
      </c>
      <c r="E70" s="420" t="s">
        <v>907</v>
      </c>
      <c r="F70" s="420">
        <v>1</v>
      </c>
      <c r="G70" s="593"/>
      <c r="H70" s="593"/>
      <c r="I70" s="422">
        <f t="shared" si="0"/>
        <v>0</v>
      </c>
      <c r="J70" s="422">
        <f t="shared" si="1"/>
        <v>0</v>
      </c>
      <c r="K70" s="423">
        <f t="shared" si="2"/>
        <v>0</v>
      </c>
      <c r="L70" s="424"/>
    </row>
    <row r="71" spans="2:12" ht="13.5">
      <c r="B71" s="594" t="s">
        <v>406</v>
      </c>
      <c r="C71" s="418" t="s">
        <v>1008</v>
      </c>
      <c r="D71" s="419" t="s">
        <v>1009</v>
      </c>
      <c r="E71" s="420" t="s">
        <v>907</v>
      </c>
      <c r="F71" s="420">
        <v>1</v>
      </c>
      <c r="G71" s="593"/>
      <c r="H71" s="593"/>
      <c r="I71" s="422">
        <f t="shared" si="0"/>
        <v>0</v>
      </c>
      <c r="J71" s="422">
        <f t="shared" si="1"/>
        <v>0</v>
      </c>
      <c r="K71" s="423">
        <f t="shared" si="2"/>
        <v>0</v>
      </c>
      <c r="L71" s="424"/>
    </row>
    <row r="72" spans="2:12" ht="13.5">
      <c r="B72" s="594" t="s">
        <v>410</v>
      </c>
      <c r="C72" s="418" t="s">
        <v>1010</v>
      </c>
      <c r="D72" s="419" t="s">
        <v>1011</v>
      </c>
      <c r="E72" s="420" t="s">
        <v>907</v>
      </c>
      <c r="F72" s="420">
        <v>1</v>
      </c>
      <c r="G72" s="593"/>
      <c r="H72" s="593"/>
      <c r="I72" s="422">
        <f t="shared" si="0"/>
        <v>0</v>
      </c>
      <c r="J72" s="422">
        <f t="shared" si="1"/>
        <v>0</v>
      </c>
      <c r="K72" s="423">
        <f t="shared" si="2"/>
        <v>0</v>
      </c>
      <c r="L72" s="424"/>
    </row>
    <row r="73" spans="2:12" ht="13.5">
      <c r="B73" s="594" t="s">
        <v>414</v>
      </c>
      <c r="C73" s="418" t="s">
        <v>1012</v>
      </c>
      <c r="D73" s="419" t="s">
        <v>1013</v>
      </c>
      <c r="E73" s="420" t="s">
        <v>907</v>
      </c>
      <c r="F73" s="420">
        <v>1</v>
      </c>
      <c r="G73" s="593"/>
      <c r="H73" s="593"/>
      <c r="I73" s="422">
        <f t="shared" si="0"/>
        <v>0</v>
      </c>
      <c r="J73" s="422">
        <f t="shared" si="1"/>
        <v>0</v>
      </c>
      <c r="K73" s="423">
        <f t="shared" si="2"/>
        <v>0</v>
      </c>
      <c r="L73" s="424"/>
    </row>
    <row r="74" spans="2:12" ht="13.5">
      <c r="B74" s="594" t="s">
        <v>418</v>
      </c>
      <c r="C74" s="418" t="s">
        <v>1014</v>
      </c>
      <c r="D74" s="419" t="s">
        <v>1015</v>
      </c>
      <c r="E74" s="420" t="s">
        <v>907</v>
      </c>
      <c r="F74" s="420">
        <v>1</v>
      </c>
      <c r="G74" s="593"/>
      <c r="H74" s="593"/>
      <c r="I74" s="422">
        <f t="shared" si="0"/>
        <v>0</v>
      </c>
      <c r="J74" s="422">
        <f t="shared" si="1"/>
        <v>0</v>
      </c>
      <c r="K74" s="423">
        <f t="shared" si="2"/>
        <v>0</v>
      </c>
      <c r="L74" s="424"/>
    </row>
    <row r="75" spans="2:12" ht="13.5">
      <c r="B75" s="594" t="s">
        <v>422</v>
      </c>
      <c r="C75" s="420"/>
      <c r="D75" s="419"/>
      <c r="E75" s="420"/>
      <c r="F75" s="420"/>
      <c r="G75" s="421"/>
      <c r="H75" s="421"/>
      <c r="I75" s="422"/>
      <c r="J75" s="422"/>
      <c r="K75" s="423"/>
      <c r="L75" s="424"/>
    </row>
    <row r="76" spans="2:12" ht="13">
      <c r="B76" s="594" t="s">
        <v>427</v>
      </c>
      <c r="C76" s="414"/>
      <c r="D76" s="415" t="s">
        <v>1016</v>
      </c>
      <c r="E76" s="414"/>
      <c r="F76" s="425"/>
      <c r="G76" s="426"/>
      <c r="H76" s="426"/>
      <c r="I76" s="427"/>
      <c r="J76" s="427"/>
      <c r="K76" s="428"/>
      <c r="L76" s="424"/>
    </row>
    <row r="77" spans="2:12" ht="52.5">
      <c r="B77" s="594" t="s">
        <v>431</v>
      </c>
      <c r="C77" s="418" t="s">
        <v>1017</v>
      </c>
      <c r="D77" s="419" t="s">
        <v>1018</v>
      </c>
      <c r="E77" s="420" t="s">
        <v>719</v>
      </c>
      <c r="F77" s="420">
        <v>6</v>
      </c>
      <c r="G77" s="593"/>
      <c r="H77" s="593"/>
      <c r="I77" s="422">
        <f aca="true" t="shared" si="3" ref="I77:I97">IF(F77=0,,F77*G77)</f>
        <v>0</v>
      </c>
      <c r="J77" s="422">
        <f aca="true" t="shared" si="4" ref="J77:J97">IF(F77=0,,F77*H77)</f>
        <v>0</v>
      </c>
      <c r="K77" s="423">
        <f>I77+J77</f>
        <v>0</v>
      </c>
      <c r="L77" s="424"/>
    </row>
    <row r="78" spans="2:12" ht="13.5">
      <c r="B78" s="594" t="s">
        <v>435</v>
      </c>
      <c r="C78" s="418" t="s">
        <v>1019</v>
      </c>
      <c r="D78" s="419" t="s">
        <v>1020</v>
      </c>
      <c r="E78" s="420" t="s">
        <v>719</v>
      </c>
      <c r="F78" s="420">
        <v>2</v>
      </c>
      <c r="G78" s="593"/>
      <c r="H78" s="593"/>
      <c r="I78" s="422">
        <f t="shared" si="3"/>
        <v>0</v>
      </c>
      <c r="J78" s="422">
        <f t="shared" si="4"/>
        <v>0</v>
      </c>
      <c r="K78" s="423">
        <f aca="true" t="shared" si="5" ref="K78:K97">I78+J78</f>
        <v>0</v>
      </c>
      <c r="L78" s="424"/>
    </row>
    <row r="79" spans="2:12" ht="21">
      <c r="B79" s="594" t="s">
        <v>439</v>
      </c>
      <c r="C79" s="418" t="s">
        <v>1021</v>
      </c>
      <c r="D79" s="419" t="s">
        <v>1022</v>
      </c>
      <c r="E79" s="420" t="s">
        <v>719</v>
      </c>
      <c r="F79" s="420">
        <v>6</v>
      </c>
      <c r="G79" s="593"/>
      <c r="H79" s="593"/>
      <c r="I79" s="422">
        <f t="shared" si="3"/>
        <v>0</v>
      </c>
      <c r="J79" s="422">
        <f t="shared" si="4"/>
        <v>0</v>
      </c>
      <c r="K79" s="423">
        <f t="shared" si="5"/>
        <v>0</v>
      </c>
      <c r="L79" s="424"/>
    </row>
    <row r="80" spans="2:12" ht="21">
      <c r="B80" s="594" t="s">
        <v>448</v>
      </c>
      <c r="C80" s="418" t="s">
        <v>1023</v>
      </c>
      <c r="D80" s="419" t="s">
        <v>1024</v>
      </c>
      <c r="E80" s="420" t="s">
        <v>719</v>
      </c>
      <c r="F80" s="420">
        <v>6</v>
      </c>
      <c r="G80" s="593"/>
      <c r="H80" s="593"/>
      <c r="I80" s="422">
        <f t="shared" si="3"/>
        <v>0</v>
      </c>
      <c r="J80" s="422">
        <f t="shared" si="4"/>
        <v>0</v>
      </c>
      <c r="K80" s="423">
        <f>I80+J80</f>
        <v>0</v>
      </c>
      <c r="L80" s="424"/>
    </row>
    <row r="81" spans="2:12" ht="13.5">
      <c r="B81" s="594" t="s">
        <v>452</v>
      </c>
      <c r="C81" s="418" t="s">
        <v>1025</v>
      </c>
      <c r="D81" s="419" t="s">
        <v>1026</v>
      </c>
      <c r="E81" s="420" t="s">
        <v>719</v>
      </c>
      <c r="F81" s="420">
        <v>6</v>
      </c>
      <c r="G81" s="593"/>
      <c r="H81" s="593"/>
      <c r="I81" s="422">
        <f t="shared" si="3"/>
        <v>0</v>
      </c>
      <c r="J81" s="422">
        <f t="shared" si="4"/>
        <v>0</v>
      </c>
      <c r="K81" s="423">
        <f t="shared" si="5"/>
        <v>0</v>
      </c>
      <c r="L81" s="424"/>
    </row>
    <row r="82" spans="2:12" ht="21">
      <c r="B82" s="594" t="s">
        <v>456</v>
      </c>
      <c r="C82" s="418" t="s">
        <v>1027</v>
      </c>
      <c r="D82" s="419" t="s">
        <v>1028</v>
      </c>
      <c r="E82" s="420" t="s">
        <v>719</v>
      </c>
      <c r="F82" s="420">
        <v>6</v>
      </c>
      <c r="G82" s="593"/>
      <c r="H82" s="593"/>
      <c r="I82" s="422">
        <f t="shared" si="3"/>
        <v>0</v>
      </c>
      <c r="J82" s="422">
        <f t="shared" si="4"/>
        <v>0</v>
      </c>
      <c r="K82" s="423">
        <f t="shared" si="5"/>
        <v>0</v>
      </c>
      <c r="L82" s="424"/>
    </row>
    <row r="83" spans="2:12" ht="21">
      <c r="B83" s="594" t="s">
        <v>464</v>
      </c>
      <c r="C83" s="418" t="s">
        <v>1029</v>
      </c>
      <c r="D83" s="419" t="s">
        <v>1030</v>
      </c>
      <c r="E83" s="420" t="s">
        <v>719</v>
      </c>
      <c r="F83" s="420">
        <v>6</v>
      </c>
      <c r="G83" s="593"/>
      <c r="H83" s="593"/>
      <c r="I83" s="422">
        <f t="shared" si="3"/>
        <v>0</v>
      </c>
      <c r="J83" s="422">
        <f t="shared" si="4"/>
        <v>0</v>
      </c>
      <c r="K83" s="423">
        <f t="shared" si="5"/>
        <v>0</v>
      </c>
      <c r="L83" s="424"/>
    </row>
    <row r="84" spans="2:12" ht="13.5">
      <c r="B84" s="594" t="s">
        <v>468</v>
      </c>
      <c r="C84" s="418" t="s">
        <v>1031</v>
      </c>
      <c r="D84" s="419" t="s">
        <v>1032</v>
      </c>
      <c r="E84" s="420" t="s">
        <v>719</v>
      </c>
      <c r="F84" s="420">
        <v>12</v>
      </c>
      <c r="G84" s="593"/>
      <c r="H84" s="593"/>
      <c r="I84" s="422">
        <f t="shared" si="3"/>
        <v>0</v>
      </c>
      <c r="J84" s="422">
        <f t="shared" si="4"/>
        <v>0</v>
      </c>
      <c r="K84" s="423">
        <f t="shared" si="5"/>
        <v>0</v>
      </c>
      <c r="L84" s="424"/>
    </row>
    <row r="85" spans="2:12" ht="13.5">
      <c r="B85" s="594" t="s">
        <v>472</v>
      </c>
      <c r="C85" s="418" t="s">
        <v>1033</v>
      </c>
      <c r="D85" s="419" t="s">
        <v>1034</v>
      </c>
      <c r="E85" s="420" t="s">
        <v>719</v>
      </c>
      <c r="F85" s="420">
        <v>16</v>
      </c>
      <c r="G85" s="593"/>
      <c r="H85" s="593"/>
      <c r="I85" s="422">
        <f t="shared" si="3"/>
        <v>0</v>
      </c>
      <c r="J85" s="422">
        <f t="shared" si="4"/>
        <v>0</v>
      </c>
      <c r="K85" s="423">
        <f t="shared" si="5"/>
        <v>0</v>
      </c>
      <c r="L85" s="424"/>
    </row>
    <row r="86" spans="2:12" ht="13.5">
      <c r="B86" s="594" t="s">
        <v>476</v>
      </c>
      <c r="C86" s="418" t="s">
        <v>1035</v>
      </c>
      <c r="D86" s="419" t="s">
        <v>1036</v>
      </c>
      <c r="E86" s="420" t="s">
        <v>719</v>
      </c>
      <c r="F86" s="420">
        <v>12</v>
      </c>
      <c r="G86" s="593"/>
      <c r="H86" s="593"/>
      <c r="I86" s="422">
        <f t="shared" si="3"/>
        <v>0</v>
      </c>
      <c r="J86" s="422">
        <f t="shared" si="4"/>
        <v>0</v>
      </c>
      <c r="K86" s="423">
        <f t="shared" si="5"/>
        <v>0</v>
      </c>
      <c r="L86" s="424"/>
    </row>
    <row r="87" spans="2:12" ht="21">
      <c r="B87" s="594" t="s">
        <v>480</v>
      </c>
      <c r="C87" s="418" t="s">
        <v>1037</v>
      </c>
      <c r="D87" s="419" t="s">
        <v>1038</v>
      </c>
      <c r="E87" s="420" t="s">
        <v>719</v>
      </c>
      <c r="F87" s="420">
        <v>2</v>
      </c>
      <c r="G87" s="593"/>
      <c r="H87" s="593"/>
      <c r="I87" s="422">
        <f t="shared" si="3"/>
        <v>0</v>
      </c>
      <c r="J87" s="422">
        <f t="shared" si="4"/>
        <v>0</v>
      </c>
      <c r="K87" s="423">
        <f t="shared" si="5"/>
        <v>0</v>
      </c>
      <c r="L87" s="424"/>
    </row>
    <row r="88" spans="2:12" ht="13.5">
      <c r="B88" s="594" t="s">
        <v>484</v>
      </c>
      <c r="C88" s="418" t="s">
        <v>1039</v>
      </c>
      <c r="D88" s="419" t="s">
        <v>1040</v>
      </c>
      <c r="E88" s="420" t="s">
        <v>719</v>
      </c>
      <c r="F88" s="420">
        <v>40</v>
      </c>
      <c r="G88" s="593"/>
      <c r="H88" s="593"/>
      <c r="I88" s="422">
        <f t="shared" si="3"/>
        <v>0</v>
      </c>
      <c r="J88" s="422">
        <f t="shared" si="4"/>
        <v>0</v>
      </c>
      <c r="K88" s="423">
        <f t="shared" si="5"/>
        <v>0</v>
      </c>
      <c r="L88" s="424"/>
    </row>
    <row r="89" spans="2:12" ht="31.5">
      <c r="B89" s="594" t="s">
        <v>488</v>
      </c>
      <c r="C89" s="418" t="s">
        <v>1041</v>
      </c>
      <c r="D89" s="419" t="s">
        <v>1042</v>
      </c>
      <c r="E89" s="420" t="s">
        <v>719</v>
      </c>
      <c r="F89" s="420">
        <v>1</v>
      </c>
      <c r="G89" s="593"/>
      <c r="H89" s="593"/>
      <c r="I89" s="422">
        <f t="shared" si="3"/>
        <v>0</v>
      </c>
      <c r="J89" s="422">
        <f t="shared" si="4"/>
        <v>0</v>
      </c>
      <c r="K89" s="423">
        <f t="shared" si="5"/>
        <v>0</v>
      </c>
      <c r="L89" s="424"/>
    </row>
    <row r="90" spans="2:12" ht="31.5">
      <c r="B90" s="594" t="s">
        <v>492</v>
      </c>
      <c r="C90" s="418" t="s">
        <v>1043</v>
      </c>
      <c r="D90" s="419" t="s">
        <v>1044</v>
      </c>
      <c r="E90" s="420" t="s">
        <v>719</v>
      </c>
      <c r="F90" s="420">
        <v>1</v>
      </c>
      <c r="G90" s="593"/>
      <c r="H90" s="593"/>
      <c r="I90" s="422">
        <f t="shared" si="3"/>
        <v>0</v>
      </c>
      <c r="J90" s="422">
        <f t="shared" si="4"/>
        <v>0</v>
      </c>
      <c r="K90" s="423">
        <f t="shared" si="5"/>
        <v>0</v>
      </c>
      <c r="L90" s="424"/>
    </row>
    <row r="91" spans="2:12" ht="13.5">
      <c r="B91" s="594" t="s">
        <v>496</v>
      </c>
      <c r="C91" s="418" t="s">
        <v>1045</v>
      </c>
      <c r="D91" s="419" t="s">
        <v>1046</v>
      </c>
      <c r="E91" s="420"/>
      <c r="F91" s="420">
        <v>1</v>
      </c>
      <c r="G91" s="593"/>
      <c r="H91" s="593"/>
      <c r="I91" s="422">
        <f t="shared" si="3"/>
        <v>0</v>
      </c>
      <c r="J91" s="422">
        <f t="shared" si="4"/>
        <v>0</v>
      </c>
      <c r="K91" s="423">
        <f t="shared" si="5"/>
        <v>0</v>
      </c>
      <c r="L91" s="424"/>
    </row>
    <row r="92" spans="2:12" ht="13.5">
      <c r="B92" s="594" t="s">
        <v>500</v>
      </c>
      <c r="C92" s="418" t="s">
        <v>1047</v>
      </c>
      <c r="D92" s="419" t="s">
        <v>1048</v>
      </c>
      <c r="E92" s="420" t="s">
        <v>719</v>
      </c>
      <c r="F92" s="420">
        <v>1</v>
      </c>
      <c r="G92" s="593"/>
      <c r="H92" s="593"/>
      <c r="I92" s="422">
        <f t="shared" si="3"/>
        <v>0</v>
      </c>
      <c r="J92" s="422">
        <f t="shared" si="4"/>
        <v>0</v>
      </c>
      <c r="K92" s="423">
        <f t="shared" si="5"/>
        <v>0</v>
      </c>
      <c r="L92" s="424"/>
    </row>
    <row r="93" spans="2:12" ht="13.5">
      <c r="B93" s="594" t="s">
        <v>504</v>
      </c>
      <c r="C93" s="418" t="s">
        <v>1049</v>
      </c>
      <c r="D93" s="419" t="s">
        <v>1050</v>
      </c>
      <c r="E93" s="420" t="s">
        <v>907</v>
      </c>
      <c r="F93" s="420">
        <v>1</v>
      </c>
      <c r="G93" s="593"/>
      <c r="H93" s="593"/>
      <c r="I93" s="422">
        <f t="shared" si="3"/>
        <v>0</v>
      </c>
      <c r="J93" s="422">
        <f t="shared" si="4"/>
        <v>0</v>
      </c>
      <c r="K93" s="423">
        <f t="shared" si="5"/>
        <v>0</v>
      </c>
      <c r="L93" s="424"/>
    </row>
    <row r="94" spans="2:12" ht="13.5">
      <c r="B94" s="594" t="s">
        <v>508</v>
      </c>
      <c r="C94" s="418" t="s">
        <v>1051</v>
      </c>
      <c r="D94" s="419" t="s">
        <v>1009</v>
      </c>
      <c r="E94" s="420" t="s">
        <v>907</v>
      </c>
      <c r="F94" s="420">
        <v>1</v>
      </c>
      <c r="G94" s="593"/>
      <c r="H94" s="593"/>
      <c r="I94" s="422">
        <f t="shared" si="3"/>
        <v>0</v>
      </c>
      <c r="J94" s="422">
        <f t="shared" si="4"/>
        <v>0</v>
      </c>
      <c r="K94" s="423">
        <f t="shared" si="5"/>
        <v>0</v>
      </c>
      <c r="L94" s="424"/>
    </row>
    <row r="95" spans="2:12" ht="13.5">
      <c r="B95" s="594" t="s">
        <v>512</v>
      </c>
      <c r="C95" s="418" t="s">
        <v>1052</v>
      </c>
      <c r="D95" s="419" t="s">
        <v>1053</v>
      </c>
      <c r="E95" s="420" t="s">
        <v>907</v>
      </c>
      <c r="F95" s="420">
        <v>1</v>
      </c>
      <c r="G95" s="593"/>
      <c r="H95" s="593"/>
      <c r="I95" s="422">
        <f t="shared" si="3"/>
        <v>0</v>
      </c>
      <c r="J95" s="422">
        <f t="shared" si="4"/>
        <v>0</v>
      </c>
      <c r="K95" s="423">
        <f>I95+J95</f>
        <v>0</v>
      </c>
      <c r="L95" s="424"/>
    </row>
    <row r="96" spans="2:12" ht="13.5">
      <c r="B96" s="594" t="s">
        <v>516</v>
      </c>
      <c r="C96" s="418" t="s">
        <v>1054</v>
      </c>
      <c r="D96" s="419" t="s">
        <v>1011</v>
      </c>
      <c r="E96" s="420" t="s">
        <v>907</v>
      </c>
      <c r="F96" s="420">
        <v>1</v>
      </c>
      <c r="G96" s="593"/>
      <c r="H96" s="593"/>
      <c r="I96" s="422">
        <f t="shared" si="3"/>
        <v>0</v>
      </c>
      <c r="J96" s="422">
        <f t="shared" si="4"/>
        <v>0</v>
      </c>
      <c r="K96" s="423">
        <f t="shared" si="5"/>
        <v>0</v>
      </c>
      <c r="L96" s="424"/>
    </row>
    <row r="97" spans="2:12" ht="13.5">
      <c r="B97" s="594" t="s">
        <v>520</v>
      </c>
      <c r="C97" s="418" t="s">
        <v>1055</v>
      </c>
      <c r="D97" s="419" t="s">
        <v>1013</v>
      </c>
      <c r="E97" s="420" t="s">
        <v>907</v>
      </c>
      <c r="F97" s="420">
        <v>1</v>
      </c>
      <c r="G97" s="593"/>
      <c r="H97" s="593"/>
      <c r="I97" s="422">
        <f t="shared" si="3"/>
        <v>0</v>
      </c>
      <c r="J97" s="422">
        <f t="shared" si="4"/>
        <v>0</v>
      </c>
      <c r="K97" s="423">
        <f t="shared" si="5"/>
        <v>0</v>
      </c>
      <c r="L97" s="424"/>
    </row>
    <row r="98" spans="2:12" ht="13.5">
      <c r="B98" s="594" t="s">
        <v>524</v>
      </c>
      <c r="C98" s="420"/>
      <c r="D98" s="419"/>
      <c r="E98" s="420"/>
      <c r="F98" s="420"/>
      <c r="G98" s="421"/>
      <c r="H98" s="421"/>
      <c r="I98" s="422"/>
      <c r="J98" s="422"/>
      <c r="K98" s="423"/>
      <c r="L98" s="424"/>
    </row>
    <row r="99" spans="2:12" ht="13">
      <c r="B99" s="594" t="s">
        <v>528</v>
      </c>
      <c r="C99" s="414"/>
      <c r="D99" s="415" t="s">
        <v>1056</v>
      </c>
      <c r="E99" s="414"/>
      <c r="F99" s="425"/>
      <c r="G99" s="426"/>
      <c r="H99" s="426"/>
      <c r="I99" s="427"/>
      <c r="J99" s="427"/>
      <c r="K99" s="428"/>
      <c r="L99" s="424"/>
    </row>
    <row r="100" spans="2:12" ht="168">
      <c r="B100" s="594" t="s">
        <v>532</v>
      </c>
      <c r="C100" s="418" t="s">
        <v>1057</v>
      </c>
      <c r="D100" s="419" t="s">
        <v>1058</v>
      </c>
      <c r="E100" s="420" t="s">
        <v>719</v>
      </c>
      <c r="F100" s="420">
        <v>1</v>
      </c>
      <c r="G100" s="593"/>
      <c r="H100" s="593"/>
      <c r="I100" s="422">
        <f aca="true" t="shared" si="6" ref="I100:I114">IF(F100=0,,F100*G100)</f>
        <v>0</v>
      </c>
      <c r="J100" s="422">
        <f aca="true" t="shared" si="7" ref="J100:J114">IF(F100=0,,F100*H100)</f>
        <v>0</v>
      </c>
      <c r="K100" s="423">
        <f aca="true" t="shared" si="8" ref="K100:K114">I100+J100</f>
        <v>0</v>
      </c>
      <c r="L100" s="424"/>
    </row>
    <row r="101" spans="2:12" ht="63">
      <c r="B101" s="594" t="s">
        <v>536</v>
      </c>
      <c r="C101" s="418" t="s">
        <v>1059</v>
      </c>
      <c r="D101" s="419" t="s">
        <v>1060</v>
      </c>
      <c r="E101" s="420" t="s">
        <v>719</v>
      </c>
      <c r="F101" s="420">
        <v>1</v>
      </c>
      <c r="G101" s="593"/>
      <c r="H101" s="593"/>
      <c r="I101" s="422">
        <f>IF(F101=0,,F101*G101)</f>
        <v>0</v>
      </c>
      <c r="J101" s="422">
        <f>IF(F101=0,,F101*H101)</f>
        <v>0</v>
      </c>
      <c r="K101" s="423">
        <f>I101+J101</f>
        <v>0</v>
      </c>
      <c r="L101" s="424"/>
    </row>
    <row r="102" spans="2:12" ht="31.5">
      <c r="B102" s="594" t="s">
        <v>541</v>
      </c>
      <c r="C102" s="418" t="s">
        <v>1061</v>
      </c>
      <c r="D102" s="419" t="s">
        <v>1062</v>
      </c>
      <c r="E102" s="420" t="s">
        <v>719</v>
      </c>
      <c r="F102" s="420">
        <v>1</v>
      </c>
      <c r="G102" s="593"/>
      <c r="H102" s="593"/>
      <c r="I102" s="422">
        <f t="shared" si="6"/>
        <v>0</v>
      </c>
      <c r="J102" s="422">
        <f t="shared" si="7"/>
        <v>0</v>
      </c>
      <c r="K102" s="423">
        <f t="shared" si="8"/>
        <v>0</v>
      </c>
      <c r="L102" s="424"/>
    </row>
    <row r="103" spans="2:12" ht="21">
      <c r="B103" s="594" t="s">
        <v>545</v>
      </c>
      <c r="C103" s="418" t="s">
        <v>1063</v>
      </c>
      <c r="D103" s="419" t="s">
        <v>1064</v>
      </c>
      <c r="E103" s="420" t="s">
        <v>719</v>
      </c>
      <c r="F103" s="420">
        <v>1</v>
      </c>
      <c r="G103" s="593"/>
      <c r="H103" s="593"/>
      <c r="I103" s="422">
        <f t="shared" si="6"/>
        <v>0</v>
      </c>
      <c r="J103" s="422">
        <f t="shared" si="7"/>
        <v>0</v>
      </c>
      <c r="K103" s="423">
        <f t="shared" si="8"/>
        <v>0</v>
      </c>
      <c r="L103" s="424"/>
    </row>
    <row r="104" spans="2:12" ht="31.5">
      <c r="B104" s="594" t="s">
        <v>549</v>
      </c>
      <c r="C104" s="418" t="s">
        <v>1065</v>
      </c>
      <c r="D104" s="419" t="s">
        <v>1066</v>
      </c>
      <c r="E104" s="420" t="s">
        <v>719</v>
      </c>
      <c r="F104" s="420">
        <v>1</v>
      </c>
      <c r="G104" s="593"/>
      <c r="H104" s="593"/>
      <c r="I104" s="422">
        <f t="shared" si="6"/>
        <v>0</v>
      </c>
      <c r="J104" s="422">
        <f t="shared" si="7"/>
        <v>0</v>
      </c>
      <c r="K104" s="423">
        <f t="shared" si="8"/>
        <v>0</v>
      </c>
      <c r="L104" s="424"/>
    </row>
    <row r="105" spans="2:12" ht="31.5">
      <c r="B105" s="594" t="s">
        <v>553</v>
      </c>
      <c r="C105" s="418" t="s">
        <v>1067</v>
      </c>
      <c r="D105" s="419" t="s">
        <v>1068</v>
      </c>
      <c r="E105" s="420" t="s">
        <v>719</v>
      </c>
      <c r="F105" s="420">
        <v>1</v>
      </c>
      <c r="G105" s="593"/>
      <c r="H105" s="593"/>
      <c r="I105" s="422">
        <f>IF(F105=0,,F105*G105)</f>
        <v>0</v>
      </c>
      <c r="J105" s="422">
        <f>IF(F105=0,,F105*H105)</f>
        <v>0</v>
      </c>
      <c r="K105" s="423">
        <f t="shared" si="8"/>
        <v>0</v>
      </c>
      <c r="L105" s="424"/>
    </row>
    <row r="106" spans="2:12" ht="13.5">
      <c r="B106" s="594" t="s">
        <v>557</v>
      </c>
      <c r="C106" s="418" t="s">
        <v>1069</v>
      </c>
      <c r="D106" s="419" t="s">
        <v>1070</v>
      </c>
      <c r="E106" s="420" t="s">
        <v>719</v>
      </c>
      <c r="F106" s="420">
        <v>5</v>
      </c>
      <c r="G106" s="593"/>
      <c r="H106" s="593"/>
      <c r="I106" s="422">
        <f t="shared" si="6"/>
        <v>0</v>
      </c>
      <c r="J106" s="422">
        <f t="shared" si="7"/>
        <v>0</v>
      </c>
      <c r="K106" s="423">
        <f t="shared" si="8"/>
        <v>0</v>
      </c>
      <c r="L106" s="424"/>
    </row>
    <row r="107" spans="2:12" ht="13.5">
      <c r="B107" s="594" t="s">
        <v>561</v>
      </c>
      <c r="C107" s="418" t="s">
        <v>1071</v>
      </c>
      <c r="D107" s="419" t="s">
        <v>1072</v>
      </c>
      <c r="E107" s="420" t="s">
        <v>719</v>
      </c>
      <c r="F107" s="420">
        <v>10</v>
      </c>
      <c r="G107" s="593"/>
      <c r="H107" s="593"/>
      <c r="I107" s="422">
        <f t="shared" si="6"/>
        <v>0</v>
      </c>
      <c r="J107" s="422">
        <f t="shared" si="7"/>
        <v>0</v>
      </c>
      <c r="K107" s="423">
        <f t="shared" si="8"/>
        <v>0</v>
      </c>
      <c r="L107" s="424"/>
    </row>
    <row r="108" spans="2:12" ht="13.5">
      <c r="B108" s="594" t="s">
        <v>565</v>
      </c>
      <c r="C108" s="418" t="s">
        <v>1073</v>
      </c>
      <c r="D108" s="419" t="s">
        <v>1074</v>
      </c>
      <c r="E108" s="420" t="s">
        <v>719</v>
      </c>
      <c r="F108" s="420">
        <v>1</v>
      </c>
      <c r="G108" s="593"/>
      <c r="H108" s="593"/>
      <c r="I108" s="422">
        <f t="shared" si="6"/>
        <v>0</v>
      </c>
      <c r="J108" s="422">
        <f t="shared" si="7"/>
        <v>0</v>
      </c>
      <c r="K108" s="423">
        <f t="shared" si="8"/>
        <v>0</v>
      </c>
      <c r="L108" s="424"/>
    </row>
    <row r="109" spans="2:12" ht="13.5">
      <c r="B109" s="594" t="s">
        <v>569</v>
      </c>
      <c r="C109" s="418" t="s">
        <v>1075</v>
      </c>
      <c r="D109" s="419" t="s">
        <v>1076</v>
      </c>
      <c r="E109" s="420" t="s">
        <v>719</v>
      </c>
      <c r="F109" s="420">
        <v>4</v>
      </c>
      <c r="G109" s="593"/>
      <c r="H109" s="593"/>
      <c r="I109" s="422">
        <f t="shared" si="6"/>
        <v>0</v>
      </c>
      <c r="J109" s="422">
        <f t="shared" si="7"/>
        <v>0</v>
      </c>
      <c r="K109" s="423">
        <f t="shared" si="8"/>
        <v>0</v>
      </c>
      <c r="L109" s="424"/>
    </row>
    <row r="110" spans="2:12" ht="21">
      <c r="B110" s="594" t="s">
        <v>573</v>
      </c>
      <c r="C110" s="418" t="s">
        <v>1077</v>
      </c>
      <c r="D110" s="419" t="s">
        <v>1078</v>
      </c>
      <c r="E110" s="420" t="s">
        <v>973</v>
      </c>
      <c r="F110" s="420">
        <v>1</v>
      </c>
      <c r="G110" s="593"/>
      <c r="H110" s="593"/>
      <c r="I110" s="422">
        <f>IF(F110=0,,F110*G110)</f>
        <v>0</v>
      </c>
      <c r="J110" s="422">
        <f>IF(F110=0,,F110*H110)</f>
        <v>0</v>
      </c>
      <c r="K110" s="423">
        <f>I110+J110</f>
        <v>0</v>
      </c>
      <c r="L110" s="424"/>
    </row>
    <row r="111" spans="2:12" ht="21">
      <c r="B111" s="594" t="s">
        <v>577</v>
      </c>
      <c r="C111" s="418" t="s">
        <v>1079</v>
      </c>
      <c r="D111" s="419" t="s">
        <v>1080</v>
      </c>
      <c r="E111" s="420" t="s">
        <v>973</v>
      </c>
      <c r="F111" s="420">
        <v>1</v>
      </c>
      <c r="G111" s="593"/>
      <c r="H111" s="593"/>
      <c r="I111" s="422">
        <f>IF(F111=0,,F111*G111)</f>
        <v>0</v>
      </c>
      <c r="J111" s="422">
        <f>IF(F111=0,,F111*H111)</f>
        <v>0</v>
      </c>
      <c r="K111" s="423">
        <f>I111+J111</f>
        <v>0</v>
      </c>
      <c r="L111" s="424"/>
    </row>
    <row r="112" spans="2:12" ht="31.5">
      <c r="B112" s="594" t="s">
        <v>581</v>
      </c>
      <c r="C112" s="418" t="s">
        <v>1081</v>
      </c>
      <c r="D112" s="419" t="s">
        <v>1082</v>
      </c>
      <c r="E112" s="420" t="s">
        <v>719</v>
      </c>
      <c r="F112" s="420">
        <v>2</v>
      </c>
      <c r="G112" s="593"/>
      <c r="H112" s="593"/>
      <c r="I112" s="422">
        <f>IF(F112=0,,F112*G112)</f>
        <v>0</v>
      </c>
      <c r="J112" s="422">
        <f>IF(F112=0,,F112*H112)</f>
        <v>0</v>
      </c>
      <c r="K112" s="423">
        <f>I112+J112</f>
        <v>0</v>
      </c>
      <c r="L112" s="424"/>
    </row>
    <row r="113" spans="2:12" ht="21">
      <c r="B113" s="594" t="s">
        <v>585</v>
      </c>
      <c r="C113" s="418" t="s">
        <v>1083</v>
      </c>
      <c r="D113" s="419" t="s">
        <v>1084</v>
      </c>
      <c r="E113" s="420" t="s">
        <v>719</v>
      </c>
      <c r="F113" s="420">
        <v>1</v>
      </c>
      <c r="G113" s="593"/>
      <c r="H113" s="593"/>
      <c r="I113" s="422">
        <f>IF(F113=0,,F113*G113)</f>
        <v>0</v>
      </c>
      <c r="J113" s="422">
        <f>IF(F113=0,,F113*H113)</f>
        <v>0</v>
      </c>
      <c r="K113" s="423">
        <f>I113+J113</f>
        <v>0</v>
      </c>
      <c r="L113" s="424"/>
    </row>
    <row r="114" spans="2:12" ht="13.5">
      <c r="B114" s="594" t="s">
        <v>589</v>
      </c>
      <c r="C114" s="418" t="s">
        <v>1085</v>
      </c>
      <c r="D114" s="419" t="s">
        <v>1086</v>
      </c>
      <c r="E114" s="420" t="s">
        <v>907</v>
      </c>
      <c r="F114" s="420">
        <v>1</v>
      </c>
      <c r="G114" s="593"/>
      <c r="H114" s="593"/>
      <c r="I114" s="422">
        <f t="shared" si="6"/>
        <v>0</v>
      </c>
      <c r="J114" s="422">
        <f t="shared" si="7"/>
        <v>0</v>
      </c>
      <c r="K114" s="423">
        <f t="shared" si="8"/>
        <v>0</v>
      </c>
      <c r="L114" s="424"/>
    </row>
    <row r="115" spans="2:12" ht="13.5">
      <c r="B115" s="594" t="s">
        <v>593</v>
      </c>
      <c r="C115" s="420"/>
      <c r="D115" s="419"/>
      <c r="E115" s="420"/>
      <c r="F115" s="420"/>
      <c r="G115" s="421"/>
      <c r="H115" s="421"/>
      <c r="I115" s="422"/>
      <c r="J115" s="422"/>
      <c r="K115" s="423"/>
      <c r="L115" s="424"/>
    </row>
    <row r="116" spans="2:12" ht="13.5">
      <c r="B116" s="594" t="s">
        <v>597</v>
      </c>
      <c r="C116" s="420"/>
      <c r="D116" s="419"/>
      <c r="E116" s="420"/>
      <c r="F116" s="420"/>
      <c r="G116" s="421"/>
      <c r="H116" s="421"/>
      <c r="I116" s="422"/>
      <c r="J116" s="422"/>
      <c r="K116" s="423"/>
      <c r="L116" s="424"/>
    </row>
    <row r="117" spans="2:12" ht="13">
      <c r="B117" s="594" t="s">
        <v>601</v>
      </c>
      <c r="C117" s="414"/>
      <c r="D117" s="415" t="s">
        <v>1087</v>
      </c>
      <c r="E117" s="414"/>
      <c r="F117" s="425"/>
      <c r="G117" s="426"/>
      <c r="H117" s="426"/>
      <c r="I117" s="427"/>
      <c r="J117" s="427"/>
      <c r="K117" s="428"/>
      <c r="L117" s="424"/>
    </row>
    <row r="118" spans="2:12" ht="21">
      <c r="B118" s="594" t="s">
        <v>605</v>
      </c>
      <c r="C118" s="418" t="s">
        <v>1088</v>
      </c>
      <c r="D118" s="419" t="s">
        <v>1089</v>
      </c>
      <c r="E118" s="420" t="s">
        <v>719</v>
      </c>
      <c r="F118" s="420">
        <v>1</v>
      </c>
      <c r="G118" s="593"/>
      <c r="H118" s="593"/>
      <c r="I118" s="422">
        <f>IF(F118=0,,F118*G118)</f>
        <v>0</v>
      </c>
      <c r="J118" s="422">
        <f>IF(F118=0,,F118*H118)</f>
        <v>0</v>
      </c>
      <c r="K118" s="423">
        <f>I118+J118</f>
        <v>0</v>
      </c>
      <c r="L118" s="424"/>
    </row>
    <row r="119" spans="2:12" ht="13.5">
      <c r="B119" s="594" t="s">
        <v>609</v>
      </c>
      <c r="C119" s="418" t="s">
        <v>1090</v>
      </c>
      <c r="D119" s="419" t="s">
        <v>1091</v>
      </c>
      <c r="E119" s="420" t="s">
        <v>719</v>
      </c>
      <c r="F119" s="420">
        <v>5</v>
      </c>
      <c r="G119" s="593"/>
      <c r="H119" s="593"/>
      <c r="I119" s="422">
        <f>IF(F119=0,,F119*G119)</f>
        <v>0</v>
      </c>
      <c r="J119" s="422">
        <f>IF(F119=0,,F119*H119)</f>
        <v>0</v>
      </c>
      <c r="K119" s="423">
        <f>I119+J119</f>
        <v>0</v>
      </c>
      <c r="L119" s="424"/>
    </row>
    <row r="120" spans="2:12" ht="13.5">
      <c r="B120" s="594" t="s">
        <v>613</v>
      </c>
      <c r="C120" s="418" t="s">
        <v>1092</v>
      </c>
      <c r="D120" s="419" t="s">
        <v>1093</v>
      </c>
      <c r="E120" s="420" t="s">
        <v>719</v>
      </c>
      <c r="F120" s="420">
        <v>10</v>
      </c>
      <c r="G120" s="593"/>
      <c r="H120" s="593"/>
      <c r="I120" s="422">
        <f>IF(F120=0,,F120*G120)</f>
        <v>0</v>
      </c>
      <c r="J120" s="422">
        <f>IF(F120=0,,F120*H120)</f>
        <v>0</v>
      </c>
      <c r="K120" s="423">
        <f>I120+J120</f>
        <v>0</v>
      </c>
      <c r="L120" s="424"/>
    </row>
    <row r="121" spans="2:12" ht="13.5">
      <c r="B121" s="594" t="s">
        <v>617</v>
      </c>
      <c r="C121" s="418" t="s">
        <v>1094</v>
      </c>
      <c r="D121" s="419" t="s">
        <v>1095</v>
      </c>
      <c r="E121" s="420" t="s">
        <v>719</v>
      </c>
      <c r="F121" s="420">
        <v>1</v>
      </c>
      <c r="G121" s="593"/>
      <c r="H121" s="593"/>
      <c r="I121" s="422">
        <f>IF(F121=0,,F121*G121)</f>
        <v>0</v>
      </c>
      <c r="J121" s="422">
        <f>IF(F121=0,,F121*H121)</f>
        <v>0</v>
      </c>
      <c r="K121" s="423">
        <f>I121+J121</f>
        <v>0</v>
      </c>
      <c r="L121" s="424"/>
    </row>
    <row r="122" spans="2:12" ht="13.5">
      <c r="B122" s="594" t="s">
        <v>621</v>
      </c>
      <c r="C122" s="418" t="s">
        <v>1096</v>
      </c>
      <c r="D122" s="419" t="s">
        <v>1097</v>
      </c>
      <c r="E122" s="420" t="s">
        <v>719</v>
      </c>
      <c r="F122" s="420">
        <v>1</v>
      </c>
      <c r="G122" s="593"/>
      <c r="H122" s="593"/>
      <c r="I122" s="422">
        <f>IF(F122=0,,F122*G122)</f>
        <v>0</v>
      </c>
      <c r="J122" s="422">
        <f>IF(F122=0,,F122*H122)</f>
        <v>0</v>
      </c>
      <c r="K122" s="423">
        <f>I122+J122</f>
        <v>0</v>
      </c>
      <c r="L122" s="424"/>
    </row>
    <row r="123" spans="2:12" ht="13.5">
      <c r="B123" s="594" t="s">
        <v>625</v>
      </c>
      <c r="C123" s="420"/>
      <c r="D123" s="419"/>
      <c r="E123" s="420"/>
      <c r="F123" s="420"/>
      <c r="G123" s="421"/>
      <c r="H123" s="421"/>
      <c r="I123" s="422"/>
      <c r="J123" s="422"/>
      <c r="K123" s="423"/>
      <c r="L123" s="424"/>
    </row>
    <row r="124" spans="2:12" ht="13">
      <c r="B124" s="594" t="s">
        <v>629</v>
      </c>
      <c r="C124" s="414"/>
      <c r="D124" s="415" t="s">
        <v>1098</v>
      </c>
      <c r="E124" s="414"/>
      <c r="F124" s="425"/>
      <c r="G124" s="426"/>
      <c r="H124" s="426"/>
      <c r="I124" s="427"/>
      <c r="J124" s="427"/>
      <c r="K124" s="428"/>
      <c r="L124" s="424"/>
    </row>
    <row r="125" spans="2:12" ht="21">
      <c r="B125" s="594" t="s">
        <v>633</v>
      </c>
      <c r="C125" s="418" t="s">
        <v>1099</v>
      </c>
      <c r="D125" s="419" t="s">
        <v>1100</v>
      </c>
      <c r="E125" s="420" t="s">
        <v>208</v>
      </c>
      <c r="F125" s="420">
        <v>40</v>
      </c>
      <c r="G125" s="593"/>
      <c r="H125" s="593"/>
      <c r="I125" s="422">
        <f>IF(F125=0,,F125*G125)</f>
        <v>0</v>
      </c>
      <c r="J125" s="422">
        <f>IF(F125=0,,F125*H125)</f>
        <v>0</v>
      </c>
      <c r="K125" s="423">
        <f>I125+J125</f>
        <v>0</v>
      </c>
      <c r="L125" s="424"/>
    </row>
    <row r="126" spans="2:12" ht="13.5">
      <c r="B126" s="594" t="s">
        <v>637</v>
      </c>
      <c r="C126" s="418" t="s">
        <v>1101</v>
      </c>
      <c r="D126" s="419" t="s">
        <v>1011</v>
      </c>
      <c r="E126" s="420" t="s">
        <v>907</v>
      </c>
      <c r="F126" s="420">
        <v>1</v>
      </c>
      <c r="G126" s="593"/>
      <c r="H126" s="593"/>
      <c r="I126" s="422">
        <f>IF(F126=0,,F126*G126)</f>
        <v>0</v>
      </c>
      <c r="J126" s="422">
        <f>IF(F126=0,,F126*H126)</f>
        <v>0</v>
      </c>
      <c r="K126" s="423">
        <f>I126+J126</f>
        <v>0</v>
      </c>
      <c r="L126" s="424"/>
    </row>
    <row r="127" spans="2:12" ht="13.5">
      <c r="B127" s="594" t="s">
        <v>641</v>
      </c>
      <c r="C127" s="418" t="s">
        <v>1102</v>
      </c>
      <c r="D127" s="419" t="s">
        <v>1013</v>
      </c>
      <c r="E127" s="420" t="s">
        <v>907</v>
      </c>
      <c r="F127" s="420">
        <v>1</v>
      </c>
      <c r="G127" s="593"/>
      <c r="H127" s="593"/>
      <c r="I127" s="422">
        <f>IF(F127=0,,F127*G127)</f>
        <v>0</v>
      </c>
      <c r="J127" s="422">
        <f>IF(F127=0,,F127*H127)</f>
        <v>0</v>
      </c>
      <c r="K127" s="423">
        <f>I127+J127</f>
        <v>0</v>
      </c>
      <c r="L127" s="424"/>
    </row>
    <row r="128" spans="2:12" ht="13.5">
      <c r="B128" s="594" t="s">
        <v>645</v>
      </c>
      <c r="C128" s="429"/>
      <c r="D128" s="419"/>
      <c r="E128" s="420"/>
      <c r="F128" s="420"/>
      <c r="G128" s="421"/>
      <c r="H128" s="421"/>
      <c r="I128" s="422"/>
      <c r="J128" s="422"/>
      <c r="K128" s="423"/>
      <c r="L128" s="424"/>
    </row>
    <row r="129" spans="2:12" ht="13">
      <c r="B129" s="594" t="s">
        <v>649</v>
      </c>
      <c r="C129" s="414"/>
      <c r="D129" s="415" t="s">
        <v>90</v>
      </c>
      <c r="E129" s="414"/>
      <c r="F129" s="425"/>
      <c r="G129" s="426"/>
      <c r="H129" s="426"/>
      <c r="I129" s="427"/>
      <c r="J129" s="427"/>
      <c r="K129" s="428"/>
      <c r="L129" s="424"/>
    </row>
    <row r="130" spans="2:12" ht="21">
      <c r="B130" s="594" t="s">
        <v>654</v>
      </c>
      <c r="C130" s="418" t="s">
        <v>1103</v>
      </c>
      <c r="D130" s="419" t="s">
        <v>1104</v>
      </c>
      <c r="E130" s="420" t="s">
        <v>907</v>
      </c>
      <c r="F130" s="420">
        <v>1</v>
      </c>
      <c r="G130" s="593"/>
      <c r="H130" s="593"/>
      <c r="I130" s="422">
        <f>IF(F130=0,,F130*G130)</f>
        <v>0</v>
      </c>
      <c r="J130" s="422">
        <f>IF(F130=0,,F130*H130)</f>
        <v>0</v>
      </c>
      <c r="K130" s="423">
        <f>I130+J130</f>
        <v>0</v>
      </c>
      <c r="L130" s="424"/>
    </row>
    <row r="131" spans="2:12" ht="21">
      <c r="B131" s="594" t="s">
        <v>658</v>
      </c>
      <c r="C131" s="418" t="s">
        <v>1105</v>
      </c>
      <c r="D131" s="419" t="s">
        <v>1106</v>
      </c>
      <c r="E131" s="420" t="s">
        <v>907</v>
      </c>
      <c r="F131" s="420">
        <v>1</v>
      </c>
      <c r="G131" s="593"/>
      <c r="H131" s="593"/>
      <c r="I131" s="422">
        <f>IF(F131=0,,F131*G131)</f>
        <v>0</v>
      </c>
      <c r="J131" s="422">
        <f>IF(F131=0,,F131*H131)</f>
        <v>0</v>
      </c>
      <c r="K131" s="423">
        <f>I131+J131</f>
        <v>0</v>
      </c>
      <c r="L131" s="424"/>
    </row>
    <row r="132" spans="2:12" ht="13" thickBot="1">
      <c r="B132" s="595"/>
      <c r="C132" s="430"/>
      <c r="D132" s="431" t="s">
        <v>1107</v>
      </c>
      <c r="E132" s="430"/>
      <c r="F132" s="432"/>
      <c r="G132" s="432"/>
      <c r="H132" s="432"/>
      <c r="I132" s="433">
        <f>SUM(I12:I130)</f>
        <v>0</v>
      </c>
      <c r="J132" s="433">
        <f>SUM(J12:J130)</f>
        <v>0</v>
      </c>
      <c r="K132" s="433">
        <f>SUM(K12:K130)</f>
        <v>0</v>
      </c>
      <c r="L132" s="434"/>
    </row>
  </sheetData>
  <sheetProtection algorithmName="SHA-512" hashValue="cr2ogFz8zk+GqGhm6p4hd15NWb74sOce7YUSdexsHDIkBpYtxcr8QnhcxZPVNXGnwKFI5OUsa2TFenaPyiww8g==" saltValue="Q3w663ZMys0GoQIQbRXQUA==" spinCount="100000" sheet="1" formatCells="0" formatColumns="0" formatRows="0" insertRows="0" deleteRows="0" selectLockedCells="1" autoFilter="0"/>
  <mergeCells count="10">
    <mergeCell ref="B9:L9"/>
    <mergeCell ref="E5:F5"/>
    <mergeCell ref="J5:L5"/>
    <mergeCell ref="B7:B8"/>
    <mergeCell ref="C7:C8"/>
    <mergeCell ref="D7:D8"/>
    <mergeCell ref="E7:E8"/>
    <mergeCell ref="F7:F8"/>
    <mergeCell ref="G7:J7"/>
    <mergeCell ref="L7:L8"/>
  </mergeCells>
  <printOptions/>
  <pageMargins left="0.2362204724409449" right="0.2362204724409449" top="0.35433070866141736" bottom="0.7480314960629921" header="0" footer="0.31496062992125984"/>
  <pageSetup horizontalDpi="600" verticalDpi="600" orientation="landscape" paperSize="9" scale="92" r:id="rId3"/>
  <headerFooter alignWithMargins="0">
    <oddFooter>&amp;Ltisk:&amp;D&amp;C  
&amp;Rstr.&amp;P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302"/>
  <sheetViews>
    <sheetView showGridLines="0" workbookViewId="0" topLeftCell="A1">
      <pane ySplit="1" topLeftCell="A58" activePane="bottomLeft" state="frozen"/>
      <selection pane="topLeft" activeCell="AH45" sqref="AH45"/>
      <selection pane="bottomLeft" activeCell="AH45" sqref="AH45"/>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7" width="11.16015625" style="0" customWidth="1"/>
    <col min="8" max="8" width="12.5" style="0" customWidth="1"/>
    <col min="9" max="9" width="7" style="0" customWidth="1"/>
    <col min="10" max="10" width="5.16015625" style="0" customWidth="1"/>
    <col min="11" max="11" width="11.5" style="0" customWidth="1"/>
    <col min="12" max="12" width="12" style="0" customWidth="1"/>
    <col min="13" max="14" width="6" style="0" customWidth="1"/>
    <col min="15" max="15" width="2" style="0" customWidth="1"/>
    <col min="16" max="16" width="12.5" style="0" customWidth="1"/>
    <col min="17" max="17" width="4.16015625" style="0" customWidth="1"/>
    <col min="18" max="18" width="1.66796875" style="0" customWidth="1"/>
    <col min="19" max="19" width="8.16015625" style="0" customWidth="1"/>
    <col min="20" max="20" width="29.66015625" style="0" hidden="1" customWidth="1"/>
    <col min="21" max="21" width="16.33203125" style="0" hidden="1" customWidth="1"/>
    <col min="22" max="22" width="12.33203125" style="0" hidden="1" customWidth="1"/>
    <col min="23" max="23" width="16.33203125" style="0" hidden="1" customWidth="1"/>
    <col min="24" max="24" width="12.16015625" style="0" hidden="1" customWidth="1"/>
    <col min="25" max="25" width="15" style="0" hidden="1" customWidth="1"/>
    <col min="26" max="26" width="11" style="0" hidden="1" customWidth="1"/>
    <col min="27" max="27" width="15" style="0" hidden="1" customWidth="1"/>
    <col min="28" max="28" width="16.33203125" style="0" hidden="1" customWidth="1"/>
    <col min="29" max="29" width="11" style="0" customWidth="1"/>
    <col min="30" max="30" width="15" style="0" customWidth="1"/>
    <col min="31" max="31" width="16.33203125" style="0" customWidth="1"/>
    <col min="44" max="65" width="9.33203125" style="0" hidden="1" customWidth="1"/>
  </cols>
  <sheetData>
    <row r="1" spans="1:66" ht="21.75" customHeight="1">
      <c r="A1" s="109"/>
      <c r="B1" s="11"/>
      <c r="C1" s="11"/>
      <c r="D1" s="12" t="s">
        <v>1</v>
      </c>
      <c r="E1" s="11"/>
      <c r="F1" s="13" t="s">
        <v>95</v>
      </c>
      <c r="G1" s="13"/>
      <c r="H1" s="518" t="s">
        <v>96</v>
      </c>
      <c r="I1" s="518"/>
      <c r="J1" s="518"/>
      <c r="K1" s="518"/>
      <c r="L1" s="13" t="s">
        <v>97</v>
      </c>
      <c r="M1" s="11"/>
      <c r="N1" s="11"/>
      <c r="O1" s="12" t="s">
        <v>98</v>
      </c>
      <c r="P1" s="11"/>
      <c r="Q1" s="11"/>
      <c r="R1" s="11"/>
      <c r="S1" s="13" t="s">
        <v>99</v>
      </c>
      <c r="T1" s="13"/>
      <c r="U1" s="109"/>
      <c r="V1" s="109"/>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row>
    <row r="2" spans="3:46" ht="37" customHeight="1">
      <c r="C2" s="435" t="s">
        <v>7</v>
      </c>
      <c r="D2" s="436"/>
      <c r="E2" s="436"/>
      <c r="F2" s="436"/>
      <c r="G2" s="436"/>
      <c r="H2" s="436"/>
      <c r="I2" s="436"/>
      <c r="J2" s="436"/>
      <c r="K2" s="436"/>
      <c r="L2" s="436"/>
      <c r="M2" s="436"/>
      <c r="N2" s="436"/>
      <c r="O2" s="436"/>
      <c r="P2" s="436"/>
      <c r="Q2" s="436"/>
      <c r="S2" s="470" t="s">
        <v>8</v>
      </c>
      <c r="T2" s="471"/>
      <c r="U2" s="471"/>
      <c r="V2" s="471"/>
      <c r="W2" s="471"/>
      <c r="X2" s="471"/>
      <c r="Y2" s="471"/>
      <c r="Z2" s="471"/>
      <c r="AA2" s="471"/>
      <c r="AB2" s="471"/>
      <c r="AC2" s="471"/>
      <c r="AT2" s="17" t="s">
        <v>86</v>
      </c>
    </row>
    <row r="3" spans="2:46" ht="7" customHeight="1">
      <c r="B3" s="18"/>
      <c r="C3" s="19"/>
      <c r="D3" s="19"/>
      <c r="E3" s="19"/>
      <c r="F3" s="19"/>
      <c r="G3" s="19"/>
      <c r="H3" s="19"/>
      <c r="I3" s="19"/>
      <c r="J3" s="19"/>
      <c r="K3" s="19"/>
      <c r="L3" s="19"/>
      <c r="M3" s="19"/>
      <c r="N3" s="19"/>
      <c r="O3" s="19"/>
      <c r="P3" s="19"/>
      <c r="Q3" s="19"/>
      <c r="R3" s="20"/>
      <c r="AT3" s="17" t="s">
        <v>100</v>
      </c>
    </row>
    <row r="4" spans="2:46" ht="37" customHeight="1">
      <c r="B4" s="21"/>
      <c r="C4" s="437" t="s">
        <v>101</v>
      </c>
      <c r="D4" s="438"/>
      <c r="E4" s="438"/>
      <c r="F4" s="438"/>
      <c r="G4" s="438"/>
      <c r="H4" s="438"/>
      <c r="I4" s="438"/>
      <c r="J4" s="438"/>
      <c r="K4" s="438"/>
      <c r="L4" s="438"/>
      <c r="M4" s="438"/>
      <c r="N4" s="438"/>
      <c r="O4" s="438"/>
      <c r="P4" s="438"/>
      <c r="Q4" s="438"/>
      <c r="R4" s="22"/>
      <c r="T4" s="23" t="s">
        <v>13</v>
      </c>
      <c r="AT4" s="17" t="s">
        <v>6</v>
      </c>
    </row>
    <row r="5" spans="2:18" ht="7" customHeight="1">
      <c r="B5" s="21"/>
      <c r="C5" s="25"/>
      <c r="D5" s="25"/>
      <c r="E5" s="25"/>
      <c r="F5" s="25"/>
      <c r="G5" s="25"/>
      <c r="H5" s="25"/>
      <c r="I5" s="25"/>
      <c r="J5" s="25"/>
      <c r="K5" s="25"/>
      <c r="L5" s="25"/>
      <c r="M5" s="25"/>
      <c r="N5" s="25"/>
      <c r="O5" s="25"/>
      <c r="P5" s="25"/>
      <c r="Q5" s="25"/>
      <c r="R5" s="22"/>
    </row>
    <row r="6" spans="2:18" ht="25.4" customHeight="1">
      <c r="B6" s="21"/>
      <c r="C6" s="25"/>
      <c r="D6" s="29" t="s">
        <v>19</v>
      </c>
      <c r="E6" s="25"/>
      <c r="F6" s="480" t="str">
        <f>'Rekapitulace stavby'!K6</f>
        <v>Stavební úpravy serverovny v 1. NP, kolej C, ČZU</v>
      </c>
      <c r="G6" s="481"/>
      <c r="H6" s="481"/>
      <c r="I6" s="481"/>
      <c r="J6" s="481"/>
      <c r="K6" s="481"/>
      <c r="L6" s="481"/>
      <c r="M6" s="481"/>
      <c r="N6" s="481"/>
      <c r="O6" s="481"/>
      <c r="P6" s="481"/>
      <c r="Q6" s="25"/>
      <c r="R6" s="22"/>
    </row>
    <row r="7" spans="2:18" s="1" customFormat="1" ht="32.9" customHeight="1">
      <c r="B7" s="34"/>
      <c r="C7" s="35"/>
      <c r="D7" s="28" t="s">
        <v>102</v>
      </c>
      <c r="E7" s="35"/>
      <c r="F7" s="443" t="s">
        <v>103</v>
      </c>
      <c r="G7" s="482"/>
      <c r="H7" s="482"/>
      <c r="I7" s="482"/>
      <c r="J7" s="482"/>
      <c r="K7" s="482"/>
      <c r="L7" s="482"/>
      <c r="M7" s="482"/>
      <c r="N7" s="482"/>
      <c r="O7" s="482"/>
      <c r="P7" s="482"/>
      <c r="Q7" s="35"/>
      <c r="R7" s="36"/>
    </row>
    <row r="8" spans="2:18" s="1" customFormat="1" ht="14.5" customHeight="1">
      <c r="B8" s="34"/>
      <c r="C8" s="35"/>
      <c r="D8" s="29" t="s">
        <v>21</v>
      </c>
      <c r="E8" s="35"/>
      <c r="F8" s="27" t="s">
        <v>5</v>
      </c>
      <c r="G8" s="35"/>
      <c r="H8" s="35"/>
      <c r="I8" s="35"/>
      <c r="J8" s="35"/>
      <c r="K8" s="35"/>
      <c r="L8" s="35"/>
      <c r="M8" s="29" t="s">
        <v>22</v>
      </c>
      <c r="N8" s="35"/>
      <c r="O8" s="27" t="s">
        <v>5</v>
      </c>
      <c r="P8" s="35"/>
      <c r="Q8" s="35"/>
      <c r="R8" s="36"/>
    </row>
    <row r="9" spans="2:18" s="1" customFormat="1" ht="14.5" customHeight="1">
      <c r="B9" s="34"/>
      <c r="C9" s="35"/>
      <c r="D9" s="29" t="s">
        <v>23</v>
      </c>
      <c r="E9" s="35"/>
      <c r="F9" s="27" t="s">
        <v>24</v>
      </c>
      <c r="G9" s="35"/>
      <c r="H9" s="35"/>
      <c r="I9" s="35"/>
      <c r="J9" s="35"/>
      <c r="K9" s="35"/>
      <c r="L9" s="35"/>
      <c r="M9" s="29" t="s">
        <v>25</v>
      </c>
      <c r="N9" s="35"/>
      <c r="O9" s="483" t="str">
        <f>'Rekapitulace stavby'!AN8</f>
        <v>25.4.2017</v>
      </c>
      <c r="P9" s="484"/>
      <c r="Q9" s="35"/>
      <c r="R9" s="36"/>
    </row>
    <row r="10" spans="2:18" s="1" customFormat="1" ht="10.9" customHeight="1">
      <c r="B10" s="34"/>
      <c r="C10" s="35"/>
      <c r="D10" s="35"/>
      <c r="E10" s="35"/>
      <c r="F10" s="35"/>
      <c r="G10" s="35"/>
      <c r="H10" s="35"/>
      <c r="I10" s="35"/>
      <c r="J10" s="35"/>
      <c r="K10" s="35"/>
      <c r="L10" s="35"/>
      <c r="M10" s="35"/>
      <c r="N10" s="35"/>
      <c r="O10" s="35"/>
      <c r="P10" s="35"/>
      <c r="Q10" s="35"/>
      <c r="R10" s="36"/>
    </row>
    <row r="11" spans="2:18" s="1" customFormat="1" ht="14.5" customHeight="1">
      <c r="B11" s="34"/>
      <c r="C11" s="35"/>
      <c r="D11" s="29" t="s">
        <v>27</v>
      </c>
      <c r="E11" s="35"/>
      <c r="F11" s="35"/>
      <c r="G11" s="35"/>
      <c r="H11" s="35"/>
      <c r="I11" s="35"/>
      <c r="J11" s="35"/>
      <c r="K11" s="35"/>
      <c r="L11" s="35"/>
      <c r="M11" s="29" t="s">
        <v>28</v>
      </c>
      <c r="N11" s="35"/>
      <c r="O11" s="441" t="str">
        <f>IF('Rekapitulace stavby'!AN10="","",'Rekapitulace stavby'!AN10)</f>
        <v/>
      </c>
      <c r="P11" s="441"/>
      <c r="Q11" s="35"/>
      <c r="R11" s="36"/>
    </row>
    <row r="12" spans="2:18" s="1" customFormat="1" ht="18" customHeight="1">
      <c r="B12" s="34"/>
      <c r="C12" s="35"/>
      <c r="D12" s="35"/>
      <c r="E12" s="27" t="str">
        <f>IF('Rekapitulace stavby'!E11="","",'Rekapitulace stavby'!E11)</f>
        <v xml:space="preserve"> </v>
      </c>
      <c r="F12" s="35"/>
      <c r="G12" s="35"/>
      <c r="H12" s="35"/>
      <c r="I12" s="35"/>
      <c r="J12" s="35"/>
      <c r="K12" s="35"/>
      <c r="L12" s="35"/>
      <c r="M12" s="29" t="s">
        <v>29</v>
      </c>
      <c r="N12" s="35"/>
      <c r="O12" s="441" t="str">
        <f>IF('Rekapitulace stavby'!AN11="","",'Rekapitulace stavby'!AN11)</f>
        <v/>
      </c>
      <c r="P12" s="441"/>
      <c r="Q12" s="35"/>
      <c r="R12" s="36"/>
    </row>
    <row r="13" spans="2:18" s="1" customFormat="1" ht="7" customHeight="1">
      <c r="B13" s="34"/>
      <c r="C13" s="35"/>
      <c r="D13" s="35"/>
      <c r="E13" s="35"/>
      <c r="F13" s="35"/>
      <c r="G13" s="35"/>
      <c r="H13" s="35"/>
      <c r="I13" s="35"/>
      <c r="J13" s="35"/>
      <c r="K13" s="35"/>
      <c r="L13" s="35"/>
      <c r="M13" s="35"/>
      <c r="N13" s="35"/>
      <c r="O13" s="35"/>
      <c r="P13" s="35"/>
      <c r="Q13" s="35"/>
      <c r="R13" s="36"/>
    </row>
    <row r="14" spans="2:18" s="1" customFormat="1" ht="14.5" customHeight="1">
      <c r="B14" s="34"/>
      <c r="C14" s="35"/>
      <c r="D14" s="29" t="s">
        <v>30</v>
      </c>
      <c r="E14" s="35"/>
      <c r="F14" s="35"/>
      <c r="G14" s="35"/>
      <c r="H14" s="35"/>
      <c r="I14" s="35"/>
      <c r="J14" s="35"/>
      <c r="K14" s="35"/>
      <c r="L14" s="35"/>
      <c r="M14" s="29" t="s">
        <v>28</v>
      </c>
      <c r="N14" s="35"/>
      <c r="O14" s="485" t="str">
        <f>IF('Rekapitulace stavby'!AN13="","",'Rekapitulace stavby'!AN13)</f>
        <v>Vyplň údaj</v>
      </c>
      <c r="P14" s="441"/>
      <c r="Q14" s="35"/>
      <c r="R14" s="36"/>
    </row>
    <row r="15" spans="2:18" s="1" customFormat="1" ht="18" customHeight="1">
      <c r="B15" s="34"/>
      <c r="C15" s="35"/>
      <c r="D15" s="35"/>
      <c r="E15" s="485" t="str">
        <f>IF('Rekapitulace stavby'!E14="","",'Rekapitulace stavby'!E14)</f>
        <v>Vyplň údaj</v>
      </c>
      <c r="F15" s="486"/>
      <c r="G15" s="486"/>
      <c r="H15" s="486"/>
      <c r="I15" s="486"/>
      <c r="J15" s="486"/>
      <c r="K15" s="486"/>
      <c r="L15" s="486"/>
      <c r="M15" s="29" t="s">
        <v>29</v>
      </c>
      <c r="N15" s="35"/>
      <c r="O15" s="485" t="str">
        <f>IF('Rekapitulace stavby'!AN14="","",'Rekapitulace stavby'!AN14)</f>
        <v>Vyplň údaj</v>
      </c>
      <c r="P15" s="441"/>
      <c r="Q15" s="35"/>
      <c r="R15" s="36"/>
    </row>
    <row r="16" spans="2:18" s="1" customFormat="1" ht="7" customHeight="1">
      <c r="B16" s="34"/>
      <c r="C16" s="35"/>
      <c r="D16" s="35"/>
      <c r="E16" s="35"/>
      <c r="F16" s="35"/>
      <c r="G16" s="35"/>
      <c r="H16" s="35"/>
      <c r="I16" s="35"/>
      <c r="J16" s="35"/>
      <c r="K16" s="35"/>
      <c r="L16" s="35"/>
      <c r="M16" s="35"/>
      <c r="N16" s="35"/>
      <c r="O16" s="35"/>
      <c r="P16" s="35"/>
      <c r="Q16" s="35"/>
      <c r="R16" s="36"/>
    </row>
    <row r="17" spans="2:18" s="1" customFormat="1" ht="14.5" customHeight="1">
      <c r="B17" s="34"/>
      <c r="C17" s="35"/>
      <c r="D17" s="29" t="s">
        <v>32</v>
      </c>
      <c r="E17" s="35"/>
      <c r="F17" s="35"/>
      <c r="G17" s="35"/>
      <c r="H17" s="35"/>
      <c r="I17" s="35"/>
      <c r="J17" s="35"/>
      <c r="K17" s="35"/>
      <c r="L17" s="35"/>
      <c r="M17" s="29" t="s">
        <v>28</v>
      </c>
      <c r="N17" s="35"/>
      <c r="O17" s="441" t="s">
        <v>33</v>
      </c>
      <c r="P17" s="441"/>
      <c r="Q17" s="35"/>
      <c r="R17" s="36"/>
    </row>
    <row r="18" spans="2:18" s="1" customFormat="1" ht="18" customHeight="1">
      <c r="B18" s="34"/>
      <c r="C18" s="35"/>
      <c r="D18" s="35"/>
      <c r="E18" s="27" t="s">
        <v>34</v>
      </c>
      <c r="F18" s="35"/>
      <c r="G18" s="35"/>
      <c r="H18" s="35"/>
      <c r="I18" s="35"/>
      <c r="J18" s="35"/>
      <c r="K18" s="35"/>
      <c r="L18" s="35"/>
      <c r="M18" s="29" t="s">
        <v>29</v>
      </c>
      <c r="N18" s="35"/>
      <c r="O18" s="441" t="s">
        <v>35</v>
      </c>
      <c r="P18" s="441"/>
      <c r="Q18" s="35"/>
      <c r="R18" s="36"/>
    </row>
    <row r="19" spans="2:18" s="1" customFormat="1" ht="7" customHeight="1">
      <c r="B19" s="34"/>
      <c r="C19" s="35"/>
      <c r="D19" s="35"/>
      <c r="E19" s="35"/>
      <c r="F19" s="35"/>
      <c r="G19" s="35"/>
      <c r="H19" s="35"/>
      <c r="I19" s="35"/>
      <c r="J19" s="35"/>
      <c r="K19" s="35"/>
      <c r="L19" s="35"/>
      <c r="M19" s="35"/>
      <c r="N19" s="35"/>
      <c r="O19" s="35"/>
      <c r="P19" s="35"/>
      <c r="Q19" s="35"/>
      <c r="R19" s="36"/>
    </row>
    <row r="20" spans="2:18" s="1" customFormat="1" ht="14.5" customHeight="1">
      <c r="B20" s="34"/>
      <c r="C20" s="35"/>
      <c r="D20" s="29" t="s">
        <v>37</v>
      </c>
      <c r="E20" s="35"/>
      <c r="F20" s="35"/>
      <c r="G20" s="35"/>
      <c r="H20" s="35"/>
      <c r="I20" s="35"/>
      <c r="J20" s="35"/>
      <c r="K20" s="35"/>
      <c r="L20" s="35"/>
      <c r="M20" s="29" t="s">
        <v>28</v>
      </c>
      <c r="N20" s="35"/>
      <c r="O20" s="441" t="str">
        <f>IF('Rekapitulace stavby'!AN19="","",'Rekapitulace stavby'!AN19)</f>
        <v/>
      </c>
      <c r="P20" s="441"/>
      <c r="Q20" s="35"/>
      <c r="R20" s="36"/>
    </row>
    <row r="21" spans="2:18" s="1" customFormat="1" ht="18" customHeight="1">
      <c r="B21" s="34"/>
      <c r="C21" s="35"/>
      <c r="D21" s="35"/>
      <c r="E21" s="27" t="str">
        <f>IF('Rekapitulace stavby'!E20="","",'Rekapitulace stavby'!E20)</f>
        <v xml:space="preserve"> </v>
      </c>
      <c r="F21" s="35"/>
      <c r="G21" s="35"/>
      <c r="H21" s="35"/>
      <c r="I21" s="35"/>
      <c r="J21" s="35"/>
      <c r="K21" s="35"/>
      <c r="L21" s="35"/>
      <c r="M21" s="29" t="s">
        <v>29</v>
      </c>
      <c r="N21" s="35"/>
      <c r="O21" s="441" t="str">
        <f>IF('Rekapitulace stavby'!AN20="","",'Rekapitulace stavby'!AN20)</f>
        <v/>
      </c>
      <c r="P21" s="441"/>
      <c r="Q21" s="35"/>
      <c r="R21" s="36"/>
    </row>
    <row r="22" spans="2:18" s="1" customFormat="1" ht="7" customHeight="1">
      <c r="B22" s="34"/>
      <c r="C22" s="35"/>
      <c r="D22" s="35"/>
      <c r="E22" s="35"/>
      <c r="F22" s="35"/>
      <c r="G22" s="35"/>
      <c r="H22" s="35"/>
      <c r="I22" s="35"/>
      <c r="J22" s="35"/>
      <c r="K22" s="35"/>
      <c r="L22" s="35"/>
      <c r="M22" s="35"/>
      <c r="N22" s="35"/>
      <c r="O22" s="35"/>
      <c r="P22" s="35"/>
      <c r="Q22" s="35"/>
      <c r="R22" s="36"/>
    </row>
    <row r="23" spans="2:18" s="1" customFormat="1" ht="14.5" customHeight="1">
      <c r="B23" s="34"/>
      <c r="C23" s="35"/>
      <c r="D23" s="29" t="s">
        <v>38</v>
      </c>
      <c r="E23" s="35"/>
      <c r="F23" s="35"/>
      <c r="G23" s="35"/>
      <c r="H23" s="35"/>
      <c r="I23" s="35"/>
      <c r="J23" s="35"/>
      <c r="K23" s="35"/>
      <c r="L23" s="35"/>
      <c r="M23" s="35"/>
      <c r="N23" s="35"/>
      <c r="O23" s="35"/>
      <c r="P23" s="35"/>
      <c r="Q23" s="35"/>
      <c r="R23" s="36"/>
    </row>
    <row r="24" spans="2:18" s="1" customFormat="1" ht="22.5" customHeight="1">
      <c r="B24" s="34"/>
      <c r="C24" s="35"/>
      <c r="D24" s="35"/>
      <c r="E24" s="446" t="s">
        <v>5</v>
      </c>
      <c r="F24" s="446"/>
      <c r="G24" s="446"/>
      <c r="H24" s="446"/>
      <c r="I24" s="446"/>
      <c r="J24" s="446"/>
      <c r="K24" s="446"/>
      <c r="L24" s="446"/>
      <c r="M24" s="35"/>
      <c r="N24" s="35"/>
      <c r="O24" s="35"/>
      <c r="P24" s="35"/>
      <c r="Q24" s="35"/>
      <c r="R24" s="36"/>
    </row>
    <row r="25" spans="2:18" s="1" customFormat="1" ht="7" customHeight="1">
      <c r="B25" s="34"/>
      <c r="C25" s="35"/>
      <c r="D25" s="35"/>
      <c r="E25" s="35"/>
      <c r="F25" s="35"/>
      <c r="G25" s="35"/>
      <c r="H25" s="35"/>
      <c r="I25" s="35"/>
      <c r="J25" s="35"/>
      <c r="K25" s="35"/>
      <c r="L25" s="35"/>
      <c r="M25" s="35"/>
      <c r="N25" s="35"/>
      <c r="O25" s="35"/>
      <c r="P25" s="35"/>
      <c r="Q25" s="35"/>
      <c r="R25" s="36"/>
    </row>
    <row r="26" spans="2:18" s="1" customFormat="1" ht="7" customHeight="1">
      <c r="B26" s="34"/>
      <c r="C26" s="35"/>
      <c r="D26" s="50"/>
      <c r="E26" s="50"/>
      <c r="F26" s="50"/>
      <c r="G26" s="50"/>
      <c r="H26" s="50"/>
      <c r="I26" s="50"/>
      <c r="J26" s="50"/>
      <c r="K26" s="50"/>
      <c r="L26" s="50"/>
      <c r="M26" s="50"/>
      <c r="N26" s="50"/>
      <c r="O26" s="50"/>
      <c r="P26" s="50"/>
      <c r="Q26" s="35"/>
      <c r="R26" s="36"/>
    </row>
    <row r="27" spans="2:18" s="1" customFormat="1" ht="14.5" customHeight="1">
      <c r="B27" s="34"/>
      <c r="C27" s="35"/>
      <c r="D27" s="110" t="s">
        <v>104</v>
      </c>
      <c r="E27" s="35"/>
      <c r="F27" s="35"/>
      <c r="G27" s="35"/>
      <c r="H27" s="35"/>
      <c r="I27" s="35"/>
      <c r="J27" s="35"/>
      <c r="K27" s="35"/>
      <c r="L27" s="35"/>
      <c r="M27" s="447">
        <f>N88</f>
        <v>0</v>
      </c>
      <c r="N27" s="447"/>
      <c r="O27" s="447"/>
      <c r="P27" s="447"/>
      <c r="Q27" s="35"/>
      <c r="R27" s="36"/>
    </row>
    <row r="28" spans="2:18" s="1" customFormat="1" ht="14.5" customHeight="1">
      <c r="B28" s="34"/>
      <c r="C28" s="35"/>
      <c r="D28" s="33" t="s">
        <v>90</v>
      </c>
      <c r="E28" s="35"/>
      <c r="F28" s="35"/>
      <c r="G28" s="35"/>
      <c r="H28" s="35"/>
      <c r="I28" s="35"/>
      <c r="J28" s="35"/>
      <c r="K28" s="35"/>
      <c r="L28" s="35"/>
      <c r="M28" s="447">
        <f>N115</f>
        <v>0</v>
      </c>
      <c r="N28" s="447"/>
      <c r="O28" s="447"/>
      <c r="P28" s="447"/>
      <c r="Q28" s="35"/>
      <c r="R28" s="36"/>
    </row>
    <row r="29" spans="2:18" s="1" customFormat="1" ht="7" customHeight="1">
      <c r="B29" s="34"/>
      <c r="C29" s="35"/>
      <c r="D29" s="35"/>
      <c r="E29" s="35"/>
      <c r="F29" s="35"/>
      <c r="G29" s="35"/>
      <c r="H29" s="35"/>
      <c r="I29" s="35"/>
      <c r="J29" s="35"/>
      <c r="K29" s="35"/>
      <c r="L29" s="35"/>
      <c r="M29" s="35"/>
      <c r="N29" s="35"/>
      <c r="O29" s="35"/>
      <c r="P29" s="35"/>
      <c r="Q29" s="35"/>
      <c r="R29" s="36"/>
    </row>
    <row r="30" spans="2:18" s="1" customFormat="1" ht="25.4" customHeight="1">
      <c r="B30" s="34"/>
      <c r="C30" s="35"/>
      <c r="D30" s="111" t="s">
        <v>41</v>
      </c>
      <c r="E30" s="35"/>
      <c r="F30" s="35"/>
      <c r="G30" s="35"/>
      <c r="H30" s="35"/>
      <c r="I30" s="35"/>
      <c r="J30" s="35"/>
      <c r="K30" s="35"/>
      <c r="L30" s="35"/>
      <c r="M30" s="487">
        <f>ROUND(M27+M28,2)</f>
        <v>0</v>
      </c>
      <c r="N30" s="482"/>
      <c r="O30" s="482"/>
      <c r="P30" s="482"/>
      <c r="Q30" s="35"/>
      <c r="R30" s="36"/>
    </row>
    <row r="31" spans="2:18" s="1" customFormat="1" ht="7" customHeight="1">
      <c r="B31" s="34"/>
      <c r="C31" s="35"/>
      <c r="D31" s="50"/>
      <c r="E31" s="50"/>
      <c r="F31" s="50"/>
      <c r="G31" s="50"/>
      <c r="H31" s="50"/>
      <c r="I31" s="50"/>
      <c r="J31" s="50"/>
      <c r="K31" s="50"/>
      <c r="L31" s="50"/>
      <c r="M31" s="50"/>
      <c r="N31" s="50"/>
      <c r="O31" s="50"/>
      <c r="P31" s="50"/>
      <c r="Q31" s="35"/>
      <c r="R31" s="36"/>
    </row>
    <row r="32" spans="2:18" s="1" customFormat="1" ht="14.5" customHeight="1">
      <c r="B32" s="34"/>
      <c r="C32" s="35"/>
      <c r="D32" s="41" t="s">
        <v>42</v>
      </c>
      <c r="E32" s="41" t="s">
        <v>43</v>
      </c>
      <c r="F32" s="42">
        <v>0.21</v>
      </c>
      <c r="G32" s="112" t="s">
        <v>44</v>
      </c>
      <c r="H32" s="488">
        <f>ROUND((((SUM(BE115:BE122)+SUM(BE140:BE295))+SUM(BE297:BE301))),2)</f>
        <v>0</v>
      </c>
      <c r="I32" s="482"/>
      <c r="J32" s="482"/>
      <c r="K32" s="35"/>
      <c r="L32" s="35"/>
      <c r="M32" s="488">
        <f>ROUND(((ROUND((SUM(BE115:BE122)+SUM(BE140:BE295)),2)*F32)+SUM(BE297:BE301)*F32),2)</f>
        <v>0</v>
      </c>
      <c r="N32" s="482"/>
      <c r="O32" s="482"/>
      <c r="P32" s="482"/>
      <c r="Q32" s="35"/>
      <c r="R32" s="36"/>
    </row>
    <row r="33" spans="2:18" s="1" customFormat="1" ht="14.5" customHeight="1">
      <c r="B33" s="34"/>
      <c r="C33" s="35"/>
      <c r="D33" s="35"/>
      <c r="E33" s="41" t="s">
        <v>45</v>
      </c>
      <c r="F33" s="42">
        <v>0.15</v>
      </c>
      <c r="G33" s="112" t="s">
        <v>44</v>
      </c>
      <c r="H33" s="488">
        <f>ROUND((((SUM(BF115:BF122)+SUM(BF140:BF295))+SUM(BF297:BF301))),2)</f>
        <v>0</v>
      </c>
      <c r="I33" s="482"/>
      <c r="J33" s="482"/>
      <c r="K33" s="35"/>
      <c r="L33" s="35"/>
      <c r="M33" s="488">
        <f>ROUND(((ROUND((SUM(BF115:BF122)+SUM(BF140:BF295)),2)*F33)+SUM(BF297:BF301)*F33),2)</f>
        <v>0</v>
      </c>
      <c r="N33" s="482"/>
      <c r="O33" s="482"/>
      <c r="P33" s="482"/>
      <c r="Q33" s="35"/>
      <c r="R33" s="36"/>
    </row>
    <row r="34" spans="2:18" s="1" customFormat="1" ht="14.5" customHeight="1" hidden="1">
      <c r="B34" s="34"/>
      <c r="C34" s="35"/>
      <c r="D34" s="35"/>
      <c r="E34" s="41" t="s">
        <v>46</v>
      </c>
      <c r="F34" s="42">
        <v>0.21</v>
      </c>
      <c r="G34" s="112" t="s">
        <v>44</v>
      </c>
      <c r="H34" s="488">
        <f>ROUND((((SUM(BG115:BG122)+SUM(BG140:BG295))+SUM(BG297:BG301))),2)</f>
        <v>0</v>
      </c>
      <c r="I34" s="482"/>
      <c r="J34" s="482"/>
      <c r="K34" s="35"/>
      <c r="L34" s="35"/>
      <c r="M34" s="488">
        <v>0</v>
      </c>
      <c r="N34" s="482"/>
      <c r="O34" s="482"/>
      <c r="P34" s="482"/>
      <c r="Q34" s="35"/>
      <c r="R34" s="36"/>
    </row>
    <row r="35" spans="2:18" s="1" customFormat="1" ht="14.5" customHeight="1" hidden="1">
      <c r="B35" s="34"/>
      <c r="C35" s="35"/>
      <c r="D35" s="35"/>
      <c r="E35" s="41" t="s">
        <v>47</v>
      </c>
      <c r="F35" s="42">
        <v>0.15</v>
      </c>
      <c r="G35" s="112" t="s">
        <v>44</v>
      </c>
      <c r="H35" s="488">
        <f>ROUND((((SUM(BH115:BH122)+SUM(BH140:BH295))+SUM(BH297:BH301))),2)</f>
        <v>0</v>
      </c>
      <c r="I35" s="482"/>
      <c r="J35" s="482"/>
      <c r="K35" s="35"/>
      <c r="L35" s="35"/>
      <c r="M35" s="488">
        <v>0</v>
      </c>
      <c r="N35" s="482"/>
      <c r="O35" s="482"/>
      <c r="P35" s="482"/>
      <c r="Q35" s="35"/>
      <c r="R35" s="36"/>
    </row>
    <row r="36" spans="2:18" s="1" customFormat="1" ht="14.5" customHeight="1" hidden="1">
      <c r="B36" s="34"/>
      <c r="C36" s="35"/>
      <c r="D36" s="35"/>
      <c r="E36" s="41" t="s">
        <v>48</v>
      </c>
      <c r="F36" s="42">
        <v>0</v>
      </c>
      <c r="G36" s="112" t="s">
        <v>44</v>
      </c>
      <c r="H36" s="488">
        <f>ROUND((((SUM(BI115:BI122)+SUM(BI140:BI295))+SUM(BI297:BI301))),2)</f>
        <v>0</v>
      </c>
      <c r="I36" s="482"/>
      <c r="J36" s="482"/>
      <c r="K36" s="35"/>
      <c r="L36" s="35"/>
      <c r="M36" s="488">
        <v>0</v>
      </c>
      <c r="N36" s="482"/>
      <c r="O36" s="482"/>
      <c r="P36" s="482"/>
      <c r="Q36" s="35"/>
      <c r="R36" s="36"/>
    </row>
    <row r="37" spans="2:18" s="1" customFormat="1" ht="7" customHeight="1">
      <c r="B37" s="34"/>
      <c r="C37" s="35"/>
      <c r="D37" s="35"/>
      <c r="E37" s="35"/>
      <c r="F37" s="35"/>
      <c r="G37" s="35"/>
      <c r="H37" s="35"/>
      <c r="I37" s="35"/>
      <c r="J37" s="35"/>
      <c r="K37" s="35"/>
      <c r="L37" s="35"/>
      <c r="M37" s="35"/>
      <c r="N37" s="35"/>
      <c r="O37" s="35"/>
      <c r="P37" s="35"/>
      <c r="Q37" s="35"/>
      <c r="R37" s="36"/>
    </row>
    <row r="38" spans="2:18" s="1" customFormat="1" ht="25.4" customHeight="1">
      <c r="B38" s="34"/>
      <c r="C38" s="108"/>
      <c r="D38" s="113" t="s">
        <v>49</v>
      </c>
      <c r="E38" s="74"/>
      <c r="F38" s="74"/>
      <c r="G38" s="114" t="s">
        <v>50</v>
      </c>
      <c r="H38" s="115" t="s">
        <v>51</v>
      </c>
      <c r="I38" s="74"/>
      <c r="J38" s="74"/>
      <c r="K38" s="74"/>
      <c r="L38" s="489">
        <f>SUM(M30:M36)</f>
        <v>0</v>
      </c>
      <c r="M38" s="489"/>
      <c r="N38" s="489"/>
      <c r="O38" s="489"/>
      <c r="P38" s="490"/>
      <c r="Q38" s="108"/>
      <c r="R38" s="36"/>
    </row>
    <row r="39" spans="2:18" s="1" customFormat="1" ht="14.5" customHeight="1">
      <c r="B39" s="34"/>
      <c r="C39" s="35"/>
      <c r="D39" s="35"/>
      <c r="E39" s="35"/>
      <c r="F39" s="35"/>
      <c r="G39" s="35"/>
      <c r="H39" s="35"/>
      <c r="I39" s="35"/>
      <c r="J39" s="35"/>
      <c r="K39" s="35"/>
      <c r="L39" s="35"/>
      <c r="M39" s="35"/>
      <c r="N39" s="35"/>
      <c r="O39" s="35"/>
      <c r="P39" s="35"/>
      <c r="Q39" s="35"/>
      <c r="R39" s="36"/>
    </row>
    <row r="40" spans="2:18" s="1" customFormat="1" ht="14.5" customHeight="1">
      <c r="B40" s="34"/>
      <c r="C40" s="35"/>
      <c r="D40" s="35"/>
      <c r="E40" s="35"/>
      <c r="F40" s="35"/>
      <c r="G40" s="35"/>
      <c r="H40" s="35"/>
      <c r="I40" s="35"/>
      <c r="J40" s="35"/>
      <c r="K40" s="35"/>
      <c r="L40" s="35"/>
      <c r="M40" s="35"/>
      <c r="N40" s="35"/>
      <c r="O40" s="35"/>
      <c r="P40" s="35"/>
      <c r="Q40" s="35"/>
      <c r="R40" s="36"/>
    </row>
    <row r="41" spans="2:18" ht="13.5">
      <c r="B41" s="21"/>
      <c r="C41" s="25"/>
      <c r="D41" s="25"/>
      <c r="E41" s="25"/>
      <c r="F41" s="25"/>
      <c r="G41" s="25"/>
      <c r="H41" s="25"/>
      <c r="I41" s="25"/>
      <c r="J41" s="25"/>
      <c r="K41" s="25"/>
      <c r="L41" s="25"/>
      <c r="M41" s="25"/>
      <c r="N41" s="25"/>
      <c r="O41" s="25"/>
      <c r="P41" s="25"/>
      <c r="Q41" s="25"/>
      <c r="R41" s="22"/>
    </row>
    <row r="42" spans="2:18" ht="13.5">
      <c r="B42" s="21"/>
      <c r="C42" s="25"/>
      <c r="D42" s="25"/>
      <c r="E42" s="25"/>
      <c r="F42" s="25"/>
      <c r="G42" s="25"/>
      <c r="H42" s="25"/>
      <c r="I42" s="25"/>
      <c r="J42" s="25"/>
      <c r="K42" s="25"/>
      <c r="L42" s="25"/>
      <c r="M42" s="25"/>
      <c r="N42" s="25"/>
      <c r="O42" s="25"/>
      <c r="P42" s="25"/>
      <c r="Q42" s="25"/>
      <c r="R42" s="22"/>
    </row>
    <row r="43" spans="2:18" ht="13.5">
      <c r="B43" s="21"/>
      <c r="C43" s="25"/>
      <c r="D43" s="25"/>
      <c r="E43" s="25"/>
      <c r="F43" s="25"/>
      <c r="G43" s="25"/>
      <c r="H43" s="25"/>
      <c r="I43" s="25"/>
      <c r="J43" s="25"/>
      <c r="K43" s="25"/>
      <c r="L43" s="25"/>
      <c r="M43" s="25"/>
      <c r="N43" s="25"/>
      <c r="O43" s="25"/>
      <c r="P43" s="25"/>
      <c r="Q43" s="25"/>
      <c r="R43" s="22"/>
    </row>
    <row r="44" spans="2:18" ht="13.5">
      <c r="B44" s="21"/>
      <c r="C44" s="25"/>
      <c r="D44" s="25"/>
      <c r="E44" s="25"/>
      <c r="F44" s="25"/>
      <c r="G44" s="25"/>
      <c r="H44" s="25"/>
      <c r="I44" s="25"/>
      <c r="J44" s="25"/>
      <c r="K44" s="25"/>
      <c r="L44" s="25"/>
      <c r="M44" s="25"/>
      <c r="N44" s="25"/>
      <c r="O44" s="25"/>
      <c r="P44" s="25"/>
      <c r="Q44" s="25"/>
      <c r="R44" s="22"/>
    </row>
    <row r="45" spans="2:18" ht="13.5">
      <c r="B45" s="21"/>
      <c r="C45" s="25"/>
      <c r="D45" s="25"/>
      <c r="E45" s="25"/>
      <c r="F45" s="25"/>
      <c r="G45" s="25"/>
      <c r="H45" s="25"/>
      <c r="I45" s="25"/>
      <c r="J45" s="25"/>
      <c r="K45" s="25"/>
      <c r="L45" s="25"/>
      <c r="M45" s="25"/>
      <c r="N45" s="25"/>
      <c r="O45" s="25"/>
      <c r="P45" s="25"/>
      <c r="Q45" s="25"/>
      <c r="R45" s="22"/>
    </row>
    <row r="46" spans="2:18" ht="13.5">
      <c r="B46" s="21"/>
      <c r="C46" s="25"/>
      <c r="D46" s="25"/>
      <c r="E46" s="25"/>
      <c r="F46" s="25"/>
      <c r="G46" s="25"/>
      <c r="H46" s="25"/>
      <c r="I46" s="25"/>
      <c r="J46" s="25"/>
      <c r="K46" s="25"/>
      <c r="L46" s="25"/>
      <c r="M46" s="25"/>
      <c r="N46" s="25"/>
      <c r="O46" s="25"/>
      <c r="P46" s="25"/>
      <c r="Q46" s="25"/>
      <c r="R46" s="22"/>
    </row>
    <row r="47" spans="2:18" ht="13.5">
      <c r="B47" s="21"/>
      <c r="C47" s="25"/>
      <c r="D47" s="25"/>
      <c r="E47" s="25"/>
      <c r="F47" s="25"/>
      <c r="G47" s="25"/>
      <c r="H47" s="25"/>
      <c r="I47" s="25"/>
      <c r="J47" s="25"/>
      <c r="K47" s="25"/>
      <c r="L47" s="25"/>
      <c r="M47" s="25"/>
      <c r="N47" s="25"/>
      <c r="O47" s="25"/>
      <c r="P47" s="25"/>
      <c r="Q47" s="25"/>
      <c r="R47" s="22"/>
    </row>
    <row r="48" spans="2:18" ht="13.5">
      <c r="B48" s="21"/>
      <c r="C48" s="25"/>
      <c r="D48" s="25"/>
      <c r="E48" s="25"/>
      <c r="F48" s="25"/>
      <c r="G48" s="25"/>
      <c r="H48" s="25"/>
      <c r="I48" s="25"/>
      <c r="J48" s="25"/>
      <c r="K48" s="25"/>
      <c r="L48" s="25"/>
      <c r="M48" s="25"/>
      <c r="N48" s="25"/>
      <c r="O48" s="25"/>
      <c r="P48" s="25"/>
      <c r="Q48" s="25"/>
      <c r="R48" s="22"/>
    </row>
    <row r="49" spans="2:18" ht="13.5">
      <c r="B49" s="21"/>
      <c r="C49" s="25"/>
      <c r="D49" s="25"/>
      <c r="E49" s="25"/>
      <c r="F49" s="25"/>
      <c r="G49" s="25"/>
      <c r="H49" s="25"/>
      <c r="I49" s="25"/>
      <c r="J49" s="25"/>
      <c r="K49" s="25"/>
      <c r="L49" s="25"/>
      <c r="M49" s="25"/>
      <c r="N49" s="25"/>
      <c r="O49" s="25"/>
      <c r="P49" s="25"/>
      <c r="Q49" s="25"/>
      <c r="R49" s="22"/>
    </row>
    <row r="50" spans="2:18" s="1" customFormat="1" ht="13.5">
      <c r="B50" s="34"/>
      <c r="C50" s="35"/>
      <c r="D50" s="49" t="s">
        <v>52</v>
      </c>
      <c r="E50" s="50"/>
      <c r="F50" s="50"/>
      <c r="G50" s="50"/>
      <c r="H50" s="51"/>
      <c r="I50" s="35"/>
      <c r="J50" s="49" t="s">
        <v>53</v>
      </c>
      <c r="K50" s="50"/>
      <c r="L50" s="50"/>
      <c r="M50" s="50"/>
      <c r="N50" s="50"/>
      <c r="O50" s="50"/>
      <c r="P50" s="51"/>
      <c r="Q50" s="35"/>
      <c r="R50" s="36"/>
    </row>
    <row r="51" spans="2:18" ht="13.5">
      <c r="B51" s="21"/>
      <c r="C51" s="25"/>
      <c r="D51" s="52"/>
      <c r="E51" s="25"/>
      <c r="F51" s="25"/>
      <c r="G51" s="25"/>
      <c r="H51" s="53"/>
      <c r="I51" s="25"/>
      <c r="J51" s="52"/>
      <c r="K51" s="25"/>
      <c r="L51" s="25"/>
      <c r="M51" s="25"/>
      <c r="N51" s="25"/>
      <c r="O51" s="25"/>
      <c r="P51" s="53"/>
      <c r="Q51" s="25"/>
      <c r="R51" s="22"/>
    </row>
    <row r="52" spans="2:18" ht="13.5">
      <c r="B52" s="21"/>
      <c r="C52" s="25"/>
      <c r="D52" s="52"/>
      <c r="E52" s="25"/>
      <c r="F52" s="25"/>
      <c r="G52" s="25"/>
      <c r="H52" s="53"/>
      <c r="I52" s="25"/>
      <c r="J52" s="52"/>
      <c r="K52" s="25"/>
      <c r="L52" s="25"/>
      <c r="M52" s="25"/>
      <c r="N52" s="25"/>
      <c r="O52" s="25"/>
      <c r="P52" s="53"/>
      <c r="Q52" s="25"/>
      <c r="R52" s="22"/>
    </row>
    <row r="53" spans="2:18" ht="13.5">
      <c r="B53" s="21"/>
      <c r="C53" s="25"/>
      <c r="D53" s="52"/>
      <c r="E53" s="25"/>
      <c r="F53" s="25"/>
      <c r="G53" s="25"/>
      <c r="H53" s="53"/>
      <c r="I53" s="25"/>
      <c r="J53" s="52"/>
      <c r="K53" s="25"/>
      <c r="L53" s="25"/>
      <c r="M53" s="25"/>
      <c r="N53" s="25"/>
      <c r="O53" s="25"/>
      <c r="P53" s="53"/>
      <c r="Q53" s="25"/>
      <c r="R53" s="22"/>
    </row>
    <row r="54" spans="2:18" ht="13.5">
      <c r="B54" s="21"/>
      <c r="C54" s="25"/>
      <c r="D54" s="52"/>
      <c r="E54" s="25"/>
      <c r="F54" s="25"/>
      <c r="G54" s="25"/>
      <c r="H54" s="53"/>
      <c r="I54" s="25"/>
      <c r="J54" s="52"/>
      <c r="K54" s="25"/>
      <c r="L54" s="25"/>
      <c r="M54" s="25"/>
      <c r="N54" s="25"/>
      <c r="O54" s="25"/>
      <c r="P54" s="53"/>
      <c r="Q54" s="25"/>
      <c r="R54" s="22"/>
    </row>
    <row r="55" spans="2:18" ht="13.5">
      <c r="B55" s="21"/>
      <c r="C55" s="25"/>
      <c r="D55" s="52"/>
      <c r="E55" s="25"/>
      <c r="F55" s="25"/>
      <c r="G55" s="25"/>
      <c r="H55" s="53"/>
      <c r="I55" s="25"/>
      <c r="J55" s="52"/>
      <c r="K55" s="25"/>
      <c r="L55" s="25"/>
      <c r="M55" s="25"/>
      <c r="N55" s="25"/>
      <c r="O55" s="25"/>
      <c r="P55" s="53"/>
      <c r="Q55" s="25"/>
      <c r="R55" s="22"/>
    </row>
    <row r="56" spans="2:18" ht="13.5">
      <c r="B56" s="21"/>
      <c r="C56" s="25"/>
      <c r="D56" s="52"/>
      <c r="E56" s="25"/>
      <c r="F56" s="25"/>
      <c r="G56" s="25"/>
      <c r="H56" s="53"/>
      <c r="I56" s="25"/>
      <c r="J56" s="52"/>
      <c r="K56" s="25"/>
      <c r="L56" s="25"/>
      <c r="M56" s="25"/>
      <c r="N56" s="25"/>
      <c r="O56" s="25"/>
      <c r="P56" s="53"/>
      <c r="Q56" s="25"/>
      <c r="R56" s="22"/>
    </row>
    <row r="57" spans="2:18" ht="13.5">
      <c r="B57" s="21"/>
      <c r="C57" s="25"/>
      <c r="D57" s="52"/>
      <c r="E57" s="25"/>
      <c r="F57" s="25"/>
      <c r="G57" s="25"/>
      <c r="H57" s="53"/>
      <c r="I57" s="25"/>
      <c r="J57" s="52"/>
      <c r="K57" s="25"/>
      <c r="L57" s="25"/>
      <c r="M57" s="25"/>
      <c r="N57" s="25"/>
      <c r="O57" s="25"/>
      <c r="P57" s="53"/>
      <c r="Q57" s="25"/>
      <c r="R57" s="22"/>
    </row>
    <row r="58" spans="2:18" ht="13.5">
      <c r="B58" s="21"/>
      <c r="C58" s="25"/>
      <c r="D58" s="52"/>
      <c r="E58" s="25"/>
      <c r="F58" s="25"/>
      <c r="G58" s="25"/>
      <c r="H58" s="53"/>
      <c r="I58" s="25"/>
      <c r="J58" s="52"/>
      <c r="K58" s="25"/>
      <c r="L58" s="25"/>
      <c r="M58" s="25"/>
      <c r="N58" s="25"/>
      <c r="O58" s="25"/>
      <c r="P58" s="53"/>
      <c r="Q58" s="25"/>
      <c r="R58" s="22"/>
    </row>
    <row r="59" spans="2:18" s="1" customFormat="1" ht="13.5">
      <c r="B59" s="34"/>
      <c r="C59" s="35"/>
      <c r="D59" s="54" t="s">
        <v>54</v>
      </c>
      <c r="E59" s="55"/>
      <c r="F59" s="55"/>
      <c r="G59" s="56" t="s">
        <v>55</v>
      </c>
      <c r="H59" s="57"/>
      <c r="I59" s="35"/>
      <c r="J59" s="54" t="s">
        <v>54</v>
      </c>
      <c r="K59" s="55"/>
      <c r="L59" s="55"/>
      <c r="M59" s="55"/>
      <c r="N59" s="56" t="s">
        <v>55</v>
      </c>
      <c r="O59" s="55"/>
      <c r="P59" s="57"/>
      <c r="Q59" s="35"/>
      <c r="R59" s="36"/>
    </row>
    <row r="60" spans="2:18" ht="13.5">
      <c r="B60" s="21"/>
      <c r="C60" s="25"/>
      <c r="D60" s="25"/>
      <c r="E60" s="25"/>
      <c r="F60" s="25"/>
      <c r="G60" s="25"/>
      <c r="H60" s="25"/>
      <c r="I60" s="25"/>
      <c r="J60" s="25"/>
      <c r="K60" s="25"/>
      <c r="L60" s="25"/>
      <c r="M60" s="25"/>
      <c r="N60" s="25"/>
      <c r="O60" s="25"/>
      <c r="P60" s="25"/>
      <c r="Q60" s="25"/>
      <c r="R60" s="22"/>
    </row>
    <row r="61" spans="2:18" s="1" customFormat="1" ht="13.5">
      <c r="B61" s="34"/>
      <c r="C61" s="35"/>
      <c r="D61" s="49" t="s">
        <v>56</v>
      </c>
      <c r="E61" s="50"/>
      <c r="F61" s="50"/>
      <c r="G61" s="50"/>
      <c r="H61" s="51"/>
      <c r="I61" s="35"/>
      <c r="J61" s="49" t="s">
        <v>57</v>
      </c>
      <c r="K61" s="50"/>
      <c r="L61" s="50"/>
      <c r="M61" s="50"/>
      <c r="N61" s="50"/>
      <c r="O61" s="50"/>
      <c r="P61" s="51"/>
      <c r="Q61" s="35"/>
      <c r="R61" s="36"/>
    </row>
    <row r="62" spans="2:18" ht="13.5">
      <c r="B62" s="21"/>
      <c r="C62" s="25"/>
      <c r="D62" s="52"/>
      <c r="E62" s="25"/>
      <c r="F62" s="25"/>
      <c r="G62" s="25"/>
      <c r="H62" s="53"/>
      <c r="I62" s="25"/>
      <c r="J62" s="52"/>
      <c r="K62" s="25"/>
      <c r="L62" s="25"/>
      <c r="M62" s="25"/>
      <c r="N62" s="25"/>
      <c r="O62" s="25"/>
      <c r="P62" s="53"/>
      <c r="Q62" s="25"/>
      <c r="R62" s="22"/>
    </row>
    <row r="63" spans="2:18" ht="13.5">
      <c r="B63" s="21"/>
      <c r="C63" s="25"/>
      <c r="D63" s="52"/>
      <c r="E63" s="25"/>
      <c r="F63" s="25"/>
      <c r="G63" s="25"/>
      <c r="H63" s="53"/>
      <c r="I63" s="25"/>
      <c r="J63" s="52"/>
      <c r="K63" s="25"/>
      <c r="L63" s="25"/>
      <c r="M63" s="25"/>
      <c r="N63" s="25"/>
      <c r="O63" s="25"/>
      <c r="P63" s="53"/>
      <c r="Q63" s="25"/>
      <c r="R63" s="22"/>
    </row>
    <row r="64" spans="2:18" ht="13.5">
      <c r="B64" s="21"/>
      <c r="C64" s="25"/>
      <c r="D64" s="52"/>
      <c r="E64" s="25"/>
      <c r="F64" s="25"/>
      <c r="G64" s="25"/>
      <c r="H64" s="53"/>
      <c r="I64" s="25"/>
      <c r="J64" s="52"/>
      <c r="K64" s="25"/>
      <c r="L64" s="25"/>
      <c r="M64" s="25"/>
      <c r="N64" s="25"/>
      <c r="O64" s="25"/>
      <c r="P64" s="53"/>
      <c r="Q64" s="25"/>
      <c r="R64" s="22"/>
    </row>
    <row r="65" spans="2:18" ht="13.5">
      <c r="B65" s="21"/>
      <c r="C65" s="25"/>
      <c r="D65" s="52"/>
      <c r="E65" s="25"/>
      <c r="F65" s="25"/>
      <c r="G65" s="25"/>
      <c r="H65" s="53"/>
      <c r="I65" s="25"/>
      <c r="J65" s="52"/>
      <c r="K65" s="25"/>
      <c r="L65" s="25"/>
      <c r="M65" s="25"/>
      <c r="N65" s="25"/>
      <c r="O65" s="25"/>
      <c r="P65" s="53"/>
      <c r="Q65" s="25"/>
      <c r="R65" s="22"/>
    </row>
    <row r="66" spans="2:18" ht="13.5">
      <c r="B66" s="21"/>
      <c r="C66" s="25"/>
      <c r="D66" s="52"/>
      <c r="E66" s="25"/>
      <c r="F66" s="25"/>
      <c r="G66" s="25"/>
      <c r="H66" s="53"/>
      <c r="I66" s="25"/>
      <c r="J66" s="52"/>
      <c r="K66" s="25"/>
      <c r="L66" s="25"/>
      <c r="M66" s="25"/>
      <c r="N66" s="25"/>
      <c r="O66" s="25"/>
      <c r="P66" s="53"/>
      <c r="Q66" s="25"/>
      <c r="R66" s="22"/>
    </row>
    <row r="67" spans="2:18" ht="13.5">
      <c r="B67" s="21"/>
      <c r="C67" s="25"/>
      <c r="D67" s="52"/>
      <c r="E67" s="25"/>
      <c r="F67" s="25"/>
      <c r="G67" s="25"/>
      <c r="H67" s="53"/>
      <c r="I67" s="25"/>
      <c r="J67" s="52"/>
      <c r="K67" s="25"/>
      <c r="L67" s="25"/>
      <c r="M67" s="25"/>
      <c r="N67" s="25"/>
      <c r="O67" s="25"/>
      <c r="P67" s="53"/>
      <c r="Q67" s="25"/>
      <c r="R67" s="22"/>
    </row>
    <row r="68" spans="2:18" ht="13.5">
      <c r="B68" s="21"/>
      <c r="C68" s="25"/>
      <c r="D68" s="52"/>
      <c r="E68" s="25"/>
      <c r="F68" s="25"/>
      <c r="G68" s="25"/>
      <c r="H68" s="53"/>
      <c r="I68" s="25"/>
      <c r="J68" s="52"/>
      <c r="K68" s="25"/>
      <c r="L68" s="25"/>
      <c r="M68" s="25"/>
      <c r="N68" s="25"/>
      <c r="O68" s="25"/>
      <c r="P68" s="53"/>
      <c r="Q68" s="25"/>
      <c r="R68" s="22"/>
    </row>
    <row r="69" spans="2:18" ht="13.5">
      <c r="B69" s="21"/>
      <c r="C69" s="25"/>
      <c r="D69" s="52"/>
      <c r="E69" s="25"/>
      <c r="F69" s="25"/>
      <c r="G69" s="25"/>
      <c r="H69" s="53"/>
      <c r="I69" s="25"/>
      <c r="J69" s="52"/>
      <c r="K69" s="25"/>
      <c r="L69" s="25"/>
      <c r="M69" s="25"/>
      <c r="N69" s="25"/>
      <c r="O69" s="25"/>
      <c r="P69" s="53"/>
      <c r="Q69" s="25"/>
      <c r="R69" s="22"/>
    </row>
    <row r="70" spans="2:18" s="1" customFormat="1" ht="13.5">
      <c r="B70" s="34"/>
      <c r="C70" s="35"/>
      <c r="D70" s="54" t="s">
        <v>54</v>
      </c>
      <c r="E70" s="55"/>
      <c r="F70" s="55"/>
      <c r="G70" s="56" t="s">
        <v>55</v>
      </c>
      <c r="H70" s="57"/>
      <c r="I70" s="35"/>
      <c r="J70" s="54" t="s">
        <v>54</v>
      </c>
      <c r="K70" s="55"/>
      <c r="L70" s="55"/>
      <c r="M70" s="55"/>
      <c r="N70" s="56" t="s">
        <v>55</v>
      </c>
      <c r="O70" s="55"/>
      <c r="P70" s="57"/>
      <c r="Q70" s="35"/>
      <c r="R70" s="36"/>
    </row>
    <row r="71" spans="2:18" s="1" customFormat="1" ht="14.5" customHeight="1">
      <c r="B71" s="58"/>
      <c r="C71" s="59"/>
      <c r="D71" s="59"/>
      <c r="E71" s="59"/>
      <c r="F71" s="59"/>
      <c r="G71" s="59"/>
      <c r="H71" s="59"/>
      <c r="I71" s="59"/>
      <c r="J71" s="59"/>
      <c r="K71" s="59"/>
      <c r="L71" s="59"/>
      <c r="M71" s="59"/>
      <c r="N71" s="59"/>
      <c r="O71" s="59"/>
      <c r="P71" s="59"/>
      <c r="Q71" s="59"/>
      <c r="R71" s="60"/>
    </row>
    <row r="75" spans="2:18" s="1" customFormat="1" ht="7" customHeight="1">
      <c r="B75" s="61"/>
      <c r="C75" s="62"/>
      <c r="D75" s="62"/>
      <c r="E75" s="62"/>
      <c r="F75" s="62"/>
      <c r="G75" s="62"/>
      <c r="H75" s="62"/>
      <c r="I75" s="62"/>
      <c r="J75" s="62"/>
      <c r="K75" s="62"/>
      <c r="L75" s="62"/>
      <c r="M75" s="62"/>
      <c r="N75" s="62"/>
      <c r="O75" s="62"/>
      <c r="P75" s="62"/>
      <c r="Q75" s="62"/>
      <c r="R75" s="63"/>
    </row>
    <row r="76" spans="2:18" s="1" customFormat="1" ht="37" customHeight="1">
      <c r="B76" s="34"/>
      <c r="C76" s="437" t="s">
        <v>105</v>
      </c>
      <c r="D76" s="438"/>
      <c r="E76" s="438"/>
      <c r="F76" s="438"/>
      <c r="G76" s="438"/>
      <c r="H76" s="438"/>
      <c r="I76" s="438"/>
      <c r="J76" s="438"/>
      <c r="K76" s="438"/>
      <c r="L76" s="438"/>
      <c r="M76" s="438"/>
      <c r="N76" s="438"/>
      <c r="O76" s="438"/>
      <c r="P76" s="438"/>
      <c r="Q76" s="438"/>
      <c r="R76" s="36"/>
    </row>
    <row r="77" spans="2:18" s="1" customFormat="1" ht="7" customHeight="1">
      <c r="B77" s="34"/>
      <c r="C77" s="35"/>
      <c r="D77" s="35"/>
      <c r="E77" s="35"/>
      <c r="F77" s="35"/>
      <c r="G77" s="35"/>
      <c r="H77" s="35"/>
      <c r="I77" s="35"/>
      <c r="J77" s="35"/>
      <c r="K77" s="35"/>
      <c r="L77" s="35"/>
      <c r="M77" s="35"/>
      <c r="N77" s="35"/>
      <c r="O77" s="35"/>
      <c r="P77" s="35"/>
      <c r="Q77" s="35"/>
      <c r="R77" s="36"/>
    </row>
    <row r="78" spans="2:18" s="1" customFormat="1" ht="30" customHeight="1">
      <c r="B78" s="34"/>
      <c r="C78" s="29" t="s">
        <v>19</v>
      </c>
      <c r="D78" s="35"/>
      <c r="E78" s="35"/>
      <c r="F78" s="480" t="str">
        <f>F6</f>
        <v>Stavební úpravy serverovny v 1. NP, kolej C, ČZU</v>
      </c>
      <c r="G78" s="481"/>
      <c r="H78" s="481"/>
      <c r="I78" s="481"/>
      <c r="J78" s="481"/>
      <c r="K78" s="481"/>
      <c r="L78" s="481"/>
      <c r="M78" s="481"/>
      <c r="N78" s="481"/>
      <c r="O78" s="481"/>
      <c r="P78" s="481"/>
      <c r="Q78" s="35"/>
      <c r="R78" s="36"/>
    </row>
    <row r="79" spans="2:18" s="1" customFormat="1" ht="37" customHeight="1">
      <c r="B79" s="34"/>
      <c r="C79" s="68" t="s">
        <v>102</v>
      </c>
      <c r="D79" s="35"/>
      <c r="E79" s="35"/>
      <c r="F79" s="472" t="str">
        <f>F7</f>
        <v>SO-01 - Stavbní úpravy serverovny v 1. NP, kolej C, ČZU</v>
      </c>
      <c r="G79" s="482"/>
      <c r="H79" s="482"/>
      <c r="I79" s="482"/>
      <c r="J79" s="482"/>
      <c r="K79" s="482"/>
      <c r="L79" s="482"/>
      <c r="M79" s="482"/>
      <c r="N79" s="482"/>
      <c r="O79" s="482"/>
      <c r="P79" s="482"/>
      <c r="Q79" s="35"/>
      <c r="R79" s="36"/>
    </row>
    <row r="80" spans="2:18" s="1" customFormat="1" ht="7" customHeight="1">
      <c r="B80" s="34"/>
      <c r="C80" s="35"/>
      <c r="D80" s="35"/>
      <c r="E80" s="35"/>
      <c r="F80" s="35"/>
      <c r="G80" s="35"/>
      <c r="H80" s="35"/>
      <c r="I80" s="35"/>
      <c r="J80" s="35"/>
      <c r="K80" s="35"/>
      <c r="L80" s="35"/>
      <c r="M80" s="35"/>
      <c r="N80" s="35"/>
      <c r="O80" s="35"/>
      <c r="P80" s="35"/>
      <c r="Q80" s="35"/>
      <c r="R80" s="36"/>
    </row>
    <row r="81" spans="2:18" s="1" customFormat="1" ht="18" customHeight="1">
      <c r="B81" s="34"/>
      <c r="C81" s="29" t="s">
        <v>23</v>
      </c>
      <c r="D81" s="35"/>
      <c r="E81" s="35"/>
      <c r="F81" s="27" t="str">
        <f>F9</f>
        <v xml:space="preserve"> </v>
      </c>
      <c r="G81" s="35"/>
      <c r="H81" s="35"/>
      <c r="I81" s="35"/>
      <c r="J81" s="35"/>
      <c r="K81" s="29" t="s">
        <v>25</v>
      </c>
      <c r="L81" s="35"/>
      <c r="M81" s="484" t="str">
        <f>IF(O9="","",O9)</f>
        <v>25.4.2017</v>
      </c>
      <c r="N81" s="484"/>
      <c r="O81" s="484"/>
      <c r="P81" s="484"/>
      <c r="Q81" s="35"/>
      <c r="R81" s="36"/>
    </row>
    <row r="82" spans="2:18" s="1" customFormat="1" ht="7" customHeight="1">
      <c r="B82" s="34"/>
      <c r="C82" s="35"/>
      <c r="D82" s="35"/>
      <c r="E82" s="35"/>
      <c r="F82" s="35"/>
      <c r="G82" s="35"/>
      <c r="H82" s="35"/>
      <c r="I82" s="35"/>
      <c r="J82" s="35"/>
      <c r="K82" s="35"/>
      <c r="L82" s="35"/>
      <c r="M82" s="35"/>
      <c r="N82" s="35"/>
      <c r="O82" s="35"/>
      <c r="P82" s="35"/>
      <c r="Q82" s="35"/>
      <c r="R82" s="36"/>
    </row>
    <row r="83" spans="2:18" s="1" customFormat="1" ht="13.5">
      <c r="B83" s="34"/>
      <c r="C83" s="29" t="s">
        <v>27</v>
      </c>
      <c r="D83" s="35"/>
      <c r="E83" s="35"/>
      <c r="F83" s="27" t="str">
        <f>E12</f>
        <v xml:space="preserve"> </v>
      </c>
      <c r="G83" s="35"/>
      <c r="H83" s="35"/>
      <c r="I83" s="35"/>
      <c r="J83" s="35"/>
      <c r="K83" s="29" t="s">
        <v>32</v>
      </c>
      <c r="L83" s="35"/>
      <c r="M83" s="441" t="str">
        <f>E18</f>
        <v>ABCD studio s.r.o.</v>
      </c>
      <c r="N83" s="441"/>
      <c r="O83" s="441"/>
      <c r="P83" s="441"/>
      <c r="Q83" s="441"/>
      <c r="R83" s="36"/>
    </row>
    <row r="84" spans="2:18" s="1" customFormat="1" ht="14.5" customHeight="1">
      <c r="B84" s="34"/>
      <c r="C84" s="29" t="s">
        <v>30</v>
      </c>
      <c r="D84" s="35"/>
      <c r="E84" s="35"/>
      <c r="F84" s="27" t="str">
        <f>IF(E15="","",E15)</f>
        <v>Vyplň údaj</v>
      </c>
      <c r="G84" s="35"/>
      <c r="H84" s="35"/>
      <c r="I84" s="35"/>
      <c r="J84" s="35"/>
      <c r="K84" s="29" t="s">
        <v>37</v>
      </c>
      <c r="L84" s="35"/>
      <c r="M84" s="441" t="str">
        <f>E21</f>
        <v xml:space="preserve"> </v>
      </c>
      <c r="N84" s="441"/>
      <c r="O84" s="441"/>
      <c r="P84" s="441"/>
      <c r="Q84" s="441"/>
      <c r="R84" s="36"/>
    </row>
    <row r="85" spans="2:18" s="1" customFormat="1" ht="10.4" customHeight="1">
      <c r="B85" s="34"/>
      <c r="C85" s="35"/>
      <c r="D85" s="35"/>
      <c r="E85" s="35"/>
      <c r="F85" s="35"/>
      <c r="G85" s="35"/>
      <c r="H85" s="35"/>
      <c r="I85" s="35"/>
      <c r="J85" s="35"/>
      <c r="K85" s="35"/>
      <c r="L85" s="35"/>
      <c r="M85" s="35"/>
      <c r="N85" s="35"/>
      <c r="O85" s="35"/>
      <c r="P85" s="35"/>
      <c r="Q85" s="35"/>
      <c r="R85" s="36"/>
    </row>
    <row r="86" spans="2:18" s="1" customFormat="1" ht="29.25" customHeight="1">
      <c r="B86" s="34"/>
      <c r="C86" s="491" t="s">
        <v>106</v>
      </c>
      <c r="D86" s="492"/>
      <c r="E86" s="492"/>
      <c r="F86" s="492"/>
      <c r="G86" s="492"/>
      <c r="H86" s="108"/>
      <c r="I86" s="108"/>
      <c r="J86" s="108"/>
      <c r="K86" s="108"/>
      <c r="L86" s="108"/>
      <c r="M86" s="108"/>
      <c r="N86" s="491" t="s">
        <v>107</v>
      </c>
      <c r="O86" s="492"/>
      <c r="P86" s="492"/>
      <c r="Q86" s="492"/>
      <c r="R86" s="36"/>
    </row>
    <row r="87" spans="2:18" s="1" customFormat="1" ht="10.4" customHeight="1">
      <c r="B87" s="34"/>
      <c r="C87" s="35"/>
      <c r="D87" s="35"/>
      <c r="E87" s="35"/>
      <c r="F87" s="35"/>
      <c r="G87" s="35"/>
      <c r="H87" s="35"/>
      <c r="I87" s="35"/>
      <c r="J87" s="35"/>
      <c r="K87" s="35"/>
      <c r="L87" s="35"/>
      <c r="M87" s="35"/>
      <c r="N87" s="35"/>
      <c r="O87" s="35"/>
      <c r="P87" s="35"/>
      <c r="Q87" s="35"/>
      <c r="R87" s="36"/>
    </row>
    <row r="88" spans="2:47" s="1" customFormat="1" ht="29.25" customHeight="1">
      <c r="B88" s="34"/>
      <c r="C88" s="116" t="s">
        <v>108</v>
      </c>
      <c r="D88" s="35"/>
      <c r="E88" s="35"/>
      <c r="F88" s="35"/>
      <c r="G88" s="35"/>
      <c r="H88" s="35"/>
      <c r="I88" s="35"/>
      <c r="J88" s="35"/>
      <c r="K88" s="35"/>
      <c r="L88" s="35"/>
      <c r="M88" s="35"/>
      <c r="N88" s="468">
        <f>N140</f>
        <v>0</v>
      </c>
      <c r="O88" s="493"/>
      <c r="P88" s="493"/>
      <c r="Q88" s="493"/>
      <c r="R88" s="36"/>
      <c r="AU88" s="17" t="s">
        <v>109</v>
      </c>
    </row>
    <row r="89" spans="2:18" s="6" customFormat="1" ht="25" customHeight="1">
      <c r="B89" s="117"/>
      <c r="C89" s="118"/>
      <c r="D89" s="119" t="s">
        <v>110</v>
      </c>
      <c r="E89" s="118"/>
      <c r="F89" s="118"/>
      <c r="G89" s="118"/>
      <c r="H89" s="118"/>
      <c r="I89" s="118"/>
      <c r="J89" s="118"/>
      <c r="K89" s="118"/>
      <c r="L89" s="118"/>
      <c r="M89" s="118"/>
      <c r="N89" s="494">
        <f>N141</f>
        <v>0</v>
      </c>
      <c r="O89" s="495"/>
      <c r="P89" s="495"/>
      <c r="Q89" s="495"/>
      <c r="R89" s="120"/>
    </row>
    <row r="90" spans="2:18" s="7" customFormat="1" ht="19.9" customHeight="1">
      <c r="B90" s="121"/>
      <c r="C90" s="122"/>
      <c r="D90" s="96" t="s">
        <v>111</v>
      </c>
      <c r="E90" s="122"/>
      <c r="F90" s="122"/>
      <c r="G90" s="122"/>
      <c r="H90" s="122"/>
      <c r="I90" s="122"/>
      <c r="J90" s="122"/>
      <c r="K90" s="122"/>
      <c r="L90" s="122"/>
      <c r="M90" s="122"/>
      <c r="N90" s="459">
        <f>N142</f>
        <v>0</v>
      </c>
      <c r="O90" s="496"/>
      <c r="P90" s="496"/>
      <c r="Q90" s="496"/>
      <c r="R90" s="123"/>
    </row>
    <row r="91" spans="2:18" s="7" customFormat="1" ht="19.9" customHeight="1">
      <c r="B91" s="121"/>
      <c r="C91" s="122"/>
      <c r="D91" s="96" t="s">
        <v>112</v>
      </c>
      <c r="E91" s="122"/>
      <c r="F91" s="122"/>
      <c r="G91" s="122"/>
      <c r="H91" s="122"/>
      <c r="I91" s="122"/>
      <c r="J91" s="122"/>
      <c r="K91" s="122"/>
      <c r="L91" s="122"/>
      <c r="M91" s="122"/>
      <c r="N91" s="459">
        <f>N152</f>
        <v>0</v>
      </c>
      <c r="O91" s="496"/>
      <c r="P91" s="496"/>
      <c r="Q91" s="496"/>
      <c r="R91" s="123"/>
    </row>
    <row r="92" spans="2:18" s="7" customFormat="1" ht="19.9" customHeight="1">
      <c r="B92" s="121"/>
      <c r="C92" s="122"/>
      <c r="D92" s="96" t="s">
        <v>113</v>
      </c>
      <c r="E92" s="122"/>
      <c r="F92" s="122"/>
      <c r="G92" s="122"/>
      <c r="H92" s="122"/>
      <c r="I92" s="122"/>
      <c r="J92" s="122"/>
      <c r="K92" s="122"/>
      <c r="L92" s="122"/>
      <c r="M92" s="122"/>
      <c r="N92" s="459">
        <f>N157</f>
        <v>0</v>
      </c>
      <c r="O92" s="496"/>
      <c r="P92" s="496"/>
      <c r="Q92" s="496"/>
      <c r="R92" s="123"/>
    </row>
    <row r="93" spans="2:18" s="7" customFormat="1" ht="19.9" customHeight="1">
      <c r="B93" s="121"/>
      <c r="C93" s="122"/>
      <c r="D93" s="96" t="s">
        <v>114</v>
      </c>
      <c r="E93" s="122"/>
      <c r="F93" s="122"/>
      <c r="G93" s="122"/>
      <c r="H93" s="122"/>
      <c r="I93" s="122"/>
      <c r="J93" s="122"/>
      <c r="K93" s="122"/>
      <c r="L93" s="122"/>
      <c r="M93" s="122"/>
      <c r="N93" s="459">
        <f>N176</f>
        <v>0</v>
      </c>
      <c r="O93" s="496"/>
      <c r="P93" s="496"/>
      <c r="Q93" s="496"/>
      <c r="R93" s="123"/>
    </row>
    <row r="94" spans="2:18" s="7" customFormat="1" ht="19.9" customHeight="1">
      <c r="B94" s="121"/>
      <c r="C94" s="122"/>
      <c r="D94" s="96" t="s">
        <v>115</v>
      </c>
      <c r="E94" s="122"/>
      <c r="F94" s="122"/>
      <c r="G94" s="122"/>
      <c r="H94" s="122"/>
      <c r="I94" s="122"/>
      <c r="J94" s="122"/>
      <c r="K94" s="122"/>
      <c r="L94" s="122"/>
      <c r="M94" s="122"/>
      <c r="N94" s="459">
        <f>N183</f>
        <v>0</v>
      </c>
      <c r="O94" s="496"/>
      <c r="P94" s="496"/>
      <c r="Q94" s="496"/>
      <c r="R94" s="123"/>
    </row>
    <row r="95" spans="2:18" s="7" customFormat="1" ht="19.9" customHeight="1">
      <c r="B95" s="121"/>
      <c r="C95" s="122"/>
      <c r="D95" s="96" t="s">
        <v>116</v>
      </c>
      <c r="E95" s="122"/>
      <c r="F95" s="122"/>
      <c r="G95" s="122"/>
      <c r="H95" s="122"/>
      <c r="I95" s="122"/>
      <c r="J95" s="122"/>
      <c r="K95" s="122"/>
      <c r="L95" s="122"/>
      <c r="M95" s="122"/>
      <c r="N95" s="459">
        <f>N193</f>
        <v>0</v>
      </c>
      <c r="O95" s="496"/>
      <c r="P95" s="496"/>
      <c r="Q95" s="496"/>
      <c r="R95" s="123"/>
    </row>
    <row r="96" spans="2:18" s="7" customFormat="1" ht="19.9" customHeight="1">
      <c r="B96" s="121"/>
      <c r="C96" s="122"/>
      <c r="D96" s="96" t="s">
        <v>117</v>
      </c>
      <c r="E96" s="122"/>
      <c r="F96" s="122"/>
      <c r="G96" s="122"/>
      <c r="H96" s="122"/>
      <c r="I96" s="122"/>
      <c r="J96" s="122"/>
      <c r="K96" s="122"/>
      <c r="L96" s="122"/>
      <c r="M96" s="122"/>
      <c r="N96" s="459">
        <f>N206</f>
        <v>0</v>
      </c>
      <c r="O96" s="496"/>
      <c r="P96" s="496"/>
      <c r="Q96" s="496"/>
      <c r="R96" s="123"/>
    </row>
    <row r="97" spans="2:18" s="7" customFormat="1" ht="19.9" customHeight="1">
      <c r="B97" s="121"/>
      <c r="C97" s="122"/>
      <c r="D97" s="96" t="s">
        <v>118</v>
      </c>
      <c r="E97" s="122"/>
      <c r="F97" s="122"/>
      <c r="G97" s="122"/>
      <c r="H97" s="122"/>
      <c r="I97" s="122"/>
      <c r="J97" s="122"/>
      <c r="K97" s="122"/>
      <c r="L97" s="122"/>
      <c r="M97" s="122"/>
      <c r="N97" s="459">
        <f>N212</f>
        <v>0</v>
      </c>
      <c r="O97" s="496"/>
      <c r="P97" s="496"/>
      <c r="Q97" s="496"/>
      <c r="R97" s="123"/>
    </row>
    <row r="98" spans="2:18" s="6" customFormat="1" ht="25" customHeight="1">
      <c r="B98" s="117"/>
      <c r="C98" s="118"/>
      <c r="D98" s="119" t="s">
        <v>119</v>
      </c>
      <c r="E98" s="118"/>
      <c r="F98" s="118"/>
      <c r="G98" s="118"/>
      <c r="H98" s="118"/>
      <c r="I98" s="118"/>
      <c r="J98" s="118"/>
      <c r="K98" s="118"/>
      <c r="L98" s="118"/>
      <c r="M98" s="118"/>
      <c r="N98" s="494">
        <f>N214</f>
        <v>0</v>
      </c>
      <c r="O98" s="495"/>
      <c r="P98" s="495"/>
      <c r="Q98" s="495"/>
      <c r="R98" s="120"/>
    </row>
    <row r="99" spans="2:18" s="7" customFormat="1" ht="19.9" customHeight="1">
      <c r="B99" s="121"/>
      <c r="C99" s="122"/>
      <c r="D99" s="96" t="s">
        <v>120</v>
      </c>
      <c r="E99" s="122"/>
      <c r="F99" s="122"/>
      <c r="G99" s="122"/>
      <c r="H99" s="122"/>
      <c r="I99" s="122"/>
      <c r="J99" s="122"/>
      <c r="K99" s="122"/>
      <c r="L99" s="122"/>
      <c r="M99" s="122"/>
      <c r="N99" s="459">
        <f>N215</f>
        <v>0</v>
      </c>
      <c r="O99" s="496"/>
      <c r="P99" s="496"/>
      <c r="Q99" s="496"/>
      <c r="R99" s="123"/>
    </row>
    <row r="100" spans="2:18" s="7" customFormat="1" ht="19.9" customHeight="1">
      <c r="B100" s="121"/>
      <c r="C100" s="122"/>
      <c r="D100" s="96" t="s">
        <v>121</v>
      </c>
      <c r="E100" s="122"/>
      <c r="F100" s="122"/>
      <c r="G100" s="122"/>
      <c r="H100" s="122"/>
      <c r="I100" s="122"/>
      <c r="J100" s="122"/>
      <c r="K100" s="122"/>
      <c r="L100" s="122"/>
      <c r="M100" s="122"/>
      <c r="N100" s="459">
        <f>N221</f>
        <v>0</v>
      </c>
      <c r="O100" s="496"/>
      <c r="P100" s="496"/>
      <c r="Q100" s="496"/>
      <c r="R100" s="123"/>
    </row>
    <row r="101" spans="2:18" s="7" customFormat="1" ht="19.9" customHeight="1">
      <c r="B101" s="121"/>
      <c r="C101" s="122"/>
      <c r="D101" s="96" t="s">
        <v>122</v>
      </c>
      <c r="E101" s="122"/>
      <c r="F101" s="122"/>
      <c r="G101" s="122"/>
      <c r="H101" s="122"/>
      <c r="I101" s="122"/>
      <c r="J101" s="122"/>
      <c r="K101" s="122"/>
      <c r="L101" s="122"/>
      <c r="M101" s="122"/>
      <c r="N101" s="459">
        <f>N223</f>
        <v>0</v>
      </c>
      <c r="O101" s="496"/>
      <c r="P101" s="496"/>
      <c r="Q101" s="496"/>
      <c r="R101" s="123"/>
    </row>
    <row r="102" spans="2:18" s="7" customFormat="1" ht="19.9" customHeight="1">
      <c r="B102" s="121"/>
      <c r="C102" s="122"/>
      <c r="D102" s="96" t="s">
        <v>123</v>
      </c>
      <c r="E102" s="122"/>
      <c r="F102" s="122"/>
      <c r="G102" s="122"/>
      <c r="H102" s="122"/>
      <c r="I102" s="122"/>
      <c r="J102" s="122"/>
      <c r="K102" s="122"/>
      <c r="L102" s="122"/>
      <c r="M102" s="122"/>
      <c r="N102" s="459">
        <f>N225</f>
        <v>0</v>
      </c>
      <c r="O102" s="496"/>
      <c r="P102" s="496"/>
      <c r="Q102" s="496"/>
      <c r="R102" s="123"/>
    </row>
    <row r="103" spans="2:18" s="7" customFormat="1" ht="19.9" customHeight="1">
      <c r="B103" s="121"/>
      <c r="C103" s="122"/>
      <c r="D103" s="96" t="s">
        <v>124</v>
      </c>
      <c r="E103" s="122"/>
      <c r="F103" s="122"/>
      <c r="G103" s="122"/>
      <c r="H103" s="122"/>
      <c r="I103" s="122"/>
      <c r="J103" s="122"/>
      <c r="K103" s="122"/>
      <c r="L103" s="122"/>
      <c r="M103" s="122"/>
      <c r="N103" s="459">
        <f>N229</f>
        <v>0</v>
      </c>
      <c r="O103" s="496"/>
      <c r="P103" s="496"/>
      <c r="Q103" s="496"/>
      <c r="R103" s="123"/>
    </row>
    <row r="104" spans="2:18" s="7" customFormat="1" ht="19.9" customHeight="1">
      <c r="B104" s="121"/>
      <c r="C104" s="122"/>
      <c r="D104" s="96" t="s">
        <v>125</v>
      </c>
      <c r="E104" s="122"/>
      <c r="F104" s="122"/>
      <c r="G104" s="122"/>
      <c r="H104" s="122"/>
      <c r="I104" s="122"/>
      <c r="J104" s="122"/>
      <c r="K104" s="122"/>
      <c r="L104" s="122"/>
      <c r="M104" s="122"/>
      <c r="N104" s="459">
        <f>N231</f>
        <v>0</v>
      </c>
      <c r="O104" s="496"/>
      <c r="P104" s="496"/>
      <c r="Q104" s="496"/>
      <c r="R104" s="123"/>
    </row>
    <row r="105" spans="2:18" s="7" customFormat="1" ht="19.9" customHeight="1">
      <c r="B105" s="121"/>
      <c r="C105" s="122"/>
      <c r="D105" s="96" t="s">
        <v>126</v>
      </c>
      <c r="E105" s="122"/>
      <c r="F105" s="122"/>
      <c r="G105" s="122"/>
      <c r="H105" s="122"/>
      <c r="I105" s="122"/>
      <c r="J105" s="122"/>
      <c r="K105" s="122"/>
      <c r="L105" s="122"/>
      <c r="M105" s="122"/>
      <c r="N105" s="459">
        <f>N234</f>
        <v>0</v>
      </c>
      <c r="O105" s="496"/>
      <c r="P105" s="496"/>
      <c r="Q105" s="496"/>
      <c r="R105" s="123"/>
    </row>
    <row r="106" spans="2:18" s="7" customFormat="1" ht="19.9" customHeight="1">
      <c r="B106" s="121"/>
      <c r="C106" s="122"/>
      <c r="D106" s="96" t="s">
        <v>127</v>
      </c>
      <c r="E106" s="122"/>
      <c r="F106" s="122"/>
      <c r="G106" s="122"/>
      <c r="H106" s="122"/>
      <c r="I106" s="122"/>
      <c r="J106" s="122"/>
      <c r="K106" s="122"/>
      <c r="L106" s="122"/>
      <c r="M106" s="122"/>
      <c r="N106" s="459">
        <f>N241</f>
        <v>0</v>
      </c>
      <c r="O106" s="496"/>
      <c r="P106" s="496"/>
      <c r="Q106" s="496"/>
      <c r="R106" s="123"/>
    </row>
    <row r="107" spans="2:18" s="7" customFormat="1" ht="19.9" customHeight="1">
      <c r="B107" s="121"/>
      <c r="C107" s="122"/>
      <c r="D107" s="96" t="s">
        <v>128</v>
      </c>
      <c r="E107" s="122"/>
      <c r="F107" s="122"/>
      <c r="G107" s="122"/>
      <c r="H107" s="122"/>
      <c r="I107" s="122"/>
      <c r="J107" s="122"/>
      <c r="K107" s="122"/>
      <c r="L107" s="122"/>
      <c r="M107" s="122"/>
      <c r="N107" s="459">
        <f>N253</f>
        <v>0</v>
      </c>
      <c r="O107" s="496"/>
      <c r="P107" s="496"/>
      <c r="Q107" s="496"/>
      <c r="R107" s="123"/>
    </row>
    <row r="108" spans="2:18" s="7" customFormat="1" ht="19.9" customHeight="1">
      <c r="B108" s="121"/>
      <c r="C108" s="122"/>
      <c r="D108" s="96" t="s">
        <v>129</v>
      </c>
      <c r="E108" s="122"/>
      <c r="F108" s="122"/>
      <c r="G108" s="122"/>
      <c r="H108" s="122"/>
      <c r="I108" s="122"/>
      <c r="J108" s="122"/>
      <c r="K108" s="122"/>
      <c r="L108" s="122"/>
      <c r="M108" s="122"/>
      <c r="N108" s="459">
        <f>N261</f>
        <v>0</v>
      </c>
      <c r="O108" s="496"/>
      <c r="P108" s="496"/>
      <c r="Q108" s="496"/>
      <c r="R108" s="123"/>
    </row>
    <row r="109" spans="2:18" s="7" customFormat="1" ht="19.9" customHeight="1">
      <c r="B109" s="121"/>
      <c r="C109" s="122"/>
      <c r="D109" s="96" t="s">
        <v>130</v>
      </c>
      <c r="E109" s="122"/>
      <c r="F109" s="122"/>
      <c r="G109" s="122"/>
      <c r="H109" s="122"/>
      <c r="I109" s="122"/>
      <c r="J109" s="122"/>
      <c r="K109" s="122"/>
      <c r="L109" s="122"/>
      <c r="M109" s="122"/>
      <c r="N109" s="459">
        <f>N268</f>
        <v>0</v>
      </c>
      <c r="O109" s="496"/>
      <c r="P109" s="496"/>
      <c r="Q109" s="496"/>
      <c r="R109" s="123"/>
    </row>
    <row r="110" spans="2:18" s="7" customFormat="1" ht="19.9" customHeight="1">
      <c r="B110" s="121"/>
      <c r="C110" s="122"/>
      <c r="D110" s="96" t="s">
        <v>131</v>
      </c>
      <c r="E110" s="122"/>
      <c r="F110" s="122"/>
      <c r="G110" s="122"/>
      <c r="H110" s="122"/>
      <c r="I110" s="122"/>
      <c r="J110" s="122"/>
      <c r="K110" s="122"/>
      <c r="L110" s="122"/>
      <c r="M110" s="122"/>
      <c r="N110" s="459">
        <f>N270</f>
        <v>0</v>
      </c>
      <c r="O110" s="496"/>
      <c r="P110" s="496"/>
      <c r="Q110" s="496"/>
      <c r="R110" s="123"/>
    </row>
    <row r="111" spans="2:18" s="7" customFormat="1" ht="19.9" customHeight="1">
      <c r="B111" s="121"/>
      <c r="C111" s="122"/>
      <c r="D111" s="96" t="s">
        <v>132</v>
      </c>
      <c r="E111" s="122"/>
      <c r="F111" s="122"/>
      <c r="G111" s="122"/>
      <c r="H111" s="122"/>
      <c r="I111" s="122"/>
      <c r="J111" s="122"/>
      <c r="K111" s="122"/>
      <c r="L111" s="122"/>
      <c r="M111" s="122"/>
      <c r="N111" s="459">
        <f>N276</f>
        <v>0</v>
      </c>
      <c r="O111" s="496"/>
      <c r="P111" s="496"/>
      <c r="Q111" s="496"/>
      <c r="R111" s="123"/>
    </row>
    <row r="112" spans="2:18" s="6" customFormat="1" ht="25" customHeight="1">
      <c r="B112" s="117"/>
      <c r="C112" s="118"/>
      <c r="D112" s="119" t="s">
        <v>133</v>
      </c>
      <c r="E112" s="118"/>
      <c r="F112" s="118"/>
      <c r="G112" s="118"/>
      <c r="H112" s="118"/>
      <c r="I112" s="118"/>
      <c r="J112" s="118"/>
      <c r="K112" s="118"/>
      <c r="L112" s="118"/>
      <c r="M112" s="118"/>
      <c r="N112" s="494">
        <f>N285</f>
        <v>0</v>
      </c>
      <c r="O112" s="495"/>
      <c r="P112" s="495"/>
      <c r="Q112" s="495"/>
      <c r="R112" s="120"/>
    </row>
    <row r="113" spans="2:18" s="6" customFormat="1" ht="21.75" customHeight="1">
      <c r="B113" s="117"/>
      <c r="C113" s="118"/>
      <c r="D113" s="119" t="s">
        <v>134</v>
      </c>
      <c r="E113" s="118"/>
      <c r="F113" s="118"/>
      <c r="G113" s="118"/>
      <c r="H113" s="118"/>
      <c r="I113" s="118"/>
      <c r="J113" s="118"/>
      <c r="K113" s="118"/>
      <c r="L113" s="118"/>
      <c r="M113" s="118"/>
      <c r="N113" s="497">
        <f>N296</f>
        <v>0</v>
      </c>
      <c r="O113" s="495"/>
      <c r="P113" s="495"/>
      <c r="Q113" s="495"/>
      <c r="R113" s="120"/>
    </row>
    <row r="114" spans="2:18" s="1" customFormat="1" ht="21.75" customHeight="1">
      <c r="B114" s="34"/>
      <c r="C114" s="35"/>
      <c r="D114" s="35"/>
      <c r="E114" s="35"/>
      <c r="F114" s="35"/>
      <c r="G114" s="35"/>
      <c r="H114" s="35"/>
      <c r="I114" s="35"/>
      <c r="J114" s="35"/>
      <c r="K114" s="35"/>
      <c r="L114" s="35"/>
      <c r="M114" s="35"/>
      <c r="N114" s="35"/>
      <c r="O114" s="35"/>
      <c r="P114" s="35"/>
      <c r="Q114" s="35"/>
      <c r="R114" s="36"/>
    </row>
    <row r="115" spans="2:21" s="1" customFormat="1" ht="29.25" customHeight="1">
      <c r="B115" s="34"/>
      <c r="C115" s="116" t="s">
        <v>135</v>
      </c>
      <c r="D115" s="35"/>
      <c r="E115" s="35"/>
      <c r="F115" s="35"/>
      <c r="G115" s="35"/>
      <c r="H115" s="35"/>
      <c r="I115" s="35"/>
      <c r="J115" s="35"/>
      <c r="K115" s="35"/>
      <c r="L115" s="35"/>
      <c r="M115" s="35"/>
      <c r="N115" s="493">
        <f>ROUND(N116+N117+N118+N119+N120+N121,2)</f>
        <v>0</v>
      </c>
      <c r="O115" s="498"/>
      <c r="P115" s="498"/>
      <c r="Q115" s="498"/>
      <c r="R115" s="36"/>
      <c r="T115" s="124"/>
      <c r="U115" s="125" t="s">
        <v>42</v>
      </c>
    </row>
    <row r="116" spans="2:65" s="1" customFormat="1" ht="18" customHeight="1">
      <c r="B116" s="126"/>
      <c r="C116" s="127"/>
      <c r="D116" s="456" t="s">
        <v>136</v>
      </c>
      <c r="E116" s="499"/>
      <c r="F116" s="499"/>
      <c r="G116" s="499"/>
      <c r="H116" s="499"/>
      <c r="I116" s="127"/>
      <c r="J116" s="127"/>
      <c r="K116" s="127"/>
      <c r="L116" s="127"/>
      <c r="M116" s="127"/>
      <c r="N116" s="458">
        <f>ROUND(N88*T116,2)</f>
        <v>0</v>
      </c>
      <c r="O116" s="500"/>
      <c r="P116" s="500"/>
      <c r="Q116" s="500"/>
      <c r="R116" s="129"/>
      <c r="S116" s="127"/>
      <c r="T116" s="130"/>
      <c r="U116" s="131" t="s">
        <v>43</v>
      </c>
      <c r="V116" s="132"/>
      <c r="W116" s="132"/>
      <c r="X116" s="132"/>
      <c r="Y116" s="132"/>
      <c r="Z116" s="132"/>
      <c r="AA116" s="132"/>
      <c r="AB116" s="132"/>
      <c r="AC116" s="132"/>
      <c r="AD116" s="132"/>
      <c r="AE116" s="132"/>
      <c r="AF116" s="132"/>
      <c r="AG116" s="132"/>
      <c r="AH116" s="132"/>
      <c r="AI116" s="132"/>
      <c r="AJ116" s="132"/>
      <c r="AK116" s="132"/>
      <c r="AL116" s="132"/>
      <c r="AM116" s="132"/>
      <c r="AN116" s="132"/>
      <c r="AO116" s="132"/>
      <c r="AP116" s="132"/>
      <c r="AQ116" s="132"/>
      <c r="AR116" s="132"/>
      <c r="AS116" s="132"/>
      <c r="AT116" s="132"/>
      <c r="AU116" s="132"/>
      <c r="AV116" s="132"/>
      <c r="AW116" s="132"/>
      <c r="AX116" s="132"/>
      <c r="AY116" s="133" t="s">
        <v>137</v>
      </c>
      <c r="AZ116" s="132"/>
      <c r="BA116" s="132"/>
      <c r="BB116" s="132"/>
      <c r="BC116" s="132"/>
      <c r="BD116" s="132"/>
      <c r="BE116" s="134">
        <f aca="true" t="shared" si="0" ref="BE116:BE121">IF(U116="základní",N116,0)</f>
        <v>0</v>
      </c>
      <c r="BF116" s="134">
        <f aca="true" t="shared" si="1" ref="BF116:BF121">IF(U116="snížená",N116,0)</f>
        <v>0</v>
      </c>
      <c r="BG116" s="134">
        <f aca="true" t="shared" si="2" ref="BG116:BG121">IF(U116="zákl. přenesená",N116,0)</f>
        <v>0</v>
      </c>
      <c r="BH116" s="134">
        <f aca="true" t="shared" si="3" ref="BH116:BH121">IF(U116="sníž. přenesená",N116,0)</f>
        <v>0</v>
      </c>
      <c r="BI116" s="134">
        <f aca="true" t="shared" si="4" ref="BI116:BI121">IF(U116="nulová",N116,0)</f>
        <v>0</v>
      </c>
      <c r="BJ116" s="133" t="s">
        <v>85</v>
      </c>
      <c r="BK116" s="132"/>
      <c r="BL116" s="132"/>
      <c r="BM116" s="132"/>
    </row>
    <row r="117" spans="2:65" s="1" customFormat="1" ht="18" customHeight="1">
      <c r="B117" s="126"/>
      <c r="C117" s="127"/>
      <c r="D117" s="456" t="s">
        <v>138</v>
      </c>
      <c r="E117" s="499"/>
      <c r="F117" s="499"/>
      <c r="G117" s="499"/>
      <c r="H117" s="499"/>
      <c r="I117" s="127"/>
      <c r="J117" s="127"/>
      <c r="K117" s="127"/>
      <c r="L117" s="127"/>
      <c r="M117" s="127"/>
      <c r="N117" s="458">
        <f>ROUND(N88*T117,2)</f>
        <v>0</v>
      </c>
      <c r="O117" s="500"/>
      <c r="P117" s="500"/>
      <c r="Q117" s="500"/>
      <c r="R117" s="129"/>
      <c r="S117" s="127"/>
      <c r="T117" s="130"/>
      <c r="U117" s="131" t="s">
        <v>43</v>
      </c>
      <c r="V117" s="132"/>
      <c r="W117" s="132"/>
      <c r="X117" s="132"/>
      <c r="Y117" s="132"/>
      <c r="Z117" s="132"/>
      <c r="AA117" s="132"/>
      <c r="AB117" s="132"/>
      <c r="AC117" s="132"/>
      <c r="AD117" s="132"/>
      <c r="AE117" s="132"/>
      <c r="AF117" s="132"/>
      <c r="AG117" s="132"/>
      <c r="AH117" s="132"/>
      <c r="AI117" s="132"/>
      <c r="AJ117" s="132"/>
      <c r="AK117" s="132"/>
      <c r="AL117" s="132"/>
      <c r="AM117" s="132"/>
      <c r="AN117" s="132"/>
      <c r="AO117" s="132"/>
      <c r="AP117" s="132"/>
      <c r="AQ117" s="132"/>
      <c r="AR117" s="132"/>
      <c r="AS117" s="132"/>
      <c r="AT117" s="132"/>
      <c r="AU117" s="132"/>
      <c r="AV117" s="132"/>
      <c r="AW117" s="132"/>
      <c r="AX117" s="132"/>
      <c r="AY117" s="133" t="s">
        <v>137</v>
      </c>
      <c r="AZ117" s="132"/>
      <c r="BA117" s="132"/>
      <c r="BB117" s="132"/>
      <c r="BC117" s="132"/>
      <c r="BD117" s="132"/>
      <c r="BE117" s="134">
        <f t="shared" si="0"/>
        <v>0</v>
      </c>
      <c r="BF117" s="134">
        <f t="shared" si="1"/>
        <v>0</v>
      </c>
      <c r="BG117" s="134">
        <f t="shared" si="2"/>
        <v>0</v>
      </c>
      <c r="BH117" s="134">
        <f t="shared" si="3"/>
        <v>0</v>
      </c>
      <c r="BI117" s="134">
        <f t="shared" si="4"/>
        <v>0</v>
      </c>
      <c r="BJ117" s="133" t="s">
        <v>85</v>
      </c>
      <c r="BK117" s="132"/>
      <c r="BL117" s="132"/>
      <c r="BM117" s="132"/>
    </row>
    <row r="118" spans="2:65" s="1" customFormat="1" ht="18" customHeight="1">
      <c r="B118" s="126"/>
      <c r="C118" s="127"/>
      <c r="D118" s="456" t="s">
        <v>139</v>
      </c>
      <c r="E118" s="499"/>
      <c r="F118" s="499"/>
      <c r="G118" s="499"/>
      <c r="H118" s="499"/>
      <c r="I118" s="127"/>
      <c r="J118" s="127"/>
      <c r="K118" s="127"/>
      <c r="L118" s="127"/>
      <c r="M118" s="127"/>
      <c r="N118" s="458">
        <f>ROUND(N88*T118,2)</f>
        <v>0</v>
      </c>
      <c r="O118" s="500"/>
      <c r="P118" s="500"/>
      <c r="Q118" s="500"/>
      <c r="R118" s="129"/>
      <c r="S118" s="127"/>
      <c r="T118" s="130"/>
      <c r="U118" s="131" t="s">
        <v>43</v>
      </c>
      <c r="V118" s="132"/>
      <c r="W118" s="132"/>
      <c r="X118" s="132"/>
      <c r="Y118" s="132"/>
      <c r="Z118" s="132"/>
      <c r="AA118" s="132"/>
      <c r="AB118" s="132"/>
      <c r="AC118" s="132"/>
      <c r="AD118" s="132"/>
      <c r="AE118" s="132"/>
      <c r="AF118" s="132"/>
      <c r="AG118" s="132"/>
      <c r="AH118" s="132"/>
      <c r="AI118" s="132"/>
      <c r="AJ118" s="132"/>
      <c r="AK118" s="132"/>
      <c r="AL118" s="132"/>
      <c r="AM118" s="132"/>
      <c r="AN118" s="132"/>
      <c r="AO118" s="132"/>
      <c r="AP118" s="132"/>
      <c r="AQ118" s="132"/>
      <c r="AR118" s="132"/>
      <c r="AS118" s="132"/>
      <c r="AT118" s="132"/>
      <c r="AU118" s="132"/>
      <c r="AV118" s="132"/>
      <c r="AW118" s="132"/>
      <c r="AX118" s="132"/>
      <c r="AY118" s="133" t="s">
        <v>137</v>
      </c>
      <c r="AZ118" s="132"/>
      <c r="BA118" s="132"/>
      <c r="BB118" s="132"/>
      <c r="BC118" s="132"/>
      <c r="BD118" s="132"/>
      <c r="BE118" s="134">
        <f t="shared" si="0"/>
        <v>0</v>
      </c>
      <c r="BF118" s="134">
        <f t="shared" si="1"/>
        <v>0</v>
      </c>
      <c r="BG118" s="134">
        <f t="shared" si="2"/>
        <v>0</v>
      </c>
      <c r="BH118" s="134">
        <f t="shared" si="3"/>
        <v>0</v>
      </c>
      <c r="BI118" s="134">
        <f t="shared" si="4"/>
        <v>0</v>
      </c>
      <c r="BJ118" s="133" t="s">
        <v>85</v>
      </c>
      <c r="BK118" s="132"/>
      <c r="BL118" s="132"/>
      <c r="BM118" s="132"/>
    </row>
    <row r="119" spans="2:65" s="1" customFormat="1" ht="18" customHeight="1">
      <c r="B119" s="126"/>
      <c r="C119" s="127"/>
      <c r="D119" s="456" t="s">
        <v>140</v>
      </c>
      <c r="E119" s="499"/>
      <c r="F119" s="499"/>
      <c r="G119" s="499"/>
      <c r="H119" s="499"/>
      <c r="I119" s="127"/>
      <c r="J119" s="127"/>
      <c r="K119" s="127"/>
      <c r="L119" s="127"/>
      <c r="M119" s="127"/>
      <c r="N119" s="458">
        <f>ROUND(N88*T119,2)</f>
        <v>0</v>
      </c>
      <c r="O119" s="500"/>
      <c r="P119" s="500"/>
      <c r="Q119" s="500"/>
      <c r="R119" s="129"/>
      <c r="S119" s="127"/>
      <c r="T119" s="130"/>
      <c r="U119" s="131" t="s">
        <v>43</v>
      </c>
      <c r="V119" s="132"/>
      <c r="W119" s="132"/>
      <c r="X119" s="132"/>
      <c r="Y119" s="132"/>
      <c r="Z119" s="132"/>
      <c r="AA119" s="132"/>
      <c r="AB119" s="132"/>
      <c r="AC119" s="132"/>
      <c r="AD119" s="132"/>
      <c r="AE119" s="132"/>
      <c r="AF119" s="132"/>
      <c r="AG119" s="132"/>
      <c r="AH119" s="132"/>
      <c r="AI119" s="132"/>
      <c r="AJ119" s="132"/>
      <c r="AK119" s="132"/>
      <c r="AL119" s="132"/>
      <c r="AM119" s="132"/>
      <c r="AN119" s="132"/>
      <c r="AO119" s="132"/>
      <c r="AP119" s="132"/>
      <c r="AQ119" s="132"/>
      <c r="AR119" s="132"/>
      <c r="AS119" s="132"/>
      <c r="AT119" s="132"/>
      <c r="AU119" s="132"/>
      <c r="AV119" s="132"/>
      <c r="AW119" s="132"/>
      <c r="AX119" s="132"/>
      <c r="AY119" s="133" t="s">
        <v>137</v>
      </c>
      <c r="AZ119" s="132"/>
      <c r="BA119" s="132"/>
      <c r="BB119" s="132"/>
      <c r="BC119" s="132"/>
      <c r="BD119" s="132"/>
      <c r="BE119" s="134">
        <f t="shared" si="0"/>
        <v>0</v>
      </c>
      <c r="BF119" s="134">
        <f t="shared" si="1"/>
        <v>0</v>
      </c>
      <c r="BG119" s="134">
        <f t="shared" si="2"/>
        <v>0</v>
      </c>
      <c r="BH119" s="134">
        <f t="shared" si="3"/>
        <v>0</v>
      </c>
      <c r="BI119" s="134">
        <f t="shared" si="4"/>
        <v>0</v>
      </c>
      <c r="BJ119" s="133" t="s">
        <v>85</v>
      </c>
      <c r="BK119" s="132"/>
      <c r="BL119" s="132"/>
      <c r="BM119" s="132"/>
    </row>
    <row r="120" spans="2:65" s="1" customFormat="1" ht="18" customHeight="1">
      <c r="B120" s="126"/>
      <c r="C120" s="127"/>
      <c r="D120" s="456" t="s">
        <v>141</v>
      </c>
      <c r="E120" s="499"/>
      <c r="F120" s="499"/>
      <c r="G120" s="499"/>
      <c r="H120" s="499"/>
      <c r="I120" s="127"/>
      <c r="J120" s="127"/>
      <c r="K120" s="127"/>
      <c r="L120" s="127"/>
      <c r="M120" s="127"/>
      <c r="N120" s="458">
        <f>ROUND(N88*T120,2)</f>
        <v>0</v>
      </c>
      <c r="O120" s="500"/>
      <c r="P120" s="500"/>
      <c r="Q120" s="500"/>
      <c r="R120" s="129"/>
      <c r="S120" s="127"/>
      <c r="T120" s="130"/>
      <c r="U120" s="131" t="s">
        <v>43</v>
      </c>
      <c r="V120" s="132"/>
      <c r="W120" s="132"/>
      <c r="X120" s="132"/>
      <c r="Y120" s="132"/>
      <c r="Z120" s="132"/>
      <c r="AA120" s="132"/>
      <c r="AB120" s="132"/>
      <c r="AC120" s="132"/>
      <c r="AD120" s="132"/>
      <c r="AE120" s="132"/>
      <c r="AF120" s="132"/>
      <c r="AG120" s="132"/>
      <c r="AH120" s="132"/>
      <c r="AI120" s="132"/>
      <c r="AJ120" s="132"/>
      <c r="AK120" s="132"/>
      <c r="AL120" s="132"/>
      <c r="AM120" s="132"/>
      <c r="AN120" s="132"/>
      <c r="AO120" s="132"/>
      <c r="AP120" s="132"/>
      <c r="AQ120" s="132"/>
      <c r="AR120" s="132"/>
      <c r="AS120" s="132"/>
      <c r="AT120" s="132"/>
      <c r="AU120" s="132"/>
      <c r="AV120" s="132"/>
      <c r="AW120" s="132"/>
      <c r="AX120" s="132"/>
      <c r="AY120" s="133" t="s">
        <v>137</v>
      </c>
      <c r="AZ120" s="132"/>
      <c r="BA120" s="132"/>
      <c r="BB120" s="132"/>
      <c r="BC120" s="132"/>
      <c r="BD120" s="132"/>
      <c r="BE120" s="134">
        <f t="shared" si="0"/>
        <v>0</v>
      </c>
      <c r="BF120" s="134">
        <f t="shared" si="1"/>
        <v>0</v>
      </c>
      <c r="BG120" s="134">
        <f t="shared" si="2"/>
        <v>0</v>
      </c>
      <c r="BH120" s="134">
        <f t="shared" si="3"/>
        <v>0</v>
      </c>
      <c r="BI120" s="134">
        <f t="shared" si="4"/>
        <v>0</v>
      </c>
      <c r="BJ120" s="133" t="s">
        <v>85</v>
      </c>
      <c r="BK120" s="132"/>
      <c r="BL120" s="132"/>
      <c r="BM120" s="132"/>
    </row>
    <row r="121" spans="2:65" s="1" customFormat="1" ht="18" customHeight="1">
      <c r="B121" s="126"/>
      <c r="C121" s="127"/>
      <c r="D121" s="128" t="s">
        <v>142</v>
      </c>
      <c r="E121" s="127"/>
      <c r="F121" s="127"/>
      <c r="G121" s="127"/>
      <c r="H121" s="127"/>
      <c r="I121" s="127"/>
      <c r="J121" s="127"/>
      <c r="K121" s="127"/>
      <c r="L121" s="127"/>
      <c r="M121" s="127"/>
      <c r="N121" s="458">
        <f>ROUND(N88*T121,2)</f>
        <v>0</v>
      </c>
      <c r="O121" s="500"/>
      <c r="P121" s="500"/>
      <c r="Q121" s="500"/>
      <c r="R121" s="129"/>
      <c r="S121" s="127"/>
      <c r="T121" s="135"/>
      <c r="U121" s="136" t="s">
        <v>43</v>
      </c>
      <c r="V121" s="132"/>
      <c r="W121" s="132"/>
      <c r="X121" s="132"/>
      <c r="Y121" s="132"/>
      <c r="Z121" s="132"/>
      <c r="AA121" s="132"/>
      <c r="AB121" s="132"/>
      <c r="AC121" s="132"/>
      <c r="AD121" s="132"/>
      <c r="AE121" s="132"/>
      <c r="AF121" s="132"/>
      <c r="AG121" s="132"/>
      <c r="AH121" s="132"/>
      <c r="AI121" s="132"/>
      <c r="AJ121" s="132"/>
      <c r="AK121" s="132"/>
      <c r="AL121" s="132"/>
      <c r="AM121" s="132"/>
      <c r="AN121" s="132"/>
      <c r="AO121" s="132"/>
      <c r="AP121" s="132"/>
      <c r="AQ121" s="132"/>
      <c r="AR121" s="132"/>
      <c r="AS121" s="132"/>
      <c r="AT121" s="132"/>
      <c r="AU121" s="132"/>
      <c r="AV121" s="132"/>
      <c r="AW121" s="132"/>
      <c r="AX121" s="132"/>
      <c r="AY121" s="133" t="s">
        <v>143</v>
      </c>
      <c r="AZ121" s="132"/>
      <c r="BA121" s="132"/>
      <c r="BB121" s="132"/>
      <c r="BC121" s="132"/>
      <c r="BD121" s="132"/>
      <c r="BE121" s="134">
        <f t="shared" si="0"/>
        <v>0</v>
      </c>
      <c r="BF121" s="134">
        <f t="shared" si="1"/>
        <v>0</v>
      </c>
      <c r="BG121" s="134">
        <f t="shared" si="2"/>
        <v>0</v>
      </c>
      <c r="BH121" s="134">
        <f t="shared" si="3"/>
        <v>0</v>
      </c>
      <c r="BI121" s="134">
        <f t="shared" si="4"/>
        <v>0</v>
      </c>
      <c r="BJ121" s="133" t="s">
        <v>85</v>
      </c>
      <c r="BK121" s="132"/>
      <c r="BL121" s="132"/>
      <c r="BM121" s="132"/>
    </row>
    <row r="122" spans="2:18" s="1" customFormat="1" ht="13.5">
      <c r="B122" s="34"/>
      <c r="C122" s="35"/>
      <c r="D122" s="35"/>
      <c r="E122" s="35"/>
      <c r="F122" s="35"/>
      <c r="G122" s="35"/>
      <c r="H122" s="35"/>
      <c r="I122" s="35"/>
      <c r="J122" s="35"/>
      <c r="K122" s="35"/>
      <c r="L122" s="35"/>
      <c r="M122" s="35"/>
      <c r="N122" s="35"/>
      <c r="O122" s="35"/>
      <c r="P122" s="35"/>
      <c r="Q122" s="35"/>
      <c r="R122" s="36"/>
    </row>
    <row r="123" spans="2:18" s="1" customFormat="1" ht="29.25" customHeight="1">
      <c r="B123" s="34"/>
      <c r="C123" s="107" t="s">
        <v>94</v>
      </c>
      <c r="D123" s="108"/>
      <c r="E123" s="108"/>
      <c r="F123" s="108"/>
      <c r="G123" s="108"/>
      <c r="H123" s="108"/>
      <c r="I123" s="108"/>
      <c r="J123" s="108"/>
      <c r="K123" s="108"/>
      <c r="L123" s="469">
        <f>ROUND(SUM(N88+N115),2)</f>
        <v>0</v>
      </c>
      <c r="M123" s="469"/>
      <c r="N123" s="469"/>
      <c r="O123" s="469"/>
      <c r="P123" s="469"/>
      <c r="Q123" s="469"/>
      <c r="R123" s="36"/>
    </row>
    <row r="124" spans="2:18" s="1" customFormat="1" ht="7" customHeight="1">
      <c r="B124" s="58"/>
      <c r="C124" s="59"/>
      <c r="D124" s="59"/>
      <c r="E124" s="59"/>
      <c r="F124" s="59"/>
      <c r="G124" s="59"/>
      <c r="H124" s="59"/>
      <c r="I124" s="59"/>
      <c r="J124" s="59"/>
      <c r="K124" s="59"/>
      <c r="L124" s="59"/>
      <c r="M124" s="59"/>
      <c r="N124" s="59"/>
      <c r="O124" s="59"/>
      <c r="P124" s="59"/>
      <c r="Q124" s="59"/>
      <c r="R124" s="60"/>
    </row>
    <row r="128" spans="2:18" s="1" customFormat="1" ht="7" customHeight="1">
      <c r="B128" s="61"/>
      <c r="C128" s="62"/>
      <c r="D128" s="62"/>
      <c r="E128" s="62"/>
      <c r="F128" s="62"/>
      <c r="G128" s="62"/>
      <c r="H128" s="62"/>
      <c r="I128" s="62"/>
      <c r="J128" s="62"/>
      <c r="K128" s="62"/>
      <c r="L128" s="62"/>
      <c r="M128" s="62"/>
      <c r="N128" s="62"/>
      <c r="O128" s="62"/>
      <c r="P128" s="62"/>
      <c r="Q128" s="62"/>
      <c r="R128" s="63"/>
    </row>
    <row r="129" spans="2:18" s="1" customFormat="1" ht="37" customHeight="1">
      <c r="B129" s="34"/>
      <c r="C129" s="437" t="s">
        <v>144</v>
      </c>
      <c r="D129" s="482"/>
      <c r="E129" s="482"/>
      <c r="F129" s="482"/>
      <c r="G129" s="482"/>
      <c r="H129" s="482"/>
      <c r="I129" s="482"/>
      <c r="J129" s="482"/>
      <c r="K129" s="482"/>
      <c r="L129" s="482"/>
      <c r="M129" s="482"/>
      <c r="N129" s="482"/>
      <c r="O129" s="482"/>
      <c r="P129" s="482"/>
      <c r="Q129" s="482"/>
      <c r="R129" s="36"/>
    </row>
    <row r="130" spans="2:18" s="1" customFormat="1" ht="7" customHeight="1">
      <c r="B130" s="34"/>
      <c r="C130" s="35"/>
      <c r="D130" s="35"/>
      <c r="E130" s="35"/>
      <c r="F130" s="35"/>
      <c r="G130" s="35"/>
      <c r="H130" s="35"/>
      <c r="I130" s="35"/>
      <c r="J130" s="35"/>
      <c r="K130" s="35"/>
      <c r="L130" s="35"/>
      <c r="M130" s="35"/>
      <c r="N130" s="35"/>
      <c r="O130" s="35"/>
      <c r="P130" s="35"/>
      <c r="Q130" s="35"/>
      <c r="R130" s="36"/>
    </row>
    <row r="131" spans="2:18" s="1" customFormat="1" ht="30" customHeight="1">
      <c r="B131" s="34"/>
      <c r="C131" s="29" t="s">
        <v>19</v>
      </c>
      <c r="D131" s="35"/>
      <c r="E131" s="35"/>
      <c r="F131" s="480" t="str">
        <f>F6</f>
        <v>Stavební úpravy serverovny v 1. NP, kolej C, ČZU</v>
      </c>
      <c r="G131" s="481"/>
      <c r="H131" s="481"/>
      <c r="I131" s="481"/>
      <c r="J131" s="481"/>
      <c r="K131" s="481"/>
      <c r="L131" s="481"/>
      <c r="M131" s="481"/>
      <c r="N131" s="481"/>
      <c r="O131" s="481"/>
      <c r="P131" s="481"/>
      <c r="Q131" s="35"/>
      <c r="R131" s="36"/>
    </row>
    <row r="132" spans="2:18" s="1" customFormat="1" ht="37" customHeight="1">
      <c r="B132" s="34"/>
      <c r="C132" s="68" t="s">
        <v>102</v>
      </c>
      <c r="D132" s="35"/>
      <c r="E132" s="35"/>
      <c r="F132" s="472" t="str">
        <f>F7</f>
        <v>SO-01 - Stavbní úpravy serverovny v 1. NP, kolej C, ČZU</v>
      </c>
      <c r="G132" s="482"/>
      <c r="H132" s="482"/>
      <c r="I132" s="482"/>
      <c r="J132" s="482"/>
      <c r="K132" s="482"/>
      <c r="L132" s="482"/>
      <c r="M132" s="482"/>
      <c r="N132" s="482"/>
      <c r="O132" s="482"/>
      <c r="P132" s="482"/>
      <c r="Q132" s="35"/>
      <c r="R132" s="36"/>
    </row>
    <row r="133" spans="2:18" s="1" customFormat="1" ht="7" customHeight="1">
      <c r="B133" s="34"/>
      <c r="C133" s="35"/>
      <c r="D133" s="35"/>
      <c r="E133" s="35"/>
      <c r="F133" s="35"/>
      <c r="G133" s="35"/>
      <c r="H133" s="35"/>
      <c r="I133" s="35"/>
      <c r="J133" s="35"/>
      <c r="K133" s="35"/>
      <c r="L133" s="35"/>
      <c r="M133" s="35"/>
      <c r="N133" s="35"/>
      <c r="O133" s="35"/>
      <c r="P133" s="35"/>
      <c r="Q133" s="35"/>
      <c r="R133" s="36"/>
    </row>
    <row r="134" spans="2:18" s="1" customFormat="1" ht="18" customHeight="1">
      <c r="B134" s="34"/>
      <c r="C134" s="29" t="s">
        <v>23</v>
      </c>
      <c r="D134" s="35"/>
      <c r="E134" s="35"/>
      <c r="F134" s="27" t="str">
        <f>F9</f>
        <v xml:space="preserve"> </v>
      </c>
      <c r="G134" s="35"/>
      <c r="H134" s="35"/>
      <c r="I134" s="35"/>
      <c r="J134" s="35"/>
      <c r="K134" s="29" t="s">
        <v>25</v>
      </c>
      <c r="L134" s="35"/>
      <c r="M134" s="484" t="str">
        <f>IF(O9="","",O9)</f>
        <v>25.4.2017</v>
      </c>
      <c r="N134" s="484"/>
      <c r="O134" s="484"/>
      <c r="P134" s="484"/>
      <c r="Q134" s="35"/>
      <c r="R134" s="36"/>
    </row>
    <row r="135" spans="2:18" s="1" customFormat="1" ht="7" customHeight="1">
      <c r="B135" s="34"/>
      <c r="C135" s="35"/>
      <c r="D135" s="35"/>
      <c r="E135" s="35"/>
      <c r="F135" s="35"/>
      <c r="G135" s="35"/>
      <c r="H135" s="35"/>
      <c r="I135" s="35"/>
      <c r="J135" s="35"/>
      <c r="K135" s="35"/>
      <c r="L135" s="35"/>
      <c r="M135" s="35"/>
      <c r="N135" s="35"/>
      <c r="O135" s="35"/>
      <c r="P135" s="35"/>
      <c r="Q135" s="35"/>
      <c r="R135" s="36"/>
    </row>
    <row r="136" spans="2:18" s="1" customFormat="1" ht="13.5">
      <c r="B136" s="34"/>
      <c r="C136" s="29" t="s">
        <v>27</v>
      </c>
      <c r="D136" s="35"/>
      <c r="E136" s="35"/>
      <c r="F136" s="27" t="str">
        <f>E12</f>
        <v xml:space="preserve"> </v>
      </c>
      <c r="G136" s="35"/>
      <c r="H136" s="35"/>
      <c r="I136" s="35"/>
      <c r="J136" s="35"/>
      <c r="K136" s="29" t="s">
        <v>32</v>
      </c>
      <c r="L136" s="35"/>
      <c r="M136" s="441" t="str">
        <f>E18</f>
        <v>ABCD studio s.r.o.</v>
      </c>
      <c r="N136" s="441"/>
      <c r="O136" s="441"/>
      <c r="P136" s="441"/>
      <c r="Q136" s="441"/>
      <c r="R136" s="36"/>
    </row>
    <row r="137" spans="2:18" s="1" customFormat="1" ht="14.5" customHeight="1">
      <c r="B137" s="34"/>
      <c r="C137" s="29" t="s">
        <v>30</v>
      </c>
      <c r="D137" s="35"/>
      <c r="E137" s="35"/>
      <c r="F137" s="27" t="str">
        <f>IF(E15="","",E15)</f>
        <v>Vyplň údaj</v>
      </c>
      <c r="G137" s="35"/>
      <c r="H137" s="35"/>
      <c r="I137" s="35"/>
      <c r="J137" s="35"/>
      <c r="K137" s="29" t="s">
        <v>37</v>
      </c>
      <c r="L137" s="35"/>
      <c r="M137" s="441" t="str">
        <f>E21</f>
        <v xml:space="preserve"> </v>
      </c>
      <c r="N137" s="441"/>
      <c r="O137" s="441"/>
      <c r="P137" s="441"/>
      <c r="Q137" s="441"/>
      <c r="R137" s="36"/>
    </row>
    <row r="138" spans="2:18" s="1" customFormat="1" ht="10.4" customHeight="1">
      <c r="B138" s="34"/>
      <c r="C138" s="35"/>
      <c r="D138" s="35"/>
      <c r="E138" s="35"/>
      <c r="F138" s="35"/>
      <c r="G138" s="35"/>
      <c r="H138" s="35"/>
      <c r="I138" s="35"/>
      <c r="J138" s="35"/>
      <c r="K138" s="35"/>
      <c r="L138" s="35"/>
      <c r="M138" s="35"/>
      <c r="N138" s="35"/>
      <c r="O138" s="35"/>
      <c r="P138" s="35"/>
      <c r="Q138" s="35"/>
      <c r="R138" s="36"/>
    </row>
    <row r="139" spans="2:27" s="8" customFormat="1" ht="29.25" customHeight="1">
      <c r="B139" s="137"/>
      <c r="C139" s="138" t="s">
        <v>145</v>
      </c>
      <c r="D139" s="139" t="s">
        <v>146</v>
      </c>
      <c r="E139" s="139" t="s">
        <v>60</v>
      </c>
      <c r="F139" s="501" t="s">
        <v>147</v>
      </c>
      <c r="G139" s="501"/>
      <c r="H139" s="501"/>
      <c r="I139" s="501"/>
      <c r="J139" s="139" t="s">
        <v>148</v>
      </c>
      <c r="K139" s="139" t="s">
        <v>149</v>
      </c>
      <c r="L139" s="502" t="s">
        <v>150</v>
      </c>
      <c r="M139" s="502"/>
      <c r="N139" s="501" t="s">
        <v>107</v>
      </c>
      <c r="O139" s="501"/>
      <c r="P139" s="501"/>
      <c r="Q139" s="503"/>
      <c r="R139" s="140"/>
      <c r="T139" s="75" t="s">
        <v>151</v>
      </c>
      <c r="U139" s="76" t="s">
        <v>42</v>
      </c>
      <c r="V139" s="76" t="s">
        <v>152</v>
      </c>
      <c r="W139" s="76" t="s">
        <v>153</v>
      </c>
      <c r="X139" s="76" t="s">
        <v>154</v>
      </c>
      <c r="Y139" s="76" t="s">
        <v>155</v>
      </c>
      <c r="Z139" s="76" t="s">
        <v>156</v>
      </c>
      <c r="AA139" s="77" t="s">
        <v>157</v>
      </c>
    </row>
    <row r="140" spans="2:63" s="1" customFormat="1" ht="29.25" customHeight="1">
      <c r="B140" s="34"/>
      <c r="C140" s="79" t="s">
        <v>104</v>
      </c>
      <c r="D140" s="35"/>
      <c r="E140" s="35"/>
      <c r="F140" s="35"/>
      <c r="G140" s="35"/>
      <c r="H140" s="35"/>
      <c r="I140" s="35"/>
      <c r="J140" s="35"/>
      <c r="K140" s="35"/>
      <c r="L140" s="35"/>
      <c r="M140" s="35"/>
      <c r="N140" s="519">
        <f>BK140</f>
        <v>0</v>
      </c>
      <c r="O140" s="520"/>
      <c r="P140" s="520"/>
      <c r="Q140" s="520"/>
      <c r="R140" s="36"/>
      <c r="T140" s="78"/>
      <c r="U140" s="50"/>
      <c r="V140" s="50"/>
      <c r="W140" s="141">
        <f>W141+W214+W285+W296</f>
        <v>0</v>
      </c>
      <c r="X140" s="50"/>
      <c r="Y140" s="141">
        <f>Y141+Y214+Y285+Y296</f>
        <v>39.89073371999999</v>
      </c>
      <c r="Z140" s="50"/>
      <c r="AA140" s="142">
        <f>AA141+AA214+AA285+AA296</f>
        <v>6.604053599999999</v>
      </c>
      <c r="AT140" s="17" t="s">
        <v>77</v>
      </c>
      <c r="AU140" s="17" t="s">
        <v>109</v>
      </c>
      <c r="BK140" s="143">
        <f>BK141+BK214+BK285+BK296</f>
        <v>0</v>
      </c>
    </row>
    <row r="141" spans="2:63" s="9" customFormat="1" ht="37.4" customHeight="1">
      <c r="B141" s="144"/>
      <c r="C141" s="145"/>
      <c r="D141" s="146" t="s">
        <v>110</v>
      </c>
      <c r="E141" s="146"/>
      <c r="F141" s="146"/>
      <c r="G141" s="146"/>
      <c r="H141" s="146"/>
      <c r="I141" s="146"/>
      <c r="J141" s="146"/>
      <c r="K141" s="146"/>
      <c r="L141" s="146"/>
      <c r="M141" s="146"/>
      <c r="N141" s="497">
        <f>BK141</f>
        <v>0</v>
      </c>
      <c r="O141" s="494"/>
      <c r="P141" s="494"/>
      <c r="Q141" s="494"/>
      <c r="R141" s="147"/>
      <c r="T141" s="148"/>
      <c r="U141" s="145"/>
      <c r="V141" s="145"/>
      <c r="W141" s="149">
        <f>W142+W152+W157+W176+W183+W193+W206+W212</f>
        <v>0</v>
      </c>
      <c r="X141" s="145"/>
      <c r="Y141" s="149">
        <f>Y142+Y152+Y157+Y176+Y183+Y193+Y206+Y212</f>
        <v>39.26256513999999</v>
      </c>
      <c r="Z141" s="145"/>
      <c r="AA141" s="150">
        <f>AA142+AA152+AA157+AA176+AA183+AA193+AA206+AA212</f>
        <v>6.52251</v>
      </c>
      <c r="AR141" s="151" t="s">
        <v>85</v>
      </c>
      <c r="AT141" s="152" t="s">
        <v>77</v>
      </c>
      <c r="AU141" s="152" t="s">
        <v>78</v>
      </c>
      <c r="AY141" s="151" t="s">
        <v>158</v>
      </c>
      <c r="BK141" s="153">
        <f>BK142+BK152+BK157+BK176+BK183+BK193+BK206+BK212</f>
        <v>0</v>
      </c>
    </row>
    <row r="142" spans="2:63" s="9" customFormat="1" ht="19.9" customHeight="1">
      <c r="B142" s="144"/>
      <c r="C142" s="145"/>
      <c r="D142" s="154" t="s">
        <v>111</v>
      </c>
      <c r="E142" s="154"/>
      <c r="F142" s="154"/>
      <c r="G142" s="154"/>
      <c r="H142" s="154"/>
      <c r="I142" s="154"/>
      <c r="J142" s="154"/>
      <c r="K142" s="154"/>
      <c r="L142" s="154"/>
      <c r="M142" s="154"/>
      <c r="N142" s="521">
        <f>BK142</f>
        <v>0</v>
      </c>
      <c r="O142" s="522"/>
      <c r="P142" s="522"/>
      <c r="Q142" s="522"/>
      <c r="R142" s="147"/>
      <c r="T142" s="148"/>
      <c r="U142" s="145"/>
      <c r="V142" s="145"/>
      <c r="W142" s="149">
        <f>SUM(W143:W151)</f>
        <v>0</v>
      </c>
      <c r="X142" s="145"/>
      <c r="Y142" s="149">
        <f>SUM(Y143:Y151)</f>
        <v>0</v>
      </c>
      <c r="Z142" s="145"/>
      <c r="AA142" s="150">
        <f>SUM(AA143:AA151)</f>
        <v>0.48300000000000004</v>
      </c>
      <c r="AR142" s="151" t="s">
        <v>85</v>
      </c>
      <c r="AT142" s="152" t="s">
        <v>77</v>
      </c>
      <c r="AU142" s="152" t="s">
        <v>85</v>
      </c>
      <c r="AY142" s="151" t="s">
        <v>158</v>
      </c>
      <c r="BK142" s="153">
        <f>SUM(BK143:BK151)</f>
        <v>0</v>
      </c>
    </row>
    <row r="143" spans="2:65" s="1" customFormat="1" ht="22.5" customHeight="1">
      <c r="B143" s="126"/>
      <c r="C143" s="155" t="s">
        <v>85</v>
      </c>
      <c r="D143" s="155" t="s">
        <v>159</v>
      </c>
      <c r="E143" s="156" t="s">
        <v>160</v>
      </c>
      <c r="F143" s="504" t="s">
        <v>161</v>
      </c>
      <c r="G143" s="504"/>
      <c r="H143" s="504"/>
      <c r="I143" s="504"/>
      <c r="J143" s="157" t="s">
        <v>162</v>
      </c>
      <c r="K143" s="158">
        <v>2.1</v>
      </c>
      <c r="L143" s="505">
        <v>0</v>
      </c>
      <c r="M143" s="505"/>
      <c r="N143" s="506">
        <f aca="true" t="shared" si="5" ref="N143:N151">ROUND(L143*K143,2)</f>
        <v>0</v>
      </c>
      <c r="O143" s="506"/>
      <c r="P143" s="506"/>
      <c r="Q143" s="506"/>
      <c r="R143" s="129"/>
      <c r="T143" s="159" t="s">
        <v>5</v>
      </c>
      <c r="U143" s="43" t="s">
        <v>43</v>
      </c>
      <c r="V143" s="35"/>
      <c r="W143" s="160">
        <f aca="true" t="shared" si="6" ref="W143:W151">V143*K143</f>
        <v>0</v>
      </c>
      <c r="X143" s="160">
        <v>0</v>
      </c>
      <c r="Y143" s="160">
        <f aca="true" t="shared" si="7" ref="Y143:Y151">X143*K143</f>
        <v>0</v>
      </c>
      <c r="Z143" s="160">
        <v>0.23</v>
      </c>
      <c r="AA143" s="161">
        <f aca="true" t="shared" si="8" ref="AA143:AA151">Z143*K143</f>
        <v>0.48300000000000004</v>
      </c>
      <c r="AR143" s="17" t="s">
        <v>163</v>
      </c>
      <c r="AT143" s="17" t="s">
        <v>159</v>
      </c>
      <c r="AU143" s="17" t="s">
        <v>100</v>
      </c>
      <c r="AY143" s="17" t="s">
        <v>158</v>
      </c>
      <c r="BE143" s="100">
        <f aca="true" t="shared" si="9" ref="BE143:BE151">IF(U143="základní",N143,0)</f>
        <v>0</v>
      </c>
      <c r="BF143" s="100">
        <f aca="true" t="shared" si="10" ref="BF143:BF151">IF(U143="snížená",N143,0)</f>
        <v>0</v>
      </c>
      <c r="BG143" s="100">
        <f aca="true" t="shared" si="11" ref="BG143:BG151">IF(U143="zákl. přenesená",N143,0)</f>
        <v>0</v>
      </c>
      <c r="BH143" s="100">
        <f aca="true" t="shared" si="12" ref="BH143:BH151">IF(U143="sníž. přenesená",N143,0)</f>
        <v>0</v>
      </c>
      <c r="BI143" s="100">
        <f aca="true" t="shared" si="13" ref="BI143:BI151">IF(U143="nulová",N143,0)</f>
        <v>0</v>
      </c>
      <c r="BJ143" s="17" t="s">
        <v>85</v>
      </c>
      <c r="BK143" s="100">
        <f aca="true" t="shared" si="14" ref="BK143:BK151">ROUND(L143*K143,2)</f>
        <v>0</v>
      </c>
      <c r="BL143" s="17" t="s">
        <v>163</v>
      </c>
      <c r="BM143" s="17" t="s">
        <v>164</v>
      </c>
    </row>
    <row r="144" spans="2:65" s="1" customFormat="1" ht="31.5" customHeight="1">
      <c r="B144" s="126"/>
      <c r="C144" s="155" t="s">
        <v>100</v>
      </c>
      <c r="D144" s="155" t="s">
        <v>159</v>
      </c>
      <c r="E144" s="156" t="s">
        <v>165</v>
      </c>
      <c r="F144" s="504" t="s">
        <v>166</v>
      </c>
      <c r="G144" s="504"/>
      <c r="H144" s="504"/>
      <c r="I144" s="504"/>
      <c r="J144" s="157" t="s">
        <v>167</v>
      </c>
      <c r="K144" s="158">
        <v>8.114</v>
      </c>
      <c r="L144" s="505">
        <v>0</v>
      </c>
      <c r="M144" s="505"/>
      <c r="N144" s="506">
        <f t="shared" si="5"/>
        <v>0</v>
      </c>
      <c r="O144" s="506"/>
      <c r="P144" s="506"/>
      <c r="Q144" s="506"/>
      <c r="R144" s="129"/>
      <c r="T144" s="159" t="s">
        <v>5</v>
      </c>
      <c r="U144" s="43" t="s">
        <v>43</v>
      </c>
      <c r="V144" s="35"/>
      <c r="W144" s="160">
        <f t="shared" si="6"/>
        <v>0</v>
      </c>
      <c r="X144" s="160">
        <v>0</v>
      </c>
      <c r="Y144" s="160">
        <f t="shared" si="7"/>
        <v>0</v>
      </c>
      <c r="Z144" s="160">
        <v>0</v>
      </c>
      <c r="AA144" s="161">
        <f t="shared" si="8"/>
        <v>0</v>
      </c>
      <c r="AR144" s="17" t="s">
        <v>163</v>
      </c>
      <c r="AT144" s="17" t="s">
        <v>159</v>
      </c>
      <c r="AU144" s="17" t="s">
        <v>100</v>
      </c>
      <c r="AY144" s="17" t="s">
        <v>158</v>
      </c>
      <c r="BE144" s="100">
        <f t="shared" si="9"/>
        <v>0</v>
      </c>
      <c r="BF144" s="100">
        <f t="shared" si="10"/>
        <v>0</v>
      </c>
      <c r="BG144" s="100">
        <f t="shared" si="11"/>
        <v>0</v>
      </c>
      <c r="BH144" s="100">
        <f t="shared" si="12"/>
        <v>0</v>
      </c>
      <c r="BI144" s="100">
        <f t="shared" si="13"/>
        <v>0</v>
      </c>
      <c r="BJ144" s="17" t="s">
        <v>85</v>
      </c>
      <c r="BK144" s="100">
        <f t="shared" si="14"/>
        <v>0</v>
      </c>
      <c r="BL144" s="17" t="s">
        <v>163</v>
      </c>
      <c r="BM144" s="17" t="s">
        <v>168</v>
      </c>
    </row>
    <row r="145" spans="2:65" s="1" customFormat="1" ht="31.5" customHeight="1">
      <c r="B145" s="126"/>
      <c r="C145" s="155" t="s">
        <v>169</v>
      </c>
      <c r="D145" s="155" t="s">
        <v>159</v>
      </c>
      <c r="E145" s="156" t="s">
        <v>170</v>
      </c>
      <c r="F145" s="504" t="s">
        <v>171</v>
      </c>
      <c r="G145" s="504"/>
      <c r="H145" s="504"/>
      <c r="I145" s="504"/>
      <c r="J145" s="157" t="s">
        <v>167</v>
      </c>
      <c r="K145" s="158">
        <v>16.683</v>
      </c>
      <c r="L145" s="505">
        <v>0</v>
      </c>
      <c r="M145" s="505"/>
      <c r="N145" s="506">
        <f t="shared" si="5"/>
        <v>0</v>
      </c>
      <c r="O145" s="506"/>
      <c r="P145" s="506"/>
      <c r="Q145" s="506"/>
      <c r="R145" s="129"/>
      <c r="T145" s="159" t="s">
        <v>5</v>
      </c>
      <c r="U145" s="43" t="s">
        <v>43</v>
      </c>
      <c r="V145" s="35"/>
      <c r="W145" s="160">
        <f t="shared" si="6"/>
        <v>0</v>
      </c>
      <c r="X145" s="160">
        <v>0</v>
      </c>
      <c r="Y145" s="160">
        <f t="shared" si="7"/>
        <v>0</v>
      </c>
      <c r="Z145" s="160">
        <v>0</v>
      </c>
      <c r="AA145" s="161">
        <f t="shared" si="8"/>
        <v>0</v>
      </c>
      <c r="AR145" s="17" t="s">
        <v>163</v>
      </c>
      <c r="AT145" s="17" t="s">
        <v>159</v>
      </c>
      <c r="AU145" s="17" t="s">
        <v>100</v>
      </c>
      <c r="AY145" s="17" t="s">
        <v>158</v>
      </c>
      <c r="BE145" s="100">
        <f t="shared" si="9"/>
        <v>0</v>
      </c>
      <c r="BF145" s="100">
        <f t="shared" si="10"/>
        <v>0</v>
      </c>
      <c r="BG145" s="100">
        <f t="shared" si="11"/>
        <v>0</v>
      </c>
      <c r="BH145" s="100">
        <f t="shared" si="12"/>
        <v>0</v>
      </c>
      <c r="BI145" s="100">
        <f t="shared" si="13"/>
        <v>0</v>
      </c>
      <c r="BJ145" s="17" t="s">
        <v>85</v>
      </c>
      <c r="BK145" s="100">
        <f t="shared" si="14"/>
        <v>0</v>
      </c>
      <c r="BL145" s="17" t="s">
        <v>163</v>
      </c>
      <c r="BM145" s="17" t="s">
        <v>172</v>
      </c>
    </row>
    <row r="146" spans="2:65" s="1" customFormat="1" ht="31.5" customHeight="1">
      <c r="B146" s="126"/>
      <c r="C146" s="155" t="s">
        <v>163</v>
      </c>
      <c r="D146" s="155" t="s">
        <v>159</v>
      </c>
      <c r="E146" s="156" t="s">
        <v>173</v>
      </c>
      <c r="F146" s="504" t="s">
        <v>174</v>
      </c>
      <c r="G146" s="504"/>
      <c r="H146" s="504"/>
      <c r="I146" s="504"/>
      <c r="J146" s="157" t="s">
        <v>167</v>
      </c>
      <c r="K146" s="158">
        <v>16.683</v>
      </c>
      <c r="L146" s="505">
        <v>0</v>
      </c>
      <c r="M146" s="505"/>
      <c r="N146" s="506">
        <f t="shared" si="5"/>
        <v>0</v>
      </c>
      <c r="O146" s="506"/>
      <c r="P146" s="506"/>
      <c r="Q146" s="506"/>
      <c r="R146" s="129"/>
      <c r="T146" s="159" t="s">
        <v>5</v>
      </c>
      <c r="U146" s="43" t="s">
        <v>43</v>
      </c>
      <c r="V146" s="35"/>
      <c r="W146" s="160">
        <f t="shared" si="6"/>
        <v>0</v>
      </c>
      <c r="X146" s="160">
        <v>0</v>
      </c>
      <c r="Y146" s="160">
        <f t="shared" si="7"/>
        <v>0</v>
      </c>
      <c r="Z146" s="160">
        <v>0</v>
      </c>
      <c r="AA146" s="161">
        <f t="shared" si="8"/>
        <v>0</v>
      </c>
      <c r="AR146" s="17" t="s">
        <v>163</v>
      </c>
      <c r="AT146" s="17" t="s">
        <v>159</v>
      </c>
      <c r="AU146" s="17" t="s">
        <v>100</v>
      </c>
      <c r="AY146" s="17" t="s">
        <v>158</v>
      </c>
      <c r="BE146" s="100">
        <f t="shared" si="9"/>
        <v>0</v>
      </c>
      <c r="BF146" s="100">
        <f t="shared" si="10"/>
        <v>0</v>
      </c>
      <c r="BG146" s="100">
        <f t="shared" si="11"/>
        <v>0</v>
      </c>
      <c r="BH146" s="100">
        <f t="shared" si="12"/>
        <v>0</v>
      </c>
      <c r="BI146" s="100">
        <f t="shared" si="13"/>
        <v>0</v>
      </c>
      <c r="BJ146" s="17" t="s">
        <v>85</v>
      </c>
      <c r="BK146" s="100">
        <f t="shared" si="14"/>
        <v>0</v>
      </c>
      <c r="BL146" s="17" t="s">
        <v>163</v>
      </c>
      <c r="BM146" s="17" t="s">
        <v>175</v>
      </c>
    </row>
    <row r="147" spans="2:65" s="1" customFormat="1" ht="31.5" customHeight="1">
      <c r="B147" s="126"/>
      <c r="C147" s="155" t="s">
        <v>176</v>
      </c>
      <c r="D147" s="155" t="s">
        <v>159</v>
      </c>
      <c r="E147" s="156" t="s">
        <v>177</v>
      </c>
      <c r="F147" s="504" t="s">
        <v>178</v>
      </c>
      <c r="G147" s="504"/>
      <c r="H147" s="504"/>
      <c r="I147" s="504"/>
      <c r="J147" s="157" t="s">
        <v>167</v>
      </c>
      <c r="K147" s="158">
        <v>16.683</v>
      </c>
      <c r="L147" s="505">
        <v>0</v>
      </c>
      <c r="M147" s="505"/>
      <c r="N147" s="506">
        <f t="shared" si="5"/>
        <v>0</v>
      </c>
      <c r="O147" s="506"/>
      <c r="P147" s="506"/>
      <c r="Q147" s="506"/>
      <c r="R147" s="129"/>
      <c r="T147" s="159" t="s">
        <v>5</v>
      </c>
      <c r="U147" s="43" t="s">
        <v>43</v>
      </c>
      <c r="V147" s="35"/>
      <c r="W147" s="160">
        <f t="shared" si="6"/>
        <v>0</v>
      </c>
      <c r="X147" s="160">
        <v>0</v>
      </c>
      <c r="Y147" s="160">
        <f t="shared" si="7"/>
        <v>0</v>
      </c>
      <c r="Z147" s="160">
        <v>0</v>
      </c>
      <c r="AA147" s="161">
        <f t="shared" si="8"/>
        <v>0</v>
      </c>
      <c r="AR147" s="17" t="s">
        <v>163</v>
      </c>
      <c r="AT147" s="17" t="s">
        <v>159</v>
      </c>
      <c r="AU147" s="17" t="s">
        <v>100</v>
      </c>
      <c r="AY147" s="17" t="s">
        <v>158</v>
      </c>
      <c r="BE147" s="100">
        <f t="shared" si="9"/>
        <v>0</v>
      </c>
      <c r="BF147" s="100">
        <f t="shared" si="10"/>
        <v>0</v>
      </c>
      <c r="BG147" s="100">
        <f t="shared" si="11"/>
        <v>0</v>
      </c>
      <c r="BH147" s="100">
        <f t="shared" si="12"/>
        <v>0</v>
      </c>
      <c r="BI147" s="100">
        <f t="shared" si="13"/>
        <v>0</v>
      </c>
      <c r="BJ147" s="17" t="s">
        <v>85</v>
      </c>
      <c r="BK147" s="100">
        <f t="shared" si="14"/>
        <v>0</v>
      </c>
      <c r="BL147" s="17" t="s">
        <v>163</v>
      </c>
      <c r="BM147" s="17" t="s">
        <v>179</v>
      </c>
    </row>
    <row r="148" spans="2:65" s="1" customFormat="1" ht="31.5" customHeight="1">
      <c r="B148" s="126"/>
      <c r="C148" s="155" t="s">
        <v>180</v>
      </c>
      <c r="D148" s="155" t="s">
        <v>159</v>
      </c>
      <c r="E148" s="156" t="s">
        <v>181</v>
      </c>
      <c r="F148" s="504" t="s">
        <v>182</v>
      </c>
      <c r="G148" s="504"/>
      <c r="H148" s="504"/>
      <c r="I148" s="504"/>
      <c r="J148" s="157" t="s">
        <v>167</v>
      </c>
      <c r="K148" s="158">
        <v>16.683</v>
      </c>
      <c r="L148" s="505">
        <v>0</v>
      </c>
      <c r="M148" s="505"/>
      <c r="N148" s="506">
        <f t="shared" si="5"/>
        <v>0</v>
      </c>
      <c r="O148" s="506"/>
      <c r="P148" s="506"/>
      <c r="Q148" s="506"/>
      <c r="R148" s="129"/>
      <c r="T148" s="159" t="s">
        <v>5</v>
      </c>
      <c r="U148" s="43" t="s">
        <v>43</v>
      </c>
      <c r="V148" s="35"/>
      <c r="W148" s="160">
        <f t="shared" si="6"/>
        <v>0</v>
      </c>
      <c r="X148" s="160">
        <v>0</v>
      </c>
      <c r="Y148" s="160">
        <f t="shared" si="7"/>
        <v>0</v>
      </c>
      <c r="Z148" s="160">
        <v>0</v>
      </c>
      <c r="AA148" s="161">
        <f t="shared" si="8"/>
        <v>0</v>
      </c>
      <c r="AR148" s="17" t="s">
        <v>163</v>
      </c>
      <c r="AT148" s="17" t="s">
        <v>159</v>
      </c>
      <c r="AU148" s="17" t="s">
        <v>100</v>
      </c>
      <c r="AY148" s="17" t="s">
        <v>158</v>
      </c>
      <c r="BE148" s="100">
        <f t="shared" si="9"/>
        <v>0</v>
      </c>
      <c r="BF148" s="100">
        <f t="shared" si="10"/>
        <v>0</v>
      </c>
      <c r="BG148" s="100">
        <f t="shared" si="11"/>
        <v>0</v>
      </c>
      <c r="BH148" s="100">
        <f t="shared" si="12"/>
        <v>0</v>
      </c>
      <c r="BI148" s="100">
        <f t="shared" si="13"/>
        <v>0</v>
      </c>
      <c r="BJ148" s="17" t="s">
        <v>85</v>
      </c>
      <c r="BK148" s="100">
        <f t="shared" si="14"/>
        <v>0</v>
      </c>
      <c r="BL148" s="17" t="s">
        <v>163</v>
      </c>
      <c r="BM148" s="17" t="s">
        <v>183</v>
      </c>
    </row>
    <row r="149" spans="2:65" s="1" customFormat="1" ht="22.5" customHeight="1">
      <c r="B149" s="126"/>
      <c r="C149" s="155" t="s">
        <v>184</v>
      </c>
      <c r="D149" s="155" t="s">
        <v>159</v>
      </c>
      <c r="E149" s="156" t="s">
        <v>185</v>
      </c>
      <c r="F149" s="504" t="s">
        <v>186</v>
      </c>
      <c r="G149" s="504"/>
      <c r="H149" s="504"/>
      <c r="I149" s="504"/>
      <c r="J149" s="157" t="s">
        <v>167</v>
      </c>
      <c r="K149" s="158">
        <v>16.683</v>
      </c>
      <c r="L149" s="507">
        <v>0</v>
      </c>
      <c r="M149" s="507"/>
      <c r="N149" s="506">
        <f t="shared" si="5"/>
        <v>0</v>
      </c>
      <c r="O149" s="506"/>
      <c r="P149" s="506"/>
      <c r="Q149" s="506"/>
      <c r="R149" s="129"/>
      <c r="T149" s="159" t="s">
        <v>5</v>
      </c>
      <c r="U149" s="43" t="s">
        <v>43</v>
      </c>
      <c r="V149" s="35"/>
      <c r="W149" s="160">
        <f t="shared" si="6"/>
        <v>0</v>
      </c>
      <c r="X149" s="160">
        <v>0</v>
      </c>
      <c r="Y149" s="160">
        <f t="shared" si="7"/>
        <v>0</v>
      </c>
      <c r="Z149" s="160">
        <v>0</v>
      </c>
      <c r="AA149" s="161">
        <f t="shared" si="8"/>
        <v>0</v>
      </c>
      <c r="AR149" s="17" t="s">
        <v>163</v>
      </c>
      <c r="AT149" s="17" t="s">
        <v>159</v>
      </c>
      <c r="AU149" s="17" t="s">
        <v>100</v>
      </c>
      <c r="AY149" s="17" t="s">
        <v>158</v>
      </c>
      <c r="BE149" s="100">
        <f t="shared" si="9"/>
        <v>0</v>
      </c>
      <c r="BF149" s="100">
        <f t="shared" si="10"/>
        <v>0</v>
      </c>
      <c r="BG149" s="100">
        <f t="shared" si="11"/>
        <v>0</v>
      </c>
      <c r="BH149" s="100">
        <f t="shared" si="12"/>
        <v>0</v>
      </c>
      <c r="BI149" s="100">
        <f t="shared" si="13"/>
        <v>0</v>
      </c>
      <c r="BJ149" s="17" t="s">
        <v>85</v>
      </c>
      <c r="BK149" s="100">
        <f t="shared" si="14"/>
        <v>0</v>
      </c>
      <c r="BL149" s="17" t="s">
        <v>163</v>
      </c>
      <c r="BM149" s="17" t="s">
        <v>187</v>
      </c>
    </row>
    <row r="150" spans="2:65" s="1" customFormat="1" ht="22.5" customHeight="1">
      <c r="B150" s="126"/>
      <c r="C150" s="155" t="s">
        <v>188</v>
      </c>
      <c r="D150" s="155" t="s">
        <v>159</v>
      </c>
      <c r="E150" s="156" t="s">
        <v>189</v>
      </c>
      <c r="F150" s="504" t="s">
        <v>190</v>
      </c>
      <c r="G150" s="504"/>
      <c r="H150" s="504"/>
      <c r="I150" s="504"/>
      <c r="J150" s="157" t="s">
        <v>167</v>
      </c>
      <c r="K150" s="158">
        <v>16.683</v>
      </c>
      <c r="L150" s="505">
        <v>0</v>
      </c>
      <c r="M150" s="505"/>
      <c r="N150" s="506">
        <f t="shared" si="5"/>
        <v>0</v>
      </c>
      <c r="O150" s="506"/>
      <c r="P150" s="506"/>
      <c r="Q150" s="506"/>
      <c r="R150" s="129"/>
      <c r="T150" s="159" t="s">
        <v>5</v>
      </c>
      <c r="U150" s="43" t="s">
        <v>43</v>
      </c>
      <c r="V150" s="35"/>
      <c r="W150" s="160">
        <f t="shared" si="6"/>
        <v>0</v>
      </c>
      <c r="X150" s="160">
        <v>0</v>
      </c>
      <c r="Y150" s="160">
        <f t="shared" si="7"/>
        <v>0</v>
      </c>
      <c r="Z150" s="160">
        <v>0</v>
      </c>
      <c r="AA150" s="161">
        <f t="shared" si="8"/>
        <v>0</v>
      </c>
      <c r="AR150" s="17" t="s">
        <v>163</v>
      </c>
      <c r="AT150" s="17" t="s">
        <v>159</v>
      </c>
      <c r="AU150" s="17" t="s">
        <v>100</v>
      </c>
      <c r="AY150" s="17" t="s">
        <v>158</v>
      </c>
      <c r="BE150" s="100">
        <f t="shared" si="9"/>
        <v>0</v>
      </c>
      <c r="BF150" s="100">
        <f t="shared" si="10"/>
        <v>0</v>
      </c>
      <c r="BG150" s="100">
        <f t="shared" si="11"/>
        <v>0</v>
      </c>
      <c r="BH150" s="100">
        <f t="shared" si="12"/>
        <v>0</v>
      </c>
      <c r="BI150" s="100">
        <f t="shared" si="13"/>
        <v>0</v>
      </c>
      <c r="BJ150" s="17" t="s">
        <v>85</v>
      </c>
      <c r="BK150" s="100">
        <f t="shared" si="14"/>
        <v>0</v>
      </c>
      <c r="BL150" s="17" t="s">
        <v>163</v>
      </c>
      <c r="BM150" s="17" t="s">
        <v>191</v>
      </c>
    </row>
    <row r="151" spans="2:65" s="1" customFormat="1" ht="31.5" customHeight="1">
      <c r="B151" s="126"/>
      <c r="C151" s="155" t="s">
        <v>192</v>
      </c>
      <c r="D151" s="155" t="s">
        <v>159</v>
      </c>
      <c r="E151" s="156" t="s">
        <v>193</v>
      </c>
      <c r="F151" s="504" t="s">
        <v>194</v>
      </c>
      <c r="G151" s="504"/>
      <c r="H151" s="504"/>
      <c r="I151" s="504"/>
      <c r="J151" s="157" t="s">
        <v>195</v>
      </c>
      <c r="K151" s="158">
        <v>26.693</v>
      </c>
      <c r="L151" s="505">
        <v>0</v>
      </c>
      <c r="M151" s="505"/>
      <c r="N151" s="506">
        <f t="shared" si="5"/>
        <v>0</v>
      </c>
      <c r="O151" s="506"/>
      <c r="P151" s="506"/>
      <c r="Q151" s="506"/>
      <c r="R151" s="129"/>
      <c r="T151" s="159" t="s">
        <v>5</v>
      </c>
      <c r="U151" s="43" t="s">
        <v>43</v>
      </c>
      <c r="V151" s="35"/>
      <c r="W151" s="160">
        <f t="shared" si="6"/>
        <v>0</v>
      </c>
      <c r="X151" s="160">
        <v>0</v>
      </c>
      <c r="Y151" s="160">
        <f t="shared" si="7"/>
        <v>0</v>
      </c>
      <c r="Z151" s="160">
        <v>0</v>
      </c>
      <c r="AA151" s="161">
        <f t="shared" si="8"/>
        <v>0</v>
      </c>
      <c r="AR151" s="17" t="s">
        <v>163</v>
      </c>
      <c r="AT151" s="17" t="s">
        <v>159</v>
      </c>
      <c r="AU151" s="17" t="s">
        <v>100</v>
      </c>
      <c r="AY151" s="17" t="s">
        <v>158</v>
      </c>
      <c r="BE151" s="100">
        <f t="shared" si="9"/>
        <v>0</v>
      </c>
      <c r="BF151" s="100">
        <f t="shared" si="10"/>
        <v>0</v>
      </c>
      <c r="BG151" s="100">
        <f t="shared" si="11"/>
        <v>0</v>
      </c>
      <c r="BH151" s="100">
        <f t="shared" si="12"/>
        <v>0</v>
      </c>
      <c r="BI151" s="100">
        <f t="shared" si="13"/>
        <v>0</v>
      </c>
      <c r="BJ151" s="17" t="s">
        <v>85</v>
      </c>
      <c r="BK151" s="100">
        <f t="shared" si="14"/>
        <v>0</v>
      </c>
      <c r="BL151" s="17" t="s">
        <v>163</v>
      </c>
      <c r="BM151" s="17" t="s">
        <v>196</v>
      </c>
    </row>
    <row r="152" spans="2:63" s="9" customFormat="1" ht="29.9" customHeight="1">
      <c r="B152" s="144"/>
      <c r="C152" s="145"/>
      <c r="D152" s="154" t="s">
        <v>112</v>
      </c>
      <c r="E152" s="154"/>
      <c r="F152" s="154"/>
      <c r="G152" s="154"/>
      <c r="H152" s="154"/>
      <c r="I152" s="154"/>
      <c r="J152" s="154"/>
      <c r="K152" s="154"/>
      <c r="L152" s="154"/>
      <c r="M152" s="154"/>
      <c r="N152" s="512">
        <f>BK152</f>
        <v>0</v>
      </c>
      <c r="O152" s="513"/>
      <c r="P152" s="513"/>
      <c r="Q152" s="513"/>
      <c r="R152" s="147"/>
      <c r="T152" s="148"/>
      <c r="U152" s="145"/>
      <c r="V152" s="145"/>
      <c r="W152" s="149">
        <f>SUM(W153:W156)</f>
        <v>0</v>
      </c>
      <c r="X152" s="145"/>
      <c r="Y152" s="149">
        <f>SUM(Y153:Y156)</f>
        <v>19.8216859</v>
      </c>
      <c r="Z152" s="145"/>
      <c r="AA152" s="150">
        <f>SUM(AA153:AA156)</f>
        <v>0</v>
      </c>
      <c r="AR152" s="151" t="s">
        <v>85</v>
      </c>
      <c r="AT152" s="152" t="s">
        <v>77</v>
      </c>
      <c r="AU152" s="152" t="s">
        <v>85</v>
      </c>
      <c r="AY152" s="151" t="s">
        <v>158</v>
      </c>
      <c r="BK152" s="153">
        <f>SUM(BK153:BK156)</f>
        <v>0</v>
      </c>
    </row>
    <row r="153" spans="2:65" s="1" customFormat="1" ht="31.5" customHeight="1">
      <c r="B153" s="126"/>
      <c r="C153" s="155" t="s">
        <v>197</v>
      </c>
      <c r="D153" s="155" t="s">
        <v>159</v>
      </c>
      <c r="E153" s="156" t="s">
        <v>198</v>
      </c>
      <c r="F153" s="504" t="s">
        <v>199</v>
      </c>
      <c r="G153" s="504"/>
      <c r="H153" s="504"/>
      <c r="I153" s="504"/>
      <c r="J153" s="157" t="s">
        <v>167</v>
      </c>
      <c r="K153" s="158">
        <v>0.752</v>
      </c>
      <c r="L153" s="505">
        <v>0</v>
      </c>
      <c r="M153" s="505"/>
      <c r="N153" s="506">
        <f>ROUND(L153*K153,2)</f>
        <v>0</v>
      </c>
      <c r="O153" s="506"/>
      <c r="P153" s="506"/>
      <c r="Q153" s="506"/>
      <c r="R153" s="129"/>
      <c r="T153" s="159" t="s">
        <v>5</v>
      </c>
      <c r="U153" s="43" t="s">
        <v>43</v>
      </c>
      <c r="V153" s="35"/>
      <c r="W153" s="160">
        <f>V153*K153</f>
        <v>0</v>
      </c>
      <c r="X153" s="160">
        <v>2.16</v>
      </c>
      <c r="Y153" s="160">
        <f>X153*K153</f>
        <v>1.6243200000000002</v>
      </c>
      <c r="Z153" s="160">
        <v>0</v>
      </c>
      <c r="AA153" s="161">
        <f>Z153*K153</f>
        <v>0</v>
      </c>
      <c r="AR153" s="17" t="s">
        <v>163</v>
      </c>
      <c r="AT153" s="17" t="s">
        <v>159</v>
      </c>
      <c r="AU153" s="17" t="s">
        <v>100</v>
      </c>
      <c r="AY153" s="17" t="s">
        <v>158</v>
      </c>
      <c r="BE153" s="100">
        <f>IF(U153="základní",N153,0)</f>
        <v>0</v>
      </c>
      <c r="BF153" s="100">
        <f>IF(U153="snížená",N153,0)</f>
        <v>0</v>
      </c>
      <c r="BG153" s="100">
        <f>IF(U153="zákl. přenesená",N153,0)</f>
        <v>0</v>
      </c>
      <c r="BH153" s="100">
        <f>IF(U153="sníž. přenesená",N153,0)</f>
        <v>0</v>
      </c>
      <c r="BI153" s="100">
        <f>IF(U153="nulová",N153,0)</f>
        <v>0</v>
      </c>
      <c r="BJ153" s="17" t="s">
        <v>85</v>
      </c>
      <c r="BK153" s="100">
        <f>ROUND(L153*K153,2)</f>
        <v>0</v>
      </c>
      <c r="BL153" s="17" t="s">
        <v>163</v>
      </c>
      <c r="BM153" s="17" t="s">
        <v>200</v>
      </c>
    </row>
    <row r="154" spans="2:65" s="1" customFormat="1" ht="22.5" customHeight="1">
      <c r="B154" s="126"/>
      <c r="C154" s="155" t="s">
        <v>201</v>
      </c>
      <c r="D154" s="155" t="s">
        <v>159</v>
      </c>
      <c r="E154" s="156" t="s">
        <v>202</v>
      </c>
      <c r="F154" s="504" t="s">
        <v>203</v>
      </c>
      <c r="G154" s="504"/>
      <c r="H154" s="504"/>
      <c r="I154" s="504"/>
      <c r="J154" s="157" t="s">
        <v>167</v>
      </c>
      <c r="K154" s="158">
        <v>8.059</v>
      </c>
      <c r="L154" s="505">
        <v>0</v>
      </c>
      <c r="M154" s="505"/>
      <c r="N154" s="506">
        <f>ROUND(L154*K154,2)</f>
        <v>0</v>
      </c>
      <c r="O154" s="506"/>
      <c r="P154" s="506"/>
      <c r="Q154" s="506"/>
      <c r="R154" s="129"/>
      <c r="T154" s="159" t="s">
        <v>5</v>
      </c>
      <c r="U154" s="43" t="s">
        <v>43</v>
      </c>
      <c r="V154" s="35"/>
      <c r="W154" s="160">
        <f>V154*K154</f>
        <v>0</v>
      </c>
      <c r="X154" s="160">
        <v>2.25634</v>
      </c>
      <c r="Y154" s="160">
        <f>X154*K154</f>
        <v>18.18384406</v>
      </c>
      <c r="Z154" s="160">
        <v>0</v>
      </c>
      <c r="AA154" s="161">
        <f>Z154*K154</f>
        <v>0</v>
      </c>
      <c r="AR154" s="17" t="s">
        <v>163</v>
      </c>
      <c r="AT154" s="17" t="s">
        <v>159</v>
      </c>
      <c r="AU154" s="17" t="s">
        <v>100</v>
      </c>
      <c r="AY154" s="17" t="s">
        <v>158</v>
      </c>
      <c r="BE154" s="100">
        <f>IF(U154="základní",N154,0)</f>
        <v>0</v>
      </c>
      <c r="BF154" s="100">
        <f>IF(U154="snížená",N154,0)</f>
        <v>0</v>
      </c>
      <c r="BG154" s="100">
        <f>IF(U154="zákl. přenesená",N154,0)</f>
        <v>0</v>
      </c>
      <c r="BH154" s="100">
        <f>IF(U154="sníž. přenesená",N154,0)</f>
        <v>0</v>
      </c>
      <c r="BI154" s="100">
        <f>IF(U154="nulová",N154,0)</f>
        <v>0</v>
      </c>
      <c r="BJ154" s="17" t="s">
        <v>85</v>
      </c>
      <c r="BK154" s="100">
        <f>ROUND(L154*K154,2)</f>
        <v>0</v>
      </c>
      <c r="BL154" s="17" t="s">
        <v>163</v>
      </c>
      <c r="BM154" s="17" t="s">
        <v>204</v>
      </c>
    </row>
    <row r="155" spans="2:65" s="1" customFormat="1" ht="22.5" customHeight="1">
      <c r="B155" s="126"/>
      <c r="C155" s="155" t="s">
        <v>205</v>
      </c>
      <c r="D155" s="155" t="s">
        <v>159</v>
      </c>
      <c r="E155" s="156" t="s">
        <v>206</v>
      </c>
      <c r="F155" s="504" t="s">
        <v>207</v>
      </c>
      <c r="G155" s="504"/>
      <c r="H155" s="504"/>
      <c r="I155" s="504"/>
      <c r="J155" s="157" t="s">
        <v>208</v>
      </c>
      <c r="K155" s="158">
        <v>13.128</v>
      </c>
      <c r="L155" s="505">
        <v>0</v>
      </c>
      <c r="M155" s="505"/>
      <c r="N155" s="506">
        <f>ROUND(L155*K155,2)</f>
        <v>0</v>
      </c>
      <c r="O155" s="506"/>
      <c r="P155" s="506"/>
      <c r="Q155" s="506"/>
      <c r="R155" s="129"/>
      <c r="T155" s="159" t="s">
        <v>5</v>
      </c>
      <c r="U155" s="43" t="s">
        <v>43</v>
      </c>
      <c r="V155" s="35"/>
      <c r="W155" s="160">
        <f>V155*K155</f>
        <v>0</v>
      </c>
      <c r="X155" s="160">
        <v>0.00103</v>
      </c>
      <c r="Y155" s="160">
        <f>X155*K155</f>
        <v>0.013521840000000002</v>
      </c>
      <c r="Z155" s="160">
        <v>0</v>
      </c>
      <c r="AA155" s="161">
        <f>Z155*K155</f>
        <v>0</v>
      </c>
      <c r="AR155" s="17" t="s">
        <v>163</v>
      </c>
      <c r="AT155" s="17" t="s">
        <v>159</v>
      </c>
      <c r="AU155" s="17" t="s">
        <v>100</v>
      </c>
      <c r="AY155" s="17" t="s">
        <v>158</v>
      </c>
      <c r="BE155" s="100">
        <f>IF(U155="základní",N155,0)</f>
        <v>0</v>
      </c>
      <c r="BF155" s="100">
        <f>IF(U155="snížená",N155,0)</f>
        <v>0</v>
      </c>
      <c r="BG155" s="100">
        <f>IF(U155="zákl. přenesená",N155,0)</f>
        <v>0</v>
      </c>
      <c r="BH155" s="100">
        <f>IF(U155="sníž. přenesená",N155,0)</f>
        <v>0</v>
      </c>
      <c r="BI155" s="100">
        <f>IF(U155="nulová",N155,0)</f>
        <v>0</v>
      </c>
      <c r="BJ155" s="17" t="s">
        <v>85</v>
      </c>
      <c r="BK155" s="100">
        <f>ROUND(L155*K155,2)</f>
        <v>0</v>
      </c>
      <c r="BL155" s="17" t="s">
        <v>163</v>
      </c>
      <c r="BM155" s="17" t="s">
        <v>209</v>
      </c>
    </row>
    <row r="156" spans="2:65" s="1" customFormat="1" ht="22.5" customHeight="1">
      <c r="B156" s="126"/>
      <c r="C156" s="155" t="s">
        <v>210</v>
      </c>
      <c r="D156" s="155" t="s">
        <v>159</v>
      </c>
      <c r="E156" s="156" t="s">
        <v>211</v>
      </c>
      <c r="F156" s="504" t="s">
        <v>212</v>
      </c>
      <c r="G156" s="504"/>
      <c r="H156" s="504"/>
      <c r="I156" s="504"/>
      <c r="J156" s="157" t="s">
        <v>208</v>
      </c>
      <c r="K156" s="158">
        <v>13.128</v>
      </c>
      <c r="L156" s="505">
        <v>0</v>
      </c>
      <c r="M156" s="505"/>
      <c r="N156" s="506">
        <f>ROUND(L156*K156,2)</f>
        <v>0</v>
      </c>
      <c r="O156" s="506"/>
      <c r="P156" s="506"/>
      <c r="Q156" s="506"/>
      <c r="R156" s="129"/>
      <c r="T156" s="159" t="s">
        <v>5</v>
      </c>
      <c r="U156" s="43" t="s">
        <v>43</v>
      </c>
      <c r="V156" s="35"/>
      <c r="W156" s="160">
        <f>V156*K156</f>
        <v>0</v>
      </c>
      <c r="X156" s="160">
        <v>0</v>
      </c>
      <c r="Y156" s="160">
        <f>X156*K156</f>
        <v>0</v>
      </c>
      <c r="Z156" s="160">
        <v>0</v>
      </c>
      <c r="AA156" s="161">
        <f>Z156*K156</f>
        <v>0</v>
      </c>
      <c r="AR156" s="17" t="s">
        <v>163</v>
      </c>
      <c r="AT156" s="17" t="s">
        <v>159</v>
      </c>
      <c r="AU156" s="17" t="s">
        <v>100</v>
      </c>
      <c r="AY156" s="17" t="s">
        <v>158</v>
      </c>
      <c r="BE156" s="100">
        <f>IF(U156="základní",N156,0)</f>
        <v>0</v>
      </c>
      <c r="BF156" s="100">
        <f>IF(U156="snížená",N156,0)</f>
        <v>0</v>
      </c>
      <c r="BG156" s="100">
        <f>IF(U156="zákl. přenesená",N156,0)</f>
        <v>0</v>
      </c>
      <c r="BH156" s="100">
        <f>IF(U156="sníž. přenesená",N156,0)</f>
        <v>0</v>
      </c>
      <c r="BI156" s="100">
        <f>IF(U156="nulová",N156,0)</f>
        <v>0</v>
      </c>
      <c r="BJ156" s="17" t="s">
        <v>85</v>
      </c>
      <c r="BK156" s="100">
        <f>ROUND(L156*K156,2)</f>
        <v>0</v>
      </c>
      <c r="BL156" s="17" t="s">
        <v>163</v>
      </c>
      <c r="BM156" s="17" t="s">
        <v>213</v>
      </c>
    </row>
    <row r="157" spans="2:63" s="9" customFormat="1" ht="29.9" customHeight="1">
      <c r="B157" s="144"/>
      <c r="C157" s="145"/>
      <c r="D157" s="154" t="s">
        <v>113</v>
      </c>
      <c r="E157" s="154"/>
      <c r="F157" s="154"/>
      <c r="G157" s="154"/>
      <c r="H157" s="154"/>
      <c r="I157" s="154"/>
      <c r="J157" s="154"/>
      <c r="K157" s="154"/>
      <c r="L157" s="154"/>
      <c r="M157" s="154"/>
      <c r="N157" s="512">
        <f>BK157</f>
        <v>0</v>
      </c>
      <c r="O157" s="513"/>
      <c r="P157" s="513"/>
      <c r="Q157" s="513"/>
      <c r="R157" s="147"/>
      <c r="T157" s="148"/>
      <c r="U157" s="145"/>
      <c r="V157" s="145"/>
      <c r="W157" s="149">
        <f>SUM(W158:W175)</f>
        <v>0</v>
      </c>
      <c r="X157" s="145"/>
      <c r="Y157" s="149">
        <f>SUM(Y158:Y175)</f>
        <v>4.58161017</v>
      </c>
      <c r="Z157" s="145"/>
      <c r="AA157" s="150">
        <f>SUM(AA158:AA175)</f>
        <v>0</v>
      </c>
      <c r="AR157" s="151" t="s">
        <v>85</v>
      </c>
      <c r="AT157" s="152" t="s">
        <v>77</v>
      </c>
      <c r="AU157" s="152" t="s">
        <v>85</v>
      </c>
      <c r="AY157" s="151" t="s">
        <v>158</v>
      </c>
      <c r="BK157" s="153">
        <f>SUM(BK158:BK175)</f>
        <v>0</v>
      </c>
    </row>
    <row r="158" spans="2:65" s="1" customFormat="1" ht="22.5" customHeight="1">
      <c r="B158" s="126"/>
      <c r="C158" s="155" t="s">
        <v>214</v>
      </c>
      <c r="D158" s="155" t="s">
        <v>159</v>
      </c>
      <c r="E158" s="156" t="s">
        <v>215</v>
      </c>
      <c r="F158" s="504" t="s">
        <v>216</v>
      </c>
      <c r="G158" s="504"/>
      <c r="H158" s="504"/>
      <c r="I158" s="504"/>
      <c r="J158" s="157" t="s">
        <v>217</v>
      </c>
      <c r="K158" s="158">
        <v>1</v>
      </c>
      <c r="L158" s="505">
        <v>0</v>
      </c>
      <c r="M158" s="505"/>
      <c r="N158" s="506">
        <f aca="true" t="shared" si="15" ref="N158:N175">ROUND(L158*K158,2)</f>
        <v>0</v>
      </c>
      <c r="O158" s="506"/>
      <c r="P158" s="506"/>
      <c r="Q158" s="506"/>
      <c r="R158" s="129"/>
      <c r="T158" s="159" t="s">
        <v>5</v>
      </c>
      <c r="U158" s="43" t="s">
        <v>43</v>
      </c>
      <c r="V158" s="35"/>
      <c r="W158" s="160">
        <f aca="true" t="shared" si="16" ref="W158:W175">V158*K158</f>
        <v>0</v>
      </c>
      <c r="X158" s="160">
        <v>0.02762</v>
      </c>
      <c r="Y158" s="160">
        <f aca="true" t="shared" si="17" ref="Y158:Y175">X158*K158</f>
        <v>0.02762</v>
      </c>
      <c r="Z158" s="160">
        <v>0</v>
      </c>
      <c r="AA158" s="161">
        <f aca="true" t="shared" si="18" ref="AA158:AA175">Z158*K158</f>
        <v>0</v>
      </c>
      <c r="AR158" s="17" t="s">
        <v>163</v>
      </c>
      <c r="AT158" s="17" t="s">
        <v>159</v>
      </c>
      <c r="AU158" s="17" t="s">
        <v>100</v>
      </c>
      <c r="AY158" s="17" t="s">
        <v>158</v>
      </c>
      <c r="BE158" s="100">
        <f aca="true" t="shared" si="19" ref="BE158:BE175">IF(U158="základní",N158,0)</f>
        <v>0</v>
      </c>
      <c r="BF158" s="100">
        <f aca="true" t="shared" si="20" ref="BF158:BF175">IF(U158="snížená",N158,0)</f>
        <v>0</v>
      </c>
      <c r="BG158" s="100">
        <f aca="true" t="shared" si="21" ref="BG158:BG175">IF(U158="zákl. přenesená",N158,0)</f>
        <v>0</v>
      </c>
      <c r="BH158" s="100">
        <f aca="true" t="shared" si="22" ref="BH158:BH175">IF(U158="sníž. přenesená",N158,0)</f>
        <v>0</v>
      </c>
      <c r="BI158" s="100">
        <f aca="true" t="shared" si="23" ref="BI158:BI175">IF(U158="nulová",N158,0)</f>
        <v>0</v>
      </c>
      <c r="BJ158" s="17" t="s">
        <v>85</v>
      </c>
      <c r="BK158" s="100">
        <f aca="true" t="shared" si="24" ref="BK158:BK175">ROUND(L158*K158,2)</f>
        <v>0</v>
      </c>
      <c r="BL158" s="17" t="s">
        <v>163</v>
      </c>
      <c r="BM158" s="17" t="s">
        <v>218</v>
      </c>
    </row>
    <row r="159" spans="2:65" s="1" customFormat="1" ht="31.5" customHeight="1">
      <c r="B159" s="126"/>
      <c r="C159" s="155" t="s">
        <v>11</v>
      </c>
      <c r="D159" s="155" t="s">
        <v>159</v>
      </c>
      <c r="E159" s="156" t="s">
        <v>219</v>
      </c>
      <c r="F159" s="504" t="s">
        <v>220</v>
      </c>
      <c r="G159" s="504"/>
      <c r="H159" s="504"/>
      <c r="I159" s="504"/>
      <c r="J159" s="157" t="s">
        <v>195</v>
      </c>
      <c r="K159" s="158">
        <v>0.011</v>
      </c>
      <c r="L159" s="505">
        <v>0</v>
      </c>
      <c r="M159" s="505"/>
      <c r="N159" s="506">
        <f t="shared" si="15"/>
        <v>0</v>
      </c>
      <c r="O159" s="506"/>
      <c r="P159" s="506"/>
      <c r="Q159" s="506"/>
      <c r="R159" s="129"/>
      <c r="T159" s="159" t="s">
        <v>5</v>
      </c>
      <c r="U159" s="43" t="s">
        <v>43</v>
      </c>
      <c r="V159" s="35"/>
      <c r="W159" s="160">
        <f t="shared" si="16"/>
        <v>0</v>
      </c>
      <c r="X159" s="160">
        <v>0.01954</v>
      </c>
      <c r="Y159" s="160">
        <f t="shared" si="17"/>
        <v>0.00021493999999999997</v>
      </c>
      <c r="Z159" s="160">
        <v>0</v>
      </c>
      <c r="AA159" s="161">
        <f t="shared" si="18"/>
        <v>0</v>
      </c>
      <c r="AR159" s="17" t="s">
        <v>163</v>
      </c>
      <c r="AT159" s="17" t="s">
        <v>159</v>
      </c>
      <c r="AU159" s="17" t="s">
        <v>100</v>
      </c>
      <c r="AY159" s="17" t="s">
        <v>158</v>
      </c>
      <c r="BE159" s="100">
        <f t="shared" si="19"/>
        <v>0</v>
      </c>
      <c r="BF159" s="100">
        <f t="shared" si="20"/>
        <v>0</v>
      </c>
      <c r="BG159" s="100">
        <f t="shared" si="21"/>
        <v>0</v>
      </c>
      <c r="BH159" s="100">
        <f t="shared" si="22"/>
        <v>0</v>
      </c>
      <c r="BI159" s="100">
        <f t="shared" si="23"/>
        <v>0</v>
      </c>
      <c r="BJ159" s="17" t="s">
        <v>85</v>
      </c>
      <c r="BK159" s="100">
        <f t="shared" si="24"/>
        <v>0</v>
      </c>
      <c r="BL159" s="17" t="s">
        <v>163</v>
      </c>
      <c r="BM159" s="17" t="s">
        <v>221</v>
      </c>
    </row>
    <row r="160" spans="2:65" s="1" customFormat="1" ht="31.5" customHeight="1">
      <c r="B160" s="126"/>
      <c r="C160" s="162" t="s">
        <v>222</v>
      </c>
      <c r="D160" s="162" t="s">
        <v>223</v>
      </c>
      <c r="E160" s="163" t="s">
        <v>224</v>
      </c>
      <c r="F160" s="508" t="s">
        <v>225</v>
      </c>
      <c r="G160" s="508"/>
      <c r="H160" s="508"/>
      <c r="I160" s="508"/>
      <c r="J160" s="164" t="s">
        <v>195</v>
      </c>
      <c r="K160" s="165">
        <v>0.011</v>
      </c>
      <c r="L160" s="509">
        <v>0</v>
      </c>
      <c r="M160" s="509"/>
      <c r="N160" s="510">
        <f t="shared" si="15"/>
        <v>0</v>
      </c>
      <c r="O160" s="506"/>
      <c r="P160" s="506"/>
      <c r="Q160" s="506"/>
      <c r="R160" s="129"/>
      <c r="T160" s="159" t="s">
        <v>5</v>
      </c>
      <c r="U160" s="43" t="s">
        <v>43</v>
      </c>
      <c r="V160" s="35"/>
      <c r="W160" s="160">
        <f t="shared" si="16"/>
        <v>0</v>
      </c>
      <c r="X160" s="160">
        <v>1</v>
      </c>
      <c r="Y160" s="160">
        <f t="shared" si="17"/>
        <v>0.011</v>
      </c>
      <c r="Z160" s="160">
        <v>0</v>
      </c>
      <c r="AA160" s="161">
        <f t="shared" si="18"/>
        <v>0</v>
      </c>
      <c r="AR160" s="17" t="s">
        <v>188</v>
      </c>
      <c r="AT160" s="17" t="s">
        <v>223</v>
      </c>
      <c r="AU160" s="17" t="s">
        <v>100</v>
      </c>
      <c r="AY160" s="17" t="s">
        <v>158</v>
      </c>
      <c r="BE160" s="100">
        <f t="shared" si="19"/>
        <v>0</v>
      </c>
      <c r="BF160" s="100">
        <f t="shared" si="20"/>
        <v>0</v>
      </c>
      <c r="BG160" s="100">
        <f t="shared" si="21"/>
        <v>0</v>
      </c>
      <c r="BH160" s="100">
        <f t="shared" si="22"/>
        <v>0</v>
      </c>
      <c r="BI160" s="100">
        <f t="shared" si="23"/>
        <v>0</v>
      </c>
      <c r="BJ160" s="17" t="s">
        <v>85</v>
      </c>
      <c r="BK160" s="100">
        <f t="shared" si="24"/>
        <v>0</v>
      </c>
      <c r="BL160" s="17" t="s">
        <v>163</v>
      </c>
      <c r="BM160" s="17" t="s">
        <v>226</v>
      </c>
    </row>
    <row r="161" spans="2:65" s="1" customFormat="1" ht="31.5" customHeight="1">
      <c r="B161" s="126"/>
      <c r="C161" s="155" t="s">
        <v>227</v>
      </c>
      <c r="D161" s="155" t="s">
        <v>159</v>
      </c>
      <c r="E161" s="156" t="s">
        <v>228</v>
      </c>
      <c r="F161" s="504" t="s">
        <v>229</v>
      </c>
      <c r="G161" s="504"/>
      <c r="H161" s="504"/>
      <c r="I161" s="504"/>
      <c r="J161" s="157" t="s">
        <v>195</v>
      </c>
      <c r="K161" s="158">
        <v>0.114</v>
      </c>
      <c r="L161" s="505">
        <v>0</v>
      </c>
      <c r="M161" s="505"/>
      <c r="N161" s="506">
        <f t="shared" si="15"/>
        <v>0</v>
      </c>
      <c r="O161" s="506"/>
      <c r="P161" s="506"/>
      <c r="Q161" s="506"/>
      <c r="R161" s="129"/>
      <c r="T161" s="159" t="s">
        <v>5</v>
      </c>
      <c r="U161" s="43" t="s">
        <v>43</v>
      </c>
      <c r="V161" s="35"/>
      <c r="W161" s="160">
        <f t="shared" si="16"/>
        <v>0</v>
      </c>
      <c r="X161" s="160">
        <v>0.01709</v>
      </c>
      <c r="Y161" s="160">
        <f t="shared" si="17"/>
        <v>0.0019482600000000003</v>
      </c>
      <c r="Z161" s="160">
        <v>0</v>
      </c>
      <c r="AA161" s="161">
        <f t="shared" si="18"/>
        <v>0</v>
      </c>
      <c r="AR161" s="17" t="s">
        <v>163</v>
      </c>
      <c r="AT161" s="17" t="s">
        <v>159</v>
      </c>
      <c r="AU161" s="17" t="s">
        <v>100</v>
      </c>
      <c r="AY161" s="17" t="s">
        <v>158</v>
      </c>
      <c r="BE161" s="100">
        <f t="shared" si="19"/>
        <v>0</v>
      </c>
      <c r="BF161" s="100">
        <f t="shared" si="20"/>
        <v>0</v>
      </c>
      <c r="BG161" s="100">
        <f t="shared" si="21"/>
        <v>0</v>
      </c>
      <c r="BH161" s="100">
        <f t="shared" si="22"/>
        <v>0</v>
      </c>
      <c r="BI161" s="100">
        <f t="shared" si="23"/>
        <v>0</v>
      </c>
      <c r="BJ161" s="17" t="s">
        <v>85</v>
      </c>
      <c r="BK161" s="100">
        <f t="shared" si="24"/>
        <v>0</v>
      </c>
      <c r="BL161" s="17" t="s">
        <v>163</v>
      </c>
      <c r="BM161" s="17" t="s">
        <v>230</v>
      </c>
    </row>
    <row r="162" spans="2:65" s="1" customFormat="1" ht="22.5" customHeight="1">
      <c r="B162" s="126"/>
      <c r="C162" s="162" t="s">
        <v>231</v>
      </c>
      <c r="D162" s="162" t="s">
        <v>223</v>
      </c>
      <c r="E162" s="163" t="s">
        <v>232</v>
      </c>
      <c r="F162" s="508" t="s">
        <v>233</v>
      </c>
      <c r="G162" s="508"/>
      <c r="H162" s="508"/>
      <c r="I162" s="508"/>
      <c r="J162" s="164" t="s">
        <v>195</v>
      </c>
      <c r="K162" s="165">
        <v>0.114</v>
      </c>
      <c r="L162" s="509">
        <v>0</v>
      </c>
      <c r="M162" s="509"/>
      <c r="N162" s="510">
        <f t="shared" si="15"/>
        <v>0</v>
      </c>
      <c r="O162" s="506"/>
      <c r="P162" s="506"/>
      <c r="Q162" s="506"/>
      <c r="R162" s="129"/>
      <c r="T162" s="159" t="s">
        <v>5</v>
      </c>
      <c r="U162" s="43" t="s">
        <v>43</v>
      </c>
      <c r="V162" s="35"/>
      <c r="W162" s="160">
        <f t="shared" si="16"/>
        <v>0</v>
      </c>
      <c r="X162" s="160">
        <v>1</v>
      </c>
      <c r="Y162" s="160">
        <f t="shared" si="17"/>
        <v>0.114</v>
      </c>
      <c r="Z162" s="160">
        <v>0</v>
      </c>
      <c r="AA162" s="161">
        <f t="shared" si="18"/>
        <v>0</v>
      </c>
      <c r="AR162" s="17" t="s">
        <v>188</v>
      </c>
      <c r="AT162" s="17" t="s">
        <v>223</v>
      </c>
      <c r="AU162" s="17" t="s">
        <v>100</v>
      </c>
      <c r="AY162" s="17" t="s">
        <v>158</v>
      </c>
      <c r="BE162" s="100">
        <f t="shared" si="19"/>
        <v>0</v>
      </c>
      <c r="BF162" s="100">
        <f t="shared" si="20"/>
        <v>0</v>
      </c>
      <c r="BG162" s="100">
        <f t="shared" si="21"/>
        <v>0</v>
      </c>
      <c r="BH162" s="100">
        <f t="shared" si="22"/>
        <v>0</v>
      </c>
      <c r="BI162" s="100">
        <f t="shared" si="23"/>
        <v>0</v>
      </c>
      <c r="BJ162" s="17" t="s">
        <v>85</v>
      </c>
      <c r="BK162" s="100">
        <f t="shared" si="24"/>
        <v>0</v>
      </c>
      <c r="BL162" s="17" t="s">
        <v>163</v>
      </c>
      <c r="BM162" s="17" t="s">
        <v>234</v>
      </c>
    </row>
    <row r="163" spans="2:65" s="1" customFormat="1" ht="31.5" customHeight="1">
      <c r="B163" s="126"/>
      <c r="C163" s="155" t="s">
        <v>235</v>
      </c>
      <c r="D163" s="155" t="s">
        <v>159</v>
      </c>
      <c r="E163" s="156" t="s">
        <v>236</v>
      </c>
      <c r="F163" s="504" t="s">
        <v>237</v>
      </c>
      <c r="G163" s="504"/>
      <c r="H163" s="504"/>
      <c r="I163" s="504"/>
      <c r="J163" s="157" t="s">
        <v>217</v>
      </c>
      <c r="K163" s="158">
        <v>8</v>
      </c>
      <c r="L163" s="505">
        <v>0</v>
      </c>
      <c r="M163" s="505"/>
      <c r="N163" s="506">
        <f t="shared" si="15"/>
        <v>0</v>
      </c>
      <c r="O163" s="506"/>
      <c r="P163" s="506"/>
      <c r="Q163" s="506"/>
      <c r="R163" s="129"/>
      <c r="T163" s="159" t="s">
        <v>5</v>
      </c>
      <c r="U163" s="43" t="s">
        <v>43</v>
      </c>
      <c r="V163" s="35"/>
      <c r="W163" s="160">
        <f t="shared" si="16"/>
        <v>0</v>
      </c>
      <c r="X163" s="160">
        <v>0.17489</v>
      </c>
      <c r="Y163" s="160">
        <f t="shared" si="17"/>
        <v>1.39912</v>
      </c>
      <c r="Z163" s="160">
        <v>0</v>
      </c>
      <c r="AA163" s="161">
        <f t="shared" si="18"/>
        <v>0</v>
      </c>
      <c r="AR163" s="17" t="s">
        <v>163</v>
      </c>
      <c r="AT163" s="17" t="s">
        <v>159</v>
      </c>
      <c r="AU163" s="17" t="s">
        <v>100</v>
      </c>
      <c r="AY163" s="17" t="s">
        <v>158</v>
      </c>
      <c r="BE163" s="100">
        <f t="shared" si="19"/>
        <v>0</v>
      </c>
      <c r="BF163" s="100">
        <f t="shared" si="20"/>
        <v>0</v>
      </c>
      <c r="BG163" s="100">
        <f t="shared" si="21"/>
        <v>0</v>
      </c>
      <c r="BH163" s="100">
        <f t="shared" si="22"/>
        <v>0</v>
      </c>
      <c r="BI163" s="100">
        <f t="shared" si="23"/>
        <v>0</v>
      </c>
      <c r="BJ163" s="17" t="s">
        <v>85</v>
      </c>
      <c r="BK163" s="100">
        <f t="shared" si="24"/>
        <v>0</v>
      </c>
      <c r="BL163" s="17" t="s">
        <v>163</v>
      </c>
      <c r="BM163" s="17" t="s">
        <v>238</v>
      </c>
    </row>
    <row r="164" spans="2:65" s="1" customFormat="1" ht="31.5" customHeight="1">
      <c r="B164" s="126"/>
      <c r="C164" s="162" t="s">
        <v>239</v>
      </c>
      <c r="D164" s="162" t="s">
        <v>223</v>
      </c>
      <c r="E164" s="163" t="s">
        <v>240</v>
      </c>
      <c r="F164" s="508" t="s">
        <v>241</v>
      </c>
      <c r="G164" s="508"/>
      <c r="H164" s="508"/>
      <c r="I164" s="508"/>
      <c r="J164" s="164" t="s">
        <v>217</v>
      </c>
      <c r="K164" s="165">
        <v>8</v>
      </c>
      <c r="L164" s="509">
        <v>0</v>
      </c>
      <c r="M164" s="509"/>
      <c r="N164" s="510">
        <f t="shared" si="15"/>
        <v>0</v>
      </c>
      <c r="O164" s="506"/>
      <c r="P164" s="506"/>
      <c r="Q164" s="506"/>
      <c r="R164" s="129"/>
      <c r="T164" s="159" t="s">
        <v>5</v>
      </c>
      <c r="U164" s="43" t="s">
        <v>43</v>
      </c>
      <c r="V164" s="35"/>
      <c r="W164" s="160">
        <f t="shared" si="16"/>
        <v>0</v>
      </c>
      <c r="X164" s="160">
        <v>0.004</v>
      </c>
      <c r="Y164" s="160">
        <f t="shared" si="17"/>
        <v>0.032</v>
      </c>
      <c r="Z164" s="160">
        <v>0</v>
      </c>
      <c r="AA164" s="161">
        <f t="shared" si="18"/>
        <v>0</v>
      </c>
      <c r="AR164" s="17" t="s">
        <v>188</v>
      </c>
      <c r="AT164" s="17" t="s">
        <v>223</v>
      </c>
      <c r="AU164" s="17" t="s">
        <v>100</v>
      </c>
      <c r="AY164" s="17" t="s">
        <v>158</v>
      </c>
      <c r="BE164" s="100">
        <f t="shared" si="19"/>
        <v>0</v>
      </c>
      <c r="BF164" s="100">
        <f t="shared" si="20"/>
        <v>0</v>
      </c>
      <c r="BG164" s="100">
        <f t="shared" si="21"/>
        <v>0</v>
      </c>
      <c r="BH164" s="100">
        <f t="shared" si="22"/>
        <v>0</v>
      </c>
      <c r="BI164" s="100">
        <f t="shared" si="23"/>
        <v>0</v>
      </c>
      <c r="BJ164" s="17" t="s">
        <v>85</v>
      </c>
      <c r="BK164" s="100">
        <f t="shared" si="24"/>
        <v>0</v>
      </c>
      <c r="BL164" s="17" t="s">
        <v>163</v>
      </c>
      <c r="BM164" s="17" t="s">
        <v>242</v>
      </c>
    </row>
    <row r="165" spans="2:65" s="1" customFormat="1" ht="31.5" customHeight="1">
      <c r="B165" s="126"/>
      <c r="C165" s="155" t="s">
        <v>10</v>
      </c>
      <c r="D165" s="155" t="s">
        <v>159</v>
      </c>
      <c r="E165" s="156" t="s">
        <v>243</v>
      </c>
      <c r="F165" s="504" t="s">
        <v>244</v>
      </c>
      <c r="G165" s="504"/>
      <c r="H165" s="504"/>
      <c r="I165" s="504"/>
      <c r="J165" s="157" t="s">
        <v>208</v>
      </c>
      <c r="K165" s="158">
        <v>4.425</v>
      </c>
      <c r="L165" s="505">
        <v>0</v>
      </c>
      <c r="M165" s="505"/>
      <c r="N165" s="506">
        <f t="shared" si="15"/>
        <v>0</v>
      </c>
      <c r="O165" s="506"/>
      <c r="P165" s="506"/>
      <c r="Q165" s="506"/>
      <c r="R165" s="129"/>
      <c r="T165" s="159" t="s">
        <v>5</v>
      </c>
      <c r="U165" s="43" t="s">
        <v>43</v>
      </c>
      <c r="V165" s="35"/>
      <c r="W165" s="160">
        <f t="shared" si="16"/>
        <v>0</v>
      </c>
      <c r="X165" s="160">
        <v>0.1434</v>
      </c>
      <c r="Y165" s="160">
        <f t="shared" si="17"/>
        <v>0.634545</v>
      </c>
      <c r="Z165" s="160">
        <v>0</v>
      </c>
      <c r="AA165" s="161">
        <f t="shared" si="18"/>
        <v>0</v>
      </c>
      <c r="AR165" s="17" t="s">
        <v>163</v>
      </c>
      <c r="AT165" s="17" t="s">
        <v>159</v>
      </c>
      <c r="AU165" s="17" t="s">
        <v>100</v>
      </c>
      <c r="AY165" s="17" t="s">
        <v>158</v>
      </c>
      <c r="BE165" s="100">
        <f t="shared" si="19"/>
        <v>0</v>
      </c>
      <c r="BF165" s="100">
        <f t="shared" si="20"/>
        <v>0</v>
      </c>
      <c r="BG165" s="100">
        <f t="shared" si="21"/>
        <v>0</v>
      </c>
      <c r="BH165" s="100">
        <f t="shared" si="22"/>
        <v>0</v>
      </c>
      <c r="BI165" s="100">
        <f t="shared" si="23"/>
        <v>0</v>
      </c>
      <c r="BJ165" s="17" t="s">
        <v>85</v>
      </c>
      <c r="BK165" s="100">
        <f t="shared" si="24"/>
        <v>0</v>
      </c>
      <c r="BL165" s="17" t="s">
        <v>163</v>
      </c>
      <c r="BM165" s="17" t="s">
        <v>245</v>
      </c>
    </row>
    <row r="166" spans="2:65" s="1" customFormat="1" ht="31.5" customHeight="1">
      <c r="B166" s="126"/>
      <c r="C166" s="155" t="s">
        <v>246</v>
      </c>
      <c r="D166" s="155" t="s">
        <v>159</v>
      </c>
      <c r="E166" s="156" t="s">
        <v>247</v>
      </c>
      <c r="F166" s="504" t="s">
        <v>248</v>
      </c>
      <c r="G166" s="504"/>
      <c r="H166" s="504"/>
      <c r="I166" s="504"/>
      <c r="J166" s="157" t="s">
        <v>208</v>
      </c>
      <c r="K166" s="158">
        <v>1.576</v>
      </c>
      <c r="L166" s="505">
        <v>0</v>
      </c>
      <c r="M166" s="505"/>
      <c r="N166" s="506">
        <f t="shared" si="15"/>
        <v>0</v>
      </c>
      <c r="O166" s="506"/>
      <c r="P166" s="506"/>
      <c r="Q166" s="506"/>
      <c r="R166" s="129"/>
      <c r="T166" s="159" t="s">
        <v>5</v>
      </c>
      <c r="U166" s="43" t="s">
        <v>43</v>
      </c>
      <c r="V166" s="35"/>
      <c r="W166" s="160">
        <f t="shared" si="16"/>
        <v>0</v>
      </c>
      <c r="X166" s="160">
        <v>0.1434</v>
      </c>
      <c r="Y166" s="160">
        <f t="shared" si="17"/>
        <v>0.22599840000000002</v>
      </c>
      <c r="Z166" s="160">
        <v>0</v>
      </c>
      <c r="AA166" s="161">
        <f t="shared" si="18"/>
        <v>0</v>
      </c>
      <c r="AR166" s="17" t="s">
        <v>163</v>
      </c>
      <c r="AT166" s="17" t="s">
        <v>159</v>
      </c>
      <c r="AU166" s="17" t="s">
        <v>100</v>
      </c>
      <c r="AY166" s="17" t="s">
        <v>158</v>
      </c>
      <c r="BE166" s="100">
        <f t="shared" si="19"/>
        <v>0</v>
      </c>
      <c r="BF166" s="100">
        <f t="shared" si="20"/>
        <v>0</v>
      </c>
      <c r="BG166" s="100">
        <f t="shared" si="21"/>
        <v>0</v>
      </c>
      <c r="BH166" s="100">
        <f t="shared" si="22"/>
        <v>0</v>
      </c>
      <c r="BI166" s="100">
        <f t="shared" si="23"/>
        <v>0</v>
      </c>
      <c r="BJ166" s="17" t="s">
        <v>85</v>
      </c>
      <c r="BK166" s="100">
        <f t="shared" si="24"/>
        <v>0</v>
      </c>
      <c r="BL166" s="17" t="s">
        <v>163</v>
      </c>
      <c r="BM166" s="17" t="s">
        <v>249</v>
      </c>
    </row>
    <row r="167" spans="2:65" s="1" customFormat="1" ht="31.5" customHeight="1">
      <c r="B167" s="126"/>
      <c r="C167" s="155" t="s">
        <v>250</v>
      </c>
      <c r="D167" s="155" t="s">
        <v>159</v>
      </c>
      <c r="E167" s="156" t="s">
        <v>251</v>
      </c>
      <c r="F167" s="504" t="s">
        <v>252</v>
      </c>
      <c r="G167" s="504"/>
      <c r="H167" s="504"/>
      <c r="I167" s="504"/>
      <c r="J167" s="157" t="s">
        <v>208</v>
      </c>
      <c r="K167" s="158">
        <v>2.565</v>
      </c>
      <c r="L167" s="505">
        <v>0</v>
      </c>
      <c r="M167" s="505"/>
      <c r="N167" s="506">
        <f t="shared" si="15"/>
        <v>0</v>
      </c>
      <c r="O167" s="506"/>
      <c r="P167" s="506"/>
      <c r="Q167" s="506"/>
      <c r="R167" s="129"/>
      <c r="T167" s="159" t="s">
        <v>5</v>
      </c>
      <c r="U167" s="43" t="s">
        <v>43</v>
      </c>
      <c r="V167" s="35"/>
      <c r="W167" s="160">
        <f t="shared" si="16"/>
        <v>0</v>
      </c>
      <c r="X167" s="160">
        <v>0.30313</v>
      </c>
      <c r="Y167" s="160">
        <f t="shared" si="17"/>
        <v>0.77752845</v>
      </c>
      <c r="Z167" s="160">
        <v>0</v>
      </c>
      <c r="AA167" s="161">
        <f t="shared" si="18"/>
        <v>0</v>
      </c>
      <c r="AR167" s="17" t="s">
        <v>163</v>
      </c>
      <c r="AT167" s="17" t="s">
        <v>159</v>
      </c>
      <c r="AU167" s="17" t="s">
        <v>100</v>
      </c>
      <c r="AY167" s="17" t="s">
        <v>158</v>
      </c>
      <c r="BE167" s="100">
        <f t="shared" si="19"/>
        <v>0</v>
      </c>
      <c r="BF167" s="100">
        <f t="shared" si="20"/>
        <v>0</v>
      </c>
      <c r="BG167" s="100">
        <f t="shared" si="21"/>
        <v>0</v>
      </c>
      <c r="BH167" s="100">
        <f t="shared" si="22"/>
        <v>0</v>
      </c>
      <c r="BI167" s="100">
        <f t="shared" si="23"/>
        <v>0</v>
      </c>
      <c r="BJ167" s="17" t="s">
        <v>85</v>
      </c>
      <c r="BK167" s="100">
        <f t="shared" si="24"/>
        <v>0</v>
      </c>
      <c r="BL167" s="17" t="s">
        <v>163</v>
      </c>
      <c r="BM167" s="17" t="s">
        <v>253</v>
      </c>
    </row>
    <row r="168" spans="2:65" s="1" customFormat="1" ht="31.5" customHeight="1">
      <c r="B168" s="126"/>
      <c r="C168" s="155" t="s">
        <v>254</v>
      </c>
      <c r="D168" s="155" t="s">
        <v>159</v>
      </c>
      <c r="E168" s="156" t="s">
        <v>255</v>
      </c>
      <c r="F168" s="504" t="s">
        <v>256</v>
      </c>
      <c r="G168" s="504"/>
      <c r="H168" s="504"/>
      <c r="I168" s="504"/>
      <c r="J168" s="157" t="s">
        <v>208</v>
      </c>
      <c r="K168" s="158">
        <v>3.784</v>
      </c>
      <c r="L168" s="505">
        <v>0</v>
      </c>
      <c r="M168" s="505"/>
      <c r="N168" s="506">
        <f t="shared" si="15"/>
        <v>0</v>
      </c>
      <c r="O168" s="506"/>
      <c r="P168" s="506"/>
      <c r="Q168" s="506"/>
      <c r="R168" s="129"/>
      <c r="T168" s="159" t="s">
        <v>5</v>
      </c>
      <c r="U168" s="43" t="s">
        <v>43</v>
      </c>
      <c r="V168" s="35"/>
      <c r="W168" s="160">
        <f t="shared" si="16"/>
        <v>0</v>
      </c>
      <c r="X168" s="160">
        <v>0.10031</v>
      </c>
      <c r="Y168" s="160">
        <f t="shared" si="17"/>
        <v>0.37957304</v>
      </c>
      <c r="Z168" s="160">
        <v>0</v>
      </c>
      <c r="AA168" s="161">
        <f t="shared" si="18"/>
        <v>0</v>
      </c>
      <c r="AR168" s="17" t="s">
        <v>163</v>
      </c>
      <c r="AT168" s="17" t="s">
        <v>159</v>
      </c>
      <c r="AU168" s="17" t="s">
        <v>100</v>
      </c>
      <c r="AY168" s="17" t="s">
        <v>158</v>
      </c>
      <c r="BE168" s="100">
        <f t="shared" si="19"/>
        <v>0</v>
      </c>
      <c r="BF168" s="100">
        <f t="shared" si="20"/>
        <v>0</v>
      </c>
      <c r="BG168" s="100">
        <f t="shared" si="21"/>
        <v>0</v>
      </c>
      <c r="BH168" s="100">
        <f t="shared" si="22"/>
        <v>0</v>
      </c>
      <c r="BI168" s="100">
        <f t="shared" si="23"/>
        <v>0</v>
      </c>
      <c r="BJ168" s="17" t="s">
        <v>85</v>
      </c>
      <c r="BK168" s="100">
        <f t="shared" si="24"/>
        <v>0</v>
      </c>
      <c r="BL168" s="17" t="s">
        <v>163</v>
      </c>
      <c r="BM168" s="17" t="s">
        <v>257</v>
      </c>
    </row>
    <row r="169" spans="2:65" s="1" customFormat="1" ht="31.5" customHeight="1">
      <c r="B169" s="126"/>
      <c r="C169" s="155" t="s">
        <v>258</v>
      </c>
      <c r="D169" s="155" t="s">
        <v>159</v>
      </c>
      <c r="E169" s="156" t="s">
        <v>259</v>
      </c>
      <c r="F169" s="504" t="s">
        <v>260</v>
      </c>
      <c r="G169" s="504"/>
      <c r="H169" s="504"/>
      <c r="I169" s="504"/>
      <c r="J169" s="157" t="s">
        <v>208</v>
      </c>
      <c r="K169" s="158">
        <v>0.856</v>
      </c>
      <c r="L169" s="505">
        <v>0</v>
      </c>
      <c r="M169" s="505"/>
      <c r="N169" s="506">
        <f t="shared" si="15"/>
        <v>0</v>
      </c>
      <c r="O169" s="506"/>
      <c r="P169" s="506"/>
      <c r="Q169" s="506"/>
      <c r="R169" s="129"/>
      <c r="T169" s="159" t="s">
        <v>5</v>
      </c>
      <c r="U169" s="43" t="s">
        <v>43</v>
      </c>
      <c r="V169" s="35"/>
      <c r="W169" s="160">
        <f t="shared" si="16"/>
        <v>0</v>
      </c>
      <c r="X169" s="160">
        <v>0.17818</v>
      </c>
      <c r="Y169" s="160">
        <f t="shared" si="17"/>
        <v>0.15252208</v>
      </c>
      <c r="Z169" s="160">
        <v>0</v>
      </c>
      <c r="AA169" s="161">
        <f t="shared" si="18"/>
        <v>0</v>
      </c>
      <c r="AR169" s="17" t="s">
        <v>163</v>
      </c>
      <c r="AT169" s="17" t="s">
        <v>159</v>
      </c>
      <c r="AU169" s="17" t="s">
        <v>100</v>
      </c>
      <c r="AY169" s="17" t="s">
        <v>158</v>
      </c>
      <c r="BE169" s="100">
        <f t="shared" si="19"/>
        <v>0</v>
      </c>
      <c r="BF169" s="100">
        <f t="shared" si="20"/>
        <v>0</v>
      </c>
      <c r="BG169" s="100">
        <f t="shared" si="21"/>
        <v>0</v>
      </c>
      <c r="BH169" s="100">
        <f t="shared" si="22"/>
        <v>0</v>
      </c>
      <c r="BI169" s="100">
        <f t="shared" si="23"/>
        <v>0</v>
      </c>
      <c r="BJ169" s="17" t="s">
        <v>85</v>
      </c>
      <c r="BK169" s="100">
        <f t="shared" si="24"/>
        <v>0</v>
      </c>
      <c r="BL169" s="17" t="s">
        <v>163</v>
      </c>
      <c r="BM169" s="17" t="s">
        <v>261</v>
      </c>
    </row>
    <row r="170" spans="2:65" s="1" customFormat="1" ht="31.5" customHeight="1">
      <c r="B170" s="126"/>
      <c r="C170" s="155" t="s">
        <v>262</v>
      </c>
      <c r="D170" s="155" t="s">
        <v>159</v>
      </c>
      <c r="E170" s="156" t="s">
        <v>263</v>
      </c>
      <c r="F170" s="504" t="s">
        <v>264</v>
      </c>
      <c r="G170" s="504"/>
      <c r="H170" s="504"/>
      <c r="I170" s="504"/>
      <c r="J170" s="157" t="s">
        <v>217</v>
      </c>
      <c r="K170" s="158">
        <v>1</v>
      </c>
      <c r="L170" s="505">
        <v>0</v>
      </c>
      <c r="M170" s="505"/>
      <c r="N170" s="506">
        <f t="shared" si="15"/>
        <v>0</v>
      </c>
      <c r="O170" s="506"/>
      <c r="P170" s="506"/>
      <c r="Q170" s="506"/>
      <c r="R170" s="129"/>
      <c r="T170" s="159" t="s">
        <v>5</v>
      </c>
      <c r="U170" s="43" t="s">
        <v>43</v>
      </c>
      <c r="V170" s="35"/>
      <c r="W170" s="160">
        <f t="shared" si="16"/>
        <v>0</v>
      </c>
      <c r="X170" s="160">
        <v>0</v>
      </c>
      <c r="Y170" s="160">
        <f t="shared" si="17"/>
        <v>0</v>
      </c>
      <c r="Z170" s="160">
        <v>0</v>
      </c>
      <c r="AA170" s="161">
        <f t="shared" si="18"/>
        <v>0</v>
      </c>
      <c r="AR170" s="17" t="s">
        <v>163</v>
      </c>
      <c r="AT170" s="17" t="s">
        <v>159</v>
      </c>
      <c r="AU170" s="17" t="s">
        <v>100</v>
      </c>
      <c r="AY170" s="17" t="s">
        <v>158</v>
      </c>
      <c r="BE170" s="100">
        <f t="shared" si="19"/>
        <v>0</v>
      </c>
      <c r="BF170" s="100">
        <f t="shared" si="20"/>
        <v>0</v>
      </c>
      <c r="BG170" s="100">
        <f t="shared" si="21"/>
        <v>0</v>
      </c>
      <c r="BH170" s="100">
        <f t="shared" si="22"/>
        <v>0</v>
      </c>
      <c r="BI170" s="100">
        <f t="shared" si="23"/>
        <v>0</v>
      </c>
      <c r="BJ170" s="17" t="s">
        <v>85</v>
      </c>
      <c r="BK170" s="100">
        <f t="shared" si="24"/>
        <v>0</v>
      </c>
      <c r="BL170" s="17" t="s">
        <v>163</v>
      </c>
      <c r="BM170" s="17" t="s">
        <v>265</v>
      </c>
    </row>
    <row r="171" spans="2:65" s="1" customFormat="1" ht="31.5" customHeight="1">
      <c r="B171" s="126"/>
      <c r="C171" s="162" t="s">
        <v>266</v>
      </c>
      <c r="D171" s="162" t="s">
        <v>223</v>
      </c>
      <c r="E171" s="163" t="s">
        <v>267</v>
      </c>
      <c r="F171" s="508" t="s">
        <v>268</v>
      </c>
      <c r="G171" s="508"/>
      <c r="H171" s="508"/>
      <c r="I171" s="508"/>
      <c r="J171" s="164" t="s">
        <v>217</v>
      </c>
      <c r="K171" s="165">
        <v>1</v>
      </c>
      <c r="L171" s="509">
        <v>0</v>
      </c>
      <c r="M171" s="509"/>
      <c r="N171" s="510">
        <f t="shared" si="15"/>
        <v>0</v>
      </c>
      <c r="O171" s="506"/>
      <c r="P171" s="506"/>
      <c r="Q171" s="506"/>
      <c r="R171" s="129"/>
      <c r="T171" s="159" t="s">
        <v>5</v>
      </c>
      <c r="U171" s="43" t="s">
        <v>43</v>
      </c>
      <c r="V171" s="35"/>
      <c r="W171" s="160">
        <f t="shared" si="16"/>
        <v>0</v>
      </c>
      <c r="X171" s="160">
        <v>0.018</v>
      </c>
      <c r="Y171" s="160">
        <f t="shared" si="17"/>
        <v>0.018</v>
      </c>
      <c r="Z171" s="160">
        <v>0</v>
      </c>
      <c r="AA171" s="161">
        <f t="shared" si="18"/>
        <v>0</v>
      </c>
      <c r="AR171" s="17" t="s">
        <v>188</v>
      </c>
      <c r="AT171" s="17" t="s">
        <v>223</v>
      </c>
      <c r="AU171" s="17" t="s">
        <v>100</v>
      </c>
      <c r="AY171" s="17" t="s">
        <v>158</v>
      </c>
      <c r="BE171" s="100">
        <f t="shared" si="19"/>
        <v>0</v>
      </c>
      <c r="BF171" s="100">
        <f t="shared" si="20"/>
        <v>0</v>
      </c>
      <c r="BG171" s="100">
        <f t="shared" si="21"/>
        <v>0</v>
      </c>
      <c r="BH171" s="100">
        <f t="shared" si="22"/>
        <v>0</v>
      </c>
      <c r="BI171" s="100">
        <f t="shared" si="23"/>
        <v>0</v>
      </c>
      <c r="BJ171" s="17" t="s">
        <v>85</v>
      </c>
      <c r="BK171" s="100">
        <f t="shared" si="24"/>
        <v>0</v>
      </c>
      <c r="BL171" s="17" t="s">
        <v>163</v>
      </c>
      <c r="BM171" s="17" t="s">
        <v>269</v>
      </c>
    </row>
    <row r="172" spans="2:65" s="1" customFormat="1" ht="31.5" customHeight="1">
      <c r="B172" s="126"/>
      <c r="C172" s="155" t="s">
        <v>270</v>
      </c>
      <c r="D172" s="155" t="s">
        <v>159</v>
      </c>
      <c r="E172" s="156" t="s">
        <v>271</v>
      </c>
      <c r="F172" s="504" t="s">
        <v>272</v>
      </c>
      <c r="G172" s="504"/>
      <c r="H172" s="504"/>
      <c r="I172" s="504"/>
      <c r="J172" s="157" t="s">
        <v>217</v>
      </c>
      <c r="K172" s="158">
        <v>6</v>
      </c>
      <c r="L172" s="505">
        <v>0</v>
      </c>
      <c r="M172" s="505"/>
      <c r="N172" s="506">
        <f t="shared" si="15"/>
        <v>0</v>
      </c>
      <c r="O172" s="506"/>
      <c r="P172" s="506"/>
      <c r="Q172" s="506"/>
      <c r="R172" s="129"/>
      <c r="T172" s="159" t="s">
        <v>5</v>
      </c>
      <c r="U172" s="43" t="s">
        <v>43</v>
      </c>
      <c r="V172" s="35"/>
      <c r="W172" s="160">
        <f t="shared" si="16"/>
        <v>0</v>
      </c>
      <c r="X172" s="160">
        <v>0.0004</v>
      </c>
      <c r="Y172" s="160">
        <f t="shared" si="17"/>
        <v>0.0024000000000000002</v>
      </c>
      <c r="Z172" s="160">
        <v>0</v>
      </c>
      <c r="AA172" s="161">
        <f t="shared" si="18"/>
        <v>0</v>
      </c>
      <c r="AR172" s="17" t="s">
        <v>163</v>
      </c>
      <c r="AT172" s="17" t="s">
        <v>159</v>
      </c>
      <c r="AU172" s="17" t="s">
        <v>100</v>
      </c>
      <c r="AY172" s="17" t="s">
        <v>158</v>
      </c>
      <c r="BE172" s="100">
        <f t="shared" si="19"/>
        <v>0</v>
      </c>
      <c r="BF172" s="100">
        <f t="shared" si="20"/>
        <v>0</v>
      </c>
      <c r="BG172" s="100">
        <f t="shared" si="21"/>
        <v>0</v>
      </c>
      <c r="BH172" s="100">
        <f t="shared" si="22"/>
        <v>0</v>
      </c>
      <c r="BI172" s="100">
        <f t="shared" si="23"/>
        <v>0</v>
      </c>
      <c r="BJ172" s="17" t="s">
        <v>85</v>
      </c>
      <c r="BK172" s="100">
        <f t="shared" si="24"/>
        <v>0</v>
      </c>
      <c r="BL172" s="17" t="s">
        <v>163</v>
      </c>
      <c r="BM172" s="17" t="s">
        <v>273</v>
      </c>
    </row>
    <row r="173" spans="2:65" s="1" customFormat="1" ht="22.5" customHeight="1">
      <c r="B173" s="126"/>
      <c r="C173" s="162" t="s">
        <v>274</v>
      </c>
      <c r="D173" s="162" t="s">
        <v>223</v>
      </c>
      <c r="E173" s="163" t="s">
        <v>275</v>
      </c>
      <c r="F173" s="508" t="s">
        <v>276</v>
      </c>
      <c r="G173" s="508"/>
      <c r="H173" s="508"/>
      <c r="I173" s="508"/>
      <c r="J173" s="164" t="s">
        <v>217</v>
      </c>
      <c r="K173" s="165">
        <v>6</v>
      </c>
      <c r="L173" s="509">
        <v>0</v>
      </c>
      <c r="M173" s="509"/>
      <c r="N173" s="510">
        <f t="shared" si="15"/>
        <v>0</v>
      </c>
      <c r="O173" s="506"/>
      <c r="P173" s="506"/>
      <c r="Q173" s="506"/>
      <c r="R173" s="129"/>
      <c r="T173" s="159" t="s">
        <v>5</v>
      </c>
      <c r="U173" s="43" t="s">
        <v>43</v>
      </c>
      <c r="V173" s="35"/>
      <c r="W173" s="160">
        <f t="shared" si="16"/>
        <v>0</v>
      </c>
      <c r="X173" s="160">
        <v>0.109</v>
      </c>
      <c r="Y173" s="160">
        <f t="shared" si="17"/>
        <v>0.654</v>
      </c>
      <c r="Z173" s="160">
        <v>0</v>
      </c>
      <c r="AA173" s="161">
        <f t="shared" si="18"/>
        <v>0</v>
      </c>
      <c r="AR173" s="17" t="s">
        <v>188</v>
      </c>
      <c r="AT173" s="17" t="s">
        <v>223</v>
      </c>
      <c r="AU173" s="17" t="s">
        <v>100</v>
      </c>
      <c r="AY173" s="17" t="s">
        <v>158</v>
      </c>
      <c r="BE173" s="100">
        <f t="shared" si="19"/>
        <v>0</v>
      </c>
      <c r="BF173" s="100">
        <f t="shared" si="20"/>
        <v>0</v>
      </c>
      <c r="BG173" s="100">
        <f t="shared" si="21"/>
        <v>0</v>
      </c>
      <c r="BH173" s="100">
        <f t="shared" si="22"/>
        <v>0</v>
      </c>
      <c r="BI173" s="100">
        <f t="shared" si="23"/>
        <v>0</v>
      </c>
      <c r="BJ173" s="17" t="s">
        <v>85</v>
      </c>
      <c r="BK173" s="100">
        <f t="shared" si="24"/>
        <v>0</v>
      </c>
      <c r="BL173" s="17" t="s">
        <v>163</v>
      </c>
      <c r="BM173" s="17" t="s">
        <v>277</v>
      </c>
    </row>
    <row r="174" spans="2:65" s="1" customFormat="1" ht="31.5" customHeight="1">
      <c r="B174" s="126"/>
      <c r="C174" s="155" t="s">
        <v>278</v>
      </c>
      <c r="D174" s="155" t="s">
        <v>159</v>
      </c>
      <c r="E174" s="156" t="s">
        <v>279</v>
      </c>
      <c r="F174" s="504" t="s">
        <v>280</v>
      </c>
      <c r="G174" s="504"/>
      <c r="H174" s="504"/>
      <c r="I174" s="504"/>
      <c r="J174" s="157" t="s">
        <v>162</v>
      </c>
      <c r="K174" s="158">
        <v>12.595</v>
      </c>
      <c r="L174" s="505">
        <v>0</v>
      </c>
      <c r="M174" s="505"/>
      <c r="N174" s="506">
        <f t="shared" si="15"/>
        <v>0</v>
      </c>
      <c r="O174" s="506"/>
      <c r="P174" s="506"/>
      <c r="Q174" s="506"/>
      <c r="R174" s="129"/>
      <c r="T174" s="159" t="s">
        <v>5</v>
      </c>
      <c r="U174" s="43" t="s">
        <v>43</v>
      </c>
      <c r="V174" s="35"/>
      <c r="W174" s="160">
        <f t="shared" si="16"/>
        <v>0</v>
      </c>
      <c r="X174" s="160">
        <v>0</v>
      </c>
      <c r="Y174" s="160">
        <f t="shared" si="17"/>
        <v>0</v>
      </c>
      <c r="Z174" s="160">
        <v>0</v>
      </c>
      <c r="AA174" s="161">
        <f t="shared" si="18"/>
        <v>0</v>
      </c>
      <c r="AR174" s="17" t="s">
        <v>163</v>
      </c>
      <c r="AT174" s="17" t="s">
        <v>159</v>
      </c>
      <c r="AU174" s="17" t="s">
        <v>100</v>
      </c>
      <c r="AY174" s="17" t="s">
        <v>158</v>
      </c>
      <c r="BE174" s="100">
        <f t="shared" si="19"/>
        <v>0</v>
      </c>
      <c r="BF174" s="100">
        <f t="shared" si="20"/>
        <v>0</v>
      </c>
      <c r="BG174" s="100">
        <f t="shared" si="21"/>
        <v>0</v>
      </c>
      <c r="BH174" s="100">
        <f t="shared" si="22"/>
        <v>0</v>
      </c>
      <c r="BI174" s="100">
        <f t="shared" si="23"/>
        <v>0</v>
      </c>
      <c r="BJ174" s="17" t="s">
        <v>85</v>
      </c>
      <c r="BK174" s="100">
        <f t="shared" si="24"/>
        <v>0</v>
      </c>
      <c r="BL174" s="17" t="s">
        <v>163</v>
      </c>
      <c r="BM174" s="17" t="s">
        <v>281</v>
      </c>
    </row>
    <row r="175" spans="2:65" s="1" customFormat="1" ht="31.5" customHeight="1">
      <c r="B175" s="126"/>
      <c r="C175" s="162" t="s">
        <v>282</v>
      </c>
      <c r="D175" s="162" t="s">
        <v>223</v>
      </c>
      <c r="E175" s="163" t="s">
        <v>283</v>
      </c>
      <c r="F175" s="508" t="s">
        <v>284</v>
      </c>
      <c r="G175" s="508"/>
      <c r="H175" s="508"/>
      <c r="I175" s="508"/>
      <c r="J175" s="164" t="s">
        <v>162</v>
      </c>
      <c r="K175" s="165">
        <v>12.595</v>
      </c>
      <c r="L175" s="509">
        <v>0</v>
      </c>
      <c r="M175" s="509"/>
      <c r="N175" s="510">
        <f t="shared" si="15"/>
        <v>0</v>
      </c>
      <c r="O175" s="506"/>
      <c r="P175" s="506"/>
      <c r="Q175" s="506"/>
      <c r="R175" s="129"/>
      <c r="T175" s="159" t="s">
        <v>5</v>
      </c>
      <c r="U175" s="43" t="s">
        <v>43</v>
      </c>
      <c r="V175" s="35"/>
      <c r="W175" s="160">
        <f t="shared" si="16"/>
        <v>0</v>
      </c>
      <c r="X175" s="160">
        <v>0.012</v>
      </c>
      <c r="Y175" s="160">
        <f t="shared" si="17"/>
        <v>0.15114000000000002</v>
      </c>
      <c r="Z175" s="160">
        <v>0</v>
      </c>
      <c r="AA175" s="161">
        <f t="shared" si="18"/>
        <v>0</v>
      </c>
      <c r="AR175" s="17" t="s">
        <v>188</v>
      </c>
      <c r="AT175" s="17" t="s">
        <v>223</v>
      </c>
      <c r="AU175" s="17" t="s">
        <v>100</v>
      </c>
      <c r="AY175" s="17" t="s">
        <v>158</v>
      </c>
      <c r="BE175" s="100">
        <f t="shared" si="19"/>
        <v>0</v>
      </c>
      <c r="BF175" s="100">
        <f t="shared" si="20"/>
        <v>0</v>
      </c>
      <c r="BG175" s="100">
        <f t="shared" si="21"/>
        <v>0</v>
      </c>
      <c r="BH175" s="100">
        <f t="shared" si="22"/>
        <v>0</v>
      </c>
      <c r="BI175" s="100">
        <f t="shared" si="23"/>
        <v>0</v>
      </c>
      <c r="BJ175" s="17" t="s">
        <v>85</v>
      </c>
      <c r="BK175" s="100">
        <f t="shared" si="24"/>
        <v>0</v>
      </c>
      <c r="BL175" s="17" t="s">
        <v>163</v>
      </c>
      <c r="BM175" s="17" t="s">
        <v>285</v>
      </c>
    </row>
    <row r="176" spans="2:63" s="9" customFormat="1" ht="29.9" customHeight="1">
      <c r="B176" s="144"/>
      <c r="C176" s="145"/>
      <c r="D176" s="154" t="s">
        <v>114</v>
      </c>
      <c r="E176" s="154"/>
      <c r="F176" s="154"/>
      <c r="G176" s="154"/>
      <c r="H176" s="154"/>
      <c r="I176" s="154"/>
      <c r="J176" s="154"/>
      <c r="K176" s="154"/>
      <c r="L176" s="154"/>
      <c r="M176" s="154"/>
      <c r="N176" s="512">
        <f>BK176</f>
        <v>0</v>
      </c>
      <c r="O176" s="513"/>
      <c r="P176" s="513"/>
      <c r="Q176" s="513"/>
      <c r="R176" s="147"/>
      <c r="T176" s="148"/>
      <c r="U176" s="145"/>
      <c r="V176" s="145"/>
      <c r="W176" s="149">
        <f>SUM(W177:W182)</f>
        <v>0</v>
      </c>
      <c r="X176" s="145"/>
      <c r="Y176" s="149">
        <f>SUM(Y177:Y182)</f>
        <v>8.50650315</v>
      </c>
      <c r="Z176" s="145"/>
      <c r="AA176" s="150">
        <f>SUM(AA177:AA182)</f>
        <v>0</v>
      </c>
      <c r="AR176" s="151" t="s">
        <v>85</v>
      </c>
      <c r="AT176" s="152" t="s">
        <v>77</v>
      </c>
      <c r="AU176" s="152" t="s">
        <v>85</v>
      </c>
      <c r="AY176" s="151" t="s">
        <v>158</v>
      </c>
      <c r="BK176" s="153">
        <f>SUM(BK177:BK182)</f>
        <v>0</v>
      </c>
    </row>
    <row r="177" spans="2:65" s="1" customFormat="1" ht="22.5" customHeight="1">
      <c r="B177" s="126"/>
      <c r="C177" s="155" t="s">
        <v>286</v>
      </c>
      <c r="D177" s="155" t="s">
        <v>159</v>
      </c>
      <c r="E177" s="156" t="s">
        <v>287</v>
      </c>
      <c r="F177" s="504" t="s">
        <v>288</v>
      </c>
      <c r="G177" s="504"/>
      <c r="H177" s="504"/>
      <c r="I177" s="504"/>
      <c r="J177" s="157" t="s">
        <v>208</v>
      </c>
      <c r="K177" s="158">
        <v>32.511</v>
      </c>
      <c r="L177" s="505">
        <v>0</v>
      </c>
      <c r="M177" s="505"/>
      <c r="N177" s="506">
        <f aca="true" t="shared" si="25" ref="N177:N182">ROUND(L177*K177,2)</f>
        <v>0</v>
      </c>
      <c r="O177" s="506"/>
      <c r="P177" s="506"/>
      <c r="Q177" s="506"/>
      <c r="R177" s="129"/>
      <c r="T177" s="159" t="s">
        <v>5</v>
      </c>
      <c r="U177" s="43" t="s">
        <v>43</v>
      </c>
      <c r="V177" s="35"/>
      <c r="W177" s="160">
        <f aca="true" t="shared" si="26" ref="W177:W182">V177*K177</f>
        <v>0</v>
      </c>
      <c r="X177" s="160">
        <v>0</v>
      </c>
      <c r="Y177" s="160">
        <f aca="true" t="shared" si="27" ref="Y177:Y182">X177*K177</f>
        <v>0</v>
      </c>
      <c r="Z177" s="160">
        <v>0</v>
      </c>
      <c r="AA177" s="161">
        <f aca="true" t="shared" si="28" ref="AA177:AA182">Z177*K177</f>
        <v>0</v>
      </c>
      <c r="AR177" s="17" t="s">
        <v>163</v>
      </c>
      <c r="AT177" s="17" t="s">
        <v>159</v>
      </c>
      <c r="AU177" s="17" t="s">
        <v>100</v>
      </c>
      <c r="AY177" s="17" t="s">
        <v>158</v>
      </c>
      <c r="BE177" s="100">
        <f aca="true" t="shared" si="29" ref="BE177:BE182">IF(U177="základní",N177,0)</f>
        <v>0</v>
      </c>
      <c r="BF177" s="100">
        <f aca="true" t="shared" si="30" ref="BF177:BF182">IF(U177="snížená",N177,0)</f>
        <v>0</v>
      </c>
      <c r="BG177" s="100">
        <f aca="true" t="shared" si="31" ref="BG177:BG182">IF(U177="zákl. přenesená",N177,0)</f>
        <v>0</v>
      </c>
      <c r="BH177" s="100">
        <f aca="true" t="shared" si="32" ref="BH177:BH182">IF(U177="sníž. přenesená",N177,0)</f>
        <v>0</v>
      </c>
      <c r="BI177" s="100">
        <f aca="true" t="shared" si="33" ref="BI177:BI182">IF(U177="nulová",N177,0)</f>
        <v>0</v>
      </c>
      <c r="BJ177" s="17" t="s">
        <v>85</v>
      </c>
      <c r="BK177" s="100">
        <f aca="true" t="shared" si="34" ref="BK177:BK182">ROUND(L177*K177,2)</f>
        <v>0</v>
      </c>
      <c r="BL177" s="17" t="s">
        <v>163</v>
      </c>
      <c r="BM177" s="17" t="s">
        <v>289</v>
      </c>
    </row>
    <row r="178" spans="2:65" s="1" customFormat="1" ht="22.5" customHeight="1">
      <c r="B178" s="126"/>
      <c r="C178" s="155" t="s">
        <v>290</v>
      </c>
      <c r="D178" s="155" t="s">
        <v>159</v>
      </c>
      <c r="E178" s="156" t="s">
        <v>291</v>
      </c>
      <c r="F178" s="504" t="s">
        <v>292</v>
      </c>
      <c r="G178" s="504"/>
      <c r="H178" s="504"/>
      <c r="I178" s="504"/>
      <c r="J178" s="157" t="s">
        <v>208</v>
      </c>
      <c r="K178" s="158">
        <v>32.511</v>
      </c>
      <c r="L178" s="505">
        <v>0</v>
      </c>
      <c r="M178" s="505"/>
      <c r="N178" s="506">
        <f t="shared" si="25"/>
        <v>0</v>
      </c>
      <c r="O178" s="506"/>
      <c r="P178" s="506"/>
      <c r="Q178" s="506"/>
      <c r="R178" s="129"/>
      <c r="T178" s="159" t="s">
        <v>5</v>
      </c>
      <c r="U178" s="43" t="s">
        <v>43</v>
      </c>
      <c r="V178" s="35"/>
      <c r="W178" s="160">
        <f t="shared" si="26"/>
        <v>0</v>
      </c>
      <c r="X178" s="160">
        <v>0</v>
      </c>
      <c r="Y178" s="160">
        <f t="shared" si="27"/>
        <v>0</v>
      </c>
      <c r="Z178" s="160">
        <v>0</v>
      </c>
      <c r="AA178" s="161">
        <f t="shared" si="28"/>
        <v>0</v>
      </c>
      <c r="AR178" s="17" t="s">
        <v>163</v>
      </c>
      <c r="AT178" s="17" t="s">
        <v>159</v>
      </c>
      <c r="AU178" s="17" t="s">
        <v>100</v>
      </c>
      <c r="AY178" s="17" t="s">
        <v>158</v>
      </c>
      <c r="BE178" s="100">
        <f t="shared" si="29"/>
        <v>0</v>
      </c>
      <c r="BF178" s="100">
        <f t="shared" si="30"/>
        <v>0</v>
      </c>
      <c r="BG178" s="100">
        <f t="shared" si="31"/>
        <v>0</v>
      </c>
      <c r="BH178" s="100">
        <f t="shared" si="32"/>
        <v>0</v>
      </c>
      <c r="BI178" s="100">
        <f t="shared" si="33"/>
        <v>0</v>
      </c>
      <c r="BJ178" s="17" t="s">
        <v>85</v>
      </c>
      <c r="BK178" s="100">
        <f t="shared" si="34"/>
        <v>0</v>
      </c>
      <c r="BL178" s="17" t="s">
        <v>163</v>
      </c>
      <c r="BM178" s="17" t="s">
        <v>293</v>
      </c>
    </row>
    <row r="179" spans="2:65" s="1" customFormat="1" ht="31.5" customHeight="1">
      <c r="B179" s="126"/>
      <c r="C179" s="155" t="s">
        <v>294</v>
      </c>
      <c r="D179" s="155" t="s">
        <v>159</v>
      </c>
      <c r="E179" s="156" t="s">
        <v>295</v>
      </c>
      <c r="F179" s="504" t="s">
        <v>296</v>
      </c>
      <c r="G179" s="504"/>
      <c r="H179" s="504"/>
      <c r="I179" s="504"/>
      <c r="J179" s="157" t="s">
        <v>208</v>
      </c>
      <c r="K179" s="158">
        <v>32.511</v>
      </c>
      <c r="L179" s="505">
        <v>0</v>
      </c>
      <c r="M179" s="505"/>
      <c r="N179" s="506">
        <f t="shared" si="25"/>
        <v>0</v>
      </c>
      <c r="O179" s="506"/>
      <c r="P179" s="506"/>
      <c r="Q179" s="506"/>
      <c r="R179" s="129"/>
      <c r="T179" s="159" t="s">
        <v>5</v>
      </c>
      <c r="U179" s="43" t="s">
        <v>43</v>
      </c>
      <c r="V179" s="35"/>
      <c r="W179" s="160">
        <f t="shared" si="26"/>
        <v>0</v>
      </c>
      <c r="X179" s="160">
        <v>0</v>
      </c>
      <c r="Y179" s="160">
        <f t="shared" si="27"/>
        <v>0</v>
      </c>
      <c r="Z179" s="160">
        <v>0</v>
      </c>
      <c r="AA179" s="161">
        <f t="shared" si="28"/>
        <v>0</v>
      </c>
      <c r="AR179" s="17" t="s">
        <v>163</v>
      </c>
      <c r="AT179" s="17" t="s">
        <v>159</v>
      </c>
      <c r="AU179" s="17" t="s">
        <v>100</v>
      </c>
      <c r="AY179" s="17" t="s">
        <v>158</v>
      </c>
      <c r="BE179" s="100">
        <f t="shared" si="29"/>
        <v>0</v>
      </c>
      <c r="BF179" s="100">
        <f t="shared" si="30"/>
        <v>0</v>
      </c>
      <c r="BG179" s="100">
        <f t="shared" si="31"/>
        <v>0</v>
      </c>
      <c r="BH179" s="100">
        <f t="shared" si="32"/>
        <v>0</v>
      </c>
      <c r="BI179" s="100">
        <f t="shared" si="33"/>
        <v>0</v>
      </c>
      <c r="BJ179" s="17" t="s">
        <v>85</v>
      </c>
      <c r="BK179" s="100">
        <f t="shared" si="34"/>
        <v>0</v>
      </c>
      <c r="BL179" s="17" t="s">
        <v>163</v>
      </c>
      <c r="BM179" s="17" t="s">
        <v>297</v>
      </c>
    </row>
    <row r="180" spans="2:65" s="1" customFormat="1" ht="31.5" customHeight="1">
      <c r="B180" s="126"/>
      <c r="C180" s="155" t="s">
        <v>298</v>
      </c>
      <c r="D180" s="155" t="s">
        <v>159</v>
      </c>
      <c r="E180" s="156" t="s">
        <v>299</v>
      </c>
      <c r="F180" s="504" t="s">
        <v>300</v>
      </c>
      <c r="G180" s="504"/>
      <c r="H180" s="504"/>
      <c r="I180" s="504"/>
      <c r="J180" s="157" t="s">
        <v>208</v>
      </c>
      <c r="K180" s="158">
        <v>32.511</v>
      </c>
      <c r="L180" s="505">
        <v>0</v>
      </c>
      <c r="M180" s="505"/>
      <c r="N180" s="506">
        <f t="shared" si="25"/>
        <v>0</v>
      </c>
      <c r="O180" s="506"/>
      <c r="P180" s="506"/>
      <c r="Q180" s="506"/>
      <c r="R180" s="129"/>
      <c r="T180" s="159" t="s">
        <v>5</v>
      </c>
      <c r="U180" s="43" t="s">
        <v>43</v>
      </c>
      <c r="V180" s="35"/>
      <c r="W180" s="160">
        <f t="shared" si="26"/>
        <v>0</v>
      </c>
      <c r="X180" s="160">
        <v>0</v>
      </c>
      <c r="Y180" s="160">
        <f t="shared" si="27"/>
        <v>0</v>
      </c>
      <c r="Z180" s="160">
        <v>0</v>
      </c>
      <c r="AA180" s="161">
        <f t="shared" si="28"/>
        <v>0</v>
      </c>
      <c r="AR180" s="17" t="s">
        <v>163</v>
      </c>
      <c r="AT180" s="17" t="s">
        <v>159</v>
      </c>
      <c r="AU180" s="17" t="s">
        <v>100</v>
      </c>
      <c r="AY180" s="17" t="s">
        <v>158</v>
      </c>
      <c r="BE180" s="100">
        <f t="shared" si="29"/>
        <v>0</v>
      </c>
      <c r="BF180" s="100">
        <f t="shared" si="30"/>
        <v>0</v>
      </c>
      <c r="BG180" s="100">
        <f t="shared" si="31"/>
        <v>0</v>
      </c>
      <c r="BH180" s="100">
        <f t="shared" si="32"/>
        <v>0</v>
      </c>
      <c r="BI180" s="100">
        <f t="shared" si="33"/>
        <v>0</v>
      </c>
      <c r="BJ180" s="17" t="s">
        <v>85</v>
      </c>
      <c r="BK180" s="100">
        <f t="shared" si="34"/>
        <v>0</v>
      </c>
      <c r="BL180" s="17" t="s">
        <v>163</v>
      </c>
      <c r="BM180" s="17" t="s">
        <v>301</v>
      </c>
    </row>
    <row r="181" spans="2:65" s="1" customFormat="1" ht="31.5" customHeight="1">
      <c r="B181" s="126"/>
      <c r="C181" s="155" t="s">
        <v>302</v>
      </c>
      <c r="D181" s="155" t="s">
        <v>159</v>
      </c>
      <c r="E181" s="156" t="s">
        <v>303</v>
      </c>
      <c r="F181" s="504" t="s">
        <v>304</v>
      </c>
      <c r="G181" s="504"/>
      <c r="H181" s="504"/>
      <c r="I181" s="504"/>
      <c r="J181" s="157" t="s">
        <v>208</v>
      </c>
      <c r="K181" s="158">
        <v>32.511</v>
      </c>
      <c r="L181" s="505">
        <v>0</v>
      </c>
      <c r="M181" s="505"/>
      <c r="N181" s="506">
        <f t="shared" si="25"/>
        <v>0</v>
      </c>
      <c r="O181" s="506"/>
      <c r="P181" s="506"/>
      <c r="Q181" s="506"/>
      <c r="R181" s="129"/>
      <c r="T181" s="159" t="s">
        <v>5</v>
      </c>
      <c r="U181" s="43" t="s">
        <v>43</v>
      </c>
      <c r="V181" s="35"/>
      <c r="W181" s="160">
        <f t="shared" si="26"/>
        <v>0</v>
      </c>
      <c r="X181" s="160">
        <v>0.08565</v>
      </c>
      <c r="Y181" s="160">
        <f t="shared" si="27"/>
        <v>2.7845671500000004</v>
      </c>
      <c r="Z181" s="160">
        <v>0</v>
      </c>
      <c r="AA181" s="161">
        <f t="shared" si="28"/>
        <v>0</v>
      </c>
      <c r="AR181" s="17" t="s">
        <v>163</v>
      </c>
      <c r="AT181" s="17" t="s">
        <v>159</v>
      </c>
      <c r="AU181" s="17" t="s">
        <v>100</v>
      </c>
      <c r="AY181" s="17" t="s">
        <v>158</v>
      </c>
      <c r="BE181" s="100">
        <f t="shared" si="29"/>
        <v>0</v>
      </c>
      <c r="BF181" s="100">
        <f t="shared" si="30"/>
        <v>0</v>
      </c>
      <c r="BG181" s="100">
        <f t="shared" si="31"/>
        <v>0</v>
      </c>
      <c r="BH181" s="100">
        <f t="shared" si="32"/>
        <v>0</v>
      </c>
      <c r="BI181" s="100">
        <f t="shared" si="33"/>
        <v>0</v>
      </c>
      <c r="BJ181" s="17" t="s">
        <v>85</v>
      </c>
      <c r="BK181" s="100">
        <f t="shared" si="34"/>
        <v>0</v>
      </c>
      <c r="BL181" s="17" t="s">
        <v>163</v>
      </c>
      <c r="BM181" s="17" t="s">
        <v>305</v>
      </c>
    </row>
    <row r="182" spans="2:65" s="1" customFormat="1" ht="22.5" customHeight="1">
      <c r="B182" s="126"/>
      <c r="C182" s="162" t="s">
        <v>306</v>
      </c>
      <c r="D182" s="162" t="s">
        <v>223</v>
      </c>
      <c r="E182" s="163" t="s">
        <v>307</v>
      </c>
      <c r="F182" s="508" t="s">
        <v>308</v>
      </c>
      <c r="G182" s="508"/>
      <c r="H182" s="508"/>
      <c r="I182" s="508"/>
      <c r="J182" s="164" t="s">
        <v>208</v>
      </c>
      <c r="K182" s="165">
        <v>32.511</v>
      </c>
      <c r="L182" s="509">
        <v>0</v>
      </c>
      <c r="M182" s="509"/>
      <c r="N182" s="510">
        <f t="shared" si="25"/>
        <v>0</v>
      </c>
      <c r="O182" s="506"/>
      <c r="P182" s="506"/>
      <c r="Q182" s="506"/>
      <c r="R182" s="129"/>
      <c r="T182" s="159" t="s">
        <v>5</v>
      </c>
      <c r="U182" s="43" t="s">
        <v>43</v>
      </c>
      <c r="V182" s="35"/>
      <c r="W182" s="160">
        <f t="shared" si="26"/>
        <v>0</v>
      </c>
      <c r="X182" s="160">
        <v>0.176</v>
      </c>
      <c r="Y182" s="160">
        <f t="shared" si="27"/>
        <v>5.721936</v>
      </c>
      <c r="Z182" s="160">
        <v>0</v>
      </c>
      <c r="AA182" s="161">
        <f t="shared" si="28"/>
        <v>0</v>
      </c>
      <c r="AR182" s="17" t="s">
        <v>188</v>
      </c>
      <c r="AT182" s="17" t="s">
        <v>223</v>
      </c>
      <c r="AU182" s="17" t="s">
        <v>100</v>
      </c>
      <c r="AY182" s="17" t="s">
        <v>158</v>
      </c>
      <c r="BE182" s="100">
        <f t="shared" si="29"/>
        <v>0</v>
      </c>
      <c r="BF182" s="100">
        <f t="shared" si="30"/>
        <v>0</v>
      </c>
      <c r="BG182" s="100">
        <f t="shared" si="31"/>
        <v>0</v>
      </c>
      <c r="BH182" s="100">
        <f t="shared" si="32"/>
        <v>0</v>
      </c>
      <c r="BI182" s="100">
        <f t="shared" si="33"/>
        <v>0</v>
      </c>
      <c r="BJ182" s="17" t="s">
        <v>85</v>
      </c>
      <c r="BK182" s="100">
        <f t="shared" si="34"/>
        <v>0</v>
      </c>
      <c r="BL182" s="17" t="s">
        <v>163</v>
      </c>
      <c r="BM182" s="17" t="s">
        <v>309</v>
      </c>
    </row>
    <row r="183" spans="2:63" s="9" customFormat="1" ht="29.9" customHeight="1">
      <c r="B183" s="144"/>
      <c r="C183" s="145"/>
      <c r="D183" s="154" t="s">
        <v>115</v>
      </c>
      <c r="E183" s="154"/>
      <c r="F183" s="154"/>
      <c r="G183" s="154"/>
      <c r="H183" s="154"/>
      <c r="I183" s="154"/>
      <c r="J183" s="154"/>
      <c r="K183" s="154"/>
      <c r="L183" s="154"/>
      <c r="M183" s="154"/>
      <c r="N183" s="512">
        <f>BK183</f>
        <v>0</v>
      </c>
      <c r="O183" s="513"/>
      <c r="P183" s="513"/>
      <c r="Q183" s="513"/>
      <c r="R183" s="147"/>
      <c r="T183" s="148"/>
      <c r="U183" s="145"/>
      <c r="V183" s="145"/>
      <c r="W183" s="149">
        <f>SUM(W184:W192)</f>
        <v>0</v>
      </c>
      <c r="X183" s="145"/>
      <c r="Y183" s="149">
        <f>SUM(Y184:Y192)</f>
        <v>5.58055612</v>
      </c>
      <c r="Z183" s="145"/>
      <c r="AA183" s="150">
        <f>SUM(AA184:AA192)</f>
        <v>0</v>
      </c>
      <c r="AR183" s="151" t="s">
        <v>85</v>
      </c>
      <c r="AT183" s="152" t="s">
        <v>77</v>
      </c>
      <c r="AU183" s="152" t="s">
        <v>85</v>
      </c>
      <c r="AY183" s="151" t="s">
        <v>158</v>
      </c>
      <c r="BK183" s="153">
        <f>SUM(BK184:BK192)</f>
        <v>0</v>
      </c>
    </row>
    <row r="184" spans="2:65" s="1" customFormat="1" ht="31.5" customHeight="1">
      <c r="B184" s="126"/>
      <c r="C184" s="155" t="s">
        <v>310</v>
      </c>
      <c r="D184" s="155" t="s">
        <v>159</v>
      </c>
      <c r="E184" s="156" t="s">
        <v>311</v>
      </c>
      <c r="F184" s="504" t="s">
        <v>312</v>
      </c>
      <c r="G184" s="504"/>
      <c r="H184" s="504"/>
      <c r="I184" s="504"/>
      <c r="J184" s="157" t="s">
        <v>208</v>
      </c>
      <c r="K184" s="158">
        <v>35.36</v>
      </c>
      <c r="L184" s="505">
        <v>0</v>
      </c>
      <c r="M184" s="505"/>
      <c r="N184" s="506">
        <f aca="true" t="shared" si="35" ref="N184:N192">ROUND(L184*K184,2)</f>
        <v>0</v>
      </c>
      <c r="O184" s="506"/>
      <c r="P184" s="506"/>
      <c r="Q184" s="506"/>
      <c r="R184" s="129"/>
      <c r="T184" s="159" t="s">
        <v>5</v>
      </c>
      <c r="U184" s="43" t="s">
        <v>43</v>
      </c>
      <c r="V184" s="35"/>
      <c r="W184" s="160">
        <f aca="true" t="shared" si="36" ref="W184:W192">V184*K184</f>
        <v>0</v>
      </c>
      <c r="X184" s="160">
        <v>0.0282</v>
      </c>
      <c r="Y184" s="160">
        <f aca="true" t="shared" si="37" ref="Y184:Y192">X184*K184</f>
        <v>0.9971519999999999</v>
      </c>
      <c r="Z184" s="160">
        <v>0</v>
      </c>
      <c r="AA184" s="161">
        <f aca="true" t="shared" si="38" ref="AA184:AA192">Z184*K184</f>
        <v>0</v>
      </c>
      <c r="AR184" s="17" t="s">
        <v>163</v>
      </c>
      <c r="AT184" s="17" t="s">
        <v>159</v>
      </c>
      <c r="AU184" s="17" t="s">
        <v>100</v>
      </c>
      <c r="AY184" s="17" t="s">
        <v>158</v>
      </c>
      <c r="BE184" s="100">
        <f aca="true" t="shared" si="39" ref="BE184:BE192">IF(U184="základní",N184,0)</f>
        <v>0</v>
      </c>
      <c r="BF184" s="100">
        <f aca="true" t="shared" si="40" ref="BF184:BF192">IF(U184="snížená",N184,0)</f>
        <v>0</v>
      </c>
      <c r="BG184" s="100">
        <f aca="true" t="shared" si="41" ref="BG184:BG192">IF(U184="zákl. přenesená",N184,0)</f>
        <v>0</v>
      </c>
      <c r="BH184" s="100">
        <f aca="true" t="shared" si="42" ref="BH184:BH192">IF(U184="sníž. přenesená",N184,0)</f>
        <v>0</v>
      </c>
      <c r="BI184" s="100">
        <f aca="true" t="shared" si="43" ref="BI184:BI192">IF(U184="nulová",N184,0)</f>
        <v>0</v>
      </c>
      <c r="BJ184" s="17" t="s">
        <v>85</v>
      </c>
      <c r="BK184" s="100">
        <f aca="true" t="shared" si="44" ref="BK184:BK192">ROUND(L184*K184,2)</f>
        <v>0</v>
      </c>
      <c r="BL184" s="17" t="s">
        <v>163</v>
      </c>
      <c r="BM184" s="17" t="s">
        <v>313</v>
      </c>
    </row>
    <row r="185" spans="2:65" s="1" customFormat="1" ht="31.5" customHeight="1">
      <c r="B185" s="126"/>
      <c r="C185" s="155" t="s">
        <v>314</v>
      </c>
      <c r="D185" s="155" t="s">
        <v>159</v>
      </c>
      <c r="E185" s="156" t="s">
        <v>315</v>
      </c>
      <c r="F185" s="504" t="s">
        <v>316</v>
      </c>
      <c r="G185" s="504"/>
      <c r="H185" s="504"/>
      <c r="I185" s="504"/>
      <c r="J185" s="157" t="s">
        <v>208</v>
      </c>
      <c r="K185" s="158">
        <v>17.664</v>
      </c>
      <c r="L185" s="505">
        <v>0</v>
      </c>
      <c r="M185" s="505"/>
      <c r="N185" s="506">
        <f t="shared" si="35"/>
        <v>0</v>
      </c>
      <c r="O185" s="506"/>
      <c r="P185" s="506"/>
      <c r="Q185" s="506"/>
      <c r="R185" s="129"/>
      <c r="T185" s="159" t="s">
        <v>5</v>
      </c>
      <c r="U185" s="43" t="s">
        <v>43</v>
      </c>
      <c r="V185" s="35"/>
      <c r="W185" s="160">
        <f t="shared" si="36"/>
        <v>0</v>
      </c>
      <c r="X185" s="160">
        <v>0.01838</v>
      </c>
      <c r="Y185" s="160">
        <f t="shared" si="37"/>
        <v>0.32466432000000006</v>
      </c>
      <c r="Z185" s="160">
        <v>0</v>
      </c>
      <c r="AA185" s="161">
        <f t="shared" si="38"/>
        <v>0</v>
      </c>
      <c r="AR185" s="17" t="s">
        <v>163</v>
      </c>
      <c r="AT185" s="17" t="s">
        <v>159</v>
      </c>
      <c r="AU185" s="17" t="s">
        <v>100</v>
      </c>
      <c r="AY185" s="17" t="s">
        <v>158</v>
      </c>
      <c r="BE185" s="100">
        <f t="shared" si="39"/>
        <v>0</v>
      </c>
      <c r="BF185" s="100">
        <f t="shared" si="40"/>
        <v>0</v>
      </c>
      <c r="BG185" s="100">
        <f t="shared" si="41"/>
        <v>0</v>
      </c>
      <c r="BH185" s="100">
        <f t="shared" si="42"/>
        <v>0</v>
      </c>
      <c r="BI185" s="100">
        <f t="shared" si="43"/>
        <v>0</v>
      </c>
      <c r="BJ185" s="17" t="s">
        <v>85</v>
      </c>
      <c r="BK185" s="100">
        <f t="shared" si="44"/>
        <v>0</v>
      </c>
      <c r="BL185" s="17" t="s">
        <v>163</v>
      </c>
      <c r="BM185" s="17" t="s">
        <v>317</v>
      </c>
    </row>
    <row r="186" spans="2:65" s="1" customFormat="1" ht="31.5" customHeight="1">
      <c r="B186" s="126"/>
      <c r="C186" s="155" t="s">
        <v>318</v>
      </c>
      <c r="D186" s="155" t="s">
        <v>159</v>
      </c>
      <c r="E186" s="156" t="s">
        <v>319</v>
      </c>
      <c r="F186" s="504" t="s">
        <v>320</v>
      </c>
      <c r="G186" s="504"/>
      <c r="H186" s="504"/>
      <c r="I186" s="504"/>
      <c r="J186" s="157" t="s">
        <v>208</v>
      </c>
      <c r="K186" s="158">
        <v>83.179</v>
      </c>
      <c r="L186" s="505">
        <v>0</v>
      </c>
      <c r="M186" s="505"/>
      <c r="N186" s="506">
        <f t="shared" si="35"/>
        <v>0</v>
      </c>
      <c r="O186" s="506"/>
      <c r="P186" s="506"/>
      <c r="Q186" s="506"/>
      <c r="R186" s="129"/>
      <c r="T186" s="159" t="s">
        <v>5</v>
      </c>
      <c r="U186" s="43" t="s">
        <v>43</v>
      </c>
      <c r="V186" s="35"/>
      <c r="W186" s="160">
        <f t="shared" si="36"/>
        <v>0</v>
      </c>
      <c r="X186" s="160">
        <v>0.0262</v>
      </c>
      <c r="Y186" s="160">
        <f t="shared" si="37"/>
        <v>2.1792898000000003</v>
      </c>
      <c r="Z186" s="160">
        <v>0</v>
      </c>
      <c r="AA186" s="161">
        <f t="shared" si="38"/>
        <v>0</v>
      </c>
      <c r="AR186" s="17" t="s">
        <v>163</v>
      </c>
      <c r="AT186" s="17" t="s">
        <v>159</v>
      </c>
      <c r="AU186" s="17" t="s">
        <v>100</v>
      </c>
      <c r="AY186" s="17" t="s">
        <v>158</v>
      </c>
      <c r="BE186" s="100">
        <f t="shared" si="39"/>
        <v>0</v>
      </c>
      <c r="BF186" s="100">
        <f t="shared" si="40"/>
        <v>0</v>
      </c>
      <c r="BG186" s="100">
        <f t="shared" si="41"/>
        <v>0</v>
      </c>
      <c r="BH186" s="100">
        <f t="shared" si="42"/>
        <v>0</v>
      </c>
      <c r="BI186" s="100">
        <f t="shared" si="43"/>
        <v>0</v>
      </c>
      <c r="BJ186" s="17" t="s">
        <v>85</v>
      </c>
      <c r="BK186" s="100">
        <f t="shared" si="44"/>
        <v>0</v>
      </c>
      <c r="BL186" s="17" t="s">
        <v>163</v>
      </c>
      <c r="BM186" s="17" t="s">
        <v>321</v>
      </c>
    </row>
    <row r="187" spans="2:65" s="1" customFormat="1" ht="31.5" customHeight="1">
      <c r="B187" s="126"/>
      <c r="C187" s="155" t="s">
        <v>322</v>
      </c>
      <c r="D187" s="155" t="s">
        <v>159</v>
      </c>
      <c r="E187" s="156" t="s">
        <v>323</v>
      </c>
      <c r="F187" s="504" t="s">
        <v>324</v>
      </c>
      <c r="G187" s="504"/>
      <c r="H187" s="504"/>
      <c r="I187" s="504"/>
      <c r="J187" s="157" t="s">
        <v>208</v>
      </c>
      <c r="K187" s="158">
        <v>35.36</v>
      </c>
      <c r="L187" s="505">
        <v>0</v>
      </c>
      <c r="M187" s="505"/>
      <c r="N187" s="506">
        <f t="shared" si="35"/>
        <v>0</v>
      </c>
      <c r="O187" s="506"/>
      <c r="P187" s="506"/>
      <c r="Q187" s="506"/>
      <c r="R187" s="129"/>
      <c r="T187" s="159" t="s">
        <v>5</v>
      </c>
      <c r="U187" s="43" t="s">
        <v>43</v>
      </c>
      <c r="V187" s="35"/>
      <c r="W187" s="160">
        <f t="shared" si="36"/>
        <v>0</v>
      </c>
      <c r="X187" s="160">
        <v>0.042</v>
      </c>
      <c r="Y187" s="160">
        <f t="shared" si="37"/>
        <v>1.48512</v>
      </c>
      <c r="Z187" s="160">
        <v>0</v>
      </c>
      <c r="AA187" s="161">
        <f t="shared" si="38"/>
        <v>0</v>
      </c>
      <c r="AR187" s="17" t="s">
        <v>163</v>
      </c>
      <c r="AT187" s="17" t="s">
        <v>159</v>
      </c>
      <c r="AU187" s="17" t="s">
        <v>100</v>
      </c>
      <c r="AY187" s="17" t="s">
        <v>158</v>
      </c>
      <c r="BE187" s="100">
        <f t="shared" si="39"/>
        <v>0</v>
      </c>
      <c r="BF187" s="100">
        <f t="shared" si="40"/>
        <v>0</v>
      </c>
      <c r="BG187" s="100">
        <f t="shared" si="41"/>
        <v>0</v>
      </c>
      <c r="BH187" s="100">
        <f t="shared" si="42"/>
        <v>0</v>
      </c>
      <c r="BI187" s="100">
        <f t="shared" si="43"/>
        <v>0</v>
      </c>
      <c r="BJ187" s="17" t="s">
        <v>85</v>
      </c>
      <c r="BK187" s="100">
        <f t="shared" si="44"/>
        <v>0</v>
      </c>
      <c r="BL187" s="17" t="s">
        <v>163</v>
      </c>
      <c r="BM187" s="17" t="s">
        <v>325</v>
      </c>
    </row>
    <row r="188" spans="2:65" s="1" customFormat="1" ht="22.5" customHeight="1">
      <c r="B188" s="126"/>
      <c r="C188" s="155" t="s">
        <v>326</v>
      </c>
      <c r="D188" s="155" t="s">
        <v>159</v>
      </c>
      <c r="E188" s="156" t="s">
        <v>327</v>
      </c>
      <c r="F188" s="504" t="s">
        <v>328</v>
      </c>
      <c r="G188" s="504"/>
      <c r="H188" s="504"/>
      <c r="I188" s="504"/>
      <c r="J188" s="157" t="s">
        <v>208</v>
      </c>
      <c r="K188" s="158">
        <v>35.36</v>
      </c>
      <c r="L188" s="505">
        <v>0</v>
      </c>
      <c r="M188" s="505"/>
      <c r="N188" s="506">
        <f t="shared" si="35"/>
        <v>0</v>
      </c>
      <c r="O188" s="506"/>
      <c r="P188" s="506"/>
      <c r="Q188" s="506"/>
      <c r="R188" s="129"/>
      <c r="T188" s="159" t="s">
        <v>5</v>
      </c>
      <c r="U188" s="43" t="s">
        <v>43</v>
      </c>
      <c r="V188" s="35"/>
      <c r="W188" s="160">
        <f t="shared" si="36"/>
        <v>0</v>
      </c>
      <c r="X188" s="160">
        <v>0.001</v>
      </c>
      <c r="Y188" s="160">
        <f t="shared" si="37"/>
        <v>0.03536</v>
      </c>
      <c r="Z188" s="160">
        <v>0</v>
      </c>
      <c r="AA188" s="161">
        <f t="shared" si="38"/>
        <v>0</v>
      </c>
      <c r="AR188" s="17" t="s">
        <v>163</v>
      </c>
      <c r="AT188" s="17" t="s">
        <v>159</v>
      </c>
      <c r="AU188" s="17" t="s">
        <v>100</v>
      </c>
      <c r="AY188" s="17" t="s">
        <v>158</v>
      </c>
      <c r="BE188" s="100">
        <f t="shared" si="39"/>
        <v>0</v>
      </c>
      <c r="BF188" s="100">
        <f t="shared" si="40"/>
        <v>0</v>
      </c>
      <c r="BG188" s="100">
        <f t="shared" si="41"/>
        <v>0</v>
      </c>
      <c r="BH188" s="100">
        <f t="shared" si="42"/>
        <v>0</v>
      </c>
      <c r="BI188" s="100">
        <f t="shared" si="43"/>
        <v>0</v>
      </c>
      <c r="BJ188" s="17" t="s">
        <v>85</v>
      </c>
      <c r="BK188" s="100">
        <f t="shared" si="44"/>
        <v>0</v>
      </c>
      <c r="BL188" s="17" t="s">
        <v>163</v>
      </c>
      <c r="BM188" s="17" t="s">
        <v>329</v>
      </c>
    </row>
    <row r="189" spans="2:65" s="1" customFormat="1" ht="31.5" customHeight="1">
      <c r="B189" s="126"/>
      <c r="C189" s="155" t="s">
        <v>330</v>
      </c>
      <c r="D189" s="155" t="s">
        <v>159</v>
      </c>
      <c r="E189" s="156" t="s">
        <v>331</v>
      </c>
      <c r="F189" s="504" t="s">
        <v>332</v>
      </c>
      <c r="G189" s="504"/>
      <c r="H189" s="504"/>
      <c r="I189" s="504"/>
      <c r="J189" s="157" t="s">
        <v>162</v>
      </c>
      <c r="K189" s="158">
        <v>8</v>
      </c>
      <c r="L189" s="505">
        <v>0</v>
      </c>
      <c r="M189" s="505"/>
      <c r="N189" s="506">
        <f t="shared" si="35"/>
        <v>0</v>
      </c>
      <c r="O189" s="506"/>
      <c r="P189" s="506"/>
      <c r="Q189" s="506"/>
      <c r="R189" s="129"/>
      <c r="T189" s="159" t="s">
        <v>5</v>
      </c>
      <c r="U189" s="43" t="s">
        <v>43</v>
      </c>
      <c r="V189" s="35"/>
      <c r="W189" s="160">
        <f t="shared" si="36"/>
        <v>0</v>
      </c>
      <c r="X189" s="160">
        <v>0</v>
      </c>
      <c r="Y189" s="160">
        <f t="shared" si="37"/>
        <v>0</v>
      </c>
      <c r="Z189" s="160">
        <v>0</v>
      </c>
      <c r="AA189" s="161">
        <f t="shared" si="38"/>
        <v>0</v>
      </c>
      <c r="AR189" s="17" t="s">
        <v>163</v>
      </c>
      <c r="AT189" s="17" t="s">
        <v>159</v>
      </c>
      <c r="AU189" s="17" t="s">
        <v>100</v>
      </c>
      <c r="AY189" s="17" t="s">
        <v>158</v>
      </c>
      <c r="BE189" s="100">
        <f t="shared" si="39"/>
        <v>0</v>
      </c>
      <c r="BF189" s="100">
        <f t="shared" si="40"/>
        <v>0</v>
      </c>
      <c r="BG189" s="100">
        <f t="shared" si="41"/>
        <v>0</v>
      </c>
      <c r="BH189" s="100">
        <f t="shared" si="42"/>
        <v>0</v>
      </c>
      <c r="BI189" s="100">
        <f t="shared" si="43"/>
        <v>0</v>
      </c>
      <c r="BJ189" s="17" t="s">
        <v>85</v>
      </c>
      <c r="BK189" s="100">
        <f t="shared" si="44"/>
        <v>0</v>
      </c>
      <c r="BL189" s="17" t="s">
        <v>163</v>
      </c>
      <c r="BM189" s="17" t="s">
        <v>333</v>
      </c>
    </row>
    <row r="190" spans="2:65" s="1" customFormat="1" ht="31.5" customHeight="1">
      <c r="B190" s="126"/>
      <c r="C190" s="155" t="s">
        <v>334</v>
      </c>
      <c r="D190" s="155" t="s">
        <v>159</v>
      </c>
      <c r="E190" s="156" t="s">
        <v>335</v>
      </c>
      <c r="F190" s="504" t="s">
        <v>336</v>
      </c>
      <c r="G190" s="504"/>
      <c r="H190" s="504"/>
      <c r="I190" s="504"/>
      <c r="J190" s="157" t="s">
        <v>217</v>
      </c>
      <c r="K190" s="158">
        <v>1</v>
      </c>
      <c r="L190" s="505">
        <v>0</v>
      </c>
      <c r="M190" s="505"/>
      <c r="N190" s="506">
        <f t="shared" si="35"/>
        <v>0</v>
      </c>
      <c r="O190" s="506"/>
      <c r="P190" s="506"/>
      <c r="Q190" s="506"/>
      <c r="R190" s="129"/>
      <c r="T190" s="159" t="s">
        <v>5</v>
      </c>
      <c r="U190" s="43" t="s">
        <v>43</v>
      </c>
      <c r="V190" s="35"/>
      <c r="W190" s="160">
        <f t="shared" si="36"/>
        <v>0</v>
      </c>
      <c r="X190" s="160">
        <v>0.00048</v>
      </c>
      <c r="Y190" s="160">
        <f t="shared" si="37"/>
        <v>0.00048</v>
      </c>
      <c r="Z190" s="160">
        <v>0</v>
      </c>
      <c r="AA190" s="161">
        <f t="shared" si="38"/>
        <v>0</v>
      </c>
      <c r="AR190" s="17" t="s">
        <v>163</v>
      </c>
      <c r="AT190" s="17" t="s">
        <v>159</v>
      </c>
      <c r="AU190" s="17" t="s">
        <v>100</v>
      </c>
      <c r="AY190" s="17" t="s">
        <v>158</v>
      </c>
      <c r="BE190" s="100">
        <f t="shared" si="39"/>
        <v>0</v>
      </c>
      <c r="BF190" s="100">
        <f t="shared" si="40"/>
        <v>0</v>
      </c>
      <c r="BG190" s="100">
        <f t="shared" si="41"/>
        <v>0</v>
      </c>
      <c r="BH190" s="100">
        <f t="shared" si="42"/>
        <v>0</v>
      </c>
      <c r="BI190" s="100">
        <f t="shared" si="43"/>
        <v>0</v>
      </c>
      <c r="BJ190" s="17" t="s">
        <v>85</v>
      </c>
      <c r="BK190" s="100">
        <f t="shared" si="44"/>
        <v>0</v>
      </c>
      <c r="BL190" s="17" t="s">
        <v>163</v>
      </c>
      <c r="BM190" s="17" t="s">
        <v>337</v>
      </c>
    </row>
    <row r="191" spans="2:65" s="1" customFormat="1" ht="31.5" customHeight="1">
      <c r="B191" s="126"/>
      <c r="C191" s="162" t="s">
        <v>338</v>
      </c>
      <c r="D191" s="162" t="s">
        <v>223</v>
      </c>
      <c r="E191" s="163" t="s">
        <v>339</v>
      </c>
      <c r="F191" s="508" t="s">
        <v>340</v>
      </c>
      <c r="G191" s="508"/>
      <c r="H191" s="508"/>
      <c r="I191" s="508"/>
      <c r="J191" s="164" t="s">
        <v>217</v>
      </c>
      <c r="K191" s="165">
        <v>1</v>
      </c>
      <c r="L191" s="509">
        <v>0</v>
      </c>
      <c r="M191" s="509"/>
      <c r="N191" s="510">
        <f t="shared" si="35"/>
        <v>0</v>
      </c>
      <c r="O191" s="506"/>
      <c r="P191" s="506"/>
      <c r="Q191" s="506"/>
      <c r="R191" s="129"/>
      <c r="T191" s="159" t="s">
        <v>5</v>
      </c>
      <c r="U191" s="43" t="s">
        <v>43</v>
      </c>
      <c r="V191" s="35"/>
      <c r="W191" s="160">
        <f t="shared" si="36"/>
        <v>0</v>
      </c>
      <c r="X191" s="160">
        <v>0.0108</v>
      </c>
      <c r="Y191" s="160">
        <f t="shared" si="37"/>
        <v>0.0108</v>
      </c>
      <c r="Z191" s="160">
        <v>0</v>
      </c>
      <c r="AA191" s="161">
        <f t="shared" si="38"/>
        <v>0</v>
      </c>
      <c r="AR191" s="17" t="s">
        <v>188</v>
      </c>
      <c r="AT191" s="17" t="s">
        <v>223</v>
      </c>
      <c r="AU191" s="17" t="s">
        <v>100</v>
      </c>
      <c r="AY191" s="17" t="s">
        <v>158</v>
      </c>
      <c r="BE191" s="100">
        <f t="shared" si="39"/>
        <v>0</v>
      </c>
      <c r="BF191" s="100">
        <f t="shared" si="40"/>
        <v>0</v>
      </c>
      <c r="BG191" s="100">
        <f t="shared" si="41"/>
        <v>0</v>
      </c>
      <c r="BH191" s="100">
        <f t="shared" si="42"/>
        <v>0</v>
      </c>
      <c r="BI191" s="100">
        <f t="shared" si="43"/>
        <v>0</v>
      </c>
      <c r="BJ191" s="17" t="s">
        <v>85</v>
      </c>
      <c r="BK191" s="100">
        <f t="shared" si="44"/>
        <v>0</v>
      </c>
      <c r="BL191" s="17" t="s">
        <v>163</v>
      </c>
      <c r="BM191" s="17" t="s">
        <v>341</v>
      </c>
    </row>
    <row r="192" spans="2:65" s="1" customFormat="1" ht="31.5" customHeight="1">
      <c r="B192" s="126"/>
      <c r="C192" s="155" t="s">
        <v>342</v>
      </c>
      <c r="D192" s="155" t="s">
        <v>159</v>
      </c>
      <c r="E192" s="156" t="s">
        <v>343</v>
      </c>
      <c r="F192" s="504" t="s">
        <v>344</v>
      </c>
      <c r="G192" s="504"/>
      <c r="H192" s="504"/>
      <c r="I192" s="504"/>
      <c r="J192" s="157" t="s">
        <v>217</v>
      </c>
      <c r="K192" s="158">
        <v>1</v>
      </c>
      <c r="L192" s="505">
        <v>0</v>
      </c>
      <c r="M192" s="505"/>
      <c r="N192" s="506">
        <f t="shared" si="35"/>
        <v>0</v>
      </c>
      <c r="O192" s="506"/>
      <c r="P192" s="506"/>
      <c r="Q192" s="506"/>
      <c r="R192" s="129"/>
      <c r="T192" s="159" t="s">
        <v>5</v>
      </c>
      <c r="U192" s="43" t="s">
        <v>43</v>
      </c>
      <c r="V192" s="35"/>
      <c r="W192" s="160">
        <f t="shared" si="36"/>
        <v>0</v>
      </c>
      <c r="X192" s="160">
        <v>0.54769</v>
      </c>
      <c r="Y192" s="160">
        <f t="shared" si="37"/>
        <v>0.54769</v>
      </c>
      <c r="Z192" s="160">
        <v>0</v>
      </c>
      <c r="AA192" s="161">
        <f t="shared" si="38"/>
        <v>0</v>
      </c>
      <c r="AR192" s="17" t="s">
        <v>163</v>
      </c>
      <c r="AT192" s="17" t="s">
        <v>159</v>
      </c>
      <c r="AU192" s="17" t="s">
        <v>100</v>
      </c>
      <c r="AY192" s="17" t="s">
        <v>158</v>
      </c>
      <c r="BE192" s="100">
        <f t="shared" si="39"/>
        <v>0</v>
      </c>
      <c r="BF192" s="100">
        <f t="shared" si="40"/>
        <v>0</v>
      </c>
      <c r="BG192" s="100">
        <f t="shared" si="41"/>
        <v>0</v>
      </c>
      <c r="BH192" s="100">
        <f t="shared" si="42"/>
        <v>0</v>
      </c>
      <c r="BI192" s="100">
        <f t="shared" si="43"/>
        <v>0</v>
      </c>
      <c r="BJ192" s="17" t="s">
        <v>85</v>
      </c>
      <c r="BK192" s="100">
        <f t="shared" si="44"/>
        <v>0</v>
      </c>
      <c r="BL192" s="17" t="s">
        <v>163</v>
      </c>
      <c r="BM192" s="17" t="s">
        <v>345</v>
      </c>
    </row>
    <row r="193" spans="2:63" s="9" customFormat="1" ht="29.9" customHeight="1">
      <c r="B193" s="144"/>
      <c r="C193" s="145"/>
      <c r="D193" s="154" t="s">
        <v>116</v>
      </c>
      <c r="E193" s="154"/>
      <c r="F193" s="154"/>
      <c r="G193" s="154"/>
      <c r="H193" s="154"/>
      <c r="I193" s="154"/>
      <c r="J193" s="154"/>
      <c r="K193" s="154"/>
      <c r="L193" s="154"/>
      <c r="M193" s="154"/>
      <c r="N193" s="512">
        <f>BK193</f>
        <v>0</v>
      </c>
      <c r="O193" s="513"/>
      <c r="P193" s="513"/>
      <c r="Q193" s="513"/>
      <c r="R193" s="147"/>
      <c r="T193" s="148"/>
      <c r="U193" s="145"/>
      <c r="V193" s="145"/>
      <c r="W193" s="149">
        <f>SUM(W194:W205)</f>
        <v>0</v>
      </c>
      <c r="X193" s="145"/>
      <c r="Y193" s="149">
        <f>SUM(Y194:Y205)</f>
        <v>0.7722098000000001</v>
      </c>
      <c r="Z193" s="145"/>
      <c r="AA193" s="150">
        <f>SUM(AA194:AA205)</f>
        <v>6.03951</v>
      </c>
      <c r="AR193" s="151" t="s">
        <v>85</v>
      </c>
      <c r="AT193" s="152" t="s">
        <v>77</v>
      </c>
      <c r="AU193" s="152" t="s">
        <v>85</v>
      </c>
      <c r="AY193" s="151" t="s">
        <v>158</v>
      </c>
      <c r="BK193" s="153">
        <f>SUM(BK194:BK205)</f>
        <v>0</v>
      </c>
    </row>
    <row r="194" spans="2:65" s="1" customFormat="1" ht="44.25" customHeight="1">
      <c r="B194" s="126"/>
      <c r="C194" s="155" t="s">
        <v>346</v>
      </c>
      <c r="D194" s="155" t="s">
        <v>159</v>
      </c>
      <c r="E194" s="156" t="s">
        <v>347</v>
      </c>
      <c r="F194" s="504" t="s">
        <v>348</v>
      </c>
      <c r="G194" s="504"/>
      <c r="H194" s="504"/>
      <c r="I194" s="504"/>
      <c r="J194" s="157" t="s">
        <v>162</v>
      </c>
      <c r="K194" s="158">
        <v>2.1</v>
      </c>
      <c r="L194" s="505">
        <v>0</v>
      </c>
      <c r="M194" s="505"/>
      <c r="N194" s="506">
        <f aca="true" t="shared" si="45" ref="N194:N205">ROUND(L194*K194,2)</f>
        <v>0</v>
      </c>
      <c r="O194" s="506"/>
      <c r="P194" s="506"/>
      <c r="Q194" s="506"/>
      <c r="R194" s="129"/>
      <c r="T194" s="159" t="s">
        <v>5</v>
      </c>
      <c r="U194" s="43" t="s">
        <v>43</v>
      </c>
      <c r="V194" s="35"/>
      <c r="W194" s="160">
        <f aca="true" t="shared" si="46" ref="W194:W205">V194*K194</f>
        <v>0</v>
      </c>
      <c r="X194" s="160">
        <v>0.20219</v>
      </c>
      <c r="Y194" s="160">
        <f aca="true" t="shared" si="47" ref="Y194:Y205">X194*K194</f>
        <v>0.42459900000000006</v>
      </c>
      <c r="Z194" s="160">
        <v>0</v>
      </c>
      <c r="AA194" s="161">
        <f aca="true" t="shared" si="48" ref="AA194:AA205">Z194*K194</f>
        <v>0</v>
      </c>
      <c r="AR194" s="17" t="s">
        <v>163</v>
      </c>
      <c r="AT194" s="17" t="s">
        <v>159</v>
      </c>
      <c r="AU194" s="17" t="s">
        <v>100</v>
      </c>
      <c r="AY194" s="17" t="s">
        <v>158</v>
      </c>
      <c r="BE194" s="100">
        <f aca="true" t="shared" si="49" ref="BE194:BE205">IF(U194="základní",N194,0)</f>
        <v>0</v>
      </c>
      <c r="BF194" s="100">
        <f aca="true" t="shared" si="50" ref="BF194:BF205">IF(U194="snížená",N194,0)</f>
        <v>0</v>
      </c>
      <c r="BG194" s="100">
        <f aca="true" t="shared" si="51" ref="BG194:BG205">IF(U194="zákl. přenesená",N194,0)</f>
        <v>0</v>
      </c>
      <c r="BH194" s="100">
        <f aca="true" t="shared" si="52" ref="BH194:BH205">IF(U194="sníž. přenesená",N194,0)</f>
        <v>0</v>
      </c>
      <c r="BI194" s="100">
        <f aca="true" t="shared" si="53" ref="BI194:BI205">IF(U194="nulová",N194,0)</f>
        <v>0</v>
      </c>
      <c r="BJ194" s="17" t="s">
        <v>85</v>
      </c>
      <c r="BK194" s="100">
        <f aca="true" t="shared" si="54" ref="BK194:BK205">ROUND(L194*K194,2)</f>
        <v>0</v>
      </c>
      <c r="BL194" s="17" t="s">
        <v>163</v>
      </c>
      <c r="BM194" s="17" t="s">
        <v>349</v>
      </c>
    </row>
    <row r="195" spans="2:65" s="1" customFormat="1" ht="31.5" customHeight="1">
      <c r="B195" s="126"/>
      <c r="C195" s="162" t="s">
        <v>350</v>
      </c>
      <c r="D195" s="162" t="s">
        <v>223</v>
      </c>
      <c r="E195" s="163" t="s">
        <v>351</v>
      </c>
      <c r="F195" s="508" t="s">
        <v>352</v>
      </c>
      <c r="G195" s="508"/>
      <c r="H195" s="508"/>
      <c r="I195" s="508"/>
      <c r="J195" s="164" t="s">
        <v>217</v>
      </c>
      <c r="K195" s="165">
        <v>2.1</v>
      </c>
      <c r="L195" s="509">
        <v>0</v>
      </c>
      <c r="M195" s="509"/>
      <c r="N195" s="510">
        <f t="shared" si="45"/>
        <v>0</v>
      </c>
      <c r="O195" s="506"/>
      <c r="P195" s="506"/>
      <c r="Q195" s="506"/>
      <c r="R195" s="129"/>
      <c r="T195" s="159" t="s">
        <v>5</v>
      </c>
      <c r="U195" s="43" t="s">
        <v>43</v>
      </c>
      <c r="V195" s="35"/>
      <c r="W195" s="160">
        <f t="shared" si="46"/>
        <v>0</v>
      </c>
      <c r="X195" s="160">
        <v>0.0483</v>
      </c>
      <c r="Y195" s="160">
        <f t="shared" si="47"/>
        <v>0.10143</v>
      </c>
      <c r="Z195" s="160">
        <v>0</v>
      </c>
      <c r="AA195" s="161">
        <f t="shared" si="48"/>
        <v>0</v>
      </c>
      <c r="AR195" s="17" t="s">
        <v>188</v>
      </c>
      <c r="AT195" s="17" t="s">
        <v>223</v>
      </c>
      <c r="AU195" s="17" t="s">
        <v>100</v>
      </c>
      <c r="AY195" s="17" t="s">
        <v>158</v>
      </c>
      <c r="BE195" s="100">
        <f t="shared" si="49"/>
        <v>0</v>
      </c>
      <c r="BF195" s="100">
        <f t="shared" si="50"/>
        <v>0</v>
      </c>
      <c r="BG195" s="100">
        <f t="shared" si="51"/>
        <v>0</v>
      </c>
      <c r="BH195" s="100">
        <f t="shared" si="52"/>
        <v>0</v>
      </c>
      <c r="BI195" s="100">
        <f t="shared" si="53"/>
        <v>0</v>
      </c>
      <c r="BJ195" s="17" t="s">
        <v>85</v>
      </c>
      <c r="BK195" s="100">
        <f t="shared" si="54"/>
        <v>0</v>
      </c>
      <c r="BL195" s="17" t="s">
        <v>163</v>
      </c>
      <c r="BM195" s="17" t="s">
        <v>353</v>
      </c>
    </row>
    <row r="196" spans="2:65" s="1" customFormat="1" ht="44.25" customHeight="1">
      <c r="B196" s="126"/>
      <c r="C196" s="155" t="s">
        <v>354</v>
      </c>
      <c r="D196" s="155" t="s">
        <v>159</v>
      </c>
      <c r="E196" s="156" t="s">
        <v>355</v>
      </c>
      <c r="F196" s="504" t="s">
        <v>356</v>
      </c>
      <c r="G196" s="504"/>
      <c r="H196" s="504"/>
      <c r="I196" s="504"/>
      <c r="J196" s="157" t="s">
        <v>162</v>
      </c>
      <c r="K196" s="158">
        <v>1.6</v>
      </c>
      <c r="L196" s="505">
        <v>0</v>
      </c>
      <c r="M196" s="505"/>
      <c r="N196" s="506">
        <f t="shared" si="45"/>
        <v>0</v>
      </c>
      <c r="O196" s="506"/>
      <c r="P196" s="506"/>
      <c r="Q196" s="506"/>
      <c r="R196" s="129"/>
      <c r="T196" s="159" t="s">
        <v>5</v>
      </c>
      <c r="U196" s="43" t="s">
        <v>43</v>
      </c>
      <c r="V196" s="35"/>
      <c r="W196" s="160">
        <f t="shared" si="46"/>
        <v>0</v>
      </c>
      <c r="X196" s="160">
        <v>0.09599</v>
      </c>
      <c r="Y196" s="160">
        <f t="shared" si="47"/>
        <v>0.15358400000000003</v>
      </c>
      <c r="Z196" s="160">
        <v>0</v>
      </c>
      <c r="AA196" s="161">
        <f t="shared" si="48"/>
        <v>0</v>
      </c>
      <c r="AR196" s="17" t="s">
        <v>163</v>
      </c>
      <c r="AT196" s="17" t="s">
        <v>159</v>
      </c>
      <c r="AU196" s="17" t="s">
        <v>100</v>
      </c>
      <c r="AY196" s="17" t="s">
        <v>158</v>
      </c>
      <c r="BE196" s="100">
        <f t="shared" si="49"/>
        <v>0</v>
      </c>
      <c r="BF196" s="100">
        <f t="shared" si="50"/>
        <v>0</v>
      </c>
      <c r="BG196" s="100">
        <f t="shared" si="51"/>
        <v>0</v>
      </c>
      <c r="BH196" s="100">
        <f t="shared" si="52"/>
        <v>0</v>
      </c>
      <c r="BI196" s="100">
        <f t="shared" si="53"/>
        <v>0</v>
      </c>
      <c r="BJ196" s="17" t="s">
        <v>85</v>
      </c>
      <c r="BK196" s="100">
        <f t="shared" si="54"/>
        <v>0</v>
      </c>
      <c r="BL196" s="17" t="s">
        <v>163</v>
      </c>
      <c r="BM196" s="17" t="s">
        <v>357</v>
      </c>
    </row>
    <row r="197" spans="2:65" s="1" customFormat="1" ht="44.25" customHeight="1">
      <c r="B197" s="126"/>
      <c r="C197" s="155" t="s">
        <v>358</v>
      </c>
      <c r="D197" s="155" t="s">
        <v>159</v>
      </c>
      <c r="E197" s="156" t="s">
        <v>359</v>
      </c>
      <c r="F197" s="504" t="s">
        <v>360</v>
      </c>
      <c r="G197" s="504"/>
      <c r="H197" s="504"/>
      <c r="I197" s="504"/>
      <c r="J197" s="157" t="s">
        <v>208</v>
      </c>
      <c r="K197" s="158">
        <v>35.36</v>
      </c>
      <c r="L197" s="505">
        <v>0</v>
      </c>
      <c r="M197" s="505"/>
      <c r="N197" s="506">
        <f t="shared" si="45"/>
        <v>0</v>
      </c>
      <c r="O197" s="506"/>
      <c r="P197" s="506"/>
      <c r="Q197" s="506"/>
      <c r="R197" s="129"/>
      <c r="T197" s="159" t="s">
        <v>5</v>
      </c>
      <c r="U197" s="43" t="s">
        <v>43</v>
      </c>
      <c r="V197" s="35"/>
      <c r="W197" s="160">
        <f t="shared" si="46"/>
        <v>0</v>
      </c>
      <c r="X197" s="160">
        <v>0.00013</v>
      </c>
      <c r="Y197" s="160">
        <f t="shared" si="47"/>
        <v>0.0045968</v>
      </c>
      <c r="Z197" s="160">
        <v>0</v>
      </c>
      <c r="AA197" s="161">
        <f t="shared" si="48"/>
        <v>0</v>
      </c>
      <c r="AR197" s="17" t="s">
        <v>163</v>
      </c>
      <c r="AT197" s="17" t="s">
        <v>159</v>
      </c>
      <c r="AU197" s="17" t="s">
        <v>100</v>
      </c>
      <c r="AY197" s="17" t="s">
        <v>158</v>
      </c>
      <c r="BE197" s="100">
        <f t="shared" si="49"/>
        <v>0</v>
      </c>
      <c r="BF197" s="100">
        <f t="shared" si="50"/>
        <v>0</v>
      </c>
      <c r="BG197" s="100">
        <f t="shared" si="51"/>
        <v>0</v>
      </c>
      <c r="BH197" s="100">
        <f t="shared" si="52"/>
        <v>0</v>
      </c>
      <c r="BI197" s="100">
        <f t="shared" si="53"/>
        <v>0</v>
      </c>
      <c r="BJ197" s="17" t="s">
        <v>85</v>
      </c>
      <c r="BK197" s="100">
        <f t="shared" si="54"/>
        <v>0</v>
      </c>
      <c r="BL197" s="17" t="s">
        <v>163</v>
      </c>
      <c r="BM197" s="17" t="s">
        <v>361</v>
      </c>
    </row>
    <row r="198" spans="2:65" s="1" customFormat="1" ht="31.5" customHeight="1">
      <c r="B198" s="126"/>
      <c r="C198" s="155" t="s">
        <v>362</v>
      </c>
      <c r="D198" s="155" t="s">
        <v>159</v>
      </c>
      <c r="E198" s="156" t="s">
        <v>363</v>
      </c>
      <c r="F198" s="504" t="s">
        <v>364</v>
      </c>
      <c r="G198" s="504"/>
      <c r="H198" s="504"/>
      <c r="I198" s="504"/>
      <c r="J198" s="157" t="s">
        <v>217</v>
      </c>
      <c r="K198" s="158">
        <v>22</v>
      </c>
      <c r="L198" s="505">
        <v>0</v>
      </c>
      <c r="M198" s="505"/>
      <c r="N198" s="506">
        <f t="shared" si="45"/>
        <v>0</v>
      </c>
      <c r="O198" s="506"/>
      <c r="P198" s="506"/>
      <c r="Q198" s="506"/>
      <c r="R198" s="129"/>
      <c r="T198" s="159" t="s">
        <v>5</v>
      </c>
      <c r="U198" s="43" t="s">
        <v>43</v>
      </c>
      <c r="V198" s="35"/>
      <c r="W198" s="160">
        <f t="shared" si="46"/>
        <v>0</v>
      </c>
      <c r="X198" s="160">
        <v>0</v>
      </c>
      <c r="Y198" s="160">
        <f t="shared" si="47"/>
        <v>0</v>
      </c>
      <c r="Z198" s="160">
        <v>0.016</v>
      </c>
      <c r="AA198" s="161">
        <f t="shared" si="48"/>
        <v>0.352</v>
      </c>
      <c r="AR198" s="17" t="s">
        <v>163</v>
      </c>
      <c r="AT198" s="17" t="s">
        <v>159</v>
      </c>
      <c r="AU198" s="17" t="s">
        <v>100</v>
      </c>
      <c r="AY198" s="17" t="s">
        <v>158</v>
      </c>
      <c r="BE198" s="100">
        <f t="shared" si="49"/>
        <v>0</v>
      </c>
      <c r="BF198" s="100">
        <f t="shared" si="50"/>
        <v>0</v>
      </c>
      <c r="BG198" s="100">
        <f t="shared" si="51"/>
        <v>0</v>
      </c>
      <c r="BH198" s="100">
        <f t="shared" si="52"/>
        <v>0</v>
      </c>
      <c r="BI198" s="100">
        <f t="shared" si="53"/>
        <v>0</v>
      </c>
      <c r="BJ198" s="17" t="s">
        <v>85</v>
      </c>
      <c r="BK198" s="100">
        <f t="shared" si="54"/>
        <v>0</v>
      </c>
      <c r="BL198" s="17" t="s">
        <v>163</v>
      </c>
      <c r="BM198" s="17" t="s">
        <v>365</v>
      </c>
    </row>
    <row r="199" spans="2:65" s="1" customFormat="1" ht="31.5" customHeight="1">
      <c r="B199" s="126"/>
      <c r="C199" s="162" t="s">
        <v>366</v>
      </c>
      <c r="D199" s="162" t="s">
        <v>223</v>
      </c>
      <c r="E199" s="163" t="s">
        <v>367</v>
      </c>
      <c r="F199" s="508" t="s">
        <v>368</v>
      </c>
      <c r="G199" s="508"/>
      <c r="H199" s="508"/>
      <c r="I199" s="508"/>
      <c r="J199" s="164" t="s">
        <v>217</v>
      </c>
      <c r="K199" s="165">
        <v>1.6</v>
      </c>
      <c r="L199" s="509">
        <v>0</v>
      </c>
      <c r="M199" s="509"/>
      <c r="N199" s="510">
        <f t="shared" si="45"/>
        <v>0</v>
      </c>
      <c r="O199" s="506"/>
      <c r="P199" s="506"/>
      <c r="Q199" s="506"/>
      <c r="R199" s="129"/>
      <c r="T199" s="159" t="s">
        <v>5</v>
      </c>
      <c r="U199" s="43" t="s">
        <v>43</v>
      </c>
      <c r="V199" s="35"/>
      <c r="W199" s="160">
        <f t="shared" si="46"/>
        <v>0</v>
      </c>
      <c r="X199" s="160">
        <v>0.055</v>
      </c>
      <c r="Y199" s="160">
        <f t="shared" si="47"/>
        <v>0.08800000000000001</v>
      </c>
      <c r="Z199" s="160">
        <v>0</v>
      </c>
      <c r="AA199" s="161">
        <f t="shared" si="48"/>
        <v>0</v>
      </c>
      <c r="AR199" s="17" t="s">
        <v>188</v>
      </c>
      <c r="AT199" s="17" t="s">
        <v>223</v>
      </c>
      <c r="AU199" s="17" t="s">
        <v>100</v>
      </c>
      <c r="AY199" s="17" t="s">
        <v>158</v>
      </c>
      <c r="BE199" s="100">
        <f t="shared" si="49"/>
        <v>0</v>
      </c>
      <c r="BF199" s="100">
        <f t="shared" si="50"/>
        <v>0</v>
      </c>
      <c r="BG199" s="100">
        <f t="shared" si="51"/>
        <v>0</v>
      </c>
      <c r="BH199" s="100">
        <f t="shared" si="52"/>
        <v>0</v>
      </c>
      <c r="BI199" s="100">
        <f t="shared" si="53"/>
        <v>0</v>
      </c>
      <c r="BJ199" s="17" t="s">
        <v>85</v>
      </c>
      <c r="BK199" s="100">
        <f t="shared" si="54"/>
        <v>0</v>
      </c>
      <c r="BL199" s="17" t="s">
        <v>163</v>
      </c>
      <c r="BM199" s="17" t="s">
        <v>369</v>
      </c>
    </row>
    <row r="200" spans="2:65" s="1" customFormat="1" ht="31.5" customHeight="1">
      <c r="B200" s="126"/>
      <c r="C200" s="155" t="s">
        <v>370</v>
      </c>
      <c r="D200" s="155" t="s">
        <v>159</v>
      </c>
      <c r="E200" s="156" t="s">
        <v>371</v>
      </c>
      <c r="F200" s="504" t="s">
        <v>372</v>
      </c>
      <c r="G200" s="504"/>
      <c r="H200" s="504"/>
      <c r="I200" s="504"/>
      <c r="J200" s="157" t="s">
        <v>208</v>
      </c>
      <c r="K200" s="158">
        <v>6.763</v>
      </c>
      <c r="L200" s="505">
        <v>0</v>
      </c>
      <c r="M200" s="505"/>
      <c r="N200" s="506">
        <f t="shared" si="45"/>
        <v>0</v>
      </c>
      <c r="O200" s="506"/>
      <c r="P200" s="506"/>
      <c r="Q200" s="506"/>
      <c r="R200" s="129"/>
      <c r="T200" s="159" t="s">
        <v>5</v>
      </c>
      <c r="U200" s="43" t="s">
        <v>43</v>
      </c>
      <c r="V200" s="35"/>
      <c r="W200" s="160">
        <f t="shared" si="46"/>
        <v>0</v>
      </c>
      <c r="X200" s="160">
        <v>0</v>
      </c>
      <c r="Y200" s="160">
        <f t="shared" si="47"/>
        <v>0</v>
      </c>
      <c r="Z200" s="160">
        <v>0.261</v>
      </c>
      <c r="AA200" s="161">
        <f t="shared" si="48"/>
        <v>1.7651430000000001</v>
      </c>
      <c r="AR200" s="17" t="s">
        <v>163</v>
      </c>
      <c r="AT200" s="17" t="s">
        <v>159</v>
      </c>
      <c r="AU200" s="17" t="s">
        <v>100</v>
      </c>
      <c r="AY200" s="17" t="s">
        <v>158</v>
      </c>
      <c r="BE200" s="100">
        <f t="shared" si="49"/>
        <v>0</v>
      </c>
      <c r="BF200" s="100">
        <f t="shared" si="50"/>
        <v>0</v>
      </c>
      <c r="BG200" s="100">
        <f t="shared" si="51"/>
        <v>0</v>
      </c>
      <c r="BH200" s="100">
        <f t="shared" si="52"/>
        <v>0</v>
      </c>
      <c r="BI200" s="100">
        <f t="shared" si="53"/>
        <v>0</v>
      </c>
      <c r="BJ200" s="17" t="s">
        <v>85</v>
      </c>
      <c r="BK200" s="100">
        <f t="shared" si="54"/>
        <v>0</v>
      </c>
      <c r="BL200" s="17" t="s">
        <v>163</v>
      </c>
      <c r="BM200" s="17" t="s">
        <v>373</v>
      </c>
    </row>
    <row r="201" spans="2:65" s="1" customFormat="1" ht="31.5" customHeight="1">
      <c r="B201" s="126"/>
      <c r="C201" s="155" t="s">
        <v>374</v>
      </c>
      <c r="D201" s="155" t="s">
        <v>159</v>
      </c>
      <c r="E201" s="156" t="s">
        <v>375</v>
      </c>
      <c r="F201" s="504" t="s">
        <v>376</v>
      </c>
      <c r="G201" s="504"/>
      <c r="H201" s="504"/>
      <c r="I201" s="504"/>
      <c r="J201" s="157" t="s">
        <v>167</v>
      </c>
      <c r="K201" s="158">
        <v>0.812</v>
      </c>
      <c r="L201" s="505">
        <v>0</v>
      </c>
      <c r="M201" s="505"/>
      <c r="N201" s="506">
        <f t="shared" si="45"/>
        <v>0</v>
      </c>
      <c r="O201" s="506"/>
      <c r="P201" s="506"/>
      <c r="Q201" s="506"/>
      <c r="R201" s="129"/>
      <c r="T201" s="159" t="s">
        <v>5</v>
      </c>
      <c r="U201" s="43" t="s">
        <v>43</v>
      </c>
      <c r="V201" s="35"/>
      <c r="W201" s="160">
        <f t="shared" si="46"/>
        <v>0</v>
      </c>
      <c r="X201" s="160">
        <v>0</v>
      </c>
      <c r="Y201" s="160">
        <f t="shared" si="47"/>
        <v>0</v>
      </c>
      <c r="Z201" s="160">
        <v>1.8</v>
      </c>
      <c r="AA201" s="161">
        <f t="shared" si="48"/>
        <v>1.4616000000000002</v>
      </c>
      <c r="AR201" s="17" t="s">
        <v>163</v>
      </c>
      <c r="AT201" s="17" t="s">
        <v>159</v>
      </c>
      <c r="AU201" s="17" t="s">
        <v>100</v>
      </c>
      <c r="AY201" s="17" t="s">
        <v>158</v>
      </c>
      <c r="BE201" s="100">
        <f t="shared" si="49"/>
        <v>0</v>
      </c>
      <c r="BF201" s="100">
        <f t="shared" si="50"/>
        <v>0</v>
      </c>
      <c r="BG201" s="100">
        <f t="shared" si="51"/>
        <v>0</v>
      </c>
      <c r="BH201" s="100">
        <f t="shared" si="52"/>
        <v>0</v>
      </c>
      <c r="BI201" s="100">
        <f t="shared" si="53"/>
        <v>0</v>
      </c>
      <c r="BJ201" s="17" t="s">
        <v>85</v>
      </c>
      <c r="BK201" s="100">
        <f t="shared" si="54"/>
        <v>0</v>
      </c>
      <c r="BL201" s="17" t="s">
        <v>163</v>
      </c>
      <c r="BM201" s="17" t="s">
        <v>377</v>
      </c>
    </row>
    <row r="202" spans="2:65" s="1" customFormat="1" ht="31.5" customHeight="1">
      <c r="B202" s="126"/>
      <c r="C202" s="155" t="s">
        <v>378</v>
      </c>
      <c r="D202" s="155" t="s">
        <v>159</v>
      </c>
      <c r="E202" s="156" t="s">
        <v>379</v>
      </c>
      <c r="F202" s="504" t="s">
        <v>380</v>
      </c>
      <c r="G202" s="504"/>
      <c r="H202" s="504"/>
      <c r="I202" s="504"/>
      <c r="J202" s="157" t="s">
        <v>208</v>
      </c>
      <c r="K202" s="158">
        <v>0.32</v>
      </c>
      <c r="L202" s="505">
        <v>0</v>
      </c>
      <c r="M202" s="505"/>
      <c r="N202" s="506">
        <f t="shared" si="45"/>
        <v>0</v>
      </c>
      <c r="O202" s="506"/>
      <c r="P202" s="506"/>
      <c r="Q202" s="506"/>
      <c r="R202" s="129"/>
      <c r="T202" s="159" t="s">
        <v>5</v>
      </c>
      <c r="U202" s="43" t="s">
        <v>43</v>
      </c>
      <c r="V202" s="35"/>
      <c r="W202" s="160">
        <f t="shared" si="46"/>
        <v>0</v>
      </c>
      <c r="X202" s="160">
        <v>0</v>
      </c>
      <c r="Y202" s="160">
        <f t="shared" si="47"/>
        <v>0</v>
      </c>
      <c r="Z202" s="160">
        <v>0.082</v>
      </c>
      <c r="AA202" s="161">
        <f t="shared" si="48"/>
        <v>0.026240000000000003</v>
      </c>
      <c r="AR202" s="17" t="s">
        <v>163</v>
      </c>
      <c r="AT202" s="17" t="s">
        <v>159</v>
      </c>
      <c r="AU202" s="17" t="s">
        <v>100</v>
      </c>
      <c r="AY202" s="17" t="s">
        <v>158</v>
      </c>
      <c r="BE202" s="100">
        <f t="shared" si="49"/>
        <v>0</v>
      </c>
      <c r="BF202" s="100">
        <f t="shared" si="50"/>
        <v>0</v>
      </c>
      <c r="BG202" s="100">
        <f t="shared" si="51"/>
        <v>0</v>
      </c>
      <c r="BH202" s="100">
        <f t="shared" si="52"/>
        <v>0</v>
      </c>
      <c r="BI202" s="100">
        <f t="shared" si="53"/>
        <v>0</v>
      </c>
      <c r="BJ202" s="17" t="s">
        <v>85</v>
      </c>
      <c r="BK202" s="100">
        <f t="shared" si="54"/>
        <v>0</v>
      </c>
      <c r="BL202" s="17" t="s">
        <v>163</v>
      </c>
      <c r="BM202" s="17" t="s">
        <v>381</v>
      </c>
    </row>
    <row r="203" spans="2:65" s="1" customFormat="1" ht="44.25" customHeight="1">
      <c r="B203" s="126"/>
      <c r="C203" s="155" t="s">
        <v>382</v>
      </c>
      <c r="D203" s="155" t="s">
        <v>159</v>
      </c>
      <c r="E203" s="156" t="s">
        <v>383</v>
      </c>
      <c r="F203" s="504" t="s">
        <v>384</v>
      </c>
      <c r="G203" s="504"/>
      <c r="H203" s="504"/>
      <c r="I203" s="504"/>
      <c r="J203" s="157" t="s">
        <v>167</v>
      </c>
      <c r="K203" s="158">
        <v>0.931</v>
      </c>
      <c r="L203" s="505">
        <v>0</v>
      </c>
      <c r="M203" s="505"/>
      <c r="N203" s="506">
        <f t="shared" si="45"/>
        <v>0</v>
      </c>
      <c r="O203" s="506"/>
      <c r="P203" s="506"/>
      <c r="Q203" s="506"/>
      <c r="R203" s="129"/>
      <c r="T203" s="159" t="s">
        <v>5</v>
      </c>
      <c r="U203" s="43" t="s">
        <v>43</v>
      </c>
      <c r="V203" s="35"/>
      <c r="W203" s="160">
        <f t="shared" si="46"/>
        <v>0</v>
      </c>
      <c r="X203" s="160">
        <v>0</v>
      </c>
      <c r="Y203" s="160">
        <f t="shared" si="47"/>
        <v>0</v>
      </c>
      <c r="Z203" s="160">
        <v>2.2</v>
      </c>
      <c r="AA203" s="161">
        <f t="shared" si="48"/>
        <v>2.0482000000000005</v>
      </c>
      <c r="AR203" s="17" t="s">
        <v>163</v>
      </c>
      <c r="AT203" s="17" t="s">
        <v>159</v>
      </c>
      <c r="AU203" s="17" t="s">
        <v>100</v>
      </c>
      <c r="AY203" s="17" t="s">
        <v>158</v>
      </c>
      <c r="BE203" s="100">
        <f t="shared" si="49"/>
        <v>0</v>
      </c>
      <c r="BF203" s="100">
        <f t="shared" si="50"/>
        <v>0</v>
      </c>
      <c r="BG203" s="100">
        <f t="shared" si="51"/>
        <v>0</v>
      </c>
      <c r="BH203" s="100">
        <f t="shared" si="52"/>
        <v>0</v>
      </c>
      <c r="BI203" s="100">
        <f t="shared" si="53"/>
        <v>0</v>
      </c>
      <c r="BJ203" s="17" t="s">
        <v>85</v>
      </c>
      <c r="BK203" s="100">
        <f t="shared" si="54"/>
        <v>0</v>
      </c>
      <c r="BL203" s="17" t="s">
        <v>163</v>
      </c>
      <c r="BM203" s="17" t="s">
        <v>385</v>
      </c>
    </row>
    <row r="204" spans="2:65" s="1" customFormat="1" ht="44.25" customHeight="1">
      <c r="B204" s="126"/>
      <c r="C204" s="155" t="s">
        <v>386</v>
      </c>
      <c r="D204" s="155" t="s">
        <v>159</v>
      </c>
      <c r="E204" s="156" t="s">
        <v>387</v>
      </c>
      <c r="F204" s="504" t="s">
        <v>388</v>
      </c>
      <c r="G204" s="504"/>
      <c r="H204" s="504"/>
      <c r="I204" s="504"/>
      <c r="J204" s="157" t="s">
        <v>167</v>
      </c>
      <c r="K204" s="158">
        <v>0.931</v>
      </c>
      <c r="L204" s="505">
        <v>0</v>
      </c>
      <c r="M204" s="505"/>
      <c r="N204" s="506">
        <f t="shared" si="45"/>
        <v>0</v>
      </c>
      <c r="O204" s="506"/>
      <c r="P204" s="506"/>
      <c r="Q204" s="506"/>
      <c r="R204" s="129"/>
      <c r="T204" s="159" t="s">
        <v>5</v>
      </c>
      <c r="U204" s="43" t="s">
        <v>43</v>
      </c>
      <c r="V204" s="35"/>
      <c r="W204" s="160">
        <f t="shared" si="46"/>
        <v>0</v>
      </c>
      <c r="X204" s="160">
        <v>0</v>
      </c>
      <c r="Y204" s="160">
        <f t="shared" si="47"/>
        <v>0</v>
      </c>
      <c r="Z204" s="160">
        <v>0.029</v>
      </c>
      <c r="AA204" s="161">
        <f t="shared" si="48"/>
        <v>0.026999000000000002</v>
      </c>
      <c r="AR204" s="17" t="s">
        <v>163</v>
      </c>
      <c r="AT204" s="17" t="s">
        <v>159</v>
      </c>
      <c r="AU204" s="17" t="s">
        <v>100</v>
      </c>
      <c r="AY204" s="17" t="s">
        <v>158</v>
      </c>
      <c r="BE204" s="100">
        <f t="shared" si="49"/>
        <v>0</v>
      </c>
      <c r="BF204" s="100">
        <f t="shared" si="50"/>
        <v>0</v>
      </c>
      <c r="BG204" s="100">
        <f t="shared" si="51"/>
        <v>0</v>
      </c>
      <c r="BH204" s="100">
        <f t="shared" si="52"/>
        <v>0</v>
      </c>
      <c r="BI204" s="100">
        <f t="shared" si="53"/>
        <v>0</v>
      </c>
      <c r="BJ204" s="17" t="s">
        <v>85</v>
      </c>
      <c r="BK204" s="100">
        <f t="shared" si="54"/>
        <v>0</v>
      </c>
      <c r="BL204" s="17" t="s">
        <v>163</v>
      </c>
      <c r="BM204" s="17" t="s">
        <v>389</v>
      </c>
    </row>
    <row r="205" spans="2:65" s="1" customFormat="1" ht="22.5" customHeight="1">
      <c r="B205" s="126"/>
      <c r="C205" s="155" t="s">
        <v>390</v>
      </c>
      <c r="D205" s="155" t="s">
        <v>159</v>
      </c>
      <c r="E205" s="156" t="s">
        <v>391</v>
      </c>
      <c r="F205" s="504" t="s">
        <v>392</v>
      </c>
      <c r="G205" s="504"/>
      <c r="H205" s="504"/>
      <c r="I205" s="504"/>
      <c r="J205" s="157" t="s">
        <v>208</v>
      </c>
      <c r="K205" s="158">
        <v>4.728</v>
      </c>
      <c r="L205" s="505">
        <v>0</v>
      </c>
      <c r="M205" s="505"/>
      <c r="N205" s="506">
        <f t="shared" si="45"/>
        <v>0</v>
      </c>
      <c r="O205" s="506"/>
      <c r="P205" s="506"/>
      <c r="Q205" s="506"/>
      <c r="R205" s="129"/>
      <c r="T205" s="159" t="s">
        <v>5</v>
      </c>
      <c r="U205" s="43" t="s">
        <v>43</v>
      </c>
      <c r="V205" s="35"/>
      <c r="W205" s="160">
        <f t="shared" si="46"/>
        <v>0</v>
      </c>
      <c r="X205" s="160">
        <v>0</v>
      </c>
      <c r="Y205" s="160">
        <f t="shared" si="47"/>
        <v>0</v>
      </c>
      <c r="Z205" s="160">
        <v>0.076</v>
      </c>
      <c r="AA205" s="161">
        <f t="shared" si="48"/>
        <v>0.359328</v>
      </c>
      <c r="AR205" s="17" t="s">
        <v>163</v>
      </c>
      <c r="AT205" s="17" t="s">
        <v>159</v>
      </c>
      <c r="AU205" s="17" t="s">
        <v>100</v>
      </c>
      <c r="AY205" s="17" t="s">
        <v>158</v>
      </c>
      <c r="BE205" s="100">
        <f t="shared" si="49"/>
        <v>0</v>
      </c>
      <c r="BF205" s="100">
        <f t="shared" si="50"/>
        <v>0</v>
      </c>
      <c r="BG205" s="100">
        <f t="shared" si="51"/>
        <v>0</v>
      </c>
      <c r="BH205" s="100">
        <f t="shared" si="52"/>
        <v>0</v>
      </c>
      <c r="BI205" s="100">
        <f t="shared" si="53"/>
        <v>0</v>
      </c>
      <c r="BJ205" s="17" t="s">
        <v>85</v>
      </c>
      <c r="BK205" s="100">
        <f t="shared" si="54"/>
        <v>0</v>
      </c>
      <c r="BL205" s="17" t="s">
        <v>163</v>
      </c>
      <c r="BM205" s="17" t="s">
        <v>393</v>
      </c>
    </row>
    <row r="206" spans="2:63" s="9" customFormat="1" ht="29.9" customHeight="1">
      <c r="B206" s="144"/>
      <c r="C206" s="145"/>
      <c r="D206" s="154" t="s">
        <v>117</v>
      </c>
      <c r="E206" s="154"/>
      <c r="F206" s="154"/>
      <c r="G206" s="154"/>
      <c r="H206" s="154"/>
      <c r="I206" s="154"/>
      <c r="J206" s="154"/>
      <c r="K206" s="154"/>
      <c r="L206" s="154"/>
      <c r="M206" s="154"/>
      <c r="N206" s="512">
        <f>BK206</f>
        <v>0</v>
      </c>
      <c r="O206" s="513"/>
      <c r="P206" s="513"/>
      <c r="Q206" s="513"/>
      <c r="R206" s="147"/>
      <c r="T206" s="148"/>
      <c r="U206" s="145"/>
      <c r="V206" s="145"/>
      <c r="W206" s="149">
        <f>SUM(W207:W211)</f>
        <v>0</v>
      </c>
      <c r="X206" s="145"/>
      <c r="Y206" s="149">
        <f>SUM(Y207:Y211)</f>
        <v>0</v>
      </c>
      <c r="Z206" s="145"/>
      <c r="AA206" s="150">
        <f>SUM(AA207:AA211)</f>
        <v>0</v>
      </c>
      <c r="AR206" s="151" t="s">
        <v>85</v>
      </c>
      <c r="AT206" s="152" t="s">
        <v>77</v>
      </c>
      <c r="AU206" s="152" t="s">
        <v>85</v>
      </c>
      <c r="AY206" s="151" t="s">
        <v>158</v>
      </c>
      <c r="BK206" s="153">
        <f>SUM(BK207:BK211)</f>
        <v>0</v>
      </c>
    </row>
    <row r="207" spans="2:65" s="1" customFormat="1" ht="31.5" customHeight="1">
      <c r="B207" s="126"/>
      <c r="C207" s="155" t="s">
        <v>394</v>
      </c>
      <c r="D207" s="155" t="s">
        <v>159</v>
      </c>
      <c r="E207" s="156" t="s">
        <v>395</v>
      </c>
      <c r="F207" s="504" t="s">
        <v>396</v>
      </c>
      <c r="G207" s="504"/>
      <c r="H207" s="504"/>
      <c r="I207" s="504"/>
      <c r="J207" s="157" t="s">
        <v>195</v>
      </c>
      <c r="K207" s="158">
        <v>6.604</v>
      </c>
      <c r="L207" s="505">
        <v>0</v>
      </c>
      <c r="M207" s="505"/>
      <c r="N207" s="506">
        <f>ROUND(L207*K207,2)</f>
        <v>0</v>
      </c>
      <c r="O207" s="506"/>
      <c r="P207" s="506"/>
      <c r="Q207" s="506"/>
      <c r="R207" s="129"/>
      <c r="T207" s="159" t="s">
        <v>5</v>
      </c>
      <c r="U207" s="43" t="s">
        <v>43</v>
      </c>
      <c r="V207" s="35"/>
      <c r="W207" s="160">
        <f>V207*K207</f>
        <v>0</v>
      </c>
      <c r="X207" s="160">
        <v>0</v>
      </c>
      <c r="Y207" s="160">
        <f>X207*K207</f>
        <v>0</v>
      </c>
      <c r="Z207" s="160">
        <v>0</v>
      </c>
      <c r="AA207" s="161">
        <f>Z207*K207</f>
        <v>0</v>
      </c>
      <c r="AR207" s="17" t="s">
        <v>163</v>
      </c>
      <c r="AT207" s="17" t="s">
        <v>159</v>
      </c>
      <c r="AU207" s="17" t="s">
        <v>100</v>
      </c>
      <c r="AY207" s="17" t="s">
        <v>158</v>
      </c>
      <c r="BE207" s="100">
        <f>IF(U207="základní",N207,0)</f>
        <v>0</v>
      </c>
      <c r="BF207" s="100">
        <f>IF(U207="snížená",N207,0)</f>
        <v>0</v>
      </c>
      <c r="BG207" s="100">
        <f>IF(U207="zákl. přenesená",N207,0)</f>
        <v>0</v>
      </c>
      <c r="BH207" s="100">
        <f>IF(U207="sníž. přenesená",N207,0)</f>
        <v>0</v>
      </c>
      <c r="BI207" s="100">
        <f>IF(U207="nulová",N207,0)</f>
        <v>0</v>
      </c>
      <c r="BJ207" s="17" t="s">
        <v>85</v>
      </c>
      <c r="BK207" s="100">
        <f>ROUND(L207*K207,2)</f>
        <v>0</v>
      </c>
      <c r="BL207" s="17" t="s">
        <v>163</v>
      </c>
      <c r="BM207" s="17" t="s">
        <v>397</v>
      </c>
    </row>
    <row r="208" spans="2:65" s="1" customFormat="1" ht="31.5" customHeight="1">
      <c r="B208" s="126"/>
      <c r="C208" s="155" t="s">
        <v>398</v>
      </c>
      <c r="D208" s="155" t="s">
        <v>159</v>
      </c>
      <c r="E208" s="156" t="s">
        <v>399</v>
      </c>
      <c r="F208" s="504" t="s">
        <v>400</v>
      </c>
      <c r="G208" s="504"/>
      <c r="H208" s="504"/>
      <c r="I208" s="504"/>
      <c r="J208" s="157" t="s">
        <v>195</v>
      </c>
      <c r="K208" s="158">
        <v>6.604</v>
      </c>
      <c r="L208" s="505">
        <v>0</v>
      </c>
      <c r="M208" s="505"/>
      <c r="N208" s="506">
        <f>ROUND(L208*K208,2)</f>
        <v>0</v>
      </c>
      <c r="O208" s="506"/>
      <c r="P208" s="506"/>
      <c r="Q208" s="506"/>
      <c r="R208" s="129"/>
      <c r="T208" s="159" t="s">
        <v>5</v>
      </c>
      <c r="U208" s="43" t="s">
        <v>43</v>
      </c>
      <c r="V208" s="35"/>
      <c r="W208" s="160">
        <f>V208*K208</f>
        <v>0</v>
      </c>
      <c r="X208" s="160">
        <v>0</v>
      </c>
      <c r="Y208" s="160">
        <f>X208*K208</f>
        <v>0</v>
      </c>
      <c r="Z208" s="160">
        <v>0</v>
      </c>
      <c r="AA208" s="161">
        <f>Z208*K208</f>
        <v>0</v>
      </c>
      <c r="AR208" s="17" t="s">
        <v>163</v>
      </c>
      <c r="AT208" s="17" t="s">
        <v>159</v>
      </c>
      <c r="AU208" s="17" t="s">
        <v>100</v>
      </c>
      <c r="AY208" s="17" t="s">
        <v>158</v>
      </c>
      <c r="BE208" s="100">
        <f>IF(U208="základní",N208,0)</f>
        <v>0</v>
      </c>
      <c r="BF208" s="100">
        <f>IF(U208="snížená",N208,0)</f>
        <v>0</v>
      </c>
      <c r="BG208" s="100">
        <f>IF(U208="zákl. přenesená",N208,0)</f>
        <v>0</v>
      </c>
      <c r="BH208" s="100">
        <f>IF(U208="sníž. přenesená",N208,0)</f>
        <v>0</v>
      </c>
      <c r="BI208" s="100">
        <f>IF(U208="nulová",N208,0)</f>
        <v>0</v>
      </c>
      <c r="BJ208" s="17" t="s">
        <v>85</v>
      </c>
      <c r="BK208" s="100">
        <f>ROUND(L208*K208,2)</f>
        <v>0</v>
      </c>
      <c r="BL208" s="17" t="s">
        <v>163</v>
      </c>
      <c r="BM208" s="17" t="s">
        <v>401</v>
      </c>
    </row>
    <row r="209" spans="2:65" s="1" customFormat="1" ht="31.5" customHeight="1">
      <c r="B209" s="126"/>
      <c r="C209" s="155" t="s">
        <v>402</v>
      </c>
      <c r="D209" s="155" t="s">
        <v>159</v>
      </c>
      <c r="E209" s="156" t="s">
        <v>403</v>
      </c>
      <c r="F209" s="504" t="s">
        <v>404</v>
      </c>
      <c r="G209" s="504"/>
      <c r="H209" s="504"/>
      <c r="I209" s="504"/>
      <c r="J209" s="157" t="s">
        <v>195</v>
      </c>
      <c r="K209" s="158">
        <v>59.436</v>
      </c>
      <c r="L209" s="505">
        <v>0</v>
      </c>
      <c r="M209" s="505"/>
      <c r="N209" s="506">
        <f>ROUND(L209*K209,2)</f>
        <v>0</v>
      </c>
      <c r="O209" s="506"/>
      <c r="P209" s="506"/>
      <c r="Q209" s="506"/>
      <c r="R209" s="129"/>
      <c r="T209" s="159" t="s">
        <v>5</v>
      </c>
      <c r="U209" s="43" t="s">
        <v>43</v>
      </c>
      <c r="V209" s="35"/>
      <c r="W209" s="160">
        <f>V209*K209</f>
        <v>0</v>
      </c>
      <c r="X209" s="160">
        <v>0</v>
      </c>
      <c r="Y209" s="160">
        <f>X209*K209</f>
        <v>0</v>
      </c>
      <c r="Z209" s="160">
        <v>0</v>
      </c>
      <c r="AA209" s="161">
        <f>Z209*K209</f>
        <v>0</v>
      </c>
      <c r="AR209" s="17" t="s">
        <v>163</v>
      </c>
      <c r="AT209" s="17" t="s">
        <v>159</v>
      </c>
      <c r="AU209" s="17" t="s">
        <v>100</v>
      </c>
      <c r="AY209" s="17" t="s">
        <v>158</v>
      </c>
      <c r="BE209" s="100">
        <f>IF(U209="základní",N209,0)</f>
        <v>0</v>
      </c>
      <c r="BF209" s="100">
        <f>IF(U209="snížená",N209,0)</f>
        <v>0</v>
      </c>
      <c r="BG209" s="100">
        <f>IF(U209="zákl. přenesená",N209,0)</f>
        <v>0</v>
      </c>
      <c r="BH209" s="100">
        <f>IF(U209="sníž. přenesená",N209,0)</f>
        <v>0</v>
      </c>
      <c r="BI209" s="100">
        <f>IF(U209="nulová",N209,0)</f>
        <v>0</v>
      </c>
      <c r="BJ209" s="17" t="s">
        <v>85</v>
      </c>
      <c r="BK209" s="100">
        <f>ROUND(L209*K209,2)</f>
        <v>0</v>
      </c>
      <c r="BL209" s="17" t="s">
        <v>163</v>
      </c>
      <c r="BM209" s="17" t="s">
        <v>405</v>
      </c>
    </row>
    <row r="210" spans="2:65" s="1" customFormat="1" ht="31.5" customHeight="1">
      <c r="B210" s="126"/>
      <c r="C210" s="155" t="s">
        <v>406</v>
      </c>
      <c r="D210" s="155" t="s">
        <v>159</v>
      </c>
      <c r="E210" s="156" t="s">
        <v>407</v>
      </c>
      <c r="F210" s="504" t="s">
        <v>408</v>
      </c>
      <c r="G210" s="504"/>
      <c r="H210" s="504"/>
      <c r="I210" s="504"/>
      <c r="J210" s="157" t="s">
        <v>195</v>
      </c>
      <c r="K210" s="158">
        <v>6.604</v>
      </c>
      <c r="L210" s="505">
        <v>0</v>
      </c>
      <c r="M210" s="505"/>
      <c r="N210" s="506">
        <f>ROUND(L210*K210,2)</f>
        <v>0</v>
      </c>
      <c r="O210" s="506"/>
      <c r="P210" s="506"/>
      <c r="Q210" s="506"/>
      <c r="R210" s="129"/>
      <c r="T210" s="159" t="s">
        <v>5</v>
      </c>
      <c r="U210" s="43" t="s">
        <v>43</v>
      </c>
      <c r="V210" s="35"/>
      <c r="W210" s="160">
        <f>V210*K210</f>
        <v>0</v>
      </c>
      <c r="X210" s="160">
        <v>0</v>
      </c>
      <c r="Y210" s="160">
        <f>X210*K210</f>
        <v>0</v>
      </c>
      <c r="Z210" s="160">
        <v>0</v>
      </c>
      <c r="AA210" s="161">
        <f>Z210*K210</f>
        <v>0</v>
      </c>
      <c r="AR210" s="17" t="s">
        <v>163</v>
      </c>
      <c r="AT210" s="17" t="s">
        <v>159</v>
      </c>
      <c r="AU210" s="17" t="s">
        <v>100</v>
      </c>
      <c r="AY210" s="17" t="s">
        <v>158</v>
      </c>
      <c r="BE210" s="100">
        <f>IF(U210="základní",N210,0)</f>
        <v>0</v>
      </c>
      <c r="BF210" s="100">
        <f>IF(U210="snížená",N210,0)</f>
        <v>0</v>
      </c>
      <c r="BG210" s="100">
        <f>IF(U210="zákl. přenesená",N210,0)</f>
        <v>0</v>
      </c>
      <c r="BH210" s="100">
        <f>IF(U210="sníž. přenesená",N210,0)</f>
        <v>0</v>
      </c>
      <c r="BI210" s="100">
        <f>IF(U210="nulová",N210,0)</f>
        <v>0</v>
      </c>
      <c r="BJ210" s="17" t="s">
        <v>85</v>
      </c>
      <c r="BK210" s="100">
        <f>ROUND(L210*K210,2)</f>
        <v>0</v>
      </c>
      <c r="BL210" s="17" t="s">
        <v>163</v>
      </c>
      <c r="BM210" s="17" t="s">
        <v>409</v>
      </c>
    </row>
    <row r="211" spans="2:65" s="1" customFormat="1" ht="31.5" customHeight="1">
      <c r="B211" s="126"/>
      <c r="C211" s="155" t="s">
        <v>410</v>
      </c>
      <c r="D211" s="155" t="s">
        <v>159</v>
      </c>
      <c r="E211" s="156" t="s">
        <v>411</v>
      </c>
      <c r="F211" s="504" t="s">
        <v>412</v>
      </c>
      <c r="G211" s="504"/>
      <c r="H211" s="504"/>
      <c r="I211" s="504"/>
      <c r="J211" s="157" t="s">
        <v>195</v>
      </c>
      <c r="K211" s="158">
        <v>6.604</v>
      </c>
      <c r="L211" s="505">
        <v>0</v>
      </c>
      <c r="M211" s="505"/>
      <c r="N211" s="506">
        <f>ROUND(L211*K211,2)</f>
        <v>0</v>
      </c>
      <c r="O211" s="506"/>
      <c r="P211" s="506"/>
      <c r="Q211" s="506"/>
      <c r="R211" s="129"/>
      <c r="T211" s="159" t="s">
        <v>5</v>
      </c>
      <c r="U211" s="43" t="s">
        <v>43</v>
      </c>
      <c r="V211" s="35"/>
      <c r="W211" s="160">
        <f>V211*K211</f>
        <v>0</v>
      </c>
      <c r="X211" s="160">
        <v>0</v>
      </c>
      <c r="Y211" s="160">
        <f>X211*K211</f>
        <v>0</v>
      </c>
      <c r="Z211" s="160">
        <v>0</v>
      </c>
      <c r="AA211" s="161">
        <f>Z211*K211</f>
        <v>0</v>
      </c>
      <c r="AR211" s="17" t="s">
        <v>163</v>
      </c>
      <c r="AT211" s="17" t="s">
        <v>159</v>
      </c>
      <c r="AU211" s="17" t="s">
        <v>100</v>
      </c>
      <c r="AY211" s="17" t="s">
        <v>158</v>
      </c>
      <c r="BE211" s="100">
        <f>IF(U211="základní",N211,0)</f>
        <v>0</v>
      </c>
      <c r="BF211" s="100">
        <f>IF(U211="snížená",N211,0)</f>
        <v>0</v>
      </c>
      <c r="BG211" s="100">
        <f>IF(U211="zákl. přenesená",N211,0)</f>
        <v>0</v>
      </c>
      <c r="BH211" s="100">
        <f>IF(U211="sníž. přenesená",N211,0)</f>
        <v>0</v>
      </c>
      <c r="BI211" s="100">
        <f>IF(U211="nulová",N211,0)</f>
        <v>0</v>
      </c>
      <c r="BJ211" s="17" t="s">
        <v>85</v>
      </c>
      <c r="BK211" s="100">
        <f>ROUND(L211*K211,2)</f>
        <v>0</v>
      </c>
      <c r="BL211" s="17" t="s">
        <v>163</v>
      </c>
      <c r="BM211" s="17" t="s">
        <v>413</v>
      </c>
    </row>
    <row r="212" spans="2:63" s="9" customFormat="1" ht="29.9" customHeight="1">
      <c r="B212" s="144"/>
      <c r="C212" s="145"/>
      <c r="D212" s="154" t="s">
        <v>118</v>
      </c>
      <c r="E212" s="154"/>
      <c r="F212" s="154"/>
      <c r="G212" s="154"/>
      <c r="H212" s="154"/>
      <c r="I212" s="154"/>
      <c r="J212" s="154"/>
      <c r="K212" s="154"/>
      <c r="L212" s="154"/>
      <c r="M212" s="154"/>
      <c r="N212" s="512">
        <f>BK212</f>
        <v>0</v>
      </c>
      <c r="O212" s="513"/>
      <c r="P212" s="513"/>
      <c r="Q212" s="513"/>
      <c r="R212" s="147"/>
      <c r="T212" s="148"/>
      <c r="U212" s="145"/>
      <c r="V212" s="145"/>
      <c r="W212" s="149">
        <f>W213</f>
        <v>0</v>
      </c>
      <c r="X212" s="145"/>
      <c r="Y212" s="149">
        <f>Y213</f>
        <v>0</v>
      </c>
      <c r="Z212" s="145"/>
      <c r="AA212" s="150">
        <f>AA213</f>
        <v>0</v>
      </c>
      <c r="AR212" s="151" t="s">
        <v>85</v>
      </c>
      <c r="AT212" s="152" t="s">
        <v>77</v>
      </c>
      <c r="AU212" s="152" t="s">
        <v>85</v>
      </c>
      <c r="AY212" s="151" t="s">
        <v>158</v>
      </c>
      <c r="BK212" s="153">
        <f>BK213</f>
        <v>0</v>
      </c>
    </row>
    <row r="213" spans="2:65" s="1" customFormat="1" ht="22.5" customHeight="1">
      <c r="B213" s="126"/>
      <c r="C213" s="155" t="s">
        <v>414</v>
      </c>
      <c r="D213" s="155" t="s">
        <v>159</v>
      </c>
      <c r="E213" s="156" t="s">
        <v>415</v>
      </c>
      <c r="F213" s="504" t="s">
        <v>416</v>
      </c>
      <c r="G213" s="504"/>
      <c r="H213" s="504"/>
      <c r="I213" s="504"/>
      <c r="J213" s="157" t="s">
        <v>195</v>
      </c>
      <c r="K213" s="158">
        <v>39.263</v>
      </c>
      <c r="L213" s="505">
        <v>0</v>
      </c>
      <c r="M213" s="505"/>
      <c r="N213" s="506">
        <f>ROUND(L213*K213,2)</f>
        <v>0</v>
      </c>
      <c r="O213" s="506"/>
      <c r="P213" s="506"/>
      <c r="Q213" s="506"/>
      <c r="R213" s="129"/>
      <c r="T213" s="159" t="s">
        <v>5</v>
      </c>
      <c r="U213" s="43" t="s">
        <v>43</v>
      </c>
      <c r="V213" s="35"/>
      <c r="W213" s="160">
        <f>V213*K213</f>
        <v>0</v>
      </c>
      <c r="X213" s="160">
        <v>0</v>
      </c>
      <c r="Y213" s="160">
        <f>X213*K213</f>
        <v>0</v>
      </c>
      <c r="Z213" s="160">
        <v>0</v>
      </c>
      <c r="AA213" s="161">
        <f>Z213*K213</f>
        <v>0</v>
      </c>
      <c r="AR213" s="17" t="s">
        <v>163</v>
      </c>
      <c r="AT213" s="17" t="s">
        <v>159</v>
      </c>
      <c r="AU213" s="17" t="s">
        <v>100</v>
      </c>
      <c r="AY213" s="17" t="s">
        <v>158</v>
      </c>
      <c r="BE213" s="100">
        <f>IF(U213="základní",N213,0)</f>
        <v>0</v>
      </c>
      <c r="BF213" s="100">
        <f>IF(U213="snížená",N213,0)</f>
        <v>0</v>
      </c>
      <c r="BG213" s="100">
        <f>IF(U213="zákl. přenesená",N213,0)</f>
        <v>0</v>
      </c>
      <c r="BH213" s="100">
        <f>IF(U213="sníž. přenesená",N213,0)</f>
        <v>0</v>
      </c>
      <c r="BI213" s="100">
        <f>IF(U213="nulová",N213,0)</f>
        <v>0</v>
      </c>
      <c r="BJ213" s="17" t="s">
        <v>85</v>
      </c>
      <c r="BK213" s="100">
        <f>ROUND(L213*K213,2)</f>
        <v>0</v>
      </c>
      <c r="BL213" s="17" t="s">
        <v>163</v>
      </c>
      <c r="BM213" s="17" t="s">
        <v>417</v>
      </c>
    </row>
    <row r="214" spans="2:63" s="9" customFormat="1" ht="37.4" customHeight="1">
      <c r="B214" s="144"/>
      <c r="C214" s="145"/>
      <c r="D214" s="146" t="s">
        <v>119</v>
      </c>
      <c r="E214" s="146"/>
      <c r="F214" s="146"/>
      <c r="G214" s="146"/>
      <c r="H214" s="146"/>
      <c r="I214" s="146"/>
      <c r="J214" s="146"/>
      <c r="K214" s="146"/>
      <c r="L214" s="146"/>
      <c r="M214" s="146"/>
      <c r="N214" s="523">
        <f>BK214</f>
        <v>0</v>
      </c>
      <c r="O214" s="524"/>
      <c r="P214" s="524"/>
      <c r="Q214" s="524"/>
      <c r="R214" s="147"/>
      <c r="T214" s="148"/>
      <c r="U214" s="145"/>
      <c r="V214" s="145"/>
      <c r="W214" s="149">
        <f>W215+W221+W223+W225+W229+W231+W234+W241+W253+W261+W268+W270+W276</f>
        <v>0</v>
      </c>
      <c r="X214" s="145"/>
      <c r="Y214" s="149">
        <f>Y215+Y221+Y223+Y225+Y229+Y231+Y234+Y241+Y253+Y261+Y268+Y270+Y276</f>
        <v>0.62816858</v>
      </c>
      <c r="Z214" s="145"/>
      <c r="AA214" s="150">
        <f>AA215+AA221+AA223+AA225+AA229+AA231+AA234+AA241+AA253+AA261+AA268+AA270+AA276</f>
        <v>0.0815436</v>
      </c>
      <c r="AR214" s="151" t="s">
        <v>100</v>
      </c>
      <c r="AT214" s="152" t="s">
        <v>77</v>
      </c>
      <c r="AU214" s="152" t="s">
        <v>78</v>
      </c>
      <c r="AY214" s="151" t="s">
        <v>158</v>
      </c>
      <c r="BK214" s="153">
        <f>BK215+BK221+BK223+BK225+BK229+BK231+BK234+BK241+BK253+BK261+BK268+BK270+BK276</f>
        <v>0</v>
      </c>
    </row>
    <row r="215" spans="2:63" s="9" customFormat="1" ht="19.9" customHeight="1">
      <c r="B215" s="144"/>
      <c r="C215" s="145"/>
      <c r="D215" s="154" t="s">
        <v>120</v>
      </c>
      <c r="E215" s="154"/>
      <c r="F215" s="154"/>
      <c r="G215" s="154"/>
      <c r="H215" s="154"/>
      <c r="I215" s="154"/>
      <c r="J215" s="154"/>
      <c r="K215" s="154"/>
      <c r="L215" s="154"/>
      <c r="M215" s="154"/>
      <c r="N215" s="521">
        <f>BK215</f>
        <v>0</v>
      </c>
      <c r="O215" s="522"/>
      <c r="P215" s="522"/>
      <c r="Q215" s="522"/>
      <c r="R215" s="147"/>
      <c r="T215" s="148"/>
      <c r="U215" s="145"/>
      <c r="V215" s="145"/>
      <c r="W215" s="149">
        <f>SUM(W216:W220)</f>
        <v>0</v>
      </c>
      <c r="X215" s="145"/>
      <c r="Y215" s="149">
        <f>SUM(Y216:Y220)</f>
        <v>0.19245544</v>
      </c>
      <c r="Z215" s="145"/>
      <c r="AA215" s="150">
        <f>SUM(AA216:AA220)</f>
        <v>0</v>
      </c>
      <c r="AR215" s="151" t="s">
        <v>100</v>
      </c>
      <c r="AT215" s="152" t="s">
        <v>77</v>
      </c>
      <c r="AU215" s="152" t="s">
        <v>85</v>
      </c>
      <c r="AY215" s="151" t="s">
        <v>158</v>
      </c>
      <c r="BK215" s="153">
        <f>SUM(BK216:BK220)</f>
        <v>0</v>
      </c>
    </row>
    <row r="216" spans="2:65" s="1" customFormat="1" ht="31.5" customHeight="1">
      <c r="B216" s="126"/>
      <c r="C216" s="155" t="s">
        <v>418</v>
      </c>
      <c r="D216" s="155" t="s">
        <v>159</v>
      </c>
      <c r="E216" s="156" t="s">
        <v>419</v>
      </c>
      <c r="F216" s="504" t="s">
        <v>420</v>
      </c>
      <c r="G216" s="504"/>
      <c r="H216" s="504"/>
      <c r="I216" s="504"/>
      <c r="J216" s="157" t="s">
        <v>208</v>
      </c>
      <c r="K216" s="158">
        <v>42.018</v>
      </c>
      <c r="L216" s="505">
        <v>0</v>
      </c>
      <c r="M216" s="505"/>
      <c r="N216" s="506">
        <f>ROUND(L216*K216,2)</f>
        <v>0</v>
      </c>
      <c r="O216" s="506"/>
      <c r="P216" s="506"/>
      <c r="Q216" s="506"/>
      <c r="R216" s="129"/>
      <c r="T216" s="159" t="s">
        <v>5</v>
      </c>
      <c r="U216" s="43" t="s">
        <v>43</v>
      </c>
      <c r="V216" s="35"/>
      <c r="W216" s="160">
        <f>V216*K216</f>
        <v>0</v>
      </c>
      <c r="X216" s="160">
        <v>0</v>
      </c>
      <c r="Y216" s="160">
        <f>X216*K216</f>
        <v>0</v>
      </c>
      <c r="Z216" s="160">
        <v>0</v>
      </c>
      <c r="AA216" s="161">
        <f>Z216*K216</f>
        <v>0</v>
      </c>
      <c r="AR216" s="17" t="s">
        <v>222</v>
      </c>
      <c r="AT216" s="17" t="s">
        <v>159</v>
      </c>
      <c r="AU216" s="17" t="s">
        <v>100</v>
      </c>
      <c r="AY216" s="17" t="s">
        <v>158</v>
      </c>
      <c r="BE216" s="100">
        <f>IF(U216="základní",N216,0)</f>
        <v>0</v>
      </c>
      <c r="BF216" s="100">
        <f>IF(U216="snížená",N216,0)</f>
        <v>0</v>
      </c>
      <c r="BG216" s="100">
        <f>IF(U216="zákl. přenesená",N216,0)</f>
        <v>0</v>
      </c>
      <c r="BH216" s="100">
        <f>IF(U216="sníž. přenesená",N216,0)</f>
        <v>0</v>
      </c>
      <c r="BI216" s="100">
        <f>IF(U216="nulová",N216,0)</f>
        <v>0</v>
      </c>
      <c r="BJ216" s="17" t="s">
        <v>85</v>
      </c>
      <c r="BK216" s="100">
        <f>ROUND(L216*K216,2)</f>
        <v>0</v>
      </c>
      <c r="BL216" s="17" t="s">
        <v>222</v>
      </c>
      <c r="BM216" s="17" t="s">
        <v>421</v>
      </c>
    </row>
    <row r="217" spans="2:65" s="1" customFormat="1" ht="31.5" customHeight="1">
      <c r="B217" s="126"/>
      <c r="C217" s="162" t="s">
        <v>422</v>
      </c>
      <c r="D217" s="162" t="s">
        <v>223</v>
      </c>
      <c r="E217" s="163" t="s">
        <v>423</v>
      </c>
      <c r="F217" s="508" t="s">
        <v>424</v>
      </c>
      <c r="G217" s="508"/>
      <c r="H217" s="508"/>
      <c r="I217" s="508"/>
      <c r="J217" s="164" t="s">
        <v>425</v>
      </c>
      <c r="K217" s="165">
        <v>0.013</v>
      </c>
      <c r="L217" s="509">
        <v>0</v>
      </c>
      <c r="M217" s="509"/>
      <c r="N217" s="510">
        <f>ROUND(L217*K217,2)</f>
        <v>0</v>
      </c>
      <c r="O217" s="506"/>
      <c r="P217" s="506"/>
      <c r="Q217" s="506"/>
      <c r="R217" s="129"/>
      <c r="T217" s="159" t="s">
        <v>5</v>
      </c>
      <c r="U217" s="43" t="s">
        <v>43</v>
      </c>
      <c r="V217" s="35"/>
      <c r="W217" s="160">
        <f>V217*K217</f>
        <v>0</v>
      </c>
      <c r="X217" s="160">
        <v>0.001</v>
      </c>
      <c r="Y217" s="160">
        <f>X217*K217</f>
        <v>1.3E-05</v>
      </c>
      <c r="Z217" s="160">
        <v>0</v>
      </c>
      <c r="AA217" s="161">
        <f>Z217*K217</f>
        <v>0</v>
      </c>
      <c r="AR217" s="17" t="s">
        <v>286</v>
      </c>
      <c r="AT217" s="17" t="s">
        <v>223</v>
      </c>
      <c r="AU217" s="17" t="s">
        <v>100</v>
      </c>
      <c r="AY217" s="17" t="s">
        <v>158</v>
      </c>
      <c r="BE217" s="100">
        <f>IF(U217="základní",N217,0)</f>
        <v>0</v>
      </c>
      <c r="BF217" s="100">
        <f>IF(U217="snížená",N217,0)</f>
        <v>0</v>
      </c>
      <c r="BG217" s="100">
        <f>IF(U217="zákl. přenesená",N217,0)</f>
        <v>0</v>
      </c>
      <c r="BH217" s="100">
        <f>IF(U217="sníž. přenesená",N217,0)</f>
        <v>0</v>
      </c>
      <c r="BI217" s="100">
        <f>IF(U217="nulová",N217,0)</f>
        <v>0</v>
      </c>
      <c r="BJ217" s="17" t="s">
        <v>85</v>
      </c>
      <c r="BK217" s="100">
        <f>ROUND(L217*K217,2)</f>
        <v>0</v>
      </c>
      <c r="BL217" s="17" t="s">
        <v>222</v>
      </c>
      <c r="BM217" s="17" t="s">
        <v>426</v>
      </c>
    </row>
    <row r="218" spans="2:65" s="1" customFormat="1" ht="31.5" customHeight="1">
      <c r="B218" s="126"/>
      <c r="C218" s="155" t="s">
        <v>427</v>
      </c>
      <c r="D218" s="155" t="s">
        <v>159</v>
      </c>
      <c r="E218" s="156" t="s">
        <v>428</v>
      </c>
      <c r="F218" s="504" t="s">
        <v>429</v>
      </c>
      <c r="G218" s="504"/>
      <c r="H218" s="504"/>
      <c r="I218" s="504"/>
      <c r="J218" s="157" t="s">
        <v>208</v>
      </c>
      <c r="K218" s="158">
        <v>42.018</v>
      </c>
      <c r="L218" s="505">
        <v>0</v>
      </c>
      <c r="M218" s="505"/>
      <c r="N218" s="506">
        <f>ROUND(L218*K218,2)</f>
        <v>0</v>
      </c>
      <c r="O218" s="506"/>
      <c r="P218" s="506"/>
      <c r="Q218" s="506"/>
      <c r="R218" s="129"/>
      <c r="T218" s="159" t="s">
        <v>5</v>
      </c>
      <c r="U218" s="43" t="s">
        <v>43</v>
      </c>
      <c r="V218" s="35"/>
      <c r="W218" s="160">
        <f>V218*K218</f>
        <v>0</v>
      </c>
      <c r="X218" s="160">
        <v>0.00458</v>
      </c>
      <c r="Y218" s="160">
        <f>X218*K218</f>
        <v>0.19244244</v>
      </c>
      <c r="Z218" s="160">
        <v>0</v>
      </c>
      <c r="AA218" s="161">
        <f>Z218*K218</f>
        <v>0</v>
      </c>
      <c r="AR218" s="17" t="s">
        <v>222</v>
      </c>
      <c r="AT218" s="17" t="s">
        <v>159</v>
      </c>
      <c r="AU218" s="17" t="s">
        <v>100</v>
      </c>
      <c r="AY218" s="17" t="s">
        <v>158</v>
      </c>
      <c r="BE218" s="100">
        <f>IF(U218="základní",N218,0)</f>
        <v>0</v>
      </c>
      <c r="BF218" s="100">
        <f>IF(U218="snížená",N218,0)</f>
        <v>0</v>
      </c>
      <c r="BG218" s="100">
        <f>IF(U218="zákl. přenesená",N218,0)</f>
        <v>0</v>
      </c>
      <c r="BH218" s="100">
        <f>IF(U218="sníž. přenesená",N218,0)</f>
        <v>0</v>
      </c>
      <c r="BI218" s="100">
        <f>IF(U218="nulová",N218,0)</f>
        <v>0</v>
      </c>
      <c r="BJ218" s="17" t="s">
        <v>85</v>
      </c>
      <c r="BK218" s="100">
        <f>ROUND(L218*K218,2)</f>
        <v>0</v>
      </c>
      <c r="BL218" s="17" t="s">
        <v>222</v>
      </c>
      <c r="BM218" s="17" t="s">
        <v>430</v>
      </c>
    </row>
    <row r="219" spans="2:65" s="1" customFormat="1" ht="31.5" customHeight="1">
      <c r="B219" s="126"/>
      <c r="C219" s="155" t="s">
        <v>431</v>
      </c>
      <c r="D219" s="155" t="s">
        <v>159</v>
      </c>
      <c r="E219" s="156" t="s">
        <v>432</v>
      </c>
      <c r="F219" s="504" t="s">
        <v>433</v>
      </c>
      <c r="G219" s="504"/>
      <c r="H219" s="504"/>
      <c r="I219" s="504"/>
      <c r="J219" s="157" t="s">
        <v>195</v>
      </c>
      <c r="K219" s="158">
        <v>0.192</v>
      </c>
      <c r="L219" s="505">
        <v>0</v>
      </c>
      <c r="M219" s="505"/>
      <c r="N219" s="506">
        <f>ROUND(L219*K219,2)</f>
        <v>0</v>
      </c>
      <c r="O219" s="506"/>
      <c r="P219" s="506"/>
      <c r="Q219" s="506"/>
      <c r="R219" s="129"/>
      <c r="T219" s="159" t="s">
        <v>5</v>
      </c>
      <c r="U219" s="43" t="s">
        <v>43</v>
      </c>
      <c r="V219" s="35"/>
      <c r="W219" s="160">
        <f>V219*K219</f>
        <v>0</v>
      </c>
      <c r="X219" s="160">
        <v>0</v>
      </c>
      <c r="Y219" s="160">
        <f>X219*K219</f>
        <v>0</v>
      </c>
      <c r="Z219" s="160">
        <v>0</v>
      </c>
      <c r="AA219" s="161">
        <f>Z219*K219</f>
        <v>0</v>
      </c>
      <c r="AR219" s="17" t="s">
        <v>222</v>
      </c>
      <c r="AT219" s="17" t="s">
        <v>159</v>
      </c>
      <c r="AU219" s="17" t="s">
        <v>100</v>
      </c>
      <c r="AY219" s="17" t="s">
        <v>158</v>
      </c>
      <c r="BE219" s="100">
        <f>IF(U219="základní",N219,0)</f>
        <v>0</v>
      </c>
      <c r="BF219" s="100">
        <f>IF(U219="snížená",N219,0)</f>
        <v>0</v>
      </c>
      <c r="BG219" s="100">
        <f>IF(U219="zákl. přenesená",N219,0)</f>
        <v>0</v>
      </c>
      <c r="BH219" s="100">
        <f>IF(U219="sníž. přenesená",N219,0)</f>
        <v>0</v>
      </c>
      <c r="BI219" s="100">
        <f>IF(U219="nulová",N219,0)</f>
        <v>0</v>
      </c>
      <c r="BJ219" s="17" t="s">
        <v>85</v>
      </c>
      <c r="BK219" s="100">
        <f>ROUND(L219*K219,2)</f>
        <v>0</v>
      </c>
      <c r="BL219" s="17" t="s">
        <v>222</v>
      </c>
      <c r="BM219" s="17" t="s">
        <v>434</v>
      </c>
    </row>
    <row r="220" spans="2:65" s="1" customFormat="1" ht="31.5" customHeight="1">
      <c r="B220" s="126"/>
      <c r="C220" s="155" t="s">
        <v>435</v>
      </c>
      <c r="D220" s="155" t="s">
        <v>159</v>
      </c>
      <c r="E220" s="156" t="s">
        <v>436</v>
      </c>
      <c r="F220" s="504" t="s">
        <v>437</v>
      </c>
      <c r="G220" s="504"/>
      <c r="H220" s="504"/>
      <c r="I220" s="504"/>
      <c r="J220" s="157" t="s">
        <v>195</v>
      </c>
      <c r="K220" s="158">
        <v>0.192</v>
      </c>
      <c r="L220" s="505">
        <v>0</v>
      </c>
      <c r="M220" s="505"/>
      <c r="N220" s="506">
        <f>ROUND(L220*K220,2)</f>
        <v>0</v>
      </c>
      <c r="O220" s="506"/>
      <c r="P220" s="506"/>
      <c r="Q220" s="506"/>
      <c r="R220" s="129"/>
      <c r="T220" s="159" t="s">
        <v>5</v>
      </c>
      <c r="U220" s="43" t="s">
        <v>43</v>
      </c>
      <c r="V220" s="35"/>
      <c r="W220" s="160">
        <f>V220*K220</f>
        <v>0</v>
      </c>
      <c r="X220" s="160">
        <v>0</v>
      </c>
      <c r="Y220" s="160">
        <f>X220*K220</f>
        <v>0</v>
      </c>
      <c r="Z220" s="160">
        <v>0</v>
      </c>
      <c r="AA220" s="161">
        <f>Z220*K220</f>
        <v>0</v>
      </c>
      <c r="AR220" s="17" t="s">
        <v>222</v>
      </c>
      <c r="AT220" s="17" t="s">
        <v>159</v>
      </c>
      <c r="AU220" s="17" t="s">
        <v>100</v>
      </c>
      <c r="AY220" s="17" t="s">
        <v>158</v>
      </c>
      <c r="BE220" s="100">
        <f>IF(U220="základní",N220,0)</f>
        <v>0</v>
      </c>
      <c r="BF220" s="100">
        <f>IF(U220="snížená",N220,0)</f>
        <v>0</v>
      </c>
      <c r="BG220" s="100">
        <f>IF(U220="zákl. přenesená",N220,0)</f>
        <v>0</v>
      </c>
      <c r="BH220" s="100">
        <f>IF(U220="sníž. přenesená",N220,0)</f>
        <v>0</v>
      </c>
      <c r="BI220" s="100">
        <f>IF(U220="nulová",N220,0)</f>
        <v>0</v>
      </c>
      <c r="BJ220" s="17" t="s">
        <v>85</v>
      </c>
      <c r="BK220" s="100">
        <f>ROUND(L220*K220,2)</f>
        <v>0</v>
      </c>
      <c r="BL220" s="17" t="s">
        <v>222</v>
      </c>
      <c r="BM220" s="17" t="s">
        <v>438</v>
      </c>
    </row>
    <row r="221" spans="2:63" s="9" customFormat="1" ht="29.9" customHeight="1">
      <c r="B221" s="144"/>
      <c r="C221" s="145"/>
      <c r="D221" s="154" t="s">
        <v>121</v>
      </c>
      <c r="E221" s="154"/>
      <c r="F221" s="154"/>
      <c r="G221" s="154"/>
      <c r="H221" s="154"/>
      <c r="I221" s="154"/>
      <c r="J221" s="154"/>
      <c r="K221" s="154"/>
      <c r="L221" s="154"/>
      <c r="M221" s="154"/>
      <c r="N221" s="512">
        <f>BK221</f>
        <v>0</v>
      </c>
      <c r="O221" s="513"/>
      <c r="P221" s="513"/>
      <c r="Q221" s="513"/>
      <c r="R221" s="147"/>
      <c r="T221" s="148"/>
      <c r="U221" s="145"/>
      <c r="V221" s="145"/>
      <c r="W221" s="149">
        <f>W222</f>
        <v>0</v>
      </c>
      <c r="X221" s="145"/>
      <c r="Y221" s="149">
        <f>Y222</f>
        <v>0</v>
      </c>
      <c r="Z221" s="145"/>
      <c r="AA221" s="150">
        <f>AA222</f>
        <v>0</v>
      </c>
      <c r="AR221" s="151" t="s">
        <v>100</v>
      </c>
      <c r="AT221" s="152" t="s">
        <v>77</v>
      </c>
      <c r="AU221" s="152" t="s">
        <v>85</v>
      </c>
      <c r="AY221" s="151" t="s">
        <v>158</v>
      </c>
      <c r="BK221" s="153">
        <f>BK222</f>
        <v>0</v>
      </c>
    </row>
    <row r="222" spans="2:65" s="1" customFormat="1" ht="22.5" customHeight="1">
      <c r="B222" s="126"/>
      <c r="C222" s="155" t="s">
        <v>439</v>
      </c>
      <c r="D222" s="155" t="s">
        <v>159</v>
      </c>
      <c r="E222" s="156" t="s">
        <v>440</v>
      </c>
      <c r="F222" s="504" t="s">
        <v>441</v>
      </c>
      <c r="G222" s="504"/>
      <c r="H222" s="504"/>
      <c r="I222" s="504"/>
      <c r="J222" s="157" t="s">
        <v>442</v>
      </c>
      <c r="K222" s="158">
        <v>1</v>
      </c>
      <c r="L222" s="511">
        <f>'SO-01 Priloha_ZTI'!G20</f>
        <v>0</v>
      </c>
      <c r="M222" s="511"/>
      <c r="N222" s="506">
        <f>ROUND(L222*K222,2)</f>
        <v>0</v>
      </c>
      <c r="O222" s="506"/>
      <c r="P222" s="506"/>
      <c r="Q222" s="506"/>
      <c r="R222" s="129"/>
      <c r="T222" s="159" t="s">
        <v>5</v>
      </c>
      <c r="U222" s="43" t="s">
        <v>43</v>
      </c>
      <c r="V222" s="35"/>
      <c r="W222" s="160">
        <f>V222*K222</f>
        <v>0</v>
      </c>
      <c r="X222" s="160">
        <v>0</v>
      </c>
      <c r="Y222" s="160">
        <f>X222*K222</f>
        <v>0</v>
      </c>
      <c r="Z222" s="160">
        <v>0</v>
      </c>
      <c r="AA222" s="161">
        <f>Z222*K222</f>
        <v>0</v>
      </c>
      <c r="AR222" s="17" t="s">
        <v>222</v>
      </c>
      <c r="AT222" s="17" t="s">
        <v>159</v>
      </c>
      <c r="AU222" s="17" t="s">
        <v>100</v>
      </c>
      <c r="AY222" s="17" t="s">
        <v>158</v>
      </c>
      <c r="BE222" s="100">
        <f>IF(U222="základní",N222,0)</f>
        <v>0</v>
      </c>
      <c r="BF222" s="100">
        <f>IF(U222="snížená",N222,0)</f>
        <v>0</v>
      </c>
      <c r="BG222" s="100">
        <f>IF(U222="zákl. přenesená",N222,0)</f>
        <v>0</v>
      </c>
      <c r="BH222" s="100">
        <f>IF(U222="sníž. přenesená",N222,0)</f>
        <v>0</v>
      </c>
      <c r="BI222" s="100">
        <f>IF(U222="nulová",N222,0)</f>
        <v>0</v>
      </c>
      <c r="BJ222" s="17" t="s">
        <v>85</v>
      </c>
      <c r="BK222" s="100">
        <f>ROUND(L222*K222,2)</f>
        <v>0</v>
      </c>
      <c r="BL222" s="17" t="s">
        <v>222</v>
      </c>
      <c r="BM222" s="17" t="s">
        <v>443</v>
      </c>
    </row>
    <row r="223" spans="2:63" s="9" customFormat="1" ht="29.9" customHeight="1">
      <c r="B223" s="144"/>
      <c r="C223" s="145"/>
      <c r="D223" s="154" t="s">
        <v>122</v>
      </c>
      <c r="E223" s="154"/>
      <c r="F223" s="154"/>
      <c r="G223" s="154"/>
      <c r="H223" s="154"/>
      <c r="I223" s="154"/>
      <c r="J223" s="154"/>
      <c r="K223" s="154"/>
      <c r="L223" s="154"/>
      <c r="M223" s="154"/>
      <c r="N223" s="512">
        <f>BK223</f>
        <v>0</v>
      </c>
      <c r="O223" s="513"/>
      <c r="P223" s="513"/>
      <c r="Q223" s="513"/>
      <c r="R223" s="147"/>
      <c r="T223" s="148"/>
      <c r="U223" s="145"/>
      <c r="V223" s="145"/>
      <c r="W223" s="149">
        <f>W224</f>
        <v>0</v>
      </c>
      <c r="X223" s="145"/>
      <c r="Y223" s="149">
        <f>Y224</f>
        <v>0</v>
      </c>
      <c r="Z223" s="145"/>
      <c r="AA223" s="150">
        <f>AA224</f>
        <v>0</v>
      </c>
      <c r="AR223" s="151" t="s">
        <v>100</v>
      </c>
      <c r="AT223" s="152" t="s">
        <v>77</v>
      </c>
      <c r="AU223" s="152" t="s">
        <v>85</v>
      </c>
      <c r="AY223" s="151" t="s">
        <v>158</v>
      </c>
      <c r="BK223" s="153">
        <f>BK224</f>
        <v>0</v>
      </c>
    </row>
    <row r="224" spans="2:65" s="1" customFormat="1" ht="22.5" customHeight="1">
      <c r="B224" s="126"/>
      <c r="C224" s="155" t="s">
        <v>444</v>
      </c>
      <c r="D224" s="155" t="s">
        <v>159</v>
      </c>
      <c r="E224" s="156" t="s">
        <v>445</v>
      </c>
      <c r="F224" s="504" t="s">
        <v>446</v>
      </c>
      <c r="G224" s="504"/>
      <c r="H224" s="504"/>
      <c r="I224" s="504"/>
      <c r="J224" s="157" t="s">
        <v>442</v>
      </c>
      <c r="K224" s="158">
        <v>1</v>
      </c>
      <c r="L224" s="511">
        <f>'SO-01 Priloha_ZTI'!G6</f>
        <v>0</v>
      </c>
      <c r="M224" s="511"/>
      <c r="N224" s="506">
        <f>ROUND(L224*K224,2)</f>
        <v>0</v>
      </c>
      <c r="O224" s="506"/>
      <c r="P224" s="506"/>
      <c r="Q224" s="506"/>
      <c r="R224" s="129"/>
      <c r="T224" s="159" t="s">
        <v>5</v>
      </c>
      <c r="U224" s="43" t="s">
        <v>43</v>
      </c>
      <c r="V224" s="35"/>
      <c r="W224" s="160">
        <f>V224*K224</f>
        <v>0</v>
      </c>
      <c r="X224" s="160">
        <v>0</v>
      </c>
      <c r="Y224" s="160">
        <f>X224*K224</f>
        <v>0</v>
      </c>
      <c r="Z224" s="160">
        <v>0</v>
      </c>
      <c r="AA224" s="161">
        <f>Z224*K224</f>
        <v>0</v>
      </c>
      <c r="AR224" s="17" t="s">
        <v>222</v>
      </c>
      <c r="AT224" s="17" t="s">
        <v>159</v>
      </c>
      <c r="AU224" s="17" t="s">
        <v>100</v>
      </c>
      <c r="AY224" s="17" t="s">
        <v>158</v>
      </c>
      <c r="BE224" s="100">
        <f>IF(U224="základní",N224,0)</f>
        <v>0</v>
      </c>
      <c r="BF224" s="100">
        <f>IF(U224="snížená",N224,0)</f>
        <v>0</v>
      </c>
      <c r="BG224" s="100">
        <f>IF(U224="zákl. přenesená",N224,0)</f>
        <v>0</v>
      </c>
      <c r="BH224" s="100">
        <f>IF(U224="sníž. přenesená",N224,0)</f>
        <v>0</v>
      </c>
      <c r="BI224" s="100">
        <f>IF(U224="nulová",N224,0)</f>
        <v>0</v>
      </c>
      <c r="BJ224" s="17" t="s">
        <v>85</v>
      </c>
      <c r="BK224" s="100">
        <f>ROUND(L224*K224,2)</f>
        <v>0</v>
      </c>
      <c r="BL224" s="17" t="s">
        <v>222</v>
      </c>
      <c r="BM224" s="17" t="s">
        <v>447</v>
      </c>
    </row>
    <row r="225" spans="2:63" s="9" customFormat="1" ht="29.9" customHeight="1">
      <c r="B225" s="144"/>
      <c r="C225" s="145"/>
      <c r="D225" s="154" t="s">
        <v>123</v>
      </c>
      <c r="E225" s="154"/>
      <c r="F225" s="154"/>
      <c r="G225" s="154"/>
      <c r="H225" s="154"/>
      <c r="I225" s="154"/>
      <c r="J225" s="154"/>
      <c r="K225" s="154"/>
      <c r="L225" s="154"/>
      <c r="M225" s="154"/>
      <c r="N225" s="512">
        <f>BK225</f>
        <v>0</v>
      </c>
      <c r="O225" s="513"/>
      <c r="P225" s="513"/>
      <c r="Q225" s="513"/>
      <c r="R225" s="147"/>
      <c r="T225" s="148"/>
      <c r="U225" s="145"/>
      <c r="V225" s="145"/>
      <c r="W225" s="149">
        <f>SUM(W226:W228)</f>
        <v>0</v>
      </c>
      <c r="X225" s="145"/>
      <c r="Y225" s="149">
        <f>SUM(Y226:Y228)</f>
        <v>0.04152</v>
      </c>
      <c r="Z225" s="145"/>
      <c r="AA225" s="150">
        <f>SUM(AA226:AA228)</f>
        <v>0</v>
      </c>
      <c r="AR225" s="151" t="s">
        <v>100</v>
      </c>
      <c r="AT225" s="152" t="s">
        <v>77</v>
      </c>
      <c r="AU225" s="152" t="s">
        <v>85</v>
      </c>
      <c r="AY225" s="151" t="s">
        <v>158</v>
      </c>
      <c r="BK225" s="153">
        <f>SUM(BK226:BK228)</f>
        <v>0</v>
      </c>
    </row>
    <row r="226" spans="2:65" s="1" customFormat="1" ht="44.25" customHeight="1">
      <c r="B226" s="126"/>
      <c r="C226" s="155" t="s">
        <v>448</v>
      </c>
      <c r="D226" s="155" t="s">
        <v>159</v>
      </c>
      <c r="E226" s="156" t="s">
        <v>449</v>
      </c>
      <c r="F226" s="504" t="s">
        <v>450</v>
      </c>
      <c r="G226" s="504"/>
      <c r="H226" s="504"/>
      <c r="I226" s="504"/>
      <c r="J226" s="157" t="s">
        <v>217</v>
      </c>
      <c r="K226" s="158">
        <v>12</v>
      </c>
      <c r="L226" s="505">
        <v>0</v>
      </c>
      <c r="M226" s="505"/>
      <c r="N226" s="506">
        <f>ROUND(L226*K226,2)</f>
        <v>0</v>
      </c>
      <c r="O226" s="506"/>
      <c r="P226" s="506"/>
      <c r="Q226" s="506"/>
      <c r="R226" s="129"/>
      <c r="T226" s="159" t="s">
        <v>5</v>
      </c>
      <c r="U226" s="43" t="s">
        <v>43</v>
      </c>
      <c r="V226" s="35"/>
      <c r="W226" s="160">
        <f>V226*K226</f>
        <v>0</v>
      </c>
      <c r="X226" s="160">
        <v>0.00146</v>
      </c>
      <c r="Y226" s="160">
        <f>X226*K226</f>
        <v>0.01752</v>
      </c>
      <c r="Z226" s="160">
        <v>0</v>
      </c>
      <c r="AA226" s="161">
        <f>Z226*K226</f>
        <v>0</v>
      </c>
      <c r="AR226" s="17" t="s">
        <v>222</v>
      </c>
      <c r="AT226" s="17" t="s">
        <v>159</v>
      </c>
      <c r="AU226" s="17" t="s">
        <v>100</v>
      </c>
      <c r="AY226" s="17" t="s">
        <v>158</v>
      </c>
      <c r="BE226" s="100">
        <f>IF(U226="základní",N226,0)</f>
        <v>0</v>
      </c>
      <c r="BF226" s="100">
        <f>IF(U226="snížená",N226,0)</f>
        <v>0</v>
      </c>
      <c r="BG226" s="100">
        <f>IF(U226="zákl. přenesená",N226,0)</f>
        <v>0</v>
      </c>
      <c r="BH226" s="100">
        <f>IF(U226="sníž. přenesená",N226,0)</f>
        <v>0</v>
      </c>
      <c r="BI226" s="100">
        <f>IF(U226="nulová",N226,0)</f>
        <v>0</v>
      </c>
      <c r="BJ226" s="17" t="s">
        <v>85</v>
      </c>
      <c r="BK226" s="100">
        <f>ROUND(L226*K226,2)</f>
        <v>0</v>
      </c>
      <c r="BL226" s="17" t="s">
        <v>222</v>
      </c>
      <c r="BM226" s="17" t="s">
        <v>451</v>
      </c>
    </row>
    <row r="227" spans="2:65" s="1" customFormat="1" ht="44.25" customHeight="1">
      <c r="B227" s="126"/>
      <c r="C227" s="155" t="s">
        <v>452</v>
      </c>
      <c r="D227" s="155" t="s">
        <v>159</v>
      </c>
      <c r="E227" s="156" t="s">
        <v>453</v>
      </c>
      <c r="F227" s="504" t="s">
        <v>454</v>
      </c>
      <c r="G227" s="504"/>
      <c r="H227" s="504"/>
      <c r="I227" s="504"/>
      <c r="J227" s="157" t="s">
        <v>217</v>
      </c>
      <c r="K227" s="158">
        <v>10</v>
      </c>
      <c r="L227" s="505">
        <v>0</v>
      </c>
      <c r="M227" s="505"/>
      <c r="N227" s="506">
        <f>ROUND(L227*K227,2)</f>
        <v>0</v>
      </c>
      <c r="O227" s="506"/>
      <c r="P227" s="506"/>
      <c r="Q227" s="506"/>
      <c r="R227" s="129"/>
      <c r="T227" s="159" t="s">
        <v>5</v>
      </c>
      <c r="U227" s="43" t="s">
        <v>43</v>
      </c>
      <c r="V227" s="35"/>
      <c r="W227" s="160">
        <f>V227*K227</f>
        <v>0</v>
      </c>
      <c r="X227" s="160">
        <v>0.00168</v>
      </c>
      <c r="Y227" s="160">
        <f>X227*K227</f>
        <v>0.016800000000000002</v>
      </c>
      <c r="Z227" s="160">
        <v>0</v>
      </c>
      <c r="AA227" s="161">
        <f>Z227*K227</f>
        <v>0</v>
      </c>
      <c r="AR227" s="17" t="s">
        <v>222</v>
      </c>
      <c r="AT227" s="17" t="s">
        <v>159</v>
      </c>
      <c r="AU227" s="17" t="s">
        <v>100</v>
      </c>
      <c r="AY227" s="17" t="s">
        <v>158</v>
      </c>
      <c r="BE227" s="100">
        <f>IF(U227="základní",N227,0)</f>
        <v>0</v>
      </c>
      <c r="BF227" s="100">
        <f>IF(U227="snížená",N227,0)</f>
        <v>0</v>
      </c>
      <c r="BG227" s="100">
        <f>IF(U227="zákl. přenesená",N227,0)</f>
        <v>0</v>
      </c>
      <c r="BH227" s="100">
        <f>IF(U227="sníž. přenesená",N227,0)</f>
        <v>0</v>
      </c>
      <c r="BI227" s="100">
        <f>IF(U227="nulová",N227,0)</f>
        <v>0</v>
      </c>
      <c r="BJ227" s="17" t="s">
        <v>85</v>
      </c>
      <c r="BK227" s="100">
        <f>ROUND(L227*K227,2)</f>
        <v>0</v>
      </c>
      <c r="BL227" s="17" t="s">
        <v>222</v>
      </c>
      <c r="BM227" s="17" t="s">
        <v>455</v>
      </c>
    </row>
    <row r="228" spans="2:65" s="1" customFormat="1" ht="31.5" customHeight="1">
      <c r="B228" s="126"/>
      <c r="C228" s="155" t="s">
        <v>456</v>
      </c>
      <c r="D228" s="155" t="s">
        <v>159</v>
      </c>
      <c r="E228" s="156" t="s">
        <v>457</v>
      </c>
      <c r="F228" s="504" t="s">
        <v>458</v>
      </c>
      <c r="G228" s="504"/>
      <c r="H228" s="504"/>
      <c r="I228" s="504"/>
      <c r="J228" s="157" t="s">
        <v>217</v>
      </c>
      <c r="K228" s="158">
        <v>24</v>
      </c>
      <c r="L228" s="505">
        <v>0</v>
      </c>
      <c r="M228" s="505"/>
      <c r="N228" s="506">
        <f>ROUND(L228*K228,2)</f>
        <v>0</v>
      </c>
      <c r="O228" s="506"/>
      <c r="P228" s="506"/>
      <c r="Q228" s="506"/>
      <c r="R228" s="129"/>
      <c r="T228" s="159" t="s">
        <v>5</v>
      </c>
      <c r="U228" s="43" t="s">
        <v>43</v>
      </c>
      <c r="V228" s="35"/>
      <c r="W228" s="160">
        <f>V228*K228</f>
        <v>0</v>
      </c>
      <c r="X228" s="160">
        <v>0.0003</v>
      </c>
      <c r="Y228" s="160">
        <f>X228*K228</f>
        <v>0.0072</v>
      </c>
      <c r="Z228" s="160">
        <v>0</v>
      </c>
      <c r="AA228" s="161">
        <f>Z228*K228</f>
        <v>0</v>
      </c>
      <c r="AR228" s="17" t="s">
        <v>222</v>
      </c>
      <c r="AT228" s="17" t="s">
        <v>159</v>
      </c>
      <c r="AU228" s="17" t="s">
        <v>100</v>
      </c>
      <c r="AY228" s="17" t="s">
        <v>158</v>
      </c>
      <c r="BE228" s="100">
        <f>IF(U228="základní",N228,0)</f>
        <v>0</v>
      </c>
      <c r="BF228" s="100">
        <f>IF(U228="snížená",N228,0)</f>
        <v>0</v>
      </c>
      <c r="BG228" s="100">
        <f>IF(U228="zákl. přenesená",N228,0)</f>
        <v>0</v>
      </c>
      <c r="BH228" s="100">
        <f>IF(U228="sníž. přenesená",N228,0)</f>
        <v>0</v>
      </c>
      <c r="BI228" s="100">
        <f>IF(U228="nulová",N228,0)</f>
        <v>0</v>
      </c>
      <c r="BJ228" s="17" t="s">
        <v>85</v>
      </c>
      <c r="BK228" s="100">
        <f>ROUND(L228*K228,2)</f>
        <v>0</v>
      </c>
      <c r="BL228" s="17" t="s">
        <v>222</v>
      </c>
      <c r="BM228" s="17" t="s">
        <v>459</v>
      </c>
    </row>
    <row r="229" spans="2:63" s="9" customFormat="1" ht="29.9" customHeight="1">
      <c r="B229" s="144"/>
      <c r="C229" s="145"/>
      <c r="D229" s="154" t="s">
        <v>124</v>
      </c>
      <c r="E229" s="154"/>
      <c r="F229" s="154"/>
      <c r="G229" s="154"/>
      <c r="H229" s="154"/>
      <c r="I229" s="154"/>
      <c r="J229" s="154"/>
      <c r="K229" s="154"/>
      <c r="L229" s="154"/>
      <c r="M229" s="154"/>
      <c r="N229" s="512">
        <f>BK229</f>
        <v>0</v>
      </c>
      <c r="O229" s="513"/>
      <c r="P229" s="513"/>
      <c r="Q229" s="513"/>
      <c r="R229" s="147"/>
      <c r="T229" s="148"/>
      <c r="U229" s="145"/>
      <c r="V229" s="145"/>
      <c r="W229" s="149">
        <f>W230</f>
        <v>0</v>
      </c>
      <c r="X229" s="145"/>
      <c r="Y229" s="149">
        <f>Y230</f>
        <v>0</v>
      </c>
      <c r="Z229" s="145"/>
      <c r="AA229" s="150">
        <f>AA230</f>
        <v>0</v>
      </c>
      <c r="AR229" s="151" t="s">
        <v>100</v>
      </c>
      <c r="AT229" s="152" t="s">
        <v>77</v>
      </c>
      <c r="AU229" s="152" t="s">
        <v>85</v>
      </c>
      <c r="AY229" s="151" t="s">
        <v>158</v>
      </c>
      <c r="BK229" s="153">
        <f>BK230</f>
        <v>0</v>
      </c>
    </row>
    <row r="230" spans="2:65" s="1" customFormat="1" ht="22.5" customHeight="1">
      <c r="B230" s="126"/>
      <c r="C230" s="155" t="s">
        <v>460</v>
      </c>
      <c r="D230" s="155" t="s">
        <v>159</v>
      </c>
      <c r="E230" s="156" t="s">
        <v>461</v>
      </c>
      <c r="F230" s="504" t="s">
        <v>462</v>
      </c>
      <c r="G230" s="504"/>
      <c r="H230" s="504"/>
      <c r="I230" s="504"/>
      <c r="J230" s="157" t="s">
        <v>442</v>
      </c>
      <c r="K230" s="158">
        <v>1</v>
      </c>
      <c r="L230" s="511">
        <f>'SO-01 Priloha_UT'!G18</f>
        <v>0</v>
      </c>
      <c r="M230" s="511"/>
      <c r="N230" s="506">
        <f>ROUND(L230*K230,2)</f>
        <v>0</v>
      </c>
      <c r="O230" s="506"/>
      <c r="P230" s="506"/>
      <c r="Q230" s="506"/>
      <c r="R230" s="129"/>
      <c r="T230" s="159" t="s">
        <v>5</v>
      </c>
      <c r="U230" s="43" t="s">
        <v>43</v>
      </c>
      <c r="V230" s="35"/>
      <c r="W230" s="160">
        <f>V230*K230</f>
        <v>0</v>
      </c>
      <c r="X230" s="160">
        <v>0</v>
      </c>
      <c r="Y230" s="160">
        <f>X230*K230</f>
        <v>0</v>
      </c>
      <c r="Z230" s="160">
        <v>0</v>
      </c>
      <c r="AA230" s="161">
        <f>Z230*K230</f>
        <v>0</v>
      </c>
      <c r="AR230" s="17" t="s">
        <v>222</v>
      </c>
      <c r="AT230" s="17" t="s">
        <v>159</v>
      </c>
      <c r="AU230" s="17" t="s">
        <v>100</v>
      </c>
      <c r="AY230" s="17" t="s">
        <v>158</v>
      </c>
      <c r="BE230" s="100">
        <f>IF(U230="základní",N230,0)</f>
        <v>0</v>
      </c>
      <c r="BF230" s="100">
        <f>IF(U230="snížená",N230,0)</f>
        <v>0</v>
      </c>
      <c r="BG230" s="100">
        <f>IF(U230="zákl. přenesená",N230,0)</f>
        <v>0</v>
      </c>
      <c r="BH230" s="100">
        <f>IF(U230="sníž. přenesená",N230,0)</f>
        <v>0</v>
      </c>
      <c r="BI230" s="100">
        <f>IF(U230="nulová",N230,0)</f>
        <v>0</v>
      </c>
      <c r="BJ230" s="17" t="s">
        <v>85</v>
      </c>
      <c r="BK230" s="100">
        <f>ROUND(L230*K230,2)</f>
        <v>0</v>
      </c>
      <c r="BL230" s="17" t="s">
        <v>222</v>
      </c>
      <c r="BM230" s="17" t="s">
        <v>463</v>
      </c>
    </row>
    <row r="231" spans="2:63" s="9" customFormat="1" ht="29.9" customHeight="1">
      <c r="B231" s="144"/>
      <c r="C231" s="145"/>
      <c r="D231" s="154" t="s">
        <v>125</v>
      </c>
      <c r="E231" s="154"/>
      <c r="F231" s="154"/>
      <c r="G231" s="154"/>
      <c r="H231" s="154"/>
      <c r="I231" s="154"/>
      <c r="J231" s="154"/>
      <c r="K231" s="154"/>
      <c r="L231" s="154"/>
      <c r="M231" s="154"/>
      <c r="N231" s="512">
        <f>BK231</f>
        <v>0</v>
      </c>
      <c r="O231" s="513"/>
      <c r="P231" s="513"/>
      <c r="Q231" s="513"/>
      <c r="R231" s="147"/>
      <c r="T231" s="148"/>
      <c r="U231" s="145"/>
      <c r="V231" s="145"/>
      <c r="W231" s="149">
        <f>SUM(W232:W233)</f>
        <v>0</v>
      </c>
      <c r="X231" s="145"/>
      <c r="Y231" s="149">
        <f>SUM(Y232:Y233)</f>
        <v>0</v>
      </c>
      <c r="Z231" s="145"/>
      <c r="AA231" s="150">
        <f>SUM(AA232:AA233)</f>
        <v>0</v>
      </c>
      <c r="AR231" s="151" t="s">
        <v>100</v>
      </c>
      <c r="AT231" s="152" t="s">
        <v>77</v>
      </c>
      <c r="AU231" s="152" t="s">
        <v>85</v>
      </c>
      <c r="AY231" s="151" t="s">
        <v>158</v>
      </c>
      <c r="BK231" s="153">
        <f>SUM(BK232:BK233)</f>
        <v>0</v>
      </c>
    </row>
    <row r="232" spans="2:65" s="1" customFormat="1" ht="31.5" customHeight="1">
      <c r="B232" s="126"/>
      <c r="C232" s="155" t="s">
        <v>464</v>
      </c>
      <c r="D232" s="155" t="s">
        <v>159</v>
      </c>
      <c r="E232" s="156" t="s">
        <v>465</v>
      </c>
      <c r="F232" s="504" t="s">
        <v>466</v>
      </c>
      <c r="G232" s="504"/>
      <c r="H232" s="504"/>
      <c r="I232" s="504"/>
      <c r="J232" s="157" t="s">
        <v>217</v>
      </c>
      <c r="K232" s="158">
        <v>1</v>
      </c>
      <c r="L232" s="505">
        <v>0</v>
      </c>
      <c r="M232" s="505"/>
      <c r="N232" s="506">
        <f>ROUND(L232*K232,2)</f>
        <v>0</v>
      </c>
      <c r="O232" s="506"/>
      <c r="P232" s="506"/>
      <c r="Q232" s="506"/>
      <c r="R232" s="129"/>
      <c r="T232" s="159" t="s">
        <v>5</v>
      </c>
      <c r="U232" s="43" t="s">
        <v>43</v>
      </c>
      <c r="V232" s="35"/>
      <c r="W232" s="160">
        <f>V232*K232</f>
        <v>0</v>
      </c>
      <c r="X232" s="160">
        <v>0</v>
      </c>
      <c r="Y232" s="160">
        <f>X232*K232</f>
        <v>0</v>
      </c>
      <c r="Z232" s="160">
        <v>0</v>
      </c>
      <c r="AA232" s="161">
        <f>Z232*K232</f>
        <v>0</v>
      </c>
      <c r="AR232" s="17" t="s">
        <v>222</v>
      </c>
      <c r="AT232" s="17" t="s">
        <v>159</v>
      </c>
      <c r="AU232" s="17" t="s">
        <v>100</v>
      </c>
      <c r="AY232" s="17" t="s">
        <v>158</v>
      </c>
      <c r="BE232" s="100">
        <f>IF(U232="základní",N232,0)</f>
        <v>0</v>
      </c>
      <c r="BF232" s="100">
        <f>IF(U232="snížená",N232,0)</f>
        <v>0</v>
      </c>
      <c r="BG232" s="100">
        <f>IF(U232="zákl. přenesená",N232,0)</f>
        <v>0</v>
      </c>
      <c r="BH232" s="100">
        <f>IF(U232="sníž. přenesená",N232,0)</f>
        <v>0</v>
      </c>
      <c r="BI232" s="100">
        <f>IF(U232="nulová",N232,0)</f>
        <v>0</v>
      </c>
      <c r="BJ232" s="17" t="s">
        <v>85</v>
      </c>
      <c r="BK232" s="100">
        <f>ROUND(L232*K232,2)</f>
        <v>0</v>
      </c>
      <c r="BL232" s="17" t="s">
        <v>222</v>
      </c>
      <c r="BM232" s="17" t="s">
        <v>467</v>
      </c>
    </row>
    <row r="233" spans="2:65" s="1" customFormat="1" ht="31.5" customHeight="1">
      <c r="B233" s="126"/>
      <c r="C233" s="162" t="s">
        <v>468</v>
      </c>
      <c r="D233" s="162" t="s">
        <v>223</v>
      </c>
      <c r="E233" s="163" t="s">
        <v>469</v>
      </c>
      <c r="F233" s="508" t="s">
        <v>470</v>
      </c>
      <c r="G233" s="508"/>
      <c r="H233" s="508"/>
      <c r="I233" s="508"/>
      <c r="J233" s="164" t="s">
        <v>217</v>
      </c>
      <c r="K233" s="165">
        <v>1</v>
      </c>
      <c r="L233" s="509">
        <v>0</v>
      </c>
      <c r="M233" s="509"/>
      <c r="N233" s="510">
        <f>ROUND(L233*K233,2)</f>
        <v>0</v>
      </c>
      <c r="O233" s="506"/>
      <c r="P233" s="506"/>
      <c r="Q233" s="506"/>
      <c r="R233" s="129"/>
      <c r="T233" s="159" t="s">
        <v>5</v>
      </c>
      <c r="U233" s="43" t="s">
        <v>43</v>
      </c>
      <c r="V233" s="35"/>
      <c r="W233" s="160">
        <f>V233*K233</f>
        <v>0</v>
      </c>
      <c r="X233" s="160">
        <v>0</v>
      </c>
      <c r="Y233" s="160">
        <f>X233*K233</f>
        <v>0</v>
      </c>
      <c r="Z233" s="160">
        <v>0</v>
      </c>
      <c r="AA233" s="161">
        <f>Z233*K233</f>
        <v>0</v>
      </c>
      <c r="AR233" s="17" t="s">
        <v>286</v>
      </c>
      <c r="AT233" s="17" t="s">
        <v>223</v>
      </c>
      <c r="AU233" s="17" t="s">
        <v>100</v>
      </c>
      <c r="AY233" s="17" t="s">
        <v>158</v>
      </c>
      <c r="BE233" s="100">
        <f>IF(U233="základní",N233,0)</f>
        <v>0</v>
      </c>
      <c r="BF233" s="100">
        <f>IF(U233="snížená",N233,0)</f>
        <v>0</v>
      </c>
      <c r="BG233" s="100">
        <f>IF(U233="zákl. přenesená",N233,0)</f>
        <v>0</v>
      </c>
      <c r="BH233" s="100">
        <f>IF(U233="sníž. přenesená",N233,0)</f>
        <v>0</v>
      </c>
      <c r="BI233" s="100">
        <f>IF(U233="nulová",N233,0)</f>
        <v>0</v>
      </c>
      <c r="BJ233" s="17" t="s">
        <v>85</v>
      </c>
      <c r="BK233" s="100">
        <f>ROUND(L233*K233,2)</f>
        <v>0</v>
      </c>
      <c r="BL233" s="17" t="s">
        <v>222</v>
      </c>
      <c r="BM233" s="17" t="s">
        <v>471</v>
      </c>
    </row>
    <row r="234" spans="2:63" s="9" customFormat="1" ht="29.9" customHeight="1">
      <c r="B234" s="144"/>
      <c r="C234" s="145"/>
      <c r="D234" s="154" t="s">
        <v>126</v>
      </c>
      <c r="E234" s="154"/>
      <c r="F234" s="154"/>
      <c r="G234" s="154"/>
      <c r="H234" s="154"/>
      <c r="I234" s="154"/>
      <c r="J234" s="154"/>
      <c r="K234" s="154"/>
      <c r="L234" s="154"/>
      <c r="M234" s="154"/>
      <c r="N234" s="512">
        <f>BK234</f>
        <v>0</v>
      </c>
      <c r="O234" s="513"/>
      <c r="P234" s="513"/>
      <c r="Q234" s="513"/>
      <c r="R234" s="147"/>
      <c r="T234" s="148"/>
      <c r="U234" s="145"/>
      <c r="V234" s="145"/>
      <c r="W234" s="149">
        <f>SUM(W235:W240)</f>
        <v>0</v>
      </c>
      <c r="X234" s="145"/>
      <c r="Y234" s="149">
        <f>SUM(Y235:Y240)</f>
        <v>0.0355</v>
      </c>
      <c r="Z234" s="145"/>
      <c r="AA234" s="150">
        <f>SUM(AA235:AA240)</f>
        <v>0</v>
      </c>
      <c r="AR234" s="151" t="s">
        <v>100</v>
      </c>
      <c r="AT234" s="152" t="s">
        <v>77</v>
      </c>
      <c r="AU234" s="152" t="s">
        <v>85</v>
      </c>
      <c r="AY234" s="151" t="s">
        <v>158</v>
      </c>
      <c r="BK234" s="153">
        <f>SUM(BK235:BK240)</f>
        <v>0</v>
      </c>
    </row>
    <row r="235" spans="2:65" s="1" customFormat="1" ht="22.5" customHeight="1">
      <c r="B235" s="126"/>
      <c r="C235" s="155" t="s">
        <v>472</v>
      </c>
      <c r="D235" s="155" t="s">
        <v>159</v>
      </c>
      <c r="E235" s="156" t="s">
        <v>473</v>
      </c>
      <c r="F235" s="504" t="s">
        <v>474</v>
      </c>
      <c r="G235" s="504"/>
      <c r="H235" s="504"/>
      <c r="I235" s="504"/>
      <c r="J235" s="157" t="s">
        <v>162</v>
      </c>
      <c r="K235" s="158">
        <v>7.1</v>
      </c>
      <c r="L235" s="505">
        <v>0</v>
      </c>
      <c r="M235" s="505"/>
      <c r="N235" s="506">
        <f aca="true" t="shared" si="55" ref="N235:N240">ROUND(L235*K235,2)</f>
        <v>0</v>
      </c>
      <c r="O235" s="506"/>
      <c r="P235" s="506"/>
      <c r="Q235" s="506"/>
      <c r="R235" s="129"/>
      <c r="T235" s="159" t="s">
        <v>5</v>
      </c>
      <c r="U235" s="43" t="s">
        <v>43</v>
      </c>
      <c r="V235" s="35"/>
      <c r="W235" s="160">
        <f aca="true" t="shared" si="56" ref="W235:W240">V235*K235</f>
        <v>0</v>
      </c>
      <c r="X235" s="160">
        <v>0</v>
      </c>
      <c r="Y235" s="160">
        <f aca="true" t="shared" si="57" ref="Y235:Y240">X235*K235</f>
        <v>0</v>
      </c>
      <c r="Z235" s="160">
        <v>0</v>
      </c>
      <c r="AA235" s="161">
        <f aca="true" t="shared" si="58" ref="AA235:AA240">Z235*K235</f>
        <v>0</v>
      </c>
      <c r="AR235" s="17" t="s">
        <v>222</v>
      </c>
      <c r="AT235" s="17" t="s">
        <v>159</v>
      </c>
      <c r="AU235" s="17" t="s">
        <v>100</v>
      </c>
      <c r="AY235" s="17" t="s">
        <v>158</v>
      </c>
      <c r="BE235" s="100">
        <f aca="true" t="shared" si="59" ref="BE235:BE240">IF(U235="základní",N235,0)</f>
        <v>0</v>
      </c>
      <c r="BF235" s="100">
        <f aca="true" t="shared" si="60" ref="BF235:BF240">IF(U235="snížená",N235,0)</f>
        <v>0</v>
      </c>
      <c r="BG235" s="100">
        <f aca="true" t="shared" si="61" ref="BG235:BG240">IF(U235="zákl. přenesená",N235,0)</f>
        <v>0</v>
      </c>
      <c r="BH235" s="100">
        <f aca="true" t="shared" si="62" ref="BH235:BH240">IF(U235="sníž. přenesená",N235,0)</f>
        <v>0</v>
      </c>
      <c r="BI235" s="100">
        <f aca="true" t="shared" si="63" ref="BI235:BI240">IF(U235="nulová",N235,0)</f>
        <v>0</v>
      </c>
      <c r="BJ235" s="17" t="s">
        <v>85</v>
      </c>
      <c r="BK235" s="100">
        <f aca="true" t="shared" si="64" ref="BK235:BK240">ROUND(L235*K235,2)</f>
        <v>0</v>
      </c>
      <c r="BL235" s="17" t="s">
        <v>222</v>
      </c>
      <c r="BM235" s="17" t="s">
        <v>475</v>
      </c>
    </row>
    <row r="236" spans="2:65" s="1" customFormat="1" ht="31.5" customHeight="1">
      <c r="B236" s="126"/>
      <c r="C236" s="162" t="s">
        <v>476</v>
      </c>
      <c r="D236" s="162" t="s">
        <v>223</v>
      </c>
      <c r="E236" s="163" t="s">
        <v>477</v>
      </c>
      <c r="F236" s="508" t="s">
        <v>478</v>
      </c>
      <c r="G236" s="508"/>
      <c r="H236" s="508"/>
      <c r="I236" s="508"/>
      <c r="J236" s="164" t="s">
        <v>162</v>
      </c>
      <c r="K236" s="165">
        <v>7.1</v>
      </c>
      <c r="L236" s="509">
        <v>0</v>
      </c>
      <c r="M236" s="509"/>
      <c r="N236" s="510">
        <f t="shared" si="55"/>
        <v>0</v>
      </c>
      <c r="O236" s="506"/>
      <c r="P236" s="506"/>
      <c r="Q236" s="506"/>
      <c r="R236" s="129"/>
      <c r="T236" s="159" t="s">
        <v>5</v>
      </c>
      <c r="U236" s="43" t="s">
        <v>43</v>
      </c>
      <c r="V236" s="35"/>
      <c r="W236" s="160">
        <f t="shared" si="56"/>
        <v>0</v>
      </c>
      <c r="X236" s="160">
        <v>0.005</v>
      </c>
      <c r="Y236" s="160">
        <f t="shared" si="57"/>
        <v>0.0355</v>
      </c>
      <c r="Z236" s="160">
        <v>0</v>
      </c>
      <c r="AA236" s="161">
        <f t="shared" si="58"/>
        <v>0</v>
      </c>
      <c r="AR236" s="17" t="s">
        <v>286</v>
      </c>
      <c r="AT236" s="17" t="s">
        <v>223</v>
      </c>
      <c r="AU236" s="17" t="s">
        <v>100</v>
      </c>
      <c r="AY236" s="17" t="s">
        <v>158</v>
      </c>
      <c r="BE236" s="100">
        <f t="shared" si="59"/>
        <v>0</v>
      </c>
      <c r="BF236" s="100">
        <f t="shared" si="60"/>
        <v>0</v>
      </c>
      <c r="BG236" s="100">
        <f t="shared" si="61"/>
        <v>0</v>
      </c>
      <c r="BH236" s="100">
        <f t="shared" si="62"/>
        <v>0</v>
      </c>
      <c r="BI236" s="100">
        <f t="shared" si="63"/>
        <v>0</v>
      </c>
      <c r="BJ236" s="17" t="s">
        <v>85</v>
      </c>
      <c r="BK236" s="100">
        <f t="shared" si="64"/>
        <v>0</v>
      </c>
      <c r="BL236" s="17" t="s">
        <v>222</v>
      </c>
      <c r="BM236" s="17" t="s">
        <v>479</v>
      </c>
    </row>
    <row r="237" spans="2:65" s="1" customFormat="1" ht="22.5" customHeight="1">
      <c r="B237" s="126"/>
      <c r="C237" s="155" t="s">
        <v>480</v>
      </c>
      <c r="D237" s="155" t="s">
        <v>159</v>
      </c>
      <c r="E237" s="156" t="s">
        <v>481</v>
      </c>
      <c r="F237" s="504" t="s">
        <v>482</v>
      </c>
      <c r="G237" s="504"/>
      <c r="H237" s="504"/>
      <c r="I237" s="504"/>
      <c r="J237" s="157" t="s">
        <v>162</v>
      </c>
      <c r="K237" s="158">
        <v>2.5</v>
      </c>
      <c r="L237" s="505">
        <v>0</v>
      </c>
      <c r="M237" s="505"/>
      <c r="N237" s="506">
        <f t="shared" si="55"/>
        <v>0</v>
      </c>
      <c r="O237" s="506"/>
      <c r="P237" s="506"/>
      <c r="Q237" s="506"/>
      <c r="R237" s="129"/>
      <c r="T237" s="159" t="s">
        <v>5</v>
      </c>
      <c r="U237" s="43" t="s">
        <v>43</v>
      </c>
      <c r="V237" s="35"/>
      <c r="W237" s="160">
        <f t="shared" si="56"/>
        <v>0</v>
      </c>
      <c r="X237" s="160">
        <v>0</v>
      </c>
      <c r="Y237" s="160">
        <f t="shared" si="57"/>
        <v>0</v>
      </c>
      <c r="Z237" s="160">
        <v>0</v>
      </c>
      <c r="AA237" s="161">
        <f t="shared" si="58"/>
        <v>0</v>
      </c>
      <c r="AR237" s="17" t="s">
        <v>222</v>
      </c>
      <c r="AT237" s="17" t="s">
        <v>159</v>
      </c>
      <c r="AU237" s="17" t="s">
        <v>100</v>
      </c>
      <c r="AY237" s="17" t="s">
        <v>158</v>
      </c>
      <c r="BE237" s="100">
        <f t="shared" si="59"/>
        <v>0</v>
      </c>
      <c r="BF237" s="100">
        <f t="shared" si="60"/>
        <v>0</v>
      </c>
      <c r="BG237" s="100">
        <f t="shared" si="61"/>
        <v>0</v>
      </c>
      <c r="BH237" s="100">
        <f t="shared" si="62"/>
        <v>0</v>
      </c>
      <c r="BI237" s="100">
        <f t="shared" si="63"/>
        <v>0</v>
      </c>
      <c r="BJ237" s="17" t="s">
        <v>85</v>
      </c>
      <c r="BK237" s="100">
        <f t="shared" si="64"/>
        <v>0</v>
      </c>
      <c r="BL237" s="17" t="s">
        <v>222</v>
      </c>
      <c r="BM237" s="17" t="s">
        <v>483</v>
      </c>
    </row>
    <row r="238" spans="2:65" s="1" customFormat="1" ht="22.5" customHeight="1">
      <c r="B238" s="126"/>
      <c r="C238" s="162" t="s">
        <v>484</v>
      </c>
      <c r="D238" s="162" t="s">
        <v>223</v>
      </c>
      <c r="E238" s="163" t="s">
        <v>485</v>
      </c>
      <c r="F238" s="508" t="s">
        <v>486</v>
      </c>
      <c r="G238" s="508"/>
      <c r="H238" s="508"/>
      <c r="I238" s="508"/>
      <c r="J238" s="164" t="s">
        <v>162</v>
      </c>
      <c r="K238" s="165">
        <v>2.5</v>
      </c>
      <c r="L238" s="509">
        <v>0</v>
      </c>
      <c r="M238" s="509"/>
      <c r="N238" s="510">
        <f t="shared" si="55"/>
        <v>0</v>
      </c>
      <c r="O238" s="506"/>
      <c r="P238" s="506"/>
      <c r="Q238" s="506"/>
      <c r="R238" s="129"/>
      <c r="T238" s="159" t="s">
        <v>5</v>
      </c>
      <c r="U238" s="43" t="s">
        <v>43</v>
      </c>
      <c r="V238" s="35"/>
      <c r="W238" s="160">
        <f t="shared" si="56"/>
        <v>0</v>
      </c>
      <c r="X238" s="160">
        <v>0</v>
      </c>
      <c r="Y238" s="160">
        <f t="shared" si="57"/>
        <v>0</v>
      </c>
      <c r="Z238" s="160">
        <v>0</v>
      </c>
      <c r="AA238" s="161">
        <f t="shared" si="58"/>
        <v>0</v>
      </c>
      <c r="AR238" s="17" t="s">
        <v>286</v>
      </c>
      <c r="AT238" s="17" t="s">
        <v>223</v>
      </c>
      <c r="AU238" s="17" t="s">
        <v>100</v>
      </c>
      <c r="AY238" s="17" t="s">
        <v>158</v>
      </c>
      <c r="BE238" s="100">
        <f t="shared" si="59"/>
        <v>0</v>
      </c>
      <c r="BF238" s="100">
        <f t="shared" si="60"/>
        <v>0</v>
      </c>
      <c r="BG238" s="100">
        <f t="shared" si="61"/>
        <v>0</v>
      </c>
      <c r="BH238" s="100">
        <f t="shared" si="62"/>
        <v>0</v>
      </c>
      <c r="BI238" s="100">
        <f t="shared" si="63"/>
        <v>0</v>
      </c>
      <c r="BJ238" s="17" t="s">
        <v>85</v>
      </c>
      <c r="BK238" s="100">
        <f t="shared" si="64"/>
        <v>0</v>
      </c>
      <c r="BL238" s="17" t="s">
        <v>222</v>
      </c>
      <c r="BM238" s="17" t="s">
        <v>487</v>
      </c>
    </row>
    <row r="239" spans="2:65" s="1" customFormat="1" ht="31.5" customHeight="1">
      <c r="B239" s="126"/>
      <c r="C239" s="155" t="s">
        <v>488</v>
      </c>
      <c r="D239" s="155" t="s">
        <v>159</v>
      </c>
      <c r="E239" s="156" t="s">
        <v>489</v>
      </c>
      <c r="F239" s="504" t="s">
        <v>490</v>
      </c>
      <c r="G239" s="504"/>
      <c r="H239" s="504"/>
      <c r="I239" s="504"/>
      <c r="J239" s="157" t="s">
        <v>195</v>
      </c>
      <c r="K239" s="158">
        <v>0.036</v>
      </c>
      <c r="L239" s="505">
        <v>0</v>
      </c>
      <c r="M239" s="505"/>
      <c r="N239" s="506">
        <f t="shared" si="55"/>
        <v>0</v>
      </c>
      <c r="O239" s="506"/>
      <c r="P239" s="506"/>
      <c r="Q239" s="506"/>
      <c r="R239" s="129"/>
      <c r="T239" s="159" t="s">
        <v>5</v>
      </c>
      <c r="U239" s="43" t="s">
        <v>43</v>
      </c>
      <c r="V239" s="35"/>
      <c r="W239" s="160">
        <f t="shared" si="56"/>
        <v>0</v>
      </c>
      <c r="X239" s="160">
        <v>0</v>
      </c>
      <c r="Y239" s="160">
        <f t="shared" si="57"/>
        <v>0</v>
      </c>
      <c r="Z239" s="160">
        <v>0</v>
      </c>
      <c r="AA239" s="161">
        <f t="shared" si="58"/>
        <v>0</v>
      </c>
      <c r="AR239" s="17" t="s">
        <v>222</v>
      </c>
      <c r="AT239" s="17" t="s">
        <v>159</v>
      </c>
      <c r="AU239" s="17" t="s">
        <v>100</v>
      </c>
      <c r="AY239" s="17" t="s">
        <v>158</v>
      </c>
      <c r="BE239" s="100">
        <f t="shared" si="59"/>
        <v>0</v>
      </c>
      <c r="BF239" s="100">
        <f t="shared" si="60"/>
        <v>0</v>
      </c>
      <c r="BG239" s="100">
        <f t="shared" si="61"/>
        <v>0</v>
      </c>
      <c r="BH239" s="100">
        <f t="shared" si="62"/>
        <v>0</v>
      </c>
      <c r="BI239" s="100">
        <f t="shared" si="63"/>
        <v>0</v>
      </c>
      <c r="BJ239" s="17" t="s">
        <v>85</v>
      </c>
      <c r="BK239" s="100">
        <f t="shared" si="64"/>
        <v>0</v>
      </c>
      <c r="BL239" s="17" t="s">
        <v>222</v>
      </c>
      <c r="BM239" s="17" t="s">
        <v>491</v>
      </c>
    </row>
    <row r="240" spans="2:65" s="1" customFormat="1" ht="31.5" customHeight="1">
      <c r="B240" s="126"/>
      <c r="C240" s="155" t="s">
        <v>492</v>
      </c>
      <c r="D240" s="155" t="s">
        <v>159</v>
      </c>
      <c r="E240" s="156" t="s">
        <v>493</v>
      </c>
      <c r="F240" s="504" t="s">
        <v>494</v>
      </c>
      <c r="G240" s="504"/>
      <c r="H240" s="504"/>
      <c r="I240" s="504"/>
      <c r="J240" s="157" t="s">
        <v>195</v>
      </c>
      <c r="K240" s="158">
        <v>0.036</v>
      </c>
      <c r="L240" s="505">
        <v>0</v>
      </c>
      <c r="M240" s="505"/>
      <c r="N240" s="506">
        <f t="shared" si="55"/>
        <v>0</v>
      </c>
      <c r="O240" s="506"/>
      <c r="P240" s="506"/>
      <c r="Q240" s="506"/>
      <c r="R240" s="129"/>
      <c r="T240" s="159" t="s">
        <v>5</v>
      </c>
      <c r="U240" s="43" t="s">
        <v>43</v>
      </c>
      <c r="V240" s="35"/>
      <c r="W240" s="160">
        <f t="shared" si="56"/>
        <v>0</v>
      </c>
      <c r="X240" s="160">
        <v>0</v>
      </c>
      <c r="Y240" s="160">
        <f t="shared" si="57"/>
        <v>0</v>
      </c>
      <c r="Z240" s="160">
        <v>0</v>
      </c>
      <c r="AA240" s="161">
        <f t="shared" si="58"/>
        <v>0</v>
      </c>
      <c r="AR240" s="17" t="s">
        <v>222</v>
      </c>
      <c r="AT240" s="17" t="s">
        <v>159</v>
      </c>
      <c r="AU240" s="17" t="s">
        <v>100</v>
      </c>
      <c r="AY240" s="17" t="s">
        <v>158</v>
      </c>
      <c r="BE240" s="100">
        <f t="shared" si="59"/>
        <v>0</v>
      </c>
      <c r="BF240" s="100">
        <f t="shared" si="60"/>
        <v>0</v>
      </c>
      <c r="BG240" s="100">
        <f t="shared" si="61"/>
        <v>0</v>
      </c>
      <c r="BH240" s="100">
        <f t="shared" si="62"/>
        <v>0</v>
      </c>
      <c r="BI240" s="100">
        <f t="shared" si="63"/>
        <v>0</v>
      </c>
      <c r="BJ240" s="17" t="s">
        <v>85</v>
      </c>
      <c r="BK240" s="100">
        <f t="shared" si="64"/>
        <v>0</v>
      </c>
      <c r="BL240" s="17" t="s">
        <v>222</v>
      </c>
      <c r="BM240" s="17" t="s">
        <v>495</v>
      </c>
    </row>
    <row r="241" spans="2:63" s="9" customFormat="1" ht="29.9" customHeight="1">
      <c r="B241" s="144"/>
      <c r="C241" s="145"/>
      <c r="D241" s="154" t="s">
        <v>127</v>
      </c>
      <c r="E241" s="154"/>
      <c r="F241" s="154"/>
      <c r="G241" s="154"/>
      <c r="H241" s="154"/>
      <c r="I241" s="154"/>
      <c r="J241" s="154"/>
      <c r="K241" s="154"/>
      <c r="L241" s="154"/>
      <c r="M241" s="154"/>
      <c r="N241" s="512">
        <f>BK241</f>
        <v>0</v>
      </c>
      <c r="O241" s="513"/>
      <c r="P241" s="513"/>
      <c r="Q241" s="513"/>
      <c r="R241" s="147"/>
      <c r="T241" s="148"/>
      <c r="U241" s="145"/>
      <c r="V241" s="145"/>
      <c r="W241" s="149">
        <f>SUM(W242:W252)</f>
        <v>0</v>
      </c>
      <c r="X241" s="145"/>
      <c r="Y241" s="149">
        <f>SUM(Y242:Y252)</f>
        <v>0.01508</v>
      </c>
      <c r="Z241" s="145"/>
      <c r="AA241" s="150">
        <f>SUM(AA242:AA252)</f>
        <v>0.016</v>
      </c>
      <c r="AR241" s="151" t="s">
        <v>100</v>
      </c>
      <c r="AT241" s="152" t="s">
        <v>77</v>
      </c>
      <c r="AU241" s="152" t="s">
        <v>85</v>
      </c>
      <c r="AY241" s="151" t="s">
        <v>158</v>
      </c>
      <c r="BK241" s="153">
        <f>SUM(BK242:BK252)</f>
        <v>0</v>
      </c>
    </row>
    <row r="242" spans="2:65" s="1" customFormat="1" ht="31.5" customHeight="1">
      <c r="B242" s="126"/>
      <c r="C242" s="155" t="s">
        <v>496</v>
      </c>
      <c r="D242" s="155" t="s">
        <v>159</v>
      </c>
      <c r="E242" s="156" t="s">
        <v>497</v>
      </c>
      <c r="F242" s="504" t="s">
        <v>498</v>
      </c>
      <c r="G242" s="504"/>
      <c r="H242" s="504"/>
      <c r="I242" s="504"/>
      <c r="J242" s="157" t="s">
        <v>217</v>
      </c>
      <c r="K242" s="158">
        <v>2</v>
      </c>
      <c r="L242" s="505">
        <v>0</v>
      </c>
      <c r="M242" s="505"/>
      <c r="N242" s="506">
        <f aca="true" t="shared" si="65" ref="N242:N252">ROUND(L242*K242,2)</f>
        <v>0</v>
      </c>
      <c r="O242" s="506"/>
      <c r="P242" s="506"/>
      <c r="Q242" s="506"/>
      <c r="R242" s="129"/>
      <c r="T242" s="159" t="s">
        <v>5</v>
      </c>
      <c r="U242" s="43" t="s">
        <v>43</v>
      </c>
      <c r="V242" s="35"/>
      <c r="W242" s="160">
        <f aca="true" t="shared" si="66" ref="W242:W252">V242*K242</f>
        <v>0</v>
      </c>
      <c r="X242" s="160">
        <v>0</v>
      </c>
      <c r="Y242" s="160">
        <f aca="true" t="shared" si="67" ref="Y242:Y252">X242*K242</f>
        <v>0</v>
      </c>
      <c r="Z242" s="160">
        <v>0.003</v>
      </c>
      <c r="AA242" s="161">
        <f aca="true" t="shared" si="68" ref="AA242:AA252">Z242*K242</f>
        <v>0.006</v>
      </c>
      <c r="AR242" s="17" t="s">
        <v>163</v>
      </c>
      <c r="AT242" s="17" t="s">
        <v>159</v>
      </c>
      <c r="AU242" s="17" t="s">
        <v>100</v>
      </c>
      <c r="AY242" s="17" t="s">
        <v>158</v>
      </c>
      <c r="BE242" s="100">
        <f aca="true" t="shared" si="69" ref="BE242:BE252">IF(U242="základní",N242,0)</f>
        <v>0</v>
      </c>
      <c r="BF242" s="100">
        <f aca="true" t="shared" si="70" ref="BF242:BF252">IF(U242="snížená",N242,0)</f>
        <v>0</v>
      </c>
      <c r="BG242" s="100">
        <f aca="true" t="shared" si="71" ref="BG242:BG252">IF(U242="zákl. přenesená",N242,0)</f>
        <v>0</v>
      </c>
      <c r="BH242" s="100">
        <f aca="true" t="shared" si="72" ref="BH242:BH252">IF(U242="sníž. přenesená",N242,0)</f>
        <v>0</v>
      </c>
      <c r="BI242" s="100">
        <f aca="true" t="shared" si="73" ref="BI242:BI252">IF(U242="nulová",N242,0)</f>
        <v>0</v>
      </c>
      <c r="BJ242" s="17" t="s">
        <v>85</v>
      </c>
      <c r="BK242" s="100">
        <f aca="true" t="shared" si="74" ref="BK242:BK252">ROUND(L242*K242,2)</f>
        <v>0</v>
      </c>
      <c r="BL242" s="17" t="s">
        <v>163</v>
      </c>
      <c r="BM242" s="17" t="s">
        <v>499</v>
      </c>
    </row>
    <row r="243" spans="2:65" s="1" customFormat="1" ht="31.5" customHeight="1">
      <c r="B243" s="126"/>
      <c r="C243" s="155" t="s">
        <v>500</v>
      </c>
      <c r="D243" s="155" t="s">
        <v>159</v>
      </c>
      <c r="E243" s="156" t="s">
        <v>501</v>
      </c>
      <c r="F243" s="504" t="s">
        <v>502</v>
      </c>
      <c r="G243" s="504"/>
      <c r="H243" s="504"/>
      <c r="I243" s="504"/>
      <c r="J243" s="157" t="s">
        <v>217</v>
      </c>
      <c r="K243" s="158">
        <v>2</v>
      </c>
      <c r="L243" s="505">
        <v>0</v>
      </c>
      <c r="M243" s="505"/>
      <c r="N243" s="506">
        <f t="shared" si="65"/>
        <v>0</v>
      </c>
      <c r="O243" s="506"/>
      <c r="P243" s="506"/>
      <c r="Q243" s="506"/>
      <c r="R243" s="129"/>
      <c r="T243" s="159" t="s">
        <v>5</v>
      </c>
      <c r="U243" s="43" t="s">
        <v>43</v>
      </c>
      <c r="V243" s="35"/>
      <c r="W243" s="160">
        <f t="shared" si="66"/>
        <v>0</v>
      </c>
      <c r="X243" s="160">
        <v>0</v>
      </c>
      <c r="Y243" s="160">
        <f t="shared" si="67"/>
        <v>0</v>
      </c>
      <c r="Z243" s="160">
        <v>0.005</v>
      </c>
      <c r="AA243" s="161">
        <f t="shared" si="68"/>
        <v>0.01</v>
      </c>
      <c r="AR243" s="17" t="s">
        <v>222</v>
      </c>
      <c r="AT243" s="17" t="s">
        <v>159</v>
      </c>
      <c r="AU243" s="17" t="s">
        <v>100</v>
      </c>
      <c r="AY243" s="17" t="s">
        <v>158</v>
      </c>
      <c r="BE243" s="100">
        <f t="shared" si="69"/>
        <v>0</v>
      </c>
      <c r="BF243" s="100">
        <f t="shared" si="70"/>
        <v>0</v>
      </c>
      <c r="BG243" s="100">
        <f t="shared" si="71"/>
        <v>0</v>
      </c>
      <c r="BH243" s="100">
        <f t="shared" si="72"/>
        <v>0</v>
      </c>
      <c r="BI243" s="100">
        <f t="shared" si="73"/>
        <v>0</v>
      </c>
      <c r="BJ243" s="17" t="s">
        <v>85</v>
      </c>
      <c r="BK243" s="100">
        <f t="shared" si="74"/>
        <v>0</v>
      </c>
      <c r="BL243" s="17" t="s">
        <v>222</v>
      </c>
      <c r="BM243" s="17" t="s">
        <v>503</v>
      </c>
    </row>
    <row r="244" spans="2:65" s="1" customFormat="1" ht="31.5" customHeight="1">
      <c r="B244" s="126"/>
      <c r="C244" s="155" t="s">
        <v>504</v>
      </c>
      <c r="D244" s="155" t="s">
        <v>159</v>
      </c>
      <c r="E244" s="156" t="s">
        <v>505</v>
      </c>
      <c r="F244" s="504" t="s">
        <v>506</v>
      </c>
      <c r="G244" s="504"/>
      <c r="H244" s="504"/>
      <c r="I244" s="504"/>
      <c r="J244" s="157" t="s">
        <v>217</v>
      </c>
      <c r="K244" s="158">
        <v>1</v>
      </c>
      <c r="L244" s="505">
        <v>0</v>
      </c>
      <c r="M244" s="505"/>
      <c r="N244" s="506">
        <f t="shared" si="65"/>
        <v>0</v>
      </c>
      <c r="O244" s="506"/>
      <c r="P244" s="506"/>
      <c r="Q244" s="506"/>
      <c r="R244" s="129"/>
      <c r="T244" s="159" t="s">
        <v>5</v>
      </c>
      <c r="U244" s="43" t="s">
        <v>43</v>
      </c>
      <c r="V244" s="35"/>
      <c r="W244" s="160">
        <f t="shared" si="66"/>
        <v>0</v>
      </c>
      <c r="X244" s="160">
        <v>0</v>
      </c>
      <c r="Y244" s="160">
        <f t="shared" si="67"/>
        <v>0</v>
      </c>
      <c r="Z244" s="160">
        <v>0</v>
      </c>
      <c r="AA244" s="161">
        <f t="shared" si="68"/>
        <v>0</v>
      </c>
      <c r="AR244" s="17" t="s">
        <v>222</v>
      </c>
      <c r="AT244" s="17" t="s">
        <v>159</v>
      </c>
      <c r="AU244" s="17" t="s">
        <v>100</v>
      </c>
      <c r="AY244" s="17" t="s">
        <v>158</v>
      </c>
      <c r="BE244" s="100">
        <f t="shared" si="69"/>
        <v>0</v>
      </c>
      <c r="BF244" s="100">
        <f t="shared" si="70"/>
        <v>0</v>
      </c>
      <c r="BG244" s="100">
        <f t="shared" si="71"/>
        <v>0</v>
      </c>
      <c r="BH244" s="100">
        <f t="shared" si="72"/>
        <v>0</v>
      </c>
      <c r="BI244" s="100">
        <f t="shared" si="73"/>
        <v>0</v>
      </c>
      <c r="BJ244" s="17" t="s">
        <v>85</v>
      </c>
      <c r="BK244" s="100">
        <f t="shared" si="74"/>
        <v>0</v>
      </c>
      <c r="BL244" s="17" t="s">
        <v>222</v>
      </c>
      <c r="BM244" s="17" t="s">
        <v>507</v>
      </c>
    </row>
    <row r="245" spans="2:65" s="1" customFormat="1" ht="31.5" customHeight="1">
      <c r="B245" s="126"/>
      <c r="C245" s="162" t="s">
        <v>508</v>
      </c>
      <c r="D245" s="162" t="s">
        <v>223</v>
      </c>
      <c r="E245" s="163" t="s">
        <v>509</v>
      </c>
      <c r="F245" s="508" t="s">
        <v>510</v>
      </c>
      <c r="G245" s="508"/>
      <c r="H245" s="508"/>
      <c r="I245" s="508"/>
      <c r="J245" s="164" t="s">
        <v>217</v>
      </c>
      <c r="K245" s="165">
        <v>1</v>
      </c>
      <c r="L245" s="509">
        <v>0</v>
      </c>
      <c r="M245" s="509"/>
      <c r="N245" s="510">
        <f t="shared" si="65"/>
        <v>0</v>
      </c>
      <c r="O245" s="506"/>
      <c r="P245" s="506"/>
      <c r="Q245" s="506"/>
      <c r="R245" s="129"/>
      <c r="T245" s="159" t="s">
        <v>5</v>
      </c>
      <c r="U245" s="43" t="s">
        <v>43</v>
      </c>
      <c r="V245" s="35"/>
      <c r="W245" s="160">
        <f t="shared" si="66"/>
        <v>0</v>
      </c>
      <c r="X245" s="160">
        <v>0.013</v>
      </c>
      <c r="Y245" s="160">
        <f t="shared" si="67"/>
        <v>0.013</v>
      </c>
      <c r="Z245" s="160">
        <v>0</v>
      </c>
      <c r="AA245" s="161">
        <f t="shared" si="68"/>
        <v>0</v>
      </c>
      <c r="AR245" s="17" t="s">
        <v>286</v>
      </c>
      <c r="AT245" s="17" t="s">
        <v>223</v>
      </c>
      <c r="AU245" s="17" t="s">
        <v>100</v>
      </c>
      <c r="AY245" s="17" t="s">
        <v>158</v>
      </c>
      <c r="BE245" s="100">
        <f t="shared" si="69"/>
        <v>0</v>
      </c>
      <c r="BF245" s="100">
        <f t="shared" si="70"/>
        <v>0</v>
      </c>
      <c r="BG245" s="100">
        <f t="shared" si="71"/>
        <v>0</v>
      </c>
      <c r="BH245" s="100">
        <f t="shared" si="72"/>
        <v>0</v>
      </c>
      <c r="BI245" s="100">
        <f t="shared" si="73"/>
        <v>0</v>
      </c>
      <c r="BJ245" s="17" t="s">
        <v>85</v>
      </c>
      <c r="BK245" s="100">
        <f t="shared" si="74"/>
        <v>0</v>
      </c>
      <c r="BL245" s="17" t="s">
        <v>222</v>
      </c>
      <c r="BM245" s="17" t="s">
        <v>511</v>
      </c>
    </row>
    <row r="246" spans="2:65" s="1" customFormat="1" ht="31.5" customHeight="1">
      <c r="B246" s="126"/>
      <c r="C246" s="155" t="s">
        <v>512</v>
      </c>
      <c r="D246" s="155" t="s">
        <v>159</v>
      </c>
      <c r="E246" s="156" t="s">
        <v>513</v>
      </c>
      <c r="F246" s="504" t="s">
        <v>514</v>
      </c>
      <c r="G246" s="504"/>
      <c r="H246" s="504"/>
      <c r="I246" s="504"/>
      <c r="J246" s="157" t="s">
        <v>217</v>
      </c>
      <c r="K246" s="158">
        <v>1</v>
      </c>
      <c r="L246" s="505">
        <v>0</v>
      </c>
      <c r="M246" s="505"/>
      <c r="N246" s="506">
        <f t="shared" si="65"/>
        <v>0</v>
      </c>
      <c r="O246" s="506"/>
      <c r="P246" s="506"/>
      <c r="Q246" s="506"/>
      <c r="R246" s="129"/>
      <c r="T246" s="159" t="s">
        <v>5</v>
      </c>
      <c r="U246" s="43" t="s">
        <v>43</v>
      </c>
      <c r="V246" s="35"/>
      <c r="W246" s="160">
        <f t="shared" si="66"/>
        <v>0</v>
      </c>
      <c r="X246" s="160">
        <v>0</v>
      </c>
      <c r="Y246" s="160">
        <f t="shared" si="67"/>
        <v>0</v>
      </c>
      <c r="Z246" s="160">
        <v>0</v>
      </c>
      <c r="AA246" s="161">
        <f t="shared" si="68"/>
        <v>0</v>
      </c>
      <c r="AR246" s="17" t="s">
        <v>222</v>
      </c>
      <c r="AT246" s="17" t="s">
        <v>159</v>
      </c>
      <c r="AU246" s="17" t="s">
        <v>100</v>
      </c>
      <c r="AY246" s="17" t="s">
        <v>158</v>
      </c>
      <c r="BE246" s="100">
        <f t="shared" si="69"/>
        <v>0</v>
      </c>
      <c r="BF246" s="100">
        <f t="shared" si="70"/>
        <v>0</v>
      </c>
      <c r="BG246" s="100">
        <f t="shared" si="71"/>
        <v>0</v>
      </c>
      <c r="BH246" s="100">
        <f t="shared" si="72"/>
        <v>0</v>
      </c>
      <c r="BI246" s="100">
        <f t="shared" si="73"/>
        <v>0</v>
      </c>
      <c r="BJ246" s="17" t="s">
        <v>85</v>
      </c>
      <c r="BK246" s="100">
        <f t="shared" si="74"/>
        <v>0</v>
      </c>
      <c r="BL246" s="17" t="s">
        <v>222</v>
      </c>
      <c r="BM246" s="17" t="s">
        <v>515</v>
      </c>
    </row>
    <row r="247" spans="2:65" s="1" customFormat="1" ht="57" customHeight="1">
      <c r="B247" s="126"/>
      <c r="C247" s="162" t="s">
        <v>516</v>
      </c>
      <c r="D247" s="162" t="s">
        <v>223</v>
      </c>
      <c r="E247" s="163" t="s">
        <v>517</v>
      </c>
      <c r="F247" s="508" t="s">
        <v>518</v>
      </c>
      <c r="G247" s="508"/>
      <c r="H247" s="508"/>
      <c r="I247" s="508"/>
      <c r="J247" s="164" t="s">
        <v>217</v>
      </c>
      <c r="K247" s="165">
        <v>1</v>
      </c>
      <c r="L247" s="509">
        <v>0</v>
      </c>
      <c r="M247" s="509"/>
      <c r="N247" s="510">
        <f t="shared" si="65"/>
        <v>0</v>
      </c>
      <c r="O247" s="506"/>
      <c r="P247" s="506"/>
      <c r="Q247" s="506"/>
      <c r="R247" s="129"/>
      <c r="T247" s="159" t="s">
        <v>5</v>
      </c>
      <c r="U247" s="43" t="s">
        <v>43</v>
      </c>
      <c r="V247" s="35"/>
      <c r="W247" s="160">
        <f t="shared" si="66"/>
        <v>0</v>
      </c>
      <c r="X247" s="160">
        <v>0</v>
      </c>
      <c r="Y247" s="160">
        <f t="shared" si="67"/>
        <v>0</v>
      </c>
      <c r="Z247" s="160">
        <v>0</v>
      </c>
      <c r="AA247" s="161">
        <f t="shared" si="68"/>
        <v>0</v>
      </c>
      <c r="AR247" s="17" t="s">
        <v>286</v>
      </c>
      <c r="AT247" s="17" t="s">
        <v>223</v>
      </c>
      <c r="AU247" s="17" t="s">
        <v>100</v>
      </c>
      <c r="AY247" s="17" t="s">
        <v>158</v>
      </c>
      <c r="BE247" s="100">
        <f t="shared" si="69"/>
        <v>0</v>
      </c>
      <c r="BF247" s="100">
        <f t="shared" si="70"/>
        <v>0</v>
      </c>
      <c r="BG247" s="100">
        <f t="shared" si="71"/>
        <v>0</v>
      </c>
      <c r="BH247" s="100">
        <f t="shared" si="72"/>
        <v>0</v>
      </c>
      <c r="BI247" s="100">
        <f t="shared" si="73"/>
        <v>0</v>
      </c>
      <c r="BJ247" s="17" t="s">
        <v>85</v>
      </c>
      <c r="BK247" s="100">
        <f t="shared" si="74"/>
        <v>0</v>
      </c>
      <c r="BL247" s="17" t="s">
        <v>222</v>
      </c>
      <c r="BM247" s="17" t="s">
        <v>519</v>
      </c>
    </row>
    <row r="248" spans="2:65" s="1" customFormat="1" ht="31.5" customHeight="1">
      <c r="B248" s="126"/>
      <c r="C248" s="155" t="s">
        <v>520</v>
      </c>
      <c r="D248" s="155" t="s">
        <v>159</v>
      </c>
      <c r="E248" s="156" t="s">
        <v>521</v>
      </c>
      <c r="F248" s="504" t="s">
        <v>522</v>
      </c>
      <c r="G248" s="504"/>
      <c r="H248" s="504"/>
      <c r="I248" s="504"/>
      <c r="J248" s="157" t="s">
        <v>217</v>
      </c>
      <c r="K248" s="158">
        <v>1</v>
      </c>
      <c r="L248" s="505">
        <v>0</v>
      </c>
      <c r="M248" s="505"/>
      <c r="N248" s="506">
        <f t="shared" si="65"/>
        <v>0</v>
      </c>
      <c r="O248" s="506"/>
      <c r="P248" s="506"/>
      <c r="Q248" s="506"/>
      <c r="R248" s="129"/>
      <c r="T248" s="159" t="s">
        <v>5</v>
      </c>
      <c r="U248" s="43" t="s">
        <v>43</v>
      </c>
      <c r="V248" s="35"/>
      <c r="W248" s="160">
        <f t="shared" si="66"/>
        <v>0</v>
      </c>
      <c r="X248" s="160">
        <v>0</v>
      </c>
      <c r="Y248" s="160">
        <f t="shared" si="67"/>
        <v>0</v>
      </c>
      <c r="Z248" s="160">
        <v>0</v>
      </c>
      <c r="AA248" s="161">
        <f t="shared" si="68"/>
        <v>0</v>
      </c>
      <c r="AR248" s="17" t="s">
        <v>222</v>
      </c>
      <c r="AT248" s="17" t="s">
        <v>159</v>
      </c>
      <c r="AU248" s="17" t="s">
        <v>100</v>
      </c>
      <c r="AY248" s="17" t="s">
        <v>158</v>
      </c>
      <c r="BE248" s="100">
        <f t="shared" si="69"/>
        <v>0</v>
      </c>
      <c r="BF248" s="100">
        <f t="shared" si="70"/>
        <v>0</v>
      </c>
      <c r="BG248" s="100">
        <f t="shared" si="71"/>
        <v>0</v>
      </c>
      <c r="BH248" s="100">
        <f t="shared" si="72"/>
        <v>0</v>
      </c>
      <c r="BI248" s="100">
        <f t="shared" si="73"/>
        <v>0</v>
      </c>
      <c r="BJ248" s="17" t="s">
        <v>85</v>
      </c>
      <c r="BK248" s="100">
        <f t="shared" si="74"/>
        <v>0</v>
      </c>
      <c r="BL248" s="17" t="s">
        <v>222</v>
      </c>
      <c r="BM248" s="17" t="s">
        <v>523</v>
      </c>
    </row>
    <row r="249" spans="2:65" s="1" customFormat="1" ht="31.5" customHeight="1">
      <c r="B249" s="126"/>
      <c r="C249" s="162" t="s">
        <v>524</v>
      </c>
      <c r="D249" s="162" t="s">
        <v>223</v>
      </c>
      <c r="E249" s="163" t="s">
        <v>525</v>
      </c>
      <c r="F249" s="508" t="s">
        <v>526</v>
      </c>
      <c r="G249" s="508"/>
      <c r="H249" s="508"/>
      <c r="I249" s="508"/>
      <c r="J249" s="164" t="s">
        <v>217</v>
      </c>
      <c r="K249" s="165">
        <v>1</v>
      </c>
      <c r="L249" s="509">
        <v>0</v>
      </c>
      <c r="M249" s="509"/>
      <c r="N249" s="510">
        <f t="shared" si="65"/>
        <v>0</v>
      </c>
      <c r="O249" s="506"/>
      <c r="P249" s="506"/>
      <c r="Q249" s="506"/>
      <c r="R249" s="129"/>
      <c r="T249" s="159" t="s">
        <v>5</v>
      </c>
      <c r="U249" s="43" t="s">
        <v>43</v>
      </c>
      <c r="V249" s="35"/>
      <c r="W249" s="160">
        <f t="shared" si="66"/>
        <v>0</v>
      </c>
      <c r="X249" s="160">
        <v>0.00208</v>
      </c>
      <c r="Y249" s="160">
        <f t="shared" si="67"/>
        <v>0.00208</v>
      </c>
      <c r="Z249" s="160">
        <v>0</v>
      </c>
      <c r="AA249" s="161">
        <f t="shared" si="68"/>
        <v>0</v>
      </c>
      <c r="AR249" s="17" t="s">
        <v>286</v>
      </c>
      <c r="AT249" s="17" t="s">
        <v>223</v>
      </c>
      <c r="AU249" s="17" t="s">
        <v>100</v>
      </c>
      <c r="AY249" s="17" t="s">
        <v>158</v>
      </c>
      <c r="BE249" s="100">
        <f t="shared" si="69"/>
        <v>0</v>
      </c>
      <c r="BF249" s="100">
        <f t="shared" si="70"/>
        <v>0</v>
      </c>
      <c r="BG249" s="100">
        <f t="shared" si="71"/>
        <v>0</v>
      </c>
      <c r="BH249" s="100">
        <f t="shared" si="72"/>
        <v>0</v>
      </c>
      <c r="BI249" s="100">
        <f t="shared" si="73"/>
        <v>0</v>
      </c>
      <c r="BJ249" s="17" t="s">
        <v>85</v>
      </c>
      <c r="BK249" s="100">
        <f t="shared" si="74"/>
        <v>0</v>
      </c>
      <c r="BL249" s="17" t="s">
        <v>222</v>
      </c>
      <c r="BM249" s="17" t="s">
        <v>527</v>
      </c>
    </row>
    <row r="250" spans="2:65" s="1" customFormat="1" ht="31.5" customHeight="1">
      <c r="B250" s="126"/>
      <c r="C250" s="155" t="s">
        <v>528</v>
      </c>
      <c r="D250" s="155" t="s">
        <v>159</v>
      </c>
      <c r="E250" s="156" t="s">
        <v>529</v>
      </c>
      <c r="F250" s="504" t="s">
        <v>530</v>
      </c>
      <c r="G250" s="504"/>
      <c r="H250" s="504"/>
      <c r="I250" s="504"/>
      <c r="J250" s="157" t="s">
        <v>217</v>
      </c>
      <c r="K250" s="158">
        <v>2</v>
      </c>
      <c r="L250" s="505">
        <v>0</v>
      </c>
      <c r="M250" s="505"/>
      <c r="N250" s="506">
        <f t="shared" si="65"/>
        <v>0</v>
      </c>
      <c r="O250" s="506"/>
      <c r="P250" s="506"/>
      <c r="Q250" s="506"/>
      <c r="R250" s="129"/>
      <c r="T250" s="159" t="s">
        <v>5</v>
      </c>
      <c r="U250" s="43" t="s">
        <v>43</v>
      </c>
      <c r="V250" s="35"/>
      <c r="W250" s="160">
        <f t="shared" si="66"/>
        <v>0</v>
      </c>
      <c r="X250" s="160">
        <v>0</v>
      </c>
      <c r="Y250" s="160">
        <f t="shared" si="67"/>
        <v>0</v>
      </c>
      <c r="Z250" s="160">
        <v>0</v>
      </c>
      <c r="AA250" s="161">
        <f t="shared" si="68"/>
        <v>0</v>
      </c>
      <c r="AR250" s="17" t="s">
        <v>222</v>
      </c>
      <c r="AT250" s="17" t="s">
        <v>159</v>
      </c>
      <c r="AU250" s="17" t="s">
        <v>100</v>
      </c>
      <c r="AY250" s="17" t="s">
        <v>158</v>
      </c>
      <c r="BE250" s="100">
        <f t="shared" si="69"/>
        <v>0</v>
      </c>
      <c r="BF250" s="100">
        <f t="shared" si="70"/>
        <v>0</v>
      </c>
      <c r="BG250" s="100">
        <f t="shared" si="71"/>
        <v>0</v>
      </c>
      <c r="BH250" s="100">
        <f t="shared" si="72"/>
        <v>0</v>
      </c>
      <c r="BI250" s="100">
        <f t="shared" si="73"/>
        <v>0</v>
      </c>
      <c r="BJ250" s="17" t="s">
        <v>85</v>
      </c>
      <c r="BK250" s="100">
        <f t="shared" si="74"/>
        <v>0</v>
      </c>
      <c r="BL250" s="17" t="s">
        <v>222</v>
      </c>
      <c r="BM250" s="17" t="s">
        <v>531</v>
      </c>
    </row>
    <row r="251" spans="2:65" s="1" customFormat="1" ht="31.5" customHeight="1">
      <c r="B251" s="126"/>
      <c r="C251" s="162" t="s">
        <v>532</v>
      </c>
      <c r="D251" s="162" t="s">
        <v>223</v>
      </c>
      <c r="E251" s="163" t="s">
        <v>533</v>
      </c>
      <c r="F251" s="508" t="s">
        <v>534</v>
      </c>
      <c r="G251" s="508"/>
      <c r="H251" s="508"/>
      <c r="I251" s="508"/>
      <c r="J251" s="164" t="s">
        <v>217</v>
      </c>
      <c r="K251" s="165">
        <v>1</v>
      </c>
      <c r="L251" s="509">
        <v>0</v>
      </c>
      <c r="M251" s="509"/>
      <c r="N251" s="510">
        <f t="shared" si="65"/>
        <v>0</v>
      </c>
      <c r="O251" s="506"/>
      <c r="P251" s="506"/>
      <c r="Q251" s="506"/>
      <c r="R251" s="129"/>
      <c r="T251" s="159" t="s">
        <v>5</v>
      </c>
      <c r="U251" s="43" t="s">
        <v>43</v>
      </c>
      <c r="V251" s="35"/>
      <c r="W251" s="160">
        <f t="shared" si="66"/>
        <v>0</v>
      </c>
      <c r="X251" s="160">
        <v>0</v>
      </c>
      <c r="Y251" s="160">
        <f t="shared" si="67"/>
        <v>0</v>
      </c>
      <c r="Z251" s="160">
        <v>0</v>
      </c>
      <c r="AA251" s="161">
        <f t="shared" si="68"/>
        <v>0</v>
      </c>
      <c r="AR251" s="17" t="s">
        <v>286</v>
      </c>
      <c r="AT251" s="17" t="s">
        <v>223</v>
      </c>
      <c r="AU251" s="17" t="s">
        <v>100</v>
      </c>
      <c r="AY251" s="17" t="s">
        <v>158</v>
      </c>
      <c r="BE251" s="100">
        <f t="shared" si="69"/>
        <v>0</v>
      </c>
      <c r="BF251" s="100">
        <f t="shared" si="70"/>
        <v>0</v>
      </c>
      <c r="BG251" s="100">
        <f t="shared" si="71"/>
        <v>0</v>
      </c>
      <c r="BH251" s="100">
        <f t="shared" si="72"/>
        <v>0</v>
      </c>
      <c r="BI251" s="100">
        <f t="shared" si="73"/>
        <v>0</v>
      </c>
      <c r="BJ251" s="17" t="s">
        <v>85</v>
      </c>
      <c r="BK251" s="100">
        <f t="shared" si="74"/>
        <v>0</v>
      </c>
      <c r="BL251" s="17" t="s">
        <v>222</v>
      </c>
      <c r="BM251" s="17" t="s">
        <v>535</v>
      </c>
    </row>
    <row r="252" spans="2:65" s="1" customFormat="1" ht="31.5" customHeight="1">
      <c r="B252" s="126"/>
      <c r="C252" s="155" t="s">
        <v>536</v>
      </c>
      <c r="D252" s="155" t="s">
        <v>159</v>
      </c>
      <c r="E252" s="156" t="s">
        <v>537</v>
      </c>
      <c r="F252" s="504" t="s">
        <v>538</v>
      </c>
      <c r="G252" s="504"/>
      <c r="H252" s="504"/>
      <c r="I252" s="504"/>
      <c r="J252" s="157" t="s">
        <v>539</v>
      </c>
      <c r="K252" s="166">
        <v>0</v>
      </c>
      <c r="L252" s="505">
        <v>0</v>
      </c>
      <c r="M252" s="505"/>
      <c r="N252" s="506">
        <f t="shared" si="65"/>
        <v>0</v>
      </c>
      <c r="O252" s="506"/>
      <c r="P252" s="506"/>
      <c r="Q252" s="506"/>
      <c r="R252" s="129"/>
      <c r="T252" s="159" t="s">
        <v>5</v>
      </c>
      <c r="U252" s="43" t="s">
        <v>43</v>
      </c>
      <c r="V252" s="35"/>
      <c r="W252" s="160">
        <f t="shared" si="66"/>
        <v>0</v>
      </c>
      <c r="X252" s="160">
        <v>0</v>
      </c>
      <c r="Y252" s="160">
        <f t="shared" si="67"/>
        <v>0</v>
      </c>
      <c r="Z252" s="160">
        <v>0</v>
      </c>
      <c r="AA252" s="161">
        <f t="shared" si="68"/>
        <v>0</v>
      </c>
      <c r="AR252" s="17" t="s">
        <v>222</v>
      </c>
      <c r="AT252" s="17" t="s">
        <v>159</v>
      </c>
      <c r="AU252" s="17" t="s">
        <v>100</v>
      </c>
      <c r="AY252" s="17" t="s">
        <v>158</v>
      </c>
      <c r="BE252" s="100">
        <f t="shared" si="69"/>
        <v>0</v>
      </c>
      <c r="BF252" s="100">
        <f t="shared" si="70"/>
        <v>0</v>
      </c>
      <c r="BG252" s="100">
        <f t="shared" si="71"/>
        <v>0</v>
      </c>
      <c r="BH252" s="100">
        <f t="shared" si="72"/>
        <v>0</v>
      </c>
      <c r="BI252" s="100">
        <f t="shared" si="73"/>
        <v>0</v>
      </c>
      <c r="BJ252" s="17" t="s">
        <v>85</v>
      </c>
      <c r="BK252" s="100">
        <f t="shared" si="74"/>
        <v>0</v>
      </c>
      <c r="BL252" s="17" t="s">
        <v>222</v>
      </c>
      <c r="BM252" s="17" t="s">
        <v>540</v>
      </c>
    </row>
    <row r="253" spans="2:63" s="9" customFormat="1" ht="29.9" customHeight="1">
      <c r="B253" s="144"/>
      <c r="C253" s="145"/>
      <c r="D253" s="154" t="s">
        <v>128</v>
      </c>
      <c r="E253" s="154"/>
      <c r="F253" s="154"/>
      <c r="G253" s="154"/>
      <c r="H253" s="154"/>
      <c r="I253" s="154"/>
      <c r="J253" s="154"/>
      <c r="K253" s="154"/>
      <c r="L253" s="154"/>
      <c r="M253" s="154"/>
      <c r="N253" s="512">
        <f>BK253</f>
        <v>0</v>
      </c>
      <c r="O253" s="513"/>
      <c r="P253" s="513"/>
      <c r="Q253" s="513"/>
      <c r="R253" s="147"/>
      <c r="T253" s="148"/>
      <c r="U253" s="145"/>
      <c r="V253" s="145"/>
      <c r="W253" s="149">
        <f>SUM(W254:W260)</f>
        <v>0</v>
      </c>
      <c r="X253" s="145"/>
      <c r="Y253" s="149">
        <f>SUM(Y254:Y260)</f>
        <v>0.001978</v>
      </c>
      <c r="Z253" s="145"/>
      <c r="AA253" s="150">
        <f>SUM(AA254:AA260)</f>
        <v>0</v>
      </c>
      <c r="AR253" s="151" t="s">
        <v>100</v>
      </c>
      <c r="AT253" s="152" t="s">
        <v>77</v>
      </c>
      <c r="AU253" s="152" t="s">
        <v>85</v>
      </c>
      <c r="AY253" s="151" t="s">
        <v>158</v>
      </c>
      <c r="BK253" s="153">
        <f>SUM(BK254:BK260)</f>
        <v>0</v>
      </c>
    </row>
    <row r="254" spans="2:65" s="1" customFormat="1" ht="44.25" customHeight="1">
      <c r="B254" s="126"/>
      <c r="C254" s="155" t="s">
        <v>541</v>
      </c>
      <c r="D254" s="155" t="s">
        <v>159</v>
      </c>
      <c r="E254" s="156" t="s">
        <v>542</v>
      </c>
      <c r="F254" s="504" t="s">
        <v>543</v>
      </c>
      <c r="G254" s="504"/>
      <c r="H254" s="504"/>
      <c r="I254" s="504"/>
      <c r="J254" s="157" t="s">
        <v>208</v>
      </c>
      <c r="K254" s="158">
        <v>35.36</v>
      </c>
      <c r="L254" s="505">
        <v>0</v>
      </c>
      <c r="M254" s="505"/>
      <c r="N254" s="506">
        <f aca="true" t="shared" si="75" ref="N254:N260">ROUND(L254*K254,2)</f>
        <v>0</v>
      </c>
      <c r="O254" s="506"/>
      <c r="P254" s="506"/>
      <c r="Q254" s="506"/>
      <c r="R254" s="129"/>
      <c r="T254" s="159" t="s">
        <v>5</v>
      </c>
      <c r="U254" s="43" t="s">
        <v>43</v>
      </c>
      <c r="V254" s="35"/>
      <c r="W254" s="160">
        <f aca="true" t="shared" si="76" ref="W254:W260">V254*K254</f>
        <v>0</v>
      </c>
      <c r="X254" s="160">
        <v>5E-05</v>
      </c>
      <c r="Y254" s="160">
        <f aca="true" t="shared" si="77" ref="Y254:Y260">X254*K254</f>
        <v>0.001768</v>
      </c>
      <c r="Z254" s="160">
        <v>0</v>
      </c>
      <c r="AA254" s="161">
        <f aca="true" t="shared" si="78" ref="AA254:AA260">Z254*K254</f>
        <v>0</v>
      </c>
      <c r="AR254" s="17" t="s">
        <v>222</v>
      </c>
      <c r="AT254" s="17" t="s">
        <v>159</v>
      </c>
      <c r="AU254" s="17" t="s">
        <v>100</v>
      </c>
      <c r="AY254" s="17" t="s">
        <v>158</v>
      </c>
      <c r="BE254" s="100">
        <f aca="true" t="shared" si="79" ref="BE254:BE260">IF(U254="základní",N254,0)</f>
        <v>0</v>
      </c>
      <c r="BF254" s="100">
        <f aca="true" t="shared" si="80" ref="BF254:BF260">IF(U254="snížená",N254,0)</f>
        <v>0</v>
      </c>
      <c r="BG254" s="100">
        <f aca="true" t="shared" si="81" ref="BG254:BG260">IF(U254="zákl. přenesená",N254,0)</f>
        <v>0</v>
      </c>
      <c r="BH254" s="100">
        <f aca="true" t="shared" si="82" ref="BH254:BH260">IF(U254="sníž. přenesená",N254,0)</f>
        <v>0</v>
      </c>
      <c r="BI254" s="100">
        <f aca="true" t="shared" si="83" ref="BI254:BI260">IF(U254="nulová",N254,0)</f>
        <v>0</v>
      </c>
      <c r="BJ254" s="17" t="s">
        <v>85</v>
      </c>
      <c r="BK254" s="100">
        <f aca="true" t="shared" si="84" ref="BK254:BK260">ROUND(L254*K254,2)</f>
        <v>0</v>
      </c>
      <c r="BL254" s="17" t="s">
        <v>222</v>
      </c>
      <c r="BM254" s="17" t="s">
        <v>544</v>
      </c>
    </row>
    <row r="255" spans="2:65" s="1" customFormat="1" ht="44.25" customHeight="1">
      <c r="B255" s="126"/>
      <c r="C255" s="155" t="s">
        <v>545</v>
      </c>
      <c r="D255" s="155" t="s">
        <v>159</v>
      </c>
      <c r="E255" s="156" t="s">
        <v>546</v>
      </c>
      <c r="F255" s="504" t="s">
        <v>547</v>
      </c>
      <c r="G255" s="504"/>
      <c r="H255" s="504"/>
      <c r="I255" s="504"/>
      <c r="J255" s="157" t="s">
        <v>208</v>
      </c>
      <c r="K255" s="158">
        <v>35.36</v>
      </c>
      <c r="L255" s="505">
        <v>0</v>
      </c>
      <c r="M255" s="505"/>
      <c r="N255" s="506">
        <f t="shared" si="75"/>
        <v>0</v>
      </c>
      <c r="O255" s="506"/>
      <c r="P255" s="506"/>
      <c r="Q255" s="506"/>
      <c r="R255" s="129"/>
      <c r="T255" s="159" t="s">
        <v>5</v>
      </c>
      <c r="U255" s="43" t="s">
        <v>43</v>
      </c>
      <c r="V255" s="35"/>
      <c r="W255" s="160">
        <f t="shared" si="76"/>
        <v>0</v>
      </c>
      <c r="X255" s="160">
        <v>0</v>
      </c>
      <c r="Y255" s="160">
        <f t="shared" si="77"/>
        <v>0</v>
      </c>
      <c r="Z255" s="160">
        <v>0</v>
      </c>
      <c r="AA255" s="161">
        <f t="shared" si="78"/>
        <v>0</v>
      </c>
      <c r="AR255" s="17" t="s">
        <v>222</v>
      </c>
      <c r="AT255" s="17" t="s">
        <v>159</v>
      </c>
      <c r="AU255" s="17" t="s">
        <v>100</v>
      </c>
      <c r="AY255" s="17" t="s">
        <v>158</v>
      </c>
      <c r="BE255" s="100">
        <f t="shared" si="79"/>
        <v>0</v>
      </c>
      <c r="BF255" s="100">
        <f t="shared" si="80"/>
        <v>0</v>
      </c>
      <c r="BG255" s="100">
        <f t="shared" si="81"/>
        <v>0</v>
      </c>
      <c r="BH255" s="100">
        <f t="shared" si="82"/>
        <v>0</v>
      </c>
      <c r="BI255" s="100">
        <f t="shared" si="83"/>
        <v>0</v>
      </c>
      <c r="BJ255" s="17" t="s">
        <v>85</v>
      </c>
      <c r="BK255" s="100">
        <f t="shared" si="84"/>
        <v>0</v>
      </c>
      <c r="BL255" s="17" t="s">
        <v>222</v>
      </c>
      <c r="BM255" s="17" t="s">
        <v>548</v>
      </c>
    </row>
    <row r="256" spans="2:65" s="1" customFormat="1" ht="31.5" customHeight="1">
      <c r="B256" s="126"/>
      <c r="C256" s="155" t="s">
        <v>549</v>
      </c>
      <c r="D256" s="155" t="s">
        <v>159</v>
      </c>
      <c r="E256" s="156" t="s">
        <v>550</v>
      </c>
      <c r="F256" s="504" t="s">
        <v>551</v>
      </c>
      <c r="G256" s="504"/>
      <c r="H256" s="504"/>
      <c r="I256" s="504"/>
      <c r="J256" s="157" t="s">
        <v>425</v>
      </c>
      <c r="K256" s="158">
        <v>3</v>
      </c>
      <c r="L256" s="505">
        <v>0</v>
      </c>
      <c r="M256" s="505"/>
      <c r="N256" s="506">
        <f t="shared" si="75"/>
        <v>0</v>
      </c>
      <c r="O256" s="506"/>
      <c r="P256" s="506"/>
      <c r="Q256" s="506"/>
      <c r="R256" s="129"/>
      <c r="T256" s="159" t="s">
        <v>5</v>
      </c>
      <c r="U256" s="43" t="s">
        <v>43</v>
      </c>
      <c r="V256" s="35"/>
      <c r="W256" s="160">
        <f t="shared" si="76"/>
        <v>0</v>
      </c>
      <c r="X256" s="160">
        <v>7E-05</v>
      </c>
      <c r="Y256" s="160">
        <f t="shared" si="77"/>
        <v>0.00020999999999999998</v>
      </c>
      <c r="Z256" s="160">
        <v>0</v>
      </c>
      <c r="AA256" s="161">
        <f t="shared" si="78"/>
        <v>0</v>
      </c>
      <c r="AR256" s="17" t="s">
        <v>222</v>
      </c>
      <c r="AT256" s="17" t="s">
        <v>159</v>
      </c>
      <c r="AU256" s="17" t="s">
        <v>100</v>
      </c>
      <c r="AY256" s="17" t="s">
        <v>158</v>
      </c>
      <c r="BE256" s="100">
        <f t="shared" si="79"/>
        <v>0</v>
      </c>
      <c r="BF256" s="100">
        <f t="shared" si="80"/>
        <v>0</v>
      </c>
      <c r="BG256" s="100">
        <f t="shared" si="81"/>
        <v>0</v>
      </c>
      <c r="BH256" s="100">
        <f t="shared" si="82"/>
        <v>0</v>
      </c>
      <c r="BI256" s="100">
        <f t="shared" si="83"/>
        <v>0</v>
      </c>
      <c r="BJ256" s="17" t="s">
        <v>85</v>
      </c>
      <c r="BK256" s="100">
        <f t="shared" si="84"/>
        <v>0</v>
      </c>
      <c r="BL256" s="17" t="s">
        <v>222</v>
      </c>
      <c r="BM256" s="17" t="s">
        <v>552</v>
      </c>
    </row>
    <row r="257" spans="2:65" s="1" customFormat="1" ht="44.25" customHeight="1">
      <c r="B257" s="126"/>
      <c r="C257" s="162" t="s">
        <v>553</v>
      </c>
      <c r="D257" s="162" t="s">
        <v>223</v>
      </c>
      <c r="E257" s="163" t="s">
        <v>554</v>
      </c>
      <c r="F257" s="508" t="s">
        <v>555</v>
      </c>
      <c r="G257" s="508"/>
      <c r="H257" s="508"/>
      <c r="I257" s="508"/>
      <c r="J257" s="164" t="s">
        <v>217</v>
      </c>
      <c r="K257" s="165">
        <v>1</v>
      </c>
      <c r="L257" s="509">
        <v>0</v>
      </c>
      <c r="M257" s="509"/>
      <c r="N257" s="510">
        <f t="shared" si="75"/>
        <v>0</v>
      </c>
      <c r="O257" s="506"/>
      <c r="P257" s="506"/>
      <c r="Q257" s="506"/>
      <c r="R257" s="129"/>
      <c r="T257" s="159" t="s">
        <v>5</v>
      </c>
      <c r="U257" s="43" t="s">
        <v>43</v>
      </c>
      <c r="V257" s="35"/>
      <c r="W257" s="160">
        <f t="shared" si="76"/>
        <v>0</v>
      </c>
      <c r="X257" s="160">
        <v>0</v>
      </c>
      <c r="Y257" s="160">
        <f t="shared" si="77"/>
        <v>0</v>
      </c>
      <c r="Z257" s="160">
        <v>0</v>
      </c>
      <c r="AA257" s="161">
        <f t="shared" si="78"/>
        <v>0</v>
      </c>
      <c r="AR257" s="17" t="s">
        <v>286</v>
      </c>
      <c r="AT257" s="17" t="s">
        <v>223</v>
      </c>
      <c r="AU257" s="17" t="s">
        <v>100</v>
      </c>
      <c r="AY257" s="17" t="s">
        <v>158</v>
      </c>
      <c r="BE257" s="100">
        <f t="shared" si="79"/>
        <v>0</v>
      </c>
      <c r="BF257" s="100">
        <f t="shared" si="80"/>
        <v>0</v>
      </c>
      <c r="BG257" s="100">
        <f t="shared" si="81"/>
        <v>0</v>
      </c>
      <c r="BH257" s="100">
        <f t="shared" si="82"/>
        <v>0</v>
      </c>
      <c r="BI257" s="100">
        <f t="shared" si="83"/>
        <v>0</v>
      </c>
      <c r="BJ257" s="17" t="s">
        <v>85</v>
      </c>
      <c r="BK257" s="100">
        <f t="shared" si="84"/>
        <v>0</v>
      </c>
      <c r="BL257" s="17" t="s">
        <v>222</v>
      </c>
      <c r="BM257" s="17" t="s">
        <v>556</v>
      </c>
    </row>
    <row r="258" spans="2:65" s="1" customFormat="1" ht="31.5" customHeight="1">
      <c r="B258" s="126"/>
      <c r="C258" s="155" t="s">
        <v>557</v>
      </c>
      <c r="D258" s="155" t="s">
        <v>159</v>
      </c>
      <c r="E258" s="156" t="s">
        <v>558</v>
      </c>
      <c r="F258" s="504" t="s">
        <v>559</v>
      </c>
      <c r="G258" s="504"/>
      <c r="H258" s="504"/>
      <c r="I258" s="504"/>
      <c r="J258" s="157" t="s">
        <v>217</v>
      </c>
      <c r="K258" s="158">
        <v>1</v>
      </c>
      <c r="L258" s="505">
        <v>0</v>
      </c>
      <c r="M258" s="505"/>
      <c r="N258" s="506">
        <f t="shared" si="75"/>
        <v>0</v>
      </c>
      <c r="O258" s="506"/>
      <c r="P258" s="506"/>
      <c r="Q258" s="506"/>
      <c r="R258" s="129"/>
      <c r="T258" s="159" t="s">
        <v>5</v>
      </c>
      <c r="U258" s="43" t="s">
        <v>43</v>
      </c>
      <c r="V258" s="35"/>
      <c r="W258" s="160">
        <f t="shared" si="76"/>
        <v>0</v>
      </c>
      <c r="X258" s="160">
        <v>0</v>
      </c>
      <c r="Y258" s="160">
        <f t="shared" si="77"/>
        <v>0</v>
      </c>
      <c r="Z258" s="160">
        <v>0</v>
      </c>
      <c r="AA258" s="161">
        <f t="shared" si="78"/>
        <v>0</v>
      </c>
      <c r="AR258" s="17" t="s">
        <v>222</v>
      </c>
      <c r="AT258" s="17" t="s">
        <v>159</v>
      </c>
      <c r="AU258" s="17" t="s">
        <v>100</v>
      </c>
      <c r="AY258" s="17" t="s">
        <v>158</v>
      </c>
      <c r="BE258" s="100">
        <f t="shared" si="79"/>
        <v>0</v>
      </c>
      <c r="BF258" s="100">
        <f t="shared" si="80"/>
        <v>0</v>
      </c>
      <c r="BG258" s="100">
        <f t="shared" si="81"/>
        <v>0</v>
      </c>
      <c r="BH258" s="100">
        <f t="shared" si="82"/>
        <v>0</v>
      </c>
      <c r="BI258" s="100">
        <f t="shared" si="83"/>
        <v>0</v>
      </c>
      <c r="BJ258" s="17" t="s">
        <v>85</v>
      </c>
      <c r="BK258" s="100">
        <f t="shared" si="84"/>
        <v>0</v>
      </c>
      <c r="BL258" s="17" t="s">
        <v>222</v>
      </c>
      <c r="BM258" s="17" t="s">
        <v>560</v>
      </c>
    </row>
    <row r="259" spans="2:65" s="1" customFormat="1" ht="31.5" customHeight="1">
      <c r="B259" s="126"/>
      <c r="C259" s="155" t="s">
        <v>561</v>
      </c>
      <c r="D259" s="155" t="s">
        <v>159</v>
      </c>
      <c r="E259" s="156" t="s">
        <v>562</v>
      </c>
      <c r="F259" s="504" t="s">
        <v>563</v>
      </c>
      <c r="G259" s="504"/>
      <c r="H259" s="504"/>
      <c r="I259" s="504"/>
      <c r="J259" s="157" t="s">
        <v>208</v>
      </c>
      <c r="K259" s="158">
        <v>48.625</v>
      </c>
      <c r="L259" s="505">
        <v>0</v>
      </c>
      <c r="M259" s="505"/>
      <c r="N259" s="506">
        <f t="shared" si="75"/>
        <v>0</v>
      </c>
      <c r="O259" s="506"/>
      <c r="P259" s="506"/>
      <c r="Q259" s="506"/>
      <c r="R259" s="129"/>
      <c r="T259" s="159" t="s">
        <v>5</v>
      </c>
      <c r="U259" s="43" t="s">
        <v>43</v>
      </c>
      <c r="V259" s="35"/>
      <c r="W259" s="160">
        <f t="shared" si="76"/>
        <v>0</v>
      </c>
      <c r="X259" s="160">
        <v>0</v>
      </c>
      <c r="Y259" s="160">
        <f t="shared" si="77"/>
        <v>0</v>
      </c>
      <c r="Z259" s="160">
        <v>0</v>
      </c>
      <c r="AA259" s="161">
        <f t="shared" si="78"/>
        <v>0</v>
      </c>
      <c r="AR259" s="17" t="s">
        <v>222</v>
      </c>
      <c r="AT259" s="17" t="s">
        <v>159</v>
      </c>
      <c r="AU259" s="17" t="s">
        <v>100</v>
      </c>
      <c r="AY259" s="17" t="s">
        <v>158</v>
      </c>
      <c r="BE259" s="100">
        <f t="shared" si="79"/>
        <v>0</v>
      </c>
      <c r="BF259" s="100">
        <f t="shared" si="80"/>
        <v>0</v>
      </c>
      <c r="BG259" s="100">
        <f t="shared" si="81"/>
        <v>0</v>
      </c>
      <c r="BH259" s="100">
        <f t="shared" si="82"/>
        <v>0</v>
      </c>
      <c r="BI259" s="100">
        <f t="shared" si="83"/>
        <v>0</v>
      </c>
      <c r="BJ259" s="17" t="s">
        <v>85</v>
      </c>
      <c r="BK259" s="100">
        <f t="shared" si="84"/>
        <v>0</v>
      </c>
      <c r="BL259" s="17" t="s">
        <v>222</v>
      </c>
      <c r="BM259" s="17" t="s">
        <v>564</v>
      </c>
    </row>
    <row r="260" spans="2:65" s="1" customFormat="1" ht="31.5" customHeight="1">
      <c r="B260" s="126"/>
      <c r="C260" s="155" t="s">
        <v>565</v>
      </c>
      <c r="D260" s="155" t="s">
        <v>159</v>
      </c>
      <c r="E260" s="156" t="s">
        <v>566</v>
      </c>
      <c r="F260" s="504" t="s">
        <v>567</v>
      </c>
      <c r="G260" s="504"/>
      <c r="H260" s="504"/>
      <c r="I260" s="504"/>
      <c r="J260" s="157" t="s">
        <v>539</v>
      </c>
      <c r="K260" s="166">
        <v>0</v>
      </c>
      <c r="L260" s="505">
        <v>0</v>
      </c>
      <c r="M260" s="505"/>
      <c r="N260" s="506">
        <f t="shared" si="75"/>
        <v>0</v>
      </c>
      <c r="O260" s="506"/>
      <c r="P260" s="506"/>
      <c r="Q260" s="506"/>
      <c r="R260" s="129"/>
      <c r="T260" s="159" t="s">
        <v>5</v>
      </c>
      <c r="U260" s="43" t="s">
        <v>43</v>
      </c>
      <c r="V260" s="35"/>
      <c r="W260" s="160">
        <f t="shared" si="76"/>
        <v>0</v>
      </c>
      <c r="X260" s="160">
        <v>0</v>
      </c>
      <c r="Y260" s="160">
        <f t="shared" si="77"/>
        <v>0</v>
      </c>
      <c r="Z260" s="160">
        <v>0</v>
      </c>
      <c r="AA260" s="161">
        <f t="shared" si="78"/>
        <v>0</v>
      </c>
      <c r="AR260" s="17" t="s">
        <v>222</v>
      </c>
      <c r="AT260" s="17" t="s">
        <v>159</v>
      </c>
      <c r="AU260" s="17" t="s">
        <v>100</v>
      </c>
      <c r="AY260" s="17" t="s">
        <v>158</v>
      </c>
      <c r="BE260" s="100">
        <f t="shared" si="79"/>
        <v>0</v>
      </c>
      <c r="BF260" s="100">
        <f t="shared" si="80"/>
        <v>0</v>
      </c>
      <c r="BG260" s="100">
        <f t="shared" si="81"/>
        <v>0</v>
      </c>
      <c r="BH260" s="100">
        <f t="shared" si="82"/>
        <v>0</v>
      </c>
      <c r="BI260" s="100">
        <f t="shared" si="83"/>
        <v>0</v>
      </c>
      <c r="BJ260" s="17" t="s">
        <v>85</v>
      </c>
      <c r="BK260" s="100">
        <f t="shared" si="84"/>
        <v>0</v>
      </c>
      <c r="BL260" s="17" t="s">
        <v>222</v>
      </c>
      <c r="BM260" s="17" t="s">
        <v>568</v>
      </c>
    </row>
    <row r="261" spans="2:63" s="9" customFormat="1" ht="29.9" customHeight="1">
      <c r="B261" s="144"/>
      <c r="C261" s="145"/>
      <c r="D261" s="154" t="s">
        <v>129</v>
      </c>
      <c r="E261" s="154"/>
      <c r="F261" s="154"/>
      <c r="G261" s="154"/>
      <c r="H261" s="154"/>
      <c r="I261" s="154"/>
      <c r="J261" s="154"/>
      <c r="K261" s="154"/>
      <c r="L261" s="154"/>
      <c r="M261" s="154"/>
      <c r="N261" s="512">
        <f>BK261</f>
        <v>0</v>
      </c>
      <c r="O261" s="513"/>
      <c r="P261" s="513"/>
      <c r="Q261" s="513"/>
      <c r="R261" s="147"/>
      <c r="T261" s="148"/>
      <c r="U261" s="145"/>
      <c r="V261" s="145"/>
      <c r="W261" s="149">
        <f>SUM(W262:W267)</f>
        <v>0</v>
      </c>
      <c r="X261" s="145"/>
      <c r="Y261" s="149">
        <f>SUM(Y262:Y267)</f>
        <v>0.27330195</v>
      </c>
      <c r="Z261" s="145"/>
      <c r="AA261" s="150">
        <f>SUM(AA262:AA267)</f>
        <v>0</v>
      </c>
      <c r="AR261" s="151" t="s">
        <v>100</v>
      </c>
      <c r="AT261" s="152" t="s">
        <v>77</v>
      </c>
      <c r="AU261" s="152" t="s">
        <v>85</v>
      </c>
      <c r="AY261" s="151" t="s">
        <v>158</v>
      </c>
      <c r="BK261" s="153">
        <f>SUM(BK262:BK267)</f>
        <v>0</v>
      </c>
    </row>
    <row r="262" spans="2:65" s="1" customFormat="1" ht="31.5" customHeight="1">
      <c r="B262" s="126"/>
      <c r="C262" s="155" t="s">
        <v>569</v>
      </c>
      <c r="D262" s="155" t="s">
        <v>159</v>
      </c>
      <c r="E262" s="156" t="s">
        <v>570</v>
      </c>
      <c r="F262" s="504" t="s">
        <v>571</v>
      </c>
      <c r="G262" s="504"/>
      <c r="H262" s="504"/>
      <c r="I262" s="504"/>
      <c r="J262" s="157" t="s">
        <v>208</v>
      </c>
      <c r="K262" s="158">
        <v>41.335</v>
      </c>
      <c r="L262" s="505">
        <v>0</v>
      </c>
      <c r="M262" s="505"/>
      <c r="N262" s="506">
        <f aca="true" t="shared" si="85" ref="N262:N267">ROUND(L262*K262,2)</f>
        <v>0</v>
      </c>
      <c r="O262" s="506"/>
      <c r="P262" s="506"/>
      <c r="Q262" s="506"/>
      <c r="R262" s="129"/>
      <c r="T262" s="159" t="s">
        <v>5</v>
      </c>
      <c r="U262" s="43" t="s">
        <v>43</v>
      </c>
      <c r="V262" s="35"/>
      <c r="W262" s="160">
        <f aca="true" t="shared" si="86" ref="W262:W267">V262*K262</f>
        <v>0</v>
      </c>
      <c r="X262" s="160">
        <v>0.0003</v>
      </c>
      <c r="Y262" s="160">
        <f aca="true" t="shared" si="87" ref="Y262:Y267">X262*K262</f>
        <v>0.012400499999999998</v>
      </c>
      <c r="Z262" s="160">
        <v>0</v>
      </c>
      <c r="AA262" s="161">
        <f aca="true" t="shared" si="88" ref="AA262:AA267">Z262*K262</f>
        <v>0</v>
      </c>
      <c r="AR262" s="17" t="s">
        <v>222</v>
      </c>
      <c r="AT262" s="17" t="s">
        <v>159</v>
      </c>
      <c r="AU262" s="17" t="s">
        <v>100</v>
      </c>
      <c r="AY262" s="17" t="s">
        <v>158</v>
      </c>
      <c r="BE262" s="100">
        <f aca="true" t="shared" si="89" ref="BE262:BE267">IF(U262="základní",N262,0)</f>
        <v>0</v>
      </c>
      <c r="BF262" s="100">
        <f aca="true" t="shared" si="90" ref="BF262:BF267">IF(U262="snížená",N262,0)</f>
        <v>0</v>
      </c>
      <c r="BG262" s="100">
        <f aca="true" t="shared" si="91" ref="BG262:BG267">IF(U262="zákl. přenesená",N262,0)</f>
        <v>0</v>
      </c>
      <c r="BH262" s="100">
        <f aca="true" t="shared" si="92" ref="BH262:BH267">IF(U262="sníž. přenesená",N262,0)</f>
        <v>0</v>
      </c>
      <c r="BI262" s="100">
        <f aca="true" t="shared" si="93" ref="BI262:BI267">IF(U262="nulová",N262,0)</f>
        <v>0</v>
      </c>
      <c r="BJ262" s="17" t="s">
        <v>85</v>
      </c>
      <c r="BK262" s="100">
        <f aca="true" t="shared" si="94" ref="BK262:BK267">ROUND(L262*K262,2)</f>
        <v>0</v>
      </c>
      <c r="BL262" s="17" t="s">
        <v>222</v>
      </c>
      <c r="BM262" s="17" t="s">
        <v>572</v>
      </c>
    </row>
    <row r="263" spans="2:65" s="1" customFormat="1" ht="31.5" customHeight="1">
      <c r="B263" s="126"/>
      <c r="C263" s="155" t="s">
        <v>573</v>
      </c>
      <c r="D263" s="155" t="s">
        <v>159</v>
      </c>
      <c r="E263" s="156" t="s">
        <v>574</v>
      </c>
      <c r="F263" s="504" t="s">
        <v>575</v>
      </c>
      <c r="G263" s="504"/>
      <c r="H263" s="504"/>
      <c r="I263" s="504"/>
      <c r="J263" s="157" t="s">
        <v>208</v>
      </c>
      <c r="K263" s="158">
        <v>41.335</v>
      </c>
      <c r="L263" s="505">
        <v>0</v>
      </c>
      <c r="M263" s="505"/>
      <c r="N263" s="506">
        <f t="shared" si="85"/>
        <v>0</v>
      </c>
      <c r="O263" s="506"/>
      <c r="P263" s="506"/>
      <c r="Q263" s="506"/>
      <c r="R263" s="129"/>
      <c r="T263" s="159" t="s">
        <v>5</v>
      </c>
      <c r="U263" s="43" t="s">
        <v>43</v>
      </c>
      <c r="V263" s="35"/>
      <c r="W263" s="160">
        <f t="shared" si="86"/>
        <v>0</v>
      </c>
      <c r="X263" s="160">
        <v>0.0019</v>
      </c>
      <c r="Y263" s="160">
        <f t="shared" si="87"/>
        <v>0.0785365</v>
      </c>
      <c r="Z263" s="160">
        <v>0</v>
      </c>
      <c r="AA263" s="161">
        <f t="shared" si="88"/>
        <v>0</v>
      </c>
      <c r="AR263" s="17" t="s">
        <v>222</v>
      </c>
      <c r="AT263" s="17" t="s">
        <v>159</v>
      </c>
      <c r="AU263" s="17" t="s">
        <v>100</v>
      </c>
      <c r="AY263" s="17" t="s">
        <v>158</v>
      </c>
      <c r="BE263" s="100">
        <f t="shared" si="89"/>
        <v>0</v>
      </c>
      <c r="BF263" s="100">
        <f t="shared" si="90"/>
        <v>0</v>
      </c>
      <c r="BG263" s="100">
        <f t="shared" si="91"/>
        <v>0</v>
      </c>
      <c r="BH263" s="100">
        <f t="shared" si="92"/>
        <v>0</v>
      </c>
      <c r="BI263" s="100">
        <f t="shared" si="93"/>
        <v>0</v>
      </c>
      <c r="BJ263" s="17" t="s">
        <v>85</v>
      </c>
      <c r="BK263" s="100">
        <f t="shared" si="94"/>
        <v>0</v>
      </c>
      <c r="BL263" s="17" t="s">
        <v>222</v>
      </c>
      <c r="BM263" s="17" t="s">
        <v>576</v>
      </c>
    </row>
    <row r="264" spans="2:65" s="1" customFormat="1" ht="22.5" customHeight="1">
      <c r="B264" s="126"/>
      <c r="C264" s="155" t="s">
        <v>577</v>
      </c>
      <c r="D264" s="155" t="s">
        <v>159</v>
      </c>
      <c r="E264" s="156" t="s">
        <v>578</v>
      </c>
      <c r="F264" s="504" t="s">
        <v>579</v>
      </c>
      <c r="G264" s="504"/>
      <c r="H264" s="504"/>
      <c r="I264" s="504"/>
      <c r="J264" s="157" t="s">
        <v>208</v>
      </c>
      <c r="K264" s="158">
        <v>41.335</v>
      </c>
      <c r="L264" s="505">
        <v>0</v>
      </c>
      <c r="M264" s="505"/>
      <c r="N264" s="506">
        <f t="shared" si="85"/>
        <v>0</v>
      </c>
      <c r="O264" s="506"/>
      <c r="P264" s="506"/>
      <c r="Q264" s="506"/>
      <c r="R264" s="129"/>
      <c r="T264" s="159" t="s">
        <v>5</v>
      </c>
      <c r="U264" s="43" t="s">
        <v>43</v>
      </c>
      <c r="V264" s="35"/>
      <c r="W264" s="160">
        <f t="shared" si="86"/>
        <v>0</v>
      </c>
      <c r="X264" s="160">
        <v>0.00025</v>
      </c>
      <c r="Y264" s="160">
        <f t="shared" si="87"/>
        <v>0.010333750000000001</v>
      </c>
      <c r="Z264" s="160">
        <v>0</v>
      </c>
      <c r="AA264" s="161">
        <f t="shared" si="88"/>
        <v>0</v>
      </c>
      <c r="AR264" s="17" t="s">
        <v>222</v>
      </c>
      <c r="AT264" s="17" t="s">
        <v>159</v>
      </c>
      <c r="AU264" s="17" t="s">
        <v>100</v>
      </c>
      <c r="AY264" s="17" t="s">
        <v>158</v>
      </c>
      <c r="BE264" s="100">
        <f t="shared" si="89"/>
        <v>0</v>
      </c>
      <c r="BF264" s="100">
        <f t="shared" si="90"/>
        <v>0</v>
      </c>
      <c r="BG264" s="100">
        <f t="shared" si="91"/>
        <v>0</v>
      </c>
      <c r="BH264" s="100">
        <f t="shared" si="92"/>
        <v>0</v>
      </c>
      <c r="BI264" s="100">
        <f t="shared" si="93"/>
        <v>0</v>
      </c>
      <c r="BJ264" s="17" t="s">
        <v>85</v>
      </c>
      <c r="BK264" s="100">
        <f t="shared" si="94"/>
        <v>0</v>
      </c>
      <c r="BL264" s="17" t="s">
        <v>222</v>
      </c>
      <c r="BM264" s="17" t="s">
        <v>580</v>
      </c>
    </row>
    <row r="265" spans="2:65" s="1" customFormat="1" ht="31.5" customHeight="1">
      <c r="B265" s="126"/>
      <c r="C265" s="155" t="s">
        <v>581</v>
      </c>
      <c r="D265" s="155" t="s">
        <v>159</v>
      </c>
      <c r="E265" s="156" t="s">
        <v>582</v>
      </c>
      <c r="F265" s="504" t="s">
        <v>583</v>
      </c>
      <c r="G265" s="504"/>
      <c r="H265" s="504"/>
      <c r="I265" s="504"/>
      <c r="J265" s="157" t="s">
        <v>162</v>
      </c>
      <c r="K265" s="158">
        <v>49.72</v>
      </c>
      <c r="L265" s="505">
        <v>0</v>
      </c>
      <c r="M265" s="505"/>
      <c r="N265" s="506">
        <f t="shared" si="85"/>
        <v>0</v>
      </c>
      <c r="O265" s="506"/>
      <c r="P265" s="506"/>
      <c r="Q265" s="506"/>
      <c r="R265" s="129"/>
      <c r="T265" s="159" t="s">
        <v>5</v>
      </c>
      <c r="U265" s="43" t="s">
        <v>43</v>
      </c>
      <c r="V265" s="35"/>
      <c r="W265" s="160">
        <f t="shared" si="86"/>
        <v>0</v>
      </c>
      <c r="X265" s="160">
        <v>0.00346</v>
      </c>
      <c r="Y265" s="160">
        <f t="shared" si="87"/>
        <v>0.1720312</v>
      </c>
      <c r="Z265" s="160">
        <v>0</v>
      </c>
      <c r="AA265" s="161">
        <f t="shared" si="88"/>
        <v>0</v>
      </c>
      <c r="AR265" s="17" t="s">
        <v>222</v>
      </c>
      <c r="AT265" s="17" t="s">
        <v>159</v>
      </c>
      <c r="AU265" s="17" t="s">
        <v>100</v>
      </c>
      <c r="AY265" s="17" t="s">
        <v>158</v>
      </c>
      <c r="BE265" s="100">
        <f t="shared" si="89"/>
        <v>0</v>
      </c>
      <c r="BF265" s="100">
        <f t="shared" si="90"/>
        <v>0</v>
      </c>
      <c r="BG265" s="100">
        <f t="shared" si="91"/>
        <v>0</v>
      </c>
      <c r="BH265" s="100">
        <f t="shared" si="92"/>
        <v>0</v>
      </c>
      <c r="BI265" s="100">
        <f t="shared" si="93"/>
        <v>0</v>
      </c>
      <c r="BJ265" s="17" t="s">
        <v>85</v>
      </c>
      <c r="BK265" s="100">
        <f t="shared" si="94"/>
        <v>0</v>
      </c>
      <c r="BL265" s="17" t="s">
        <v>222</v>
      </c>
      <c r="BM265" s="17" t="s">
        <v>584</v>
      </c>
    </row>
    <row r="266" spans="2:65" s="1" customFormat="1" ht="31.5" customHeight="1">
      <c r="B266" s="126"/>
      <c r="C266" s="155" t="s">
        <v>585</v>
      </c>
      <c r="D266" s="155" t="s">
        <v>159</v>
      </c>
      <c r="E266" s="156" t="s">
        <v>586</v>
      </c>
      <c r="F266" s="504" t="s">
        <v>587</v>
      </c>
      <c r="G266" s="504"/>
      <c r="H266" s="504"/>
      <c r="I266" s="504"/>
      <c r="J266" s="157" t="s">
        <v>195</v>
      </c>
      <c r="K266" s="158">
        <v>0.273</v>
      </c>
      <c r="L266" s="505">
        <v>0</v>
      </c>
      <c r="M266" s="505"/>
      <c r="N266" s="506">
        <f t="shared" si="85"/>
        <v>0</v>
      </c>
      <c r="O266" s="506"/>
      <c r="P266" s="506"/>
      <c r="Q266" s="506"/>
      <c r="R266" s="129"/>
      <c r="T266" s="159" t="s">
        <v>5</v>
      </c>
      <c r="U266" s="43" t="s">
        <v>43</v>
      </c>
      <c r="V266" s="35"/>
      <c r="W266" s="160">
        <f t="shared" si="86"/>
        <v>0</v>
      </c>
      <c r="X266" s="160">
        <v>0</v>
      </c>
      <c r="Y266" s="160">
        <f t="shared" si="87"/>
        <v>0</v>
      </c>
      <c r="Z266" s="160">
        <v>0</v>
      </c>
      <c r="AA266" s="161">
        <f t="shared" si="88"/>
        <v>0</v>
      </c>
      <c r="AR266" s="17" t="s">
        <v>222</v>
      </c>
      <c r="AT266" s="17" t="s">
        <v>159</v>
      </c>
      <c r="AU266" s="17" t="s">
        <v>100</v>
      </c>
      <c r="AY266" s="17" t="s">
        <v>158</v>
      </c>
      <c r="BE266" s="100">
        <f t="shared" si="89"/>
        <v>0</v>
      </c>
      <c r="BF266" s="100">
        <f t="shared" si="90"/>
        <v>0</v>
      </c>
      <c r="BG266" s="100">
        <f t="shared" si="91"/>
        <v>0</v>
      </c>
      <c r="BH266" s="100">
        <f t="shared" si="92"/>
        <v>0</v>
      </c>
      <c r="BI266" s="100">
        <f t="shared" si="93"/>
        <v>0</v>
      </c>
      <c r="BJ266" s="17" t="s">
        <v>85</v>
      </c>
      <c r="BK266" s="100">
        <f t="shared" si="94"/>
        <v>0</v>
      </c>
      <c r="BL266" s="17" t="s">
        <v>222</v>
      </c>
      <c r="BM266" s="17" t="s">
        <v>588</v>
      </c>
    </row>
    <row r="267" spans="2:65" s="1" customFormat="1" ht="31.5" customHeight="1">
      <c r="B267" s="126"/>
      <c r="C267" s="155" t="s">
        <v>589</v>
      </c>
      <c r="D267" s="155" t="s">
        <v>159</v>
      </c>
      <c r="E267" s="156" t="s">
        <v>590</v>
      </c>
      <c r="F267" s="504" t="s">
        <v>591</v>
      </c>
      <c r="G267" s="504"/>
      <c r="H267" s="504"/>
      <c r="I267" s="504"/>
      <c r="J267" s="157" t="s">
        <v>195</v>
      </c>
      <c r="K267" s="158">
        <v>0.273</v>
      </c>
      <c r="L267" s="505">
        <v>0</v>
      </c>
      <c r="M267" s="505"/>
      <c r="N267" s="506">
        <f t="shared" si="85"/>
        <v>0</v>
      </c>
      <c r="O267" s="506"/>
      <c r="P267" s="506"/>
      <c r="Q267" s="506"/>
      <c r="R267" s="129"/>
      <c r="T267" s="159" t="s">
        <v>5</v>
      </c>
      <c r="U267" s="43" t="s">
        <v>43</v>
      </c>
      <c r="V267" s="35"/>
      <c r="W267" s="160">
        <f t="shared" si="86"/>
        <v>0</v>
      </c>
      <c r="X267" s="160">
        <v>0</v>
      </c>
      <c r="Y267" s="160">
        <f t="shared" si="87"/>
        <v>0</v>
      </c>
      <c r="Z267" s="160">
        <v>0</v>
      </c>
      <c r="AA267" s="161">
        <f t="shared" si="88"/>
        <v>0</v>
      </c>
      <c r="AR267" s="17" t="s">
        <v>222</v>
      </c>
      <c r="AT267" s="17" t="s">
        <v>159</v>
      </c>
      <c r="AU267" s="17" t="s">
        <v>100</v>
      </c>
      <c r="AY267" s="17" t="s">
        <v>158</v>
      </c>
      <c r="BE267" s="100">
        <f t="shared" si="89"/>
        <v>0</v>
      </c>
      <c r="BF267" s="100">
        <f t="shared" si="90"/>
        <v>0</v>
      </c>
      <c r="BG267" s="100">
        <f t="shared" si="91"/>
        <v>0</v>
      </c>
      <c r="BH267" s="100">
        <f t="shared" si="92"/>
        <v>0</v>
      </c>
      <c r="BI267" s="100">
        <f t="shared" si="93"/>
        <v>0</v>
      </c>
      <c r="BJ267" s="17" t="s">
        <v>85</v>
      </c>
      <c r="BK267" s="100">
        <f t="shared" si="94"/>
        <v>0</v>
      </c>
      <c r="BL267" s="17" t="s">
        <v>222</v>
      </c>
      <c r="BM267" s="17" t="s">
        <v>592</v>
      </c>
    </row>
    <row r="268" spans="2:63" s="9" customFormat="1" ht="29.9" customHeight="1">
      <c r="B268" s="144"/>
      <c r="C268" s="145"/>
      <c r="D268" s="154" t="s">
        <v>130</v>
      </c>
      <c r="E268" s="154"/>
      <c r="F268" s="154"/>
      <c r="G268" s="154"/>
      <c r="H268" s="154"/>
      <c r="I268" s="154"/>
      <c r="J268" s="154"/>
      <c r="K268" s="154"/>
      <c r="L268" s="154"/>
      <c r="M268" s="154"/>
      <c r="N268" s="512">
        <f>BK268</f>
        <v>0</v>
      </c>
      <c r="O268" s="513"/>
      <c r="P268" s="513"/>
      <c r="Q268" s="513"/>
      <c r="R268" s="147"/>
      <c r="T268" s="148"/>
      <c r="U268" s="145"/>
      <c r="V268" s="145"/>
      <c r="W268" s="149">
        <f>W269</f>
        <v>0</v>
      </c>
      <c r="X268" s="145"/>
      <c r="Y268" s="149">
        <f>Y269</f>
        <v>0</v>
      </c>
      <c r="Z268" s="145"/>
      <c r="AA268" s="150">
        <f>AA269</f>
        <v>0.06223359999999999</v>
      </c>
      <c r="AR268" s="151" t="s">
        <v>100</v>
      </c>
      <c r="AT268" s="152" t="s">
        <v>77</v>
      </c>
      <c r="AU268" s="152" t="s">
        <v>85</v>
      </c>
      <c r="AY268" s="151" t="s">
        <v>158</v>
      </c>
      <c r="BK268" s="153">
        <f>BK269</f>
        <v>0</v>
      </c>
    </row>
    <row r="269" spans="2:65" s="1" customFormat="1" ht="31.5" customHeight="1">
      <c r="B269" s="126"/>
      <c r="C269" s="155" t="s">
        <v>593</v>
      </c>
      <c r="D269" s="155" t="s">
        <v>159</v>
      </c>
      <c r="E269" s="156" t="s">
        <v>594</v>
      </c>
      <c r="F269" s="504" t="s">
        <v>595</v>
      </c>
      <c r="G269" s="504"/>
      <c r="H269" s="504"/>
      <c r="I269" s="504"/>
      <c r="J269" s="157" t="s">
        <v>208</v>
      </c>
      <c r="K269" s="158">
        <v>2.288</v>
      </c>
      <c r="L269" s="505">
        <v>0</v>
      </c>
      <c r="M269" s="505"/>
      <c r="N269" s="506">
        <f>ROUND(L269*K269,2)</f>
        <v>0</v>
      </c>
      <c r="O269" s="506"/>
      <c r="P269" s="506"/>
      <c r="Q269" s="506"/>
      <c r="R269" s="129"/>
      <c r="T269" s="159" t="s">
        <v>5</v>
      </c>
      <c r="U269" s="43" t="s">
        <v>43</v>
      </c>
      <c r="V269" s="35"/>
      <c r="W269" s="160">
        <f>V269*K269</f>
        <v>0</v>
      </c>
      <c r="X269" s="160">
        <v>0</v>
      </c>
      <c r="Y269" s="160">
        <f>X269*K269</f>
        <v>0</v>
      </c>
      <c r="Z269" s="160">
        <v>0.0272</v>
      </c>
      <c r="AA269" s="161">
        <f>Z269*K269</f>
        <v>0.06223359999999999</v>
      </c>
      <c r="AR269" s="17" t="s">
        <v>222</v>
      </c>
      <c r="AT269" s="17" t="s">
        <v>159</v>
      </c>
      <c r="AU269" s="17" t="s">
        <v>100</v>
      </c>
      <c r="AY269" s="17" t="s">
        <v>158</v>
      </c>
      <c r="BE269" s="100">
        <f>IF(U269="základní",N269,0)</f>
        <v>0</v>
      </c>
      <c r="BF269" s="100">
        <f>IF(U269="snížená",N269,0)</f>
        <v>0</v>
      </c>
      <c r="BG269" s="100">
        <f>IF(U269="zákl. přenesená",N269,0)</f>
        <v>0</v>
      </c>
      <c r="BH269" s="100">
        <f>IF(U269="sníž. přenesená",N269,0)</f>
        <v>0</v>
      </c>
      <c r="BI269" s="100">
        <f>IF(U269="nulová",N269,0)</f>
        <v>0</v>
      </c>
      <c r="BJ269" s="17" t="s">
        <v>85</v>
      </c>
      <c r="BK269" s="100">
        <f>ROUND(L269*K269,2)</f>
        <v>0</v>
      </c>
      <c r="BL269" s="17" t="s">
        <v>222</v>
      </c>
      <c r="BM269" s="17" t="s">
        <v>596</v>
      </c>
    </row>
    <row r="270" spans="2:63" s="9" customFormat="1" ht="29.9" customHeight="1">
      <c r="B270" s="144"/>
      <c r="C270" s="145"/>
      <c r="D270" s="154" t="s">
        <v>131</v>
      </c>
      <c r="E270" s="154"/>
      <c r="F270" s="154"/>
      <c r="G270" s="154"/>
      <c r="H270" s="154"/>
      <c r="I270" s="154"/>
      <c r="J270" s="154"/>
      <c r="K270" s="154"/>
      <c r="L270" s="154"/>
      <c r="M270" s="154"/>
      <c r="N270" s="512">
        <f>BK270</f>
        <v>0</v>
      </c>
      <c r="O270" s="513"/>
      <c r="P270" s="513"/>
      <c r="Q270" s="513"/>
      <c r="R270" s="147"/>
      <c r="T270" s="148"/>
      <c r="U270" s="145"/>
      <c r="V270" s="145"/>
      <c r="W270" s="149">
        <f>SUM(W271:W275)</f>
        <v>0</v>
      </c>
      <c r="X270" s="145"/>
      <c r="Y270" s="149">
        <f>SUM(Y271:Y275)</f>
        <v>0.06151178</v>
      </c>
      <c r="Z270" s="145"/>
      <c r="AA270" s="150">
        <f>SUM(AA271:AA275)</f>
        <v>0</v>
      </c>
      <c r="AR270" s="151" t="s">
        <v>100</v>
      </c>
      <c r="AT270" s="152" t="s">
        <v>77</v>
      </c>
      <c r="AU270" s="152" t="s">
        <v>85</v>
      </c>
      <c r="AY270" s="151" t="s">
        <v>158</v>
      </c>
      <c r="BK270" s="153">
        <f>SUM(BK271:BK275)</f>
        <v>0</v>
      </c>
    </row>
    <row r="271" spans="2:65" s="1" customFormat="1" ht="31.5" customHeight="1">
      <c r="B271" s="126"/>
      <c r="C271" s="155" t="s">
        <v>597</v>
      </c>
      <c r="D271" s="155" t="s">
        <v>159</v>
      </c>
      <c r="E271" s="156" t="s">
        <v>598</v>
      </c>
      <c r="F271" s="504" t="s">
        <v>599</v>
      </c>
      <c r="G271" s="504"/>
      <c r="H271" s="504"/>
      <c r="I271" s="504"/>
      <c r="J271" s="157" t="s">
        <v>208</v>
      </c>
      <c r="K271" s="158">
        <v>10.528</v>
      </c>
      <c r="L271" s="505">
        <v>0</v>
      </c>
      <c r="M271" s="505"/>
      <c r="N271" s="506">
        <f>ROUND(L271*K271,2)</f>
        <v>0</v>
      </c>
      <c r="O271" s="506"/>
      <c r="P271" s="506"/>
      <c r="Q271" s="506"/>
      <c r="R271" s="129"/>
      <c r="T271" s="159" t="s">
        <v>5</v>
      </c>
      <c r="U271" s="43" t="s">
        <v>43</v>
      </c>
      <c r="V271" s="35"/>
      <c r="W271" s="160">
        <f>V271*K271</f>
        <v>0</v>
      </c>
      <c r="X271" s="160">
        <v>0.0002</v>
      </c>
      <c r="Y271" s="160">
        <f>X271*K271</f>
        <v>0.0021056</v>
      </c>
      <c r="Z271" s="160">
        <v>0</v>
      </c>
      <c r="AA271" s="161">
        <f>Z271*K271</f>
        <v>0</v>
      </c>
      <c r="AR271" s="17" t="s">
        <v>222</v>
      </c>
      <c r="AT271" s="17" t="s">
        <v>159</v>
      </c>
      <c r="AU271" s="17" t="s">
        <v>100</v>
      </c>
      <c r="AY271" s="17" t="s">
        <v>158</v>
      </c>
      <c r="BE271" s="100">
        <f>IF(U271="základní",N271,0)</f>
        <v>0</v>
      </c>
      <c r="BF271" s="100">
        <f>IF(U271="snížená",N271,0)</f>
        <v>0</v>
      </c>
      <c r="BG271" s="100">
        <f>IF(U271="zákl. přenesená",N271,0)</f>
        <v>0</v>
      </c>
      <c r="BH271" s="100">
        <f>IF(U271="sníž. přenesená",N271,0)</f>
        <v>0</v>
      </c>
      <c r="BI271" s="100">
        <f>IF(U271="nulová",N271,0)</f>
        <v>0</v>
      </c>
      <c r="BJ271" s="17" t="s">
        <v>85</v>
      </c>
      <c r="BK271" s="100">
        <f>ROUND(L271*K271,2)</f>
        <v>0</v>
      </c>
      <c r="BL271" s="17" t="s">
        <v>222</v>
      </c>
      <c r="BM271" s="17" t="s">
        <v>600</v>
      </c>
    </row>
    <row r="272" spans="2:65" s="1" customFormat="1" ht="31.5" customHeight="1">
      <c r="B272" s="126"/>
      <c r="C272" s="155" t="s">
        <v>601</v>
      </c>
      <c r="D272" s="155" t="s">
        <v>159</v>
      </c>
      <c r="E272" s="156" t="s">
        <v>602</v>
      </c>
      <c r="F272" s="504" t="s">
        <v>603</v>
      </c>
      <c r="G272" s="504"/>
      <c r="H272" s="504"/>
      <c r="I272" s="504"/>
      <c r="J272" s="157" t="s">
        <v>208</v>
      </c>
      <c r="K272" s="158">
        <v>121.651</v>
      </c>
      <c r="L272" s="505">
        <v>0</v>
      </c>
      <c r="M272" s="505"/>
      <c r="N272" s="506">
        <f>ROUND(L272*K272,2)</f>
        <v>0</v>
      </c>
      <c r="O272" s="506"/>
      <c r="P272" s="506"/>
      <c r="Q272" s="506"/>
      <c r="R272" s="129"/>
      <c r="T272" s="159" t="s">
        <v>5</v>
      </c>
      <c r="U272" s="43" t="s">
        <v>43</v>
      </c>
      <c r="V272" s="35"/>
      <c r="W272" s="160">
        <f>V272*K272</f>
        <v>0</v>
      </c>
      <c r="X272" s="160">
        <v>0.0002</v>
      </c>
      <c r="Y272" s="160">
        <f>X272*K272</f>
        <v>0.0243302</v>
      </c>
      <c r="Z272" s="160">
        <v>0</v>
      </c>
      <c r="AA272" s="161">
        <f>Z272*K272</f>
        <v>0</v>
      </c>
      <c r="AR272" s="17" t="s">
        <v>222</v>
      </c>
      <c r="AT272" s="17" t="s">
        <v>159</v>
      </c>
      <c r="AU272" s="17" t="s">
        <v>100</v>
      </c>
      <c r="AY272" s="17" t="s">
        <v>158</v>
      </c>
      <c r="BE272" s="100">
        <f>IF(U272="základní",N272,0)</f>
        <v>0</v>
      </c>
      <c r="BF272" s="100">
        <f>IF(U272="snížená",N272,0)</f>
        <v>0</v>
      </c>
      <c r="BG272" s="100">
        <f>IF(U272="zákl. přenesená",N272,0)</f>
        <v>0</v>
      </c>
      <c r="BH272" s="100">
        <f>IF(U272="sníž. přenesená",N272,0)</f>
        <v>0</v>
      </c>
      <c r="BI272" s="100">
        <f>IF(U272="nulová",N272,0)</f>
        <v>0</v>
      </c>
      <c r="BJ272" s="17" t="s">
        <v>85</v>
      </c>
      <c r="BK272" s="100">
        <f>ROUND(L272*K272,2)</f>
        <v>0</v>
      </c>
      <c r="BL272" s="17" t="s">
        <v>222</v>
      </c>
      <c r="BM272" s="17" t="s">
        <v>604</v>
      </c>
    </row>
    <row r="273" spans="2:65" s="1" customFormat="1" ht="44.25" customHeight="1">
      <c r="B273" s="126"/>
      <c r="C273" s="155" t="s">
        <v>605</v>
      </c>
      <c r="D273" s="155" t="s">
        <v>159</v>
      </c>
      <c r="E273" s="156" t="s">
        <v>606</v>
      </c>
      <c r="F273" s="504" t="s">
        <v>607</v>
      </c>
      <c r="G273" s="504"/>
      <c r="H273" s="504"/>
      <c r="I273" s="504"/>
      <c r="J273" s="157" t="s">
        <v>208</v>
      </c>
      <c r="K273" s="158">
        <v>121.651</v>
      </c>
      <c r="L273" s="505">
        <v>0</v>
      </c>
      <c r="M273" s="505"/>
      <c r="N273" s="506">
        <f>ROUND(L273*K273,2)</f>
        <v>0</v>
      </c>
      <c r="O273" s="506"/>
      <c r="P273" s="506"/>
      <c r="Q273" s="506"/>
      <c r="R273" s="129"/>
      <c r="T273" s="159" t="s">
        <v>5</v>
      </c>
      <c r="U273" s="43" t="s">
        <v>43</v>
      </c>
      <c r="V273" s="35"/>
      <c r="W273" s="160">
        <f>V273*K273</f>
        <v>0</v>
      </c>
      <c r="X273" s="160">
        <v>0.00026</v>
      </c>
      <c r="Y273" s="160">
        <f>X273*K273</f>
        <v>0.03162926</v>
      </c>
      <c r="Z273" s="160">
        <v>0</v>
      </c>
      <c r="AA273" s="161">
        <f>Z273*K273</f>
        <v>0</v>
      </c>
      <c r="AR273" s="17" t="s">
        <v>222</v>
      </c>
      <c r="AT273" s="17" t="s">
        <v>159</v>
      </c>
      <c r="AU273" s="17" t="s">
        <v>100</v>
      </c>
      <c r="AY273" s="17" t="s">
        <v>158</v>
      </c>
      <c r="BE273" s="100">
        <f>IF(U273="základní",N273,0)</f>
        <v>0</v>
      </c>
      <c r="BF273" s="100">
        <f>IF(U273="snížená",N273,0)</f>
        <v>0</v>
      </c>
      <c r="BG273" s="100">
        <f>IF(U273="zákl. přenesená",N273,0)</f>
        <v>0</v>
      </c>
      <c r="BH273" s="100">
        <f>IF(U273="sníž. přenesená",N273,0)</f>
        <v>0</v>
      </c>
      <c r="BI273" s="100">
        <f>IF(U273="nulová",N273,0)</f>
        <v>0</v>
      </c>
      <c r="BJ273" s="17" t="s">
        <v>85</v>
      </c>
      <c r="BK273" s="100">
        <f>ROUND(L273*K273,2)</f>
        <v>0</v>
      </c>
      <c r="BL273" s="17" t="s">
        <v>222</v>
      </c>
      <c r="BM273" s="17" t="s">
        <v>608</v>
      </c>
    </row>
    <row r="274" spans="2:65" s="1" customFormat="1" ht="31.5" customHeight="1">
      <c r="B274" s="126"/>
      <c r="C274" s="155" t="s">
        <v>609</v>
      </c>
      <c r="D274" s="155" t="s">
        <v>159</v>
      </c>
      <c r="E274" s="156" t="s">
        <v>610</v>
      </c>
      <c r="F274" s="504" t="s">
        <v>611</v>
      </c>
      <c r="G274" s="504"/>
      <c r="H274" s="504"/>
      <c r="I274" s="504"/>
      <c r="J274" s="157" t="s">
        <v>208</v>
      </c>
      <c r="K274" s="158">
        <v>7.248</v>
      </c>
      <c r="L274" s="505">
        <v>0</v>
      </c>
      <c r="M274" s="505"/>
      <c r="N274" s="506">
        <f>ROUND(L274*K274,2)</f>
        <v>0</v>
      </c>
      <c r="O274" s="506"/>
      <c r="P274" s="506"/>
      <c r="Q274" s="506"/>
      <c r="R274" s="129"/>
      <c r="T274" s="159" t="s">
        <v>5</v>
      </c>
      <c r="U274" s="43" t="s">
        <v>43</v>
      </c>
      <c r="V274" s="35"/>
      <c r="W274" s="160">
        <f>V274*K274</f>
        <v>0</v>
      </c>
      <c r="X274" s="160">
        <v>0.00029</v>
      </c>
      <c r="Y274" s="160">
        <f>X274*K274</f>
        <v>0.00210192</v>
      </c>
      <c r="Z274" s="160">
        <v>0</v>
      </c>
      <c r="AA274" s="161">
        <f>Z274*K274</f>
        <v>0</v>
      </c>
      <c r="AR274" s="17" t="s">
        <v>222</v>
      </c>
      <c r="AT274" s="17" t="s">
        <v>159</v>
      </c>
      <c r="AU274" s="17" t="s">
        <v>100</v>
      </c>
      <c r="AY274" s="17" t="s">
        <v>158</v>
      </c>
      <c r="BE274" s="100">
        <f>IF(U274="základní",N274,0)</f>
        <v>0</v>
      </c>
      <c r="BF274" s="100">
        <f>IF(U274="snížená",N274,0)</f>
        <v>0</v>
      </c>
      <c r="BG274" s="100">
        <f>IF(U274="zákl. přenesená",N274,0)</f>
        <v>0</v>
      </c>
      <c r="BH274" s="100">
        <f>IF(U274="sníž. přenesená",N274,0)</f>
        <v>0</v>
      </c>
      <c r="BI274" s="100">
        <f>IF(U274="nulová",N274,0)</f>
        <v>0</v>
      </c>
      <c r="BJ274" s="17" t="s">
        <v>85</v>
      </c>
      <c r="BK274" s="100">
        <f>ROUND(L274*K274,2)</f>
        <v>0</v>
      </c>
      <c r="BL274" s="17" t="s">
        <v>222</v>
      </c>
      <c r="BM274" s="17" t="s">
        <v>612</v>
      </c>
    </row>
    <row r="275" spans="2:65" s="1" customFormat="1" ht="31.5" customHeight="1">
      <c r="B275" s="126"/>
      <c r="C275" s="155" t="s">
        <v>613</v>
      </c>
      <c r="D275" s="155" t="s">
        <v>159</v>
      </c>
      <c r="E275" s="156" t="s">
        <v>614</v>
      </c>
      <c r="F275" s="504" t="s">
        <v>615</v>
      </c>
      <c r="G275" s="504"/>
      <c r="H275" s="504"/>
      <c r="I275" s="504"/>
      <c r="J275" s="157" t="s">
        <v>208</v>
      </c>
      <c r="K275" s="158">
        <v>3.28</v>
      </c>
      <c r="L275" s="505">
        <v>0</v>
      </c>
      <c r="M275" s="505"/>
      <c r="N275" s="506">
        <f>ROUND(L275*K275,2)</f>
        <v>0</v>
      </c>
      <c r="O275" s="506"/>
      <c r="P275" s="506"/>
      <c r="Q275" s="506"/>
      <c r="R275" s="129"/>
      <c r="T275" s="159" t="s">
        <v>5</v>
      </c>
      <c r="U275" s="43" t="s">
        <v>43</v>
      </c>
      <c r="V275" s="35"/>
      <c r="W275" s="160">
        <f>V275*K275</f>
        <v>0</v>
      </c>
      <c r="X275" s="160">
        <v>0.00041</v>
      </c>
      <c r="Y275" s="160">
        <f>X275*K275</f>
        <v>0.0013448</v>
      </c>
      <c r="Z275" s="160">
        <v>0</v>
      </c>
      <c r="AA275" s="161">
        <f>Z275*K275</f>
        <v>0</v>
      </c>
      <c r="AR275" s="17" t="s">
        <v>222</v>
      </c>
      <c r="AT275" s="17" t="s">
        <v>159</v>
      </c>
      <c r="AU275" s="17" t="s">
        <v>100</v>
      </c>
      <c r="AY275" s="17" t="s">
        <v>158</v>
      </c>
      <c r="BE275" s="100">
        <f>IF(U275="základní",N275,0)</f>
        <v>0</v>
      </c>
      <c r="BF275" s="100">
        <f>IF(U275="snížená",N275,0)</f>
        <v>0</v>
      </c>
      <c r="BG275" s="100">
        <f>IF(U275="zákl. přenesená",N275,0)</f>
        <v>0</v>
      </c>
      <c r="BH275" s="100">
        <f>IF(U275="sníž. přenesená",N275,0)</f>
        <v>0</v>
      </c>
      <c r="BI275" s="100">
        <f>IF(U275="nulová",N275,0)</f>
        <v>0</v>
      </c>
      <c r="BJ275" s="17" t="s">
        <v>85</v>
      </c>
      <c r="BK275" s="100">
        <f>ROUND(L275*K275,2)</f>
        <v>0</v>
      </c>
      <c r="BL275" s="17" t="s">
        <v>222</v>
      </c>
      <c r="BM275" s="17" t="s">
        <v>616</v>
      </c>
    </row>
    <row r="276" spans="2:63" s="9" customFormat="1" ht="29.9" customHeight="1">
      <c r="B276" s="144"/>
      <c r="C276" s="145"/>
      <c r="D276" s="154" t="s">
        <v>132</v>
      </c>
      <c r="E276" s="154"/>
      <c r="F276" s="154"/>
      <c r="G276" s="154"/>
      <c r="H276" s="154"/>
      <c r="I276" s="154"/>
      <c r="J276" s="154"/>
      <c r="K276" s="154"/>
      <c r="L276" s="154"/>
      <c r="M276" s="154"/>
      <c r="N276" s="512">
        <f>BK276</f>
        <v>0</v>
      </c>
      <c r="O276" s="513"/>
      <c r="P276" s="513"/>
      <c r="Q276" s="513"/>
      <c r="R276" s="147"/>
      <c r="T276" s="148"/>
      <c r="U276" s="145"/>
      <c r="V276" s="145"/>
      <c r="W276" s="149">
        <f>SUM(W277:W284)</f>
        <v>0</v>
      </c>
      <c r="X276" s="145"/>
      <c r="Y276" s="149">
        <f>SUM(Y277:Y284)</f>
        <v>0.00682141</v>
      </c>
      <c r="Z276" s="145"/>
      <c r="AA276" s="150">
        <f>SUM(AA277:AA284)</f>
        <v>0.0033100000000000004</v>
      </c>
      <c r="AR276" s="151" t="s">
        <v>100</v>
      </c>
      <c r="AT276" s="152" t="s">
        <v>77</v>
      </c>
      <c r="AU276" s="152" t="s">
        <v>85</v>
      </c>
      <c r="AY276" s="151" t="s">
        <v>158</v>
      </c>
      <c r="BK276" s="153">
        <f>SUM(BK277:BK284)</f>
        <v>0</v>
      </c>
    </row>
    <row r="277" spans="2:65" s="1" customFormat="1" ht="31.5" customHeight="1">
      <c r="B277" s="126"/>
      <c r="C277" s="155" t="s">
        <v>617</v>
      </c>
      <c r="D277" s="155" t="s">
        <v>159</v>
      </c>
      <c r="E277" s="156" t="s">
        <v>618</v>
      </c>
      <c r="F277" s="504" t="s">
        <v>619</v>
      </c>
      <c r="G277" s="504"/>
      <c r="H277" s="504"/>
      <c r="I277" s="504"/>
      <c r="J277" s="157" t="s">
        <v>208</v>
      </c>
      <c r="K277" s="158">
        <v>0.331</v>
      </c>
      <c r="L277" s="505">
        <v>0</v>
      </c>
      <c r="M277" s="505"/>
      <c r="N277" s="506">
        <f aca="true" t="shared" si="95" ref="N277:N284">ROUND(L277*K277,2)</f>
        <v>0</v>
      </c>
      <c r="O277" s="506"/>
      <c r="P277" s="506"/>
      <c r="Q277" s="506"/>
      <c r="R277" s="129"/>
      <c r="T277" s="159" t="s">
        <v>5</v>
      </c>
      <c r="U277" s="43" t="s">
        <v>43</v>
      </c>
      <c r="V277" s="35"/>
      <c r="W277" s="160">
        <f aca="true" t="shared" si="96" ref="W277:W284">V277*K277</f>
        <v>0</v>
      </c>
      <c r="X277" s="160">
        <v>0</v>
      </c>
      <c r="Y277" s="160">
        <f aca="true" t="shared" si="97" ref="Y277:Y284">X277*K277</f>
        <v>0</v>
      </c>
      <c r="Z277" s="160">
        <v>0.01</v>
      </c>
      <c r="AA277" s="161">
        <f aca="true" t="shared" si="98" ref="AA277:AA284">Z277*K277</f>
        <v>0.0033100000000000004</v>
      </c>
      <c r="AR277" s="17" t="s">
        <v>222</v>
      </c>
      <c r="AT277" s="17" t="s">
        <v>159</v>
      </c>
      <c r="AU277" s="17" t="s">
        <v>100</v>
      </c>
      <c r="AY277" s="17" t="s">
        <v>158</v>
      </c>
      <c r="BE277" s="100">
        <f aca="true" t="shared" si="99" ref="BE277:BE284">IF(U277="základní",N277,0)</f>
        <v>0</v>
      </c>
      <c r="BF277" s="100">
        <f aca="true" t="shared" si="100" ref="BF277:BF284">IF(U277="snížená",N277,0)</f>
        <v>0</v>
      </c>
      <c r="BG277" s="100">
        <f aca="true" t="shared" si="101" ref="BG277:BG284">IF(U277="zákl. přenesená",N277,0)</f>
        <v>0</v>
      </c>
      <c r="BH277" s="100">
        <f aca="true" t="shared" si="102" ref="BH277:BH284">IF(U277="sníž. přenesená",N277,0)</f>
        <v>0</v>
      </c>
      <c r="BI277" s="100">
        <f aca="true" t="shared" si="103" ref="BI277:BI284">IF(U277="nulová",N277,0)</f>
        <v>0</v>
      </c>
      <c r="BJ277" s="17" t="s">
        <v>85</v>
      </c>
      <c r="BK277" s="100">
        <f aca="true" t="shared" si="104" ref="BK277:BK284">ROUND(L277*K277,2)</f>
        <v>0</v>
      </c>
      <c r="BL277" s="17" t="s">
        <v>222</v>
      </c>
      <c r="BM277" s="17" t="s">
        <v>620</v>
      </c>
    </row>
    <row r="278" spans="2:65" s="1" customFormat="1" ht="44.25" customHeight="1">
      <c r="B278" s="126"/>
      <c r="C278" s="155" t="s">
        <v>621</v>
      </c>
      <c r="D278" s="155" t="s">
        <v>159</v>
      </c>
      <c r="E278" s="156" t="s">
        <v>622</v>
      </c>
      <c r="F278" s="504" t="s">
        <v>623</v>
      </c>
      <c r="G278" s="504"/>
      <c r="H278" s="504"/>
      <c r="I278" s="504"/>
      <c r="J278" s="157" t="s">
        <v>208</v>
      </c>
      <c r="K278" s="158">
        <v>0.331</v>
      </c>
      <c r="L278" s="505">
        <v>0</v>
      </c>
      <c r="M278" s="505"/>
      <c r="N278" s="506">
        <f t="shared" si="95"/>
        <v>0</v>
      </c>
      <c r="O278" s="506"/>
      <c r="P278" s="506"/>
      <c r="Q278" s="506"/>
      <c r="R278" s="129"/>
      <c r="T278" s="159" t="s">
        <v>5</v>
      </c>
      <c r="U278" s="43" t="s">
        <v>43</v>
      </c>
      <c r="V278" s="35"/>
      <c r="W278" s="160">
        <f t="shared" si="96"/>
        <v>0</v>
      </c>
      <c r="X278" s="160">
        <v>0.01091</v>
      </c>
      <c r="Y278" s="160">
        <f t="shared" si="97"/>
        <v>0.00361121</v>
      </c>
      <c r="Z278" s="160">
        <v>0</v>
      </c>
      <c r="AA278" s="161">
        <f t="shared" si="98"/>
        <v>0</v>
      </c>
      <c r="AR278" s="17" t="s">
        <v>222</v>
      </c>
      <c r="AT278" s="17" t="s">
        <v>159</v>
      </c>
      <c r="AU278" s="17" t="s">
        <v>100</v>
      </c>
      <c r="AY278" s="17" t="s">
        <v>158</v>
      </c>
      <c r="BE278" s="100">
        <f t="shared" si="99"/>
        <v>0</v>
      </c>
      <c r="BF278" s="100">
        <f t="shared" si="100"/>
        <v>0</v>
      </c>
      <c r="BG278" s="100">
        <f t="shared" si="101"/>
        <v>0</v>
      </c>
      <c r="BH278" s="100">
        <f t="shared" si="102"/>
        <v>0</v>
      </c>
      <c r="BI278" s="100">
        <f t="shared" si="103"/>
        <v>0</v>
      </c>
      <c r="BJ278" s="17" t="s">
        <v>85</v>
      </c>
      <c r="BK278" s="100">
        <f t="shared" si="104"/>
        <v>0</v>
      </c>
      <c r="BL278" s="17" t="s">
        <v>222</v>
      </c>
      <c r="BM278" s="17" t="s">
        <v>624</v>
      </c>
    </row>
    <row r="279" spans="2:65" s="1" customFormat="1" ht="22.5" customHeight="1">
      <c r="B279" s="126"/>
      <c r="C279" s="155" t="s">
        <v>625</v>
      </c>
      <c r="D279" s="155" t="s">
        <v>159</v>
      </c>
      <c r="E279" s="156" t="s">
        <v>626</v>
      </c>
      <c r="F279" s="504" t="s">
        <v>627</v>
      </c>
      <c r="G279" s="504"/>
      <c r="H279" s="504"/>
      <c r="I279" s="504"/>
      <c r="J279" s="157" t="s">
        <v>208</v>
      </c>
      <c r="K279" s="158">
        <v>4.452</v>
      </c>
      <c r="L279" s="505">
        <v>0</v>
      </c>
      <c r="M279" s="505"/>
      <c r="N279" s="506">
        <f t="shared" si="95"/>
        <v>0</v>
      </c>
      <c r="O279" s="506"/>
      <c r="P279" s="506"/>
      <c r="Q279" s="506"/>
      <c r="R279" s="129"/>
      <c r="T279" s="159" t="s">
        <v>5</v>
      </c>
      <c r="U279" s="43" t="s">
        <v>43</v>
      </c>
      <c r="V279" s="35"/>
      <c r="W279" s="160">
        <f t="shared" si="96"/>
        <v>0</v>
      </c>
      <c r="X279" s="160">
        <v>0</v>
      </c>
      <c r="Y279" s="160">
        <f t="shared" si="97"/>
        <v>0</v>
      </c>
      <c r="Z279" s="160">
        <v>0</v>
      </c>
      <c r="AA279" s="161">
        <f t="shared" si="98"/>
        <v>0</v>
      </c>
      <c r="AR279" s="17" t="s">
        <v>222</v>
      </c>
      <c r="AT279" s="17" t="s">
        <v>159</v>
      </c>
      <c r="AU279" s="17" t="s">
        <v>100</v>
      </c>
      <c r="AY279" s="17" t="s">
        <v>158</v>
      </c>
      <c r="BE279" s="100">
        <f t="shared" si="99"/>
        <v>0</v>
      </c>
      <c r="BF279" s="100">
        <f t="shared" si="100"/>
        <v>0</v>
      </c>
      <c r="BG279" s="100">
        <f t="shared" si="101"/>
        <v>0</v>
      </c>
      <c r="BH279" s="100">
        <f t="shared" si="102"/>
        <v>0</v>
      </c>
      <c r="BI279" s="100">
        <f t="shared" si="103"/>
        <v>0</v>
      </c>
      <c r="BJ279" s="17" t="s">
        <v>85</v>
      </c>
      <c r="BK279" s="100">
        <f t="shared" si="104"/>
        <v>0</v>
      </c>
      <c r="BL279" s="17" t="s">
        <v>222</v>
      </c>
      <c r="BM279" s="17" t="s">
        <v>628</v>
      </c>
    </row>
    <row r="280" spans="2:65" s="1" customFormat="1" ht="31.5" customHeight="1">
      <c r="B280" s="126"/>
      <c r="C280" s="162" t="s">
        <v>629</v>
      </c>
      <c r="D280" s="162" t="s">
        <v>223</v>
      </c>
      <c r="E280" s="163" t="s">
        <v>630</v>
      </c>
      <c r="F280" s="508" t="s">
        <v>631</v>
      </c>
      <c r="G280" s="508"/>
      <c r="H280" s="508"/>
      <c r="I280" s="508"/>
      <c r="J280" s="164" t="s">
        <v>208</v>
      </c>
      <c r="K280" s="165">
        <v>4.586</v>
      </c>
      <c r="L280" s="509">
        <v>0</v>
      </c>
      <c r="M280" s="509"/>
      <c r="N280" s="510">
        <f t="shared" si="95"/>
        <v>0</v>
      </c>
      <c r="O280" s="506"/>
      <c r="P280" s="506"/>
      <c r="Q280" s="506"/>
      <c r="R280" s="129"/>
      <c r="T280" s="159" t="s">
        <v>5</v>
      </c>
      <c r="U280" s="43" t="s">
        <v>43</v>
      </c>
      <c r="V280" s="35"/>
      <c r="W280" s="160">
        <f t="shared" si="96"/>
        <v>0</v>
      </c>
      <c r="X280" s="160">
        <v>0.0006</v>
      </c>
      <c r="Y280" s="160">
        <f t="shared" si="97"/>
        <v>0.0027516</v>
      </c>
      <c r="Z280" s="160">
        <v>0</v>
      </c>
      <c r="AA280" s="161">
        <f t="shared" si="98"/>
        <v>0</v>
      </c>
      <c r="AR280" s="17" t="s">
        <v>286</v>
      </c>
      <c r="AT280" s="17" t="s">
        <v>223</v>
      </c>
      <c r="AU280" s="17" t="s">
        <v>100</v>
      </c>
      <c r="AY280" s="17" t="s">
        <v>158</v>
      </c>
      <c r="BE280" s="100">
        <f t="shared" si="99"/>
        <v>0</v>
      </c>
      <c r="BF280" s="100">
        <f t="shared" si="100"/>
        <v>0</v>
      </c>
      <c r="BG280" s="100">
        <f t="shared" si="101"/>
        <v>0</v>
      </c>
      <c r="BH280" s="100">
        <f t="shared" si="102"/>
        <v>0</v>
      </c>
      <c r="BI280" s="100">
        <f t="shared" si="103"/>
        <v>0</v>
      </c>
      <c r="BJ280" s="17" t="s">
        <v>85</v>
      </c>
      <c r="BK280" s="100">
        <f t="shared" si="104"/>
        <v>0</v>
      </c>
      <c r="BL280" s="17" t="s">
        <v>222</v>
      </c>
      <c r="BM280" s="17" t="s">
        <v>632</v>
      </c>
    </row>
    <row r="281" spans="2:65" s="1" customFormat="1" ht="22.5" customHeight="1">
      <c r="B281" s="126"/>
      <c r="C281" s="155" t="s">
        <v>633</v>
      </c>
      <c r="D281" s="155" t="s">
        <v>159</v>
      </c>
      <c r="E281" s="156" t="s">
        <v>634</v>
      </c>
      <c r="F281" s="504" t="s">
        <v>635</v>
      </c>
      <c r="G281" s="504"/>
      <c r="H281" s="504"/>
      <c r="I281" s="504"/>
      <c r="J281" s="157" t="s">
        <v>208</v>
      </c>
      <c r="K281" s="158">
        <v>4.452</v>
      </c>
      <c r="L281" s="505">
        <v>0</v>
      </c>
      <c r="M281" s="505"/>
      <c r="N281" s="506">
        <f t="shared" si="95"/>
        <v>0</v>
      </c>
      <c r="O281" s="506"/>
      <c r="P281" s="506"/>
      <c r="Q281" s="506"/>
      <c r="R281" s="129"/>
      <c r="T281" s="159" t="s">
        <v>5</v>
      </c>
      <c r="U281" s="43" t="s">
        <v>43</v>
      </c>
      <c r="V281" s="35"/>
      <c r="W281" s="160">
        <f t="shared" si="96"/>
        <v>0</v>
      </c>
      <c r="X281" s="160">
        <v>0</v>
      </c>
      <c r="Y281" s="160">
        <f t="shared" si="97"/>
        <v>0</v>
      </c>
      <c r="Z281" s="160">
        <v>0</v>
      </c>
      <c r="AA281" s="161">
        <f t="shared" si="98"/>
        <v>0</v>
      </c>
      <c r="AR281" s="17" t="s">
        <v>222</v>
      </c>
      <c r="AT281" s="17" t="s">
        <v>159</v>
      </c>
      <c r="AU281" s="17" t="s">
        <v>100</v>
      </c>
      <c r="AY281" s="17" t="s">
        <v>158</v>
      </c>
      <c r="BE281" s="100">
        <f t="shared" si="99"/>
        <v>0</v>
      </c>
      <c r="BF281" s="100">
        <f t="shared" si="100"/>
        <v>0</v>
      </c>
      <c r="BG281" s="100">
        <f t="shared" si="101"/>
        <v>0</v>
      </c>
      <c r="BH281" s="100">
        <f t="shared" si="102"/>
        <v>0</v>
      </c>
      <c r="BI281" s="100">
        <f t="shared" si="103"/>
        <v>0</v>
      </c>
      <c r="BJ281" s="17" t="s">
        <v>85</v>
      </c>
      <c r="BK281" s="100">
        <f t="shared" si="104"/>
        <v>0</v>
      </c>
      <c r="BL281" s="17" t="s">
        <v>222</v>
      </c>
      <c r="BM281" s="17" t="s">
        <v>636</v>
      </c>
    </row>
    <row r="282" spans="2:65" s="1" customFormat="1" ht="31.5" customHeight="1">
      <c r="B282" s="126"/>
      <c r="C282" s="162" t="s">
        <v>637</v>
      </c>
      <c r="D282" s="162" t="s">
        <v>223</v>
      </c>
      <c r="E282" s="163" t="s">
        <v>638</v>
      </c>
      <c r="F282" s="508" t="s">
        <v>639</v>
      </c>
      <c r="G282" s="508"/>
      <c r="H282" s="508"/>
      <c r="I282" s="508"/>
      <c r="J282" s="164" t="s">
        <v>208</v>
      </c>
      <c r="K282" s="165">
        <v>4.586</v>
      </c>
      <c r="L282" s="509">
        <v>0</v>
      </c>
      <c r="M282" s="509"/>
      <c r="N282" s="510">
        <f t="shared" si="95"/>
        <v>0</v>
      </c>
      <c r="O282" s="506"/>
      <c r="P282" s="506"/>
      <c r="Q282" s="506"/>
      <c r="R282" s="129"/>
      <c r="T282" s="159" t="s">
        <v>5</v>
      </c>
      <c r="U282" s="43" t="s">
        <v>43</v>
      </c>
      <c r="V282" s="35"/>
      <c r="W282" s="160">
        <f t="shared" si="96"/>
        <v>0</v>
      </c>
      <c r="X282" s="160">
        <v>0.0001</v>
      </c>
      <c r="Y282" s="160">
        <f t="shared" si="97"/>
        <v>0.00045860000000000003</v>
      </c>
      <c r="Z282" s="160">
        <v>0</v>
      </c>
      <c r="AA282" s="161">
        <f t="shared" si="98"/>
        <v>0</v>
      </c>
      <c r="AR282" s="17" t="s">
        <v>286</v>
      </c>
      <c r="AT282" s="17" t="s">
        <v>223</v>
      </c>
      <c r="AU282" s="17" t="s">
        <v>100</v>
      </c>
      <c r="AY282" s="17" t="s">
        <v>158</v>
      </c>
      <c r="BE282" s="100">
        <f t="shared" si="99"/>
        <v>0</v>
      </c>
      <c r="BF282" s="100">
        <f t="shared" si="100"/>
        <v>0</v>
      </c>
      <c r="BG282" s="100">
        <f t="shared" si="101"/>
        <v>0</v>
      </c>
      <c r="BH282" s="100">
        <f t="shared" si="102"/>
        <v>0</v>
      </c>
      <c r="BI282" s="100">
        <f t="shared" si="103"/>
        <v>0</v>
      </c>
      <c r="BJ282" s="17" t="s">
        <v>85</v>
      </c>
      <c r="BK282" s="100">
        <f t="shared" si="104"/>
        <v>0</v>
      </c>
      <c r="BL282" s="17" t="s">
        <v>222</v>
      </c>
      <c r="BM282" s="17" t="s">
        <v>640</v>
      </c>
    </row>
    <row r="283" spans="2:65" s="1" customFormat="1" ht="31.5" customHeight="1">
      <c r="B283" s="126"/>
      <c r="C283" s="155" t="s">
        <v>641</v>
      </c>
      <c r="D283" s="155" t="s">
        <v>159</v>
      </c>
      <c r="E283" s="156" t="s">
        <v>642</v>
      </c>
      <c r="F283" s="504" t="s">
        <v>643</v>
      </c>
      <c r="G283" s="504"/>
      <c r="H283" s="504"/>
      <c r="I283" s="504"/>
      <c r="J283" s="157" t="s">
        <v>195</v>
      </c>
      <c r="K283" s="158">
        <v>0.007</v>
      </c>
      <c r="L283" s="505">
        <v>0</v>
      </c>
      <c r="M283" s="505"/>
      <c r="N283" s="506">
        <f t="shared" si="95"/>
        <v>0</v>
      </c>
      <c r="O283" s="506"/>
      <c r="P283" s="506"/>
      <c r="Q283" s="506"/>
      <c r="R283" s="129"/>
      <c r="T283" s="159" t="s">
        <v>5</v>
      </c>
      <c r="U283" s="43" t="s">
        <v>43</v>
      </c>
      <c r="V283" s="35"/>
      <c r="W283" s="160">
        <f t="shared" si="96"/>
        <v>0</v>
      </c>
      <c r="X283" s="160">
        <v>0</v>
      </c>
      <c r="Y283" s="160">
        <f t="shared" si="97"/>
        <v>0</v>
      </c>
      <c r="Z283" s="160">
        <v>0</v>
      </c>
      <c r="AA283" s="161">
        <f t="shared" si="98"/>
        <v>0</v>
      </c>
      <c r="AR283" s="17" t="s">
        <v>222</v>
      </c>
      <c r="AT283" s="17" t="s">
        <v>159</v>
      </c>
      <c r="AU283" s="17" t="s">
        <v>100</v>
      </c>
      <c r="AY283" s="17" t="s">
        <v>158</v>
      </c>
      <c r="BE283" s="100">
        <f t="shared" si="99"/>
        <v>0</v>
      </c>
      <c r="BF283" s="100">
        <f t="shared" si="100"/>
        <v>0</v>
      </c>
      <c r="BG283" s="100">
        <f t="shared" si="101"/>
        <v>0</v>
      </c>
      <c r="BH283" s="100">
        <f t="shared" si="102"/>
        <v>0</v>
      </c>
      <c r="BI283" s="100">
        <f t="shared" si="103"/>
        <v>0</v>
      </c>
      <c r="BJ283" s="17" t="s">
        <v>85</v>
      </c>
      <c r="BK283" s="100">
        <f t="shared" si="104"/>
        <v>0</v>
      </c>
      <c r="BL283" s="17" t="s">
        <v>222</v>
      </c>
      <c r="BM283" s="17" t="s">
        <v>644</v>
      </c>
    </row>
    <row r="284" spans="2:65" s="1" customFormat="1" ht="31.5" customHeight="1">
      <c r="B284" s="126"/>
      <c r="C284" s="155" t="s">
        <v>645</v>
      </c>
      <c r="D284" s="155" t="s">
        <v>159</v>
      </c>
      <c r="E284" s="156" t="s">
        <v>646</v>
      </c>
      <c r="F284" s="504" t="s">
        <v>647</v>
      </c>
      <c r="G284" s="504"/>
      <c r="H284" s="504"/>
      <c r="I284" s="504"/>
      <c r="J284" s="157" t="s">
        <v>195</v>
      </c>
      <c r="K284" s="158">
        <v>0.007</v>
      </c>
      <c r="L284" s="505">
        <v>0</v>
      </c>
      <c r="M284" s="505"/>
      <c r="N284" s="506">
        <f t="shared" si="95"/>
        <v>0</v>
      </c>
      <c r="O284" s="506"/>
      <c r="P284" s="506"/>
      <c r="Q284" s="506"/>
      <c r="R284" s="129"/>
      <c r="T284" s="159" t="s">
        <v>5</v>
      </c>
      <c r="U284" s="43" t="s">
        <v>43</v>
      </c>
      <c r="V284" s="35"/>
      <c r="W284" s="160">
        <f t="shared" si="96"/>
        <v>0</v>
      </c>
      <c r="X284" s="160">
        <v>0</v>
      </c>
      <c r="Y284" s="160">
        <f t="shared" si="97"/>
        <v>0</v>
      </c>
      <c r="Z284" s="160">
        <v>0</v>
      </c>
      <c r="AA284" s="161">
        <f t="shared" si="98"/>
        <v>0</v>
      </c>
      <c r="AR284" s="17" t="s">
        <v>222</v>
      </c>
      <c r="AT284" s="17" t="s">
        <v>159</v>
      </c>
      <c r="AU284" s="17" t="s">
        <v>100</v>
      </c>
      <c r="AY284" s="17" t="s">
        <v>158</v>
      </c>
      <c r="BE284" s="100">
        <f t="shared" si="99"/>
        <v>0</v>
      </c>
      <c r="BF284" s="100">
        <f t="shared" si="100"/>
        <v>0</v>
      </c>
      <c r="BG284" s="100">
        <f t="shared" si="101"/>
        <v>0</v>
      </c>
      <c r="BH284" s="100">
        <f t="shared" si="102"/>
        <v>0</v>
      </c>
      <c r="BI284" s="100">
        <f t="shared" si="103"/>
        <v>0</v>
      </c>
      <c r="BJ284" s="17" t="s">
        <v>85</v>
      </c>
      <c r="BK284" s="100">
        <f t="shared" si="104"/>
        <v>0</v>
      </c>
      <c r="BL284" s="17" t="s">
        <v>222</v>
      </c>
      <c r="BM284" s="17" t="s">
        <v>648</v>
      </c>
    </row>
    <row r="285" spans="2:63" s="9" customFormat="1" ht="37.4" customHeight="1">
      <c r="B285" s="144"/>
      <c r="C285" s="145"/>
      <c r="D285" s="146" t="s">
        <v>133</v>
      </c>
      <c r="E285" s="146"/>
      <c r="F285" s="146"/>
      <c r="G285" s="146"/>
      <c r="H285" s="146"/>
      <c r="I285" s="146"/>
      <c r="J285" s="146"/>
      <c r="K285" s="146"/>
      <c r="L285" s="146"/>
      <c r="M285" s="146"/>
      <c r="N285" s="516">
        <f>BK285</f>
        <v>0</v>
      </c>
      <c r="O285" s="517"/>
      <c r="P285" s="517"/>
      <c r="Q285" s="517"/>
      <c r="R285" s="147"/>
      <c r="T285" s="148"/>
      <c r="U285" s="145"/>
      <c r="V285" s="145"/>
      <c r="W285" s="149">
        <f>SUM(W286:W295)</f>
        <v>0</v>
      </c>
      <c r="X285" s="145"/>
      <c r="Y285" s="149">
        <f>SUM(Y286:Y295)</f>
        <v>0</v>
      </c>
      <c r="Z285" s="145"/>
      <c r="AA285" s="150">
        <f>SUM(AA286:AA295)</f>
        <v>0</v>
      </c>
      <c r="AR285" s="151" t="s">
        <v>176</v>
      </c>
      <c r="AT285" s="152" t="s">
        <v>77</v>
      </c>
      <c r="AU285" s="152" t="s">
        <v>78</v>
      </c>
      <c r="AY285" s="151" t="s">
        <v>158</v>
      </c>
      <c r="BK285" s="153">
        <f>SUM(BK286:BK295)</f>
        <v>0</v>
      </c>
    </row>
    <row r="286" spans="2:65" s="1" customFormat="1" ht="22.5" customHeight="1">
      <c r="B286" s="126"/>
      <c r="C286" s="155" t="s">
        <v>649</v>
      </c>
      <c r="D286" s="155" t="s">
        <v>159</v>
      </c>
      <c r="E286" s="156" t="s">
        <v>650</v>
      </c>
      <c r="F286" s="504" t="s">
        <v>651</v>
      </c>
      <c r="G286" s="504"/>
      <c r="H286" s="504"/>
      <c r="I286" s="504"/>
      <c r="J286" s="157" t="s">
        <v>442</v>
      </c>
      <c r="K286" s="158">
        <v>1</v>
      </c>
      <c r="L286" s="505">
        <v>0</v>
      </c>
      <c r="M286" s="505"/>
      <c r="N286" s="506">
        <f aca="true" t="shared" si="105" ref="N286:N295">ROUND(L286*K286,2)</f>
        <v>0</v>
      </c>
      <c r="O286" s="506"/>
      <c r="P286" s="506"/>
      <c r="Q286" s="506"/>
      <c r="R286" s="129"/>
      <c r="T286" s="159" t="s">
        <v>5</v>
      </c>
      <c r="U286" s="43" t="s">
        <v>43</v>
      </c>
      <c r="V286" s="35"/>
      <c r="W286" s="160">
        <f aca="true" t="shared" si="106" ref="W286:W295">V286*K286</f>
        <v>0</v>
      </c>
      <c r="X286" s="160">
        <v>0</v>
      </c>
      <c r="Y286" s="160">
        <f aca="true" t="shared" si="107" ref="Y286:Y295">X286*K286</f>
        <v>0</v>
      </c>
      <c r="Z286" s="160">
        <v>0</v>
      </c>
      <c r="AA286" s="161">
        <f aca="true" t="shared" si="108" ref="AA286:AA295">Z286*K286</f>
        <v>0</v>
      </c>
      <c r="AR286" s="17" t="s">
        <v>652</v>
      </c>
      <c r="AT286" s="17" t="s">
        <v>159</v>
      </c>
      <c r="AU286" s="17" t="s">
        <v>85</v>
      </c>
      <c r="AY286" s="17" t="s">
        <v>158</v>
      </c>
      <c r="BE286" s="100">
        <f aca="true" t="shared" si="109" ref="BE286:BE295">IF(U286="základní",N286,0)</f>
        <v>0</v>
      </c>
      <c r="BF286" s="100">
        <f aca="true" t="shared" si="110" ref="BF286:BF295">IF(U286="snížená",N286,0)</f>
        <v>0</v>
      </c>
      <c r="BG286" s="100">
        <f aca="true" t="shared" si="111" ref="BG286:BG295">IF(U286="zákl. přenesená",N286,0)</f>
        <v>0</v>
      </c>
      <c r="BH286" s="100">
        <f aca="true" t="shared" si="112" ref="BH286:BH295">IF(U286="sníž. přenesená",N286,0)</f>
        <v>0</v>
      </c>
      <c r="BI286" s="100">
        <f aca="true" t="shared" si="113" ref="BI286:BI295">IF(U286="nulová",N286,0)</f>
        <v>0</v>
      </c>
      <c r="BJ286" s="17" t="s">
        <v>85</v>
      </c>
      <c r="BK286" s="100">
        <f aca="true" t="shared" si="114" ref="BK286:BK295">ROUND(L286*K286,2)</f>
        <v>0</v>
      </c>
      <c r="BL286" s="17" t="s">
        <v>652</v>
      </c>
      <c r="BM286" s="17" t="s">
        <v>653</v>
      </c>
    </row>
    <row r="287" spans="2:65" s="1" customFormat="1" ht="22.5" customHeight="1">
      <c r="B287" s="126"/>
      <c r="C287" s="155" t="s">
        <v>654</v>
      </c>
      <c r="D287" s="155" t="s">
        <v>159</v>
      </c>
      <c r="E287" s="156" t="s">
        <v>655</v>
      </c>
      <c r="F287" s="504" t="s">
        <v>656</v>
      </c>
      <c r="G287" s="504"/>
      <c r="H287" s="504"/>
      <c r="I287" s="504"/>
      <c r="J287" s="157" t="s">
        <v>442</v>
      </c>
      <c r="K287" s="158">
        <v>1</v>
      </c>
      <c r="L287" s="505">
        <v>0</v>
      </c>
      <c r="M287" s="505"/>
      <c r="N287" s="506">
        <f t="shared" si="105"/>
        <v>0</v>
      </c>
      <c r="O287" s="506"/>
      <c r="P287" s="506"/>
      <c r="Q287" s="506"/>
      <c r="R287" s="129"/>
      <c r="T287" s="159" t="s">
        <v>5</v>
      </c>
      <c r="U287" s="43" t="s">
        <v>43</v>
      </c>
      <c r="V287" s="35"/>
      <c r="W287" s="160">
        <f t="shared" si="106"/>
        <v>0</v>
      </c>
      <c r="X287" s="160">
        <v>0</v>
      </c>
      <c r="Y287" s="160">
        <f t="shared" si="107"/>
        <v>0</v>
      </c>
      <c r="Z287" s="160">
        <v>0</v>
      </c>
      <c r="AA287" s="161">
        <f t="shared" si="108"/>
        <v>0</v>
      </c>
      <c r="AR287" s="17" t="s">
        <v>652</v>
      </c>
      <c r="AT287" s="17" t="s">
        <v>159</v>
      </c>
      <c r="AU287" s="17" t="s">
        <v>85</v>
      </c>
      <c r="AY287" s="17" t="s">
        <v>158</v>
      </c>
      <c r="BE287" s="100">
        <f t="shared" si="109"/>
        <v>0</v>
      </c>
      <c r="BF287" s="100">
        <f t="shared" si="110"/>
        <v>0</v>
      </c>
      <c r="BG287" s="100">
        <f t="shared" si="111"/>
        <v>0</v>
      </c>
      <c r="BH287" s="100">
        <f t="shared" si="112"/>
        <v>0</v>
      </c>
      <c r="BI287" s="100">
        <f t="shared" si="113"/>
        <v>0</v>
      </c>
      <c r="BJ287" s="17" t="s">
        <v>85</v>
      </c>
      <c r="BK287" s="100">
        <f t="shared" si="114"/>
        <v>0</v>
      </c>
      <c r="BL287" s="17" t="s">
        <v>652</v>
      </c>
      <c r="BM287" s="17" t="s">
        <v>657</v>
      </c>
    </row>
    <row r="288" spans="2:65" s="1" customFormat="1" ht="22.5" customHeight="1">
      <c r="B288" s="126"/>
      <c r="C288" s="155" t="s">
        <v>658</v>
      </c>
      <c r="D288" s="155" t="s">
        <v>159</v>
      </c>
      <c r="E288" s="156" t="s">
        <v>659</v>
      </c>
      <c r="F288" s="504" t="s">
        <v>660</v>
      </c>
      <c r="G288" s="504"/>
      <c r="H288" s="504"/>
      <c r="I288" s="504"/>
      <c r="J288" s="157" t="s">
        <v>442</v>
      </c>
      <c r="K288" s="158">
        <v>1</v>
      </c>
      <c r="L288" s="505">
        <v>0</v>
      </c>
      <c r="M288" s="505"/>
      <c r="N288" s="506">
        <f t="shared" si="105"/>
        <v>0</v>
      </c>
      <c r="O288" s="506"/>
      <c r="P288" s="506"/>
      <c r="Q288" s="506"/>
      <c r="R288" s="129"/>
      <c r="T288" s="159" t="s">
        <v>5</v>
      </c>
      <c r="U288" s="43" t="s">
        <v>43</v>
      </c>
      <c r="V288" s="35"/>
      <c r="W288" s="160">
        <f t="shared" si="106"/>
        <v>0</v>
      </c>
      <c r="X288" s="160">
        <v>0</v>
      </c>
      <c r="Y288" s="160">
        <f t="shared" si="107"/>
        <v>0</v>
      </c>
      <c r="Z288" s="160">
        <v>0</v>
      </c>
      <c r="AA288" s="161">
        <f t="shared" si="108"/>
        <v>0</v>
      </c>
      <c r="AR288" s="17" t="s">
        <v>652</v>
      </c>
      <c r="AT288" s="17" t="s">
        <v>159</v>
      </c>
      <c r="AU288" s="17" t="s">
        <v>85</v>
      </c>
      <c r="AY288" s="17" t="s">
        <v>158</v>
      </c>
      <c r="BE288" s="100">
        <f t="shared" si="109"/>
        <v>0</v>
      </c>
      <c r="BF288" s="100">
        <f t="shared" si="110"/>
        <v>0</v>
      </c>
      <c r="BG288" s="100">
        <f t="shared" si="111"/>
        <v>0</v>
      </c>
      <c r="BH288" s="100">
        <f t="shared" si="112"/>
        <v>0</v>
      </c>
      <c r="BI288" s="100">
        <f t="shared" si="113"/>
        <v>0</v>
      </c>
      <c r="BJ288" s="17" t="s">
        <v>85</v>
      </c>
      <c r="BK288" s="100">
        <f t="shared" si="114"/>
        <v>0</v>
      </c>
      <c r="BL288" s="17" t="s">
        <v>652</v>
      </c>
      <c r="BM288" s="17" t="s">
        <v>661</v>
      </c>
    </row>
    <row r="289" spans="2:65" s="1" customFormat="1" ht="22.5" customHeight="1">
      <c r="B289" s="126"/>
      <c r="C289" s="155" t="s">
        <v>662</v>
      </c>
      <c r="D289" s="155" t="s">
        <v>159</v>
      </c>
      <c r="E289" s="156" t="s">
        <v>663</v>
      </c>
      <c r="F289" s="504" t="s">
        <v>136</v>
      </c>
      <c r="G289" s="504"/>
      <c r="H289" s="504"/>
      <c r="I289" s="504"/>
      <c r="J289" s="157" t="s">
        <v>539</v>
      </c>
      <c r="K289" s="166">
        <v>0</v>
      </c>
      <c r="L289" s="505">
        <v>0</v>
      </c>
      <c r="M289" s="505"/>
      <c r="N289" s="506">
        <f t="shared" si="105"/>
        <v>0</v>
      </c>
      <c r="O289" s="506"/>
      <c r="P289" s="506"/>
      <c r="Q289" s="506"/>
      <c r="R289" s="129"/>
      <c r="T289" s="159" t="s">
        <v>5</v>
      </c>
      <c r="U289" s="43" t="s">
        <v>43</v>
      </c>
      <c r="V289" s="35"/>
      <c r="W289" s="160">
        <f t="shared" si="106"/>
        <v>0</v>
      </c>
      <c r="X289" s="160">
        <v>0</v>
      </c>
      <c r="Y289" s="160">
        <f t="shared" si="107"/>
        <v>0</v>
      </c>
      <c r="Z289" s="160">
        <v>0</v>
      </c>
      <c r="AA289" s="161">
        <f t="shared" si="108"/>
        <v>0</v>
      </c>
      <c r="AR289" s="17" t="s">
        <v>652</v>
      </c>
      <c r="AT289" s="17" t="s">
        <v>159</v>
      </c>
      <c r="AU289" s="17" t="s">
        <v>85</v>
      </c>
      <c r="AY289" s="17" t="s">
        <v>158</v>
      </c>
      <c r="BE289" s="100">
        <f t="shared" si="109"/>
        <v>0</v>
      </c>
      <c r="BF289" s="100">
        <f t="shared" si="110"/>
        <v>0</v>
      </c>
      <c r="BG289" s="100">
        <f t="shared" si="111"/>
        <v>0</v>
      </c>
      <c r="BH289" s="100">
        <f t="shared" si="112"/>
        <v>0</v>
      </c>
      <c r="BI289" s="100">
        <f t="shared" si="113"/>
        <v>0</v>
      </c>
      <c r="BJ289" s="17" t="s">
        <v>85</v>
      </c>
      <c r="BK289" s="100">
        <f t="shared" si="114"/>
        <v>0</v>
      </c>
      <c r="BL289" s="17" t="s">
        <v>652</v>
      </c>
      <c r="BM289" s="17" t="s">
        <v>664</v>
      </c>
    </row>
    <row r="290" spans="2:65" s="1" customFormat="1" ht="22.5" customHeight="1">
      <c r="B290" s="126"/>
      <c r="C290" s="155" t="s">
        <v>665</v>
      </c>
      <c r="D290" s="155" t="s">
        <v>159</v>
      </c>
      <c r="E290" s="156" t="s">
        <v>666</v>
      </c>
      <c r="F290" s="504" t="s">
        <v>667</v>
      </c>
      <c r="G290" s="504"/>
      <c r="H290" s="504"/>
      <c r="I290" s="504"/>
      <c r="J290" s="157" t="s">
        <v>539</v>
      </c>
      <c r="K290" s="166">
        <v>0</v>
      </c>
      <c r="L290" s="505">
        <v>0</v>
      </c>
      <c r="M290" s="505"/>
      <c r="N290" s="506">
        <f t="shared" si="105"/>
        <v>0</v>
      </c>
      <c r="O290" s="506"/>
      <c r="P290" s="506"/>
      <c r="Q290" s="506"/>
      <c r="R290" s="129"/>
      <c r="T290" s="159" t="s">
        <v>5</v>
      </c>
      <c r="U290" s="43" t="s">
        <v>43</v>
      </c>
      <c r="V290" s="35"/>
      <c r="W290" s="160">
        <f t="shared" si="106"/>
        <v>0</v>
      </c>
      <c r="X290" s="160">
        <v>0</v>
      </c>
      <c r="Y290" s="160">
        <f t="shared" si="107"/>
        <v>0</v>
      </c>
      <c r="Z290" s="160">
        <v>0</v>
      </c>
      <c r="AA290" s="161">
        <f t="shared" si="108"/>
        <v>0</v>
      </c>
      <c r="AR290" s="17" t="s">
        <v>652</v>
      </c>
      <c r="AT290" s="17" t="s">
        <v>159</v>
      </c>
      <c r="AU290" s="17" t="s">
        <v>85</v>
      </c>
      <c r="AY290" s="17" t="s">
        <v>158</v>
      </c>
      <c r="BE290" s="100">
        <f t="shared" si="109"/>
        <v>0</v>
      </c>
      <c r="BF290" s="100">
        <f t="shared" si="110"/>
        <v>0</v>
      </c>
      <c r="BG290" s="100">
        <f t="shared" si="111"/>
        <v>0</v>
      </c>
      <c r="BH290" s="100">
        <f t="shared" si="112"/>
        <v>0</v>
      </c>
      <c r="BI290" s="100">
        <f t="shared" si="113"/>
        <v>0</v>
      </c>
      <c r="BJ290" s="17" t="s">
        <v>85</v>
      </c>
      <c r="BK290" s="100">
        <f t="shared" si="114"/>
        <v>0</v>
      </c>
      <c r="BL290" s="17" t="s">
        <v>652</v>
      </c>
      <c r="BM290" s="17" t="s">
        <v>668</v>
      </c>
    </row>
    <row r="291" spans="2:65" s="1" customFormat="1" ht="22.5" customHeight="1">
      <c r="B291" s="126"/>
      <c r="C291" s="155" t="s">
        <v>669</v>
      </c>
      <c r="D291" s="155" t="s">
        <v>159</v>
      </c>
      <c r="E291" s="156" t="s">
        <v>670</v>
      </c>
      <c r="F291" s="504" t="s">
        <v>671</v>
      </c>
      <c r="G291" s="504"/>
      <c r="H291" s="504"/>
      <c r="I291" s="504"/>
      <c r="J291" s="157" t="s">
        <v>442</v>
      </c>
      <c r="K291" s="158">
        <v>1</v>
      </c>
      <c r="L291" s="505">
        <v>0</v>
      </c>
      <c r="M291" s="505"/>
      <c r="N291" s="506">
        <f t="shared" si="105"/>
        <v>0</v>
      </c>
      <c r="O291" s="506"/>
      <c r="P291" s="506"/>
      <c r="Q291" s="506"/>
      <c r="R291" s="129"/>
      <c r="T291" s="159" t="s">
        <v>5</v>
      </c>
      <c r="U291" s="43" t="s">
        <v>43</v>
      </c>
      <c r="V291" s="35"/>
      <c r="W291" s="160">
        <f t="shared" si="106"/>
        <v>0</v>
      </c>
      <c r="X291" s="160">
        <v>0</v>
      </c>
      <c r="Y291" s="160">
        <f t="shared" si="107"/>
        <v>0</v>
      </c>
      <c r="Z291" s="160">
        <v>0</v>
      </c>
      <c r="AA291" s="161">
        <f t="shared" si="108"/>
        <v>0</v>
      </c>
      <c r="AR291" s="17" t="s">
        <v>652</v>
      </c>
      <c r="AT291" s="17" t="s">
        <v>159</v>
      </c>
      <c r="AU291" s="17" t="s">
        <v>85</v>
      </c>
      <c r="AY291" s="17" t="s">
        <v>158</v>
      </c>
      <c r="BE291" s="100">
        <f t="shared" si="109"/>
        <v>0</v>
      </c>
      <c r="BF291" s="100">
        <f t="shared" si="110"/>
        <v>0</v>
      </c>
      <c r="BG291" s="100">
        <f t="shared" si="111"/>
        <v>0</v>
      </c>
      <c r="BH291" s="100">
        <f t="shared" si="112"/>
        <v>0</v>
      </c>
      <c r="BI291" s="100">
        <f t="shared" si="113"/>
        <v>0</v>
      </c>
      <c r="BJ291" s="17" t="s">
        <v>85</v>
      </c>
      <c r="BK291" s="100">
        <f t="shared" si="114"/>
        <v>0</v>
      </c>
      <c r="BL291" s="17" t="s">
        <v>652</v>
      </c>
      <c r="BM291" s="17" t="s">
        <v>672</v>
      </c>
    </row>
    <row r="292" spans="2:65" s="1" customFormat="1" ht="22.5" customHeight="1">
      <c r="B292" s="126"/>
      <c r="C292" s="155" t="s">
        <v>673</v>
      </c>
      <c r="D292" s="155" t="s">
        <v>159</v>
      </c>
      <c r="E292" s="156" t="s">
        <v>674</v>
      </c>
      <c r="F292" s="504" t="s">
        <v>675</v>
      </c>
      <c r="G292" s="504"/>
      <c r="H292" s="504"/>
      <c r="I292" s="504"/>
      <c r="J292" s="157" t="s">
        <v>539</v>
      </c>
      <c r="K292" s="166">
        <v>0</v>
      </c>
      <c r="L292" s="505">
        <v>0</v>
      </c>
      <c r="M292" s="505"/>
      <c r="N292" s="506">
        <f t="shared" si="105"/>
        <v>0</v>
      </c>
      <c r="O292" s="506"/>
      <c r="P292" s="506"/>
      <c r="Q292" s="506"/>
      <c r="R292" s="129"/>
      <c r="T292" s="159" t="s">
        <v>5</v>
      </c>
      <c r="U292" s="43" t="s">
        <v>43</v>
      </c>
      <c r="V292" s="35"/>
      <c r="W292" s="160">
        <f t="shared" si="106"/>
        <v>0</v>
      </c>
      <c r="X292" s="160">
        <v>0</v>
      </c>
      <c r="Y292" s="160">
        <f t="shared" si="107"/>
        <v>0</v>
      </c>
      <c r="Z292" s="160">
        <v>0</v>
      </c>
      <c r="AA292" s="161">
        <f t="shared" si="108"/>
        <v>0</v>
      </c>
      <c r="AR292" s="17" t="s">
        <v>652</v>
      </c>
      <c r="AT292" s="17" t="s">
        <v>159</v>
      </c>
      <c r="AU292" s="17" t="s">
        <v>85</v>
      </c>
      <c r="AY292" s="17" t="s">
        <v>158</v>
      </c>
      <c r="BE292" s="100">
        <f t="shared" si="109"/>
        <v>0</v>
      </c>
      <c r="BF292" s="100">
        <f t="shared" si="110"/>
        <v>0</v>
      </c>
      <c r="BG292" s="100">
        <f t="shared" si="111"/>
        <v>0</v>
      </c>
      <c r="BH292" s="100">
        <f t="shared" si="112"/>
        <v>0</v>
      </c>
      <c r="BI292" s="100">
        <f t="shared" si="113"/>
        <v>0</v>
      </c>
      <c r="BJ292" s="17" t="s">
        <v>85</v>
      </c>
      <c r="BK292" s="100">
        <f t="shared" si="114"/>
        <v>0</v>
      </c>
      <c r="BL292" s="17" t="s">
        <v>652</v>
      </c>
      <c r="BM292" s="17" t="s">
        <v>676</v>
      </c>
    </row>
    <row r="293" spans="2:65" s="1" customFormat="1" ht="22.5" customHeight="1">
      <c r="B293" s="126"/>
      <c r="C293" s="155" t="s">
        <v>677</v>
      </c>
      <c r="D293" s="155" t="s">
        <v>159</v>
      </c>
      <c r="E293" s="156" t="s">
        <v>678</v>
      </c>
      <c r="F293" s="504" t="s">
        <v>679</v>
      </c>
      <c r="G293" s="504"/>
      <c r="H293" s="504"/>
      <c r="I293" s="504"/>
      <c r="J293" s="157" t="s">
        <v>539</v>
      </c>
      <c r="K293" s="166">
        <v>0</v>
      </c>
      <c r="L293" s="505">
        <v>0</v>
      </c>
      <c r="M293" s="505"/>
      <c r="N293" s="506">
        <f t="shared" si="105"/>
        <v>0</v>
      </c>
      <c r="O293" s="506"/>
      <c r="P293" s="506"/>
      <c r="Q293" s="506"/>
      <c r="R293" s="129"/>
      <c r="T293" s="159" t="s">
        <v>5</v>
      </c>
      <c r="U293" s="43" t="s">
        <v>43</v>
      </c>
      <c r="V293" s="35"/>
      <c r="W293" s="160">
        <f t="shared" si="106"/>
        <v>0</v>
      </c>
      <c r="X293" s="160">
        <v>0</v>
      </c>
      <c r="Y293" s="160">
        <f t="shared" si="107"/>
        <v>0</v>
      </c>
      <c r="Z293" s="160">
        <v>0</v>
      </c>
      <c r="AA293" s="161">
        <f t="shared" si="108"/>
        <v>0</v>
      </c>
      <c r="AR293" s="17" t="s">
        <v>652</v>
      </c>
      <c r="AT293" s="17" t="s">
        <v>159</v>
      </c>
      <c r="AU293" s="17" t="s">
        <v>85</v>
      </c>
      <c r="AY293" s="17" t="s">
        <v>158</v>
      </c>
      <c r="BE293" s="100">
        <f t="shared" si="109"/>
        <v>0</v>
      </c>
      <c r="BF293" s="100">
        <f t="shared" si="110"/>
        <v>0</v>
      </c>
      <c r="BG293" s="100">
        <f t="shared" si="111"/>
        <v>0</v>
      </c>
      <c r="BH293" s="100">
        <f t="shared" si="112"/>
        <v>0</v>
      </c>
      <c r="BI293" s="100">
        <f t="shared" si="113"/>
        <v>0</v>
      </c>
      <c r="BJ293" s="17" t="s">
        <v>85</v>
      </c>
      <c r="BK293" s="100">
        <f t="shared" si="114"/>
        <v>0</v>
      </c>
      <c r="BL293" s="17" t="s">
        <v>652</v>
      </c>
      <c r="BM293" s="17" t="s">
        <v>680</v>
      </c>
    </row>
    <row r="294" spans="2:65" s="1" customFormat="1" ht="31.5" customHeight="1">
      <c r="B294" s="126"/>
      <c r="C294" s="155" t="s">
        <v>681</v>
      </c>
      <c r="D294" s="155" t="s">
        <v>159</v>
      </c>
      <c r="E294" s="156" t="s">
        <v>682</v>
      </c>
      <c r="F294" s="504" t="s">
        <v>683</v>
      </c>
      <c r="G294" s="504"/>
      <c r="H294" s="504"/>
      <c r="I294" s="504"/>
      <c r="J294" s="157" t="s">
        <v>684</v>
      </c>
      <c r="K294" s="158">
        <v>1</v>
      </c>
      <c r="L294" s="505">
        <v>0</v>
      </c>
      <c r="M294" s="505"/>
      <c r="N294" s="506">
        <f t="shared" si="105"/>
        <v>0</v>
      </c>
      <c r="O294" s="506"/>
      <c r="P294" s="506"/>
      <c r="Q294" s="506"/>
      <c r="R294" s="129"/>
      <c r="T294" s="159" t="s">
        <v>5</v>
      </c>
      <c r="U294" s="43" t="s">
        <v>43</v>
      </c>
      <c r="V294" s="35"/>
      <c r="W294" s="160">
        <f t="shared" si="106"/>
        <v>0</v>
      </c>
      <c r="X294" s="160">
        <v>0</v>
      </c>
      <c r="Y294" s="160">
        <f t="shared" si="107"/>
        <v>0</v>
      </c>
      <c r="Z294" s="160">
        <v>0</v>
      </c>
      <c r="AA294" s="161">
        <f t="shared" si="108"/>
        <v>0</v>
      </c>
      <c r="AR294" s="17" t="s">
        <v>652</v>
      </c>
      <c r="AT294" s="17" t="s">
        <v>159</v>
      </c>
      <c r="AU294" s="17" t="s">
        <v>85</v>
      </c>
      <c r="AY294" s="17" t="s">
        <v>158</v>
      </c>
      <c r="BE294" s="100">
        <f t="shared" si="109"/>
        <v>0</v>
      </c>
      <c r="BF294" s="100">
        <f t="shared" si="110"/>
        <v>0</v>
      </c>
      <c r="BG294" s="100">
        <f t="shared" si="111"/>
        <v>0</v>
      </c>
      <c r="BH294" s="100">
        <f t="shared" si="112"/>
        <v>0</v>
      </c>
      <c r="BI294" s="100">
        <f t="shared" si="113"/>
        <v>0</v>
      </c>
      <c r="BJ294" s="17" t="s">
        <v>85</v>
      </c>
      <c r="BK294" s="100">
        <f t="shared" si="114"/>
        <v>0</v>
      </c>
      <c r="BL294" s="17" t="s">
        <v>652</v>
      </c>
      <c r="BM294" s="17" t="s">
        <v>685</v>
      </c>
    </row>
    <row r="295" spans="2:65" s="1" customFormat="1" ht="31.5" customHeight="1">
      <c r="B295" s="126"/>
      <c r="C295" s="155" t="s">
        <v>686</v>
      </c>
      <c r="D295" s="155" t="s">
        <v>159</v>
      </c>
      <c r="E295" s="156" t="s">
        <v>687</v>
      </c>
      <c r="F295" s="504" t="s">
        <v>688</v>
      </c>
      <c r="G295" s="504"/>
      <c r="H295" s="504"/>
      <c r="I295" s="504"/>
      <c r="J295" s="157" t="s">
        <v>442</v>
      </c>
      <c r="K295" s="158">
        <v>1</v>
      </c>
      <c r="L295" s="505">
        <v>0</v>
      </c>
      <c r="M295" s="505"/>
      <c r="N295" s="506">
        <f t="shared" si="105"/>
        <v>0</v>
      </c>
      <c r="O295" s="506"/>
      <c r="P295" s="506"/>
      <c r="Q295" s="506"/>
      <c r="R295" s="129"/>
      <c r="T295" s="159" t="s">
        <v>5</v>
      </c>
      <c r="U295" s="43" t="s">
        <v>43</v>
      </c>
      <c r="V295" s="35"/>
      <c r="W295" s="160">
        <f t="shared" si="106"/>
        <v>0</v>
      </c>
      <c r="X295" s="160">
        <v>0</v>
      </c>
      <c r="Y295" s="160">
        <f t="shared" si="107"/>
        <v>0</v>
      </c>
      <c r="Z295" s="160">
        <v>0</v>
      </c>
      <c r="AA295" s="161">
        <f t="shared" si="108"/>
        <v>0</v>
      </c>
      <c r="AR295" s="17" t="s">
        <v>652</v>
      </c>
      <c r="AT295" s="17" t="s">
        <v>159</v>
      </c>
      <c r="AU295" s="17" t="s">
        <v>85</v>
      </c>
      <c r="AY295" s="17" t="s">
        <v>158</v>
      </c>
      <c r="BE295" s="100">
        <f t="shared" si="109"/>
        <v>0</v>
      </c>
      <c r="BF295" s="100">
        <f t="shared" si="110"/>
        <v>0</v>
      </c>
      <c r="BG295" s="100">
        <f t="shared" si="111"/>
        <v>0</v>
      </c>
      <c r="BH295" s="100">
        <f t="shared" si="112"/>
        <v>0</v>
      </c>
      <c r="BI295" s="100">
        <f t="shared" si="113"/>
        <v>0</v>
      </c>
      <c r="BJ295" s="17" t="s">
        <v>85</v>
      </c>
      <c r="BK295" s="100">
        <f t="shared" si="114"/>
        <v>0</v>
      </c>
      <c r="BL295" s="17" t="s">
        <v>652</v>
      </c>
      <c r="BM295" s="17" t="s">
        <v>689</v>
      </c>
    </row>
    <row r="296" spans="2:63" s="1" customFormat="1" ht="49.9" customHeight="1">
      <c r="B296" s="34"/>
      <c r="C296" s="35"/>
      <c r="D296" s="146" t="s">
        <v>690</v>
      </c>
      <c r="E296" s="35"/>
      <c r="F296" s="35"/>
      <c r="G296" s="35"/>
      <c r="H296" s="35"/>
      <c r="I296" s="35"/>
      <c r="J296" s="35"/>
      <c r="K296" s="35"/>
      <c r="L296" s="35"/>
      <c r="M296" s="35"/>
      <c r="N296" s="516">
        <f aca="true" t="shared" si="115" ref="N296:N301">BK296</f>
        <v>0</v>
      </c>
      <c r="O296" s="517"/>
      <c r="P296" s="517"/>
      <c r="Q296" s="517"/>
      <c r="R296" s="36"/>
      <c r="T296" s="167"/>
      <c r="U296" s="35"/>
      <c r="V296" s="35"/>
      <c r="W296" s="35"/>
      <c r="X296" s="35"/>
      <c r="Y296" s="35"/>
      <c r="Z296" s="35"/>
      <c r="AA296" s="73"/>
      <c r="AT296" s="17" t="s">
        <v>77</v>
      </c>
      <c r="AU296" s="17" t="s">
        <v>78</v>
      </c>
      <c r="AY296" s="17" t="s">
        <v>691</v>
      </c>
      <c r="BK296" s="100">
        <f>SUM(BK297:BK301)</f>
        <v>0</v>
      </c>
    </row>
    <row r="297" spans="2:63" s="1" customFormat="1" ht="22.4" customHeight="1">
      <c r="B297" s="34"/>
      <c r="C297" s="168" t="s">
        <v>5</v>
      </c>
      <c r="D297" s="168" t="s">
        <v>159</v>
      </c>
      <c r="E297" s="169" t="s">
        <v>5</v>
      </c>
      <c r="F297" s="514" t="s">
        <v>5</v>
      </c>
      <c r="G297" s="514"/>
      <c r="H297" s="514"/>
      <c r="I297" s="514"/>
      <c r="J297" s="170" t="s">
        <v>5</v>
      </c>
      <c r="K297" s="166"/>
      <c r="L297" s="505"/>
      <c r="M297" s="515"/>
      <c r="N297" s="515">
        <f t="shared" si="115"/>
        <v>0</v>
      </c>
      <c r="O297" s="515"/>
      <c r="P297" s="515"/>
      <c r="Q297" s="515"/>
      <c r="R297" s="36"/>
      <c r="T297" s="159" t="s">
        <v>5</v>
      </c>
      <c r="U297" s="171" t="s">
        <v>43</v>
      </c>
      <c r="V297" s="35"/>
      <c r="W297" s="35"/>
      <c r="X297" s="35"/>
      <c r="Y297" s="35"/>
      <c r="Z297" s="35"/>
      <c r="AA297" s="73"/>
      <c r="AT297" s="17" t="s">
        <v>691</v>
      </c>
      <c r="AU297" s="17" t="s">
        <v>85</v>
      </c>
      <c r="AY297" s="17" t="s">
        <v>691</v>
      </c>
      <c r="BE297" s="100">
        <f>IF(U297="základní",N297,0)</f>
        <v>0</v>
      </c>
      <c r="BF297" s="100">
        <f>IF(U297="snížená",N297,0)</f>
        <v>0</v>
      </c>
      <c r="BG297" s="100">
        <f>IF(U297="zákl. přenesená",N297,0)</f>
        <v>0</v>
      </c>
      <c r="BH297" s="100">
        <f>IF(U297="sníž. přenesená",N297,0)</f>
        <v>0</v>
      </c>
      <c r="BI297" s="100">
        <f>IF(U297="nulová",N297,0)</f>
        <v>0</v>
      </c>
      <c r="BJ297" s="17" t="s">
        <v>85</v>
      </c>
      <c r="BK297" s="100">
        <f>L297*K297</f>
        <v>0</v>
      </c>
    </row>
    <row r="298" spans="2:63" s="1" customFormat="1" ht="22.4" customHeight="1">
      <c r="B298" s="34"/>
      <c r="C298" s="168" t="s">
        <v>5</v>
      </c>
      <c r="D298" s="168" t="s">
        <v>159</v>
      </c>
      <c r="E298" s="169" t="s">
        <v>5</v>
      </c>
      <c r="F298" s="514" t="s">
        <v>5</v>
      </c>
      <c r="G298" s="514"/>
      <c r="H298" s="514"/>
      <c r="I298" s="514"/>
      <c r="J298" s="170" t="s">
        <v>5</v>
      </c>
      <c r="K298" s="166"/>
      <c r="L298" s="505"/>
      <c r="M298" s="515"/>
      <c r="N298" s="515">
        <f t="shared" si="115"/>
        <v>0</v>
      </c>
      <c r="O298" s="515"/>
      <c r="P298" s="515"/>
      <c r="Q298" s="515"/>
      <c r="R298" s="36"/>
      <c r="T298" s="159" t="s">
        <v>5</v>
      </c>
      <c r="U298" s="171" t="s">
        <v>43</v>
      </c>
      <c r="V298" s="35"/>
      <c r="W298" s="35"/>
      <c r="X298" s="35"/>
      <c r="Y298" s="35"/>
      <c r="Z298" s="35"/>
      <c r="AA298" s="73"/>
      <c r="AT298" s="17" t="s">
        <v>691</v>
      </c>
      <c r="AU298" s="17" t="s">
        <v>85</v>
      </c>
      <c r="AY298" s="17" t="s">
        <v>691</v>
      </c>
      <c r="BE298" s="100">
        <f>IF(U298="základní",N298,0)</f>
        <v>0</v>
      </c>
      <c r="BF298" s="100">
        <f>IF(U298="snížená",N298,0)</f>
        <v>0</v>
      </c>
      <c r="BG298" s="100">
        <f>IF(U298="zákl. přenesená",N298,0)</f>
        <v>0</v>
      </c>
      <c r="BH298" s="100">
        <f>IF(U298="sníž. přenesená",N298,0)</f>
        <v>0</v>
      </c>
      <c r="BI298" s="100">
        <f>IF(U298="nulová",N298,0)</f>
        <v>0</v>
      </c>
      <c r="BJ298" s="17" t="s">
        <v>85</v>
      </c>
      <c r="BK298" s="100">
        <f>L298*K298</f>
        <v>0</v>
      </c>
    </row>
    <row r="299" spans="2:63" s="1" customFormat="1" ht="22.4" customHeight="1">
      <c r="B299" s="34"/>
      <c r="C299" s="168" t="s">
        <v>5</v>
      </c>
      <c r="D299" s="168" t="s">
        <v>159</v>
      </c>
      <c r="E299" s="169" t="s">
        <v>5</v>
      </c>
      <c r="F299" s="514" t="s">
        <v>5</v>
      </c>
      <c r="G299" s="514"/>
      <c r="H299" s="514"/>
      <c r="I299" s="514"/>
      <c r="J299" s="170" t="s">
        <v>5</v>
      </c>
      <c r="K299" s="166"/>
      <c r="L299" s="505"/>
      <c r="M299" s="515"/>
      <c r="N299" s="515">
        <f t="shared" si="115"/>
        <v>0</v>
      </c>
      <c r="O299" s="515"/>
      <c r="P299" s="515"/>
      <c r="Q299" s="515"/>
      <c r="R299" s="36"/>
      <c r="T299" s="159" t="s">
        <v>5</v>
      </c>
      <c r="U299" s="171" t="s">
        <v>43</v>
      </c>
      <c r="V299" s="35"/>
      <c r="W299" s="35"/>
      <c r="X299" s="35"/>
      <c r="Y299" s="35"/>
      <c r="Z299" s="35"/>
      <c r="AA299" s="73"/>
      <c r="AT299" s="17" t="s">
        <v>691</v>
      </c>
      <c r="AU299" s="17" t="s">
        <v>85</v>
      </c>
      <c r="AY299" s="17" t="s">
        <v>691</v>
      </c>
      <c r="BE299" s="100">
        <f>IF(U299="základní",N299,0)</f>
        <v>0</v>
      </c>
      <c r="BF299" s="100">
        <f>IF(U299="snížená",N299,0)</f>
        <v>0</v>
      </c>
      <c r="BG299" s="100">
        <f>IF(U299="zákl. přenesená",N299,0)</f>
        <v>0</v>
      </c>
      <c r="BH299" s="100">
        <f>IF(U299="sníž. přenesená",N299,0)</f>
        <v>0</v>
      </c>
      <c r="BI299" s="100">
        <f>IF(U299="nulová",N299,0)</f>
        <v>0</v>
      </c>
      <c r="BJ299" s="17" t="s">
        <v>85</v>
      </c>
      <c r="BK299" s="100">
        <f>L299*K299</f>
        <v>0</v>
      </c>
    </row>
    <row r="300" spans="2:63" s="1" customFormat="1" ht="22.4" customHeight="1">
      <c r="B300" s="34"/>
      <c r="C300" s="168" t="s">
        <v>5</v>
      </c>
      <c r="D300" s="168" t="s">
        <v>159</v>
      </c>
      <c r="E300" s="169" t="s">
        <v>5</v>
      </c>
      <c r="F300" s="514" t="s">
        <v>5</v>
      </c>
      <c r="G300" s="514"/>
      <c r="H300" s="514"/>
      <c r="I300" s="514"/>
      <c r="J300" s="170" t="s">
        <v>5</v>
      </c>
      <c r="K300" s="166"/>
      <c r="L300" s="505"/>
      <c r="M300" s="515"/>
      <c r="N300" s="515">
        <f t="shared" si="115"/>
        <v>0</v>
      </c>
      <c r="O300" s="515"/>
      <c r="P300" s="515"/>
      <c r="Q300" s="515"/>
      <c r="R300" s="36"/>
      <c r="T300" s="159" t="s">
        <v>5</v>
      </c>
      <c r="U300" s="171" t="s">
        <v>43</v>
      </c>
      <c r="V300" s="35"/>
      <c r="W300" s="35"/>
      <c r="X300" s="35"/>
      <c r="Y300" s="35"/>
      <c r="Z300" s="35"/>
      <c r="AA300" s="73"/>
      <c r="AT300" s="17" t="s">
        <v>691</v>
      </c>
      <c r="AU300" s="17" t="s">
        <v>85</v>
      </c>
      <c r="AY300" s="17" t="s">
        <v>691</v>
      </c>
      <c r="BE300" s="100">
        <f>IF(U300="základní",N300,0)</f>
        <v>0</v>
      </c>
      <c r="BF300" s="100">
        <f>IF(U300="snížená",N300,0)</f>
        <v>0</v>
      </c>
      <c r="BG300" s="100">
        <f>IF(U300="zákl. přenesená",N300,0)</f>
        <v>0</v>
      </c>
      <c r="BH300" s="100">
        <f>IF(U300="sníž. přenesená",N300,0)</f>
        <v>0</v>
      </c>
      <c r="BI300" s="100">
        <f>IF(U300="nulová",N300,0)</f>
        <v>0</v>
      </c>
      <c r="BJ300" s="17" t="s">
        <v>85</v>
      </c>
      <c r="BK300" s="100">
        <f>L300*K300</f>
        <v>0</v>
      </c>
    </row>
    <row r="301" spans="2:63" s="1" customFormat="1" ht="22.4" customHeight="1">
      <c r="B301" s="34"/>
      <c r="C301" s="168" t="s">
        <v>5</v>
      </c>
      <c r="D301" s="168" t="s">
        <v>159</v>
      </c>
      <c r="E301" s="169" t="s">
        <v>5</v>
      </c>
      <c r="F301" s="514" t="s">
        <v>5</v>
      </c>
      <c r="G301" s="514"/>
      <c r="H301" s="514"/>
      <c r="I301" s="514"/>
      <c r="J301" s="170" t="s">
        <v>5</v>
      </c>
      <c r="K301" s="166"/>
      <c r="L301" s="505"/>
      <c r="M301" s="515"/>
      <c r="N301" s="515">
        <f t="shared" si="115"/>
        <v>0</v>
      </c>
      <c r="O301" s="515"/>
      <c r="P301" s="515"/>
      <c r="Q301" s="515"/>
      <c r="R301" s="36"/>
      <c r="T301" s="159" t="s">
        <v>5</v>
      </c>
      <c r="U301" s="171" t="s">
        <v>43</v>
      </c>
      <c r="V301" s="55"/>
      <c r="W301" s="55"/>
      <c r="X301" s="55"/>
      <c r="Y301" s="55"/>
      <c r="Z301" s="55"/>
      <c r="AA301" s="57"/>
      <c r="AT301" s="17" t="s">
        <v>691</v>
      </c>
      <c r="AU301" s="17" t="s">
        <v>85</v>
      </c>
      <c r="AY301" s="17" t="s">
        <v>691</v>
      </c>
      <c r="BE301" s="100">
        <f>IF(U301="základní",N301,0)</f>
        <v>0</v>
      </c>
      <c r="BF301" s="100">
        <f>IF(U301="snížená",N301,0)</f>
        <v>0</v>
      </c>
      <c r="BG301" s="100">
        <f>IF(U301="zákl. přenesená",N301,0)</f>
        <v>0</v>
      </c>
      <c r="BH301" s="100">
        <f>IF(U301="sníž. přenesená",N301,0)</f>
        <v>0</v>
      </c>
      <c r="BI301" s="100">
        <f>IF(U301="nulová",N301,0)</f>
        <v>0</v>
      </c>
      <c r="BJ301" s="17" t="s">
        <v>85</v>
      </c>
      <c r="BK301" s="100">
        <f>L301*K301</f>
        <v>0</v>
      </c>
    </row>
    <row r="302" spans="2:18" s="1" customFormat="1" ht="7" customHeight="1">
      <c r="B302" s="58"/>
      <c r="C302" s="59"/>
      <c r="D302" s="59"/>
      <c r="E302" s="59"/>
      <c r="F302" s="59"/>
      <c r="G302" s="59"/>
      <c r="H302" s="59"/>
      <c r="I302" s="59"/>
      <c r="J302" s="59"/>
      <c r="K302" s="59"/>
      <c r="L302" s="59"/>
      <c r="M302" s="59"/>
      <c r="N302" s="59"/>
      <c r="O302" s="59"/>
      <c r="P302" s="59"/>
      <c r="Q302" s="59"/>
      <c r="R302" s="60"/>
    </row>
  </sheetData>
  <mergeCells count="521">
    <mergeCell ref="H1:K1"/>
    <mergeCell ref="S2:AC2"/>
    <mergeCell ref="F301:I301"/>
    <mergeCell ref="L301:M301"/>
    <mergeCell ref="N301:Q301"/>
    <mergeCell ref="N140:Q140"/>
    <mergeCell ref="N141:Q141"/>
    <mergeCell ref="N142:Q142"/>
    <mergeCell ref="N152:Q152"/>
    <mergeCell ref="N157:Q157"/>
    <mergeCell ref="N176:Q176"/>
    <mergeCell ref="N183:Q183"/>
    <mergeCell ref="N193:Q193"/>
    <mergeCell ref="N206:Q206"/>
    <mergeCell ref="N212:Q212"/>
    <mergeCell ref="N214:Q214"/>
    <mergeCell ref="N215:Q215"/>
    <mergeCell ref="N221:Q221"/>
    <mergeCell ref="N223:Q223"/>
    <mergeCell ref="N225:Q225"/>
    <mergeCell ref="N231:Q231"/>
    <mergeCell ref="N234:Q234"/>
    <mergeCell ref="N241:Q241"/>
    <mergeCell ref="N253:Q253"/>
    <mergeCell ref="F288:I288"/>
    <mergeCell ref="L288:M288"/>
    <mergeCell ref="N288:Q288"/>
    <mergeCell ref="F289:I289"/>
    <mergeCell ref="L289:M289"/>
    <mergeCell ref="N289:Q289"/>
    <mergeCell ref="N270:Q270"/>
    <mergeCell ref="F290:I290"/>
    <mergeCell ref="L290:M290"/>
    <mergeCell ref="N290:Q290"/>
    <mergeCell ref="F284:I284"/>
    <mergeCell ref="L284:M284"/>
    <mergeCell ref="N284:Q284"/>
    <mergeCell ref="F286:I286"/>
    <mergeCell ref="L286:M286"/>
    <mergeCell ref="N286:Q286"/>
    <mergeCell ref="F287:I287"/>
    <mergeCell ref="L287:M287"/>
    <mergeCell ref="N287:Q287"/>
    <mergeCell ref="N285:Q285"/>
    <mergeCell ref="F281:I281"/>
    <mergeCell ref="L281:M281"/>
    <mergeCell ref="N281:Q281"/>
    <mergeCell ref="F282:I282"/>
    <mergeCell ref="F291:I291"/>
    <mergeCell ref="L291:M291"/>
    <mergeCell ref="N291:Q291"/>
    <mergeCell ref="F292:I292"/>
    <mergeCell ref="L292:M292"/>
    <mergeCell ref="N292:Q292"/>
    <mergeCell ref="F293:I293"/>
    <mergeCell ref="L293:M293"/>
    <mergeCell ref="N293:Q293"/>
    <mergeCell ref="F299:I299"/>
    <mergeCell ref="L299:M299"/>
    <mergeCell ref="N299:Q299"/>
    <mergeCell ref="F300:I300"/>
    <mergeCell ref="L300:M300"/>
    <mergeCell ref="N300:Q300"/>
    <mergeCell ref="F294:I294"/>
    <mergeCell ref="L294:M294"/>
    <mergeCell ref="N294:Q294"/>
    <mergeCell ref="F295:I295"/>
    <mergeCell ref="L295:M295"/>
    <mergeCell ref="N295:Q295"/>
    <mergeCell ref="F297:I297"/>
    <mergeCell ref="L297:M297"/>
    <mergeCell ref="N297:Q297"/>
    <mergeCell ref="N296:Q296"/>
    <mergeCell ref="F298:I298"/>
    <mergeCell ref="L298:M298"/>
    <mergeCell ref="N298:Q298"/>
    <mergeCell ref="L282:M282"/>
    <mergeCell ref="N282:Q282"/>
    <mergeCell ref="F283:I283"/>
    <mergeCell ref="L283:M283"/>
    <mergeCell ref="N283:Q283"/>
    <mergeCell ref="F278:I278"/>
    <mergeCell ref="L278:M278"/>
    <mergeCell ref="N278:Q278"/>
    <mergeCell ref="F279:I279"/>
    <mergeCell ref="L279:M279"/>
    <mergeCell ref="N279:Q279"/>
    <mergeCell ref="F280:I280"/>
    <mergeCell ref="L280:M280"/>
    <mergeCell ref="N280:Q280"/>
    <mergeCell ref="F274:I274"/>
    <mergeCell ref="L274:M274"/>
    <mergeCell ref="N274:Q274"/>
    <mergeCell ref="F275:I275"/>
    <mergeCell ref="L275:M275"/>
    <mergeCell ref="N275:Q275"/>
    <mergeCell ref="F277:I277"/>
    <mergeCell ref="L277:M277"/>
    <mergeCell ref="N277:Q277"/>
    <mergeCell ref="N276:Q276"/>
    <mergeCell ref="F271:I271"/>
    <mergeCell ref="L271:M271"/>
    <mergeCell ref="N271:Q271"/>
    <mergeCell ref="F272:I272"/>
    <mergeCell ref="L272:M272"/>
    <mergeCell ref="N272:Q272"/>
    <mergeCell ref="F273:I273"/>
    <mergeCell ref="L273:M273"/>
    <mergeCell ref="N273:Q273"/>
    <mergeCell ref="F266:I266"/>
    <mergeCell ref="L266:M266"/>
    <mergeCell ref="N266:Q266"/>
    <mergeCell ref="F267:I267"/>
    <mergeCell ref="L267:M267"/>
    <mergeCell ref="N267:Q267"/>
    <mergeCell ref="F269:I269"/>
    <mergeCell ref="L269:M269"/>
    <mergeCell ref="N269:Q269"/>
    <mergeCell ref="N268:Q268"/>
    <mergeCell ref="F263:I263"/>
    <mergeCell ref="L263:M263"/>
    <mergeCell ref="N263:Q263"/>
    <mergeCell ref="F264:I264"/>
    <mergeCell ref="L264:M264"/>
    <mergeCell ref="N264:Q264"/>
    <mergeCell ref="F265:I265"/>
    <mergeCell ref="L265:M265"/>
    <mergeCell ref="N265:Q265"/>
    <mergeCell ref="F259:I259"/>
    <mergeCell ref="L259:M259"/>
    <mergeCell ref="N259:Q259"/>
    <mergeCell ref="F260:I260"/>
    <mergeCell ref="L260:M260"/>
    <mergeCell ref="N260:Q260"/>
    <mergeCell ref="F262:I262"/>
    <mergeCell ref="L262:M262"/>
    <mergeCell ref="N262:Q262"/>
    <mergeCell ref="N261:Q261"/>
    <mergeCell ref="F256:I256"/>
    <mergeCell ref="L256:M256"/>
    <mergeCell ref="N256:Q256"/>
    <mergeCell ref="F257:I257"/>
    <mergeCell ref="L257:M257"/>
    <mergeCell ref="N257:Q257"/>
    <mergeCell ref="F258:I258"/>
    <mergeCell ref="L258:M258"/>
    <mergeCell ref="N258:Q258"/>
    <mergeCell ref="F252:I252"/>
    <mergeCell ref="L252:M252"/>
    <mergeCell ref="N252:Q252"/>
    <mergeCell ref="F254:I254"/>
    <mergeCell ref="L254:M254"/>
    <mergeCell ref="N254:Q254"/>
    <mergeCell ref="F255:I255"/>
    <mergeCell ref="L255:M255"/>
    <mergeCell ref="N255:Q255"/>
    <mergeCell ref="F249:I249"/>
    <mergeCell ref="L249:M249"/>
    <mergeCell ref="N249:Q249"/>
    <mergeCell ref="F250:I250"/>
    <mergeCell ref="L250:M250"/>
    <mergeCell ref="N250:Q250"/>
    <mergeCell ref="F251:I251"/>
    <mergeCell ref="L251:M251"/>
    <mergeCell ref="N251:Q251"/>
    <mergeCell ref="F246:I246"/>
    <mergeCell ref="L246:M246"/>
    <mergeCell ref="N246:Q246"/>
    <mergeCell ref="F247:I247"/>
    <mergeCell ref="L247:M247"/>
    <mergeCell ref="N247:Q247"/>
    <mergeCell ref="F248:I248"/>
    <mergeCell ref="L248:M248"/>
    <mergeCell ref="N248:Q248"/>
    <mergeCell ref="F243:I243"/>
    <mergeCell ref="L243:M243"/>
    <mergeCell ref="N243:Q243"/>
    <mergeCell ref="F244:I244"/>
    <mergeCell ref="L244:M244"/>
    <mergeCell ref="N244:Q244"/>
    <mergeCell ref="F245:I245"/>
    <mergeCell ref="L245:M245"/>
    <mergeCell ref="N245:Q245"/>
    <mergeCell ref="F239:I239"/>
    <mergeCell ref="L239:M239"/>
    <mergeCell ref="N239:Q239"/>
    <mergeCell ref="F240:I240"/>
    <mergeCell ref="L240:M240"/>
    <mergeCell ref="N240:Q240"/>
    <mergeCell ref="F242:I242"/>
    <mergeCell ref="L242:M242"/>
    <mergeCell ref="N242:Q242"/>
    <mergeCell ref="F236:I236"/>
    <mergeCell ref="L236:M236"/>
    <mergeCell ref="N236:Q236"/>
    <mergeCell ref="F237:I237"/>
    <mergeCell ref="L237:M237"/>
    <mergeCell ref="N237:Q237"/>
    <mergeCell ref="F238:I238"/>
    <mergeCell ref="L238:M238"/>
    <mergeCell ref="N238:Q238"/>
    <mergeCell ref="F232:I232"/>
    <mergeCell ref="L232:M232"/>
    <mergeCell ref="N232:Q232"/>
    <mergeCell ref="F233:I233"/>
    <mergeCell ref="L233:M233"/>
    <mergeCell ref="N233:Q233"/>
    <mergeCell ref="F235:I235"/>
    <mergeCell ref="L235:M235"/>
    <mergeCell ref="N235:Q235"/>
    <mergeCell ref="F227:I227"/>
    <mergeCell ref="L227:M227"/>
    <mergeCell ref="N227:Q227"/>
    <mergeCell ref="F228:I228"/>
    <mergeCell ref="L228:M228"/>
    <mergeCell ref="N228:Q228"/>
    <mergeCell ref="F230:I230"/>
    <mergeCell ref="L230:M230"/>
    <mergeCell ref="N230:Q230"/>
    <mergeCell ref="N229:Q229"/>
    <mergeCell ref="F222:I222"/>
    <mergeCell ref="L222:M222"/>
    <mergeCell ref="N222:Q222"/>
    <mergeCell ref="F224:I224"/>
    <mergeCell ref="L224:M224"/>
    <mergeCell ref="N224:Q224"/>
    <mergeCell ref="F226:I226"/>
    <mergeCell ref="L226:M226"/>
    <mergeCell ref="N226:Q226"/>
    <mergeCell ref="F218:I218"/>
    <mergeCell ref="L218:M218"/>
    <mergeCell ref="N218:Q218"/>
    <mergeCell ref="F219:I219"/>
    <mergeCell ref="L219:M219"/>
    <mergeCell ref="N219:Q219"/>
    <mergeCell ref="F220:I220"/>
    <mergeCell ref="L220:M220"/>
    <mergeCell ref="N220:Q220"/>
    <mergeCell ref="F213:I213"/>
    <mergeCell ref="L213:M213"/>
    <mergeCell ref="N213:Q213"/>
    <mergeCell ref="F216:I216"/>
    <mergeCell ref="L216:M216"/>
    <mergeCell ref="N216:Q216"/>
    <mergeCell ref="F217:I217"/>
    <mergeCell ref="L217:M217"/>
    <mergeCell ref="N217:Q217"/>
    <mergeCell ref="F209:I209"/>
    <mergeCell ref="L209:M209"/>
    <mergeCell ref="N209:Q209"/>
    <mergeCell ref="F210:I210"/>
    <mergeCell ref="L210:M210"/>
    <mergeCell ref="N210:Q210"/>
    <mergeCell ref="F211:I211"/>
    <mergeCell ref="L211:M211"/>
    <mergeCell ref="N211:Q211"/>
    <mergeCell ref="F205:I205"/>
    <mergeCell ref="L205:M205"/>
    <mergeCell ref="N205:Q205"/>
    <mergeCell ref="F207:I207"/>
    <mergeCell ref="L207:M207"/>
    <mergeCell ref="N207:Q207"/>
    <mergeCell ref="F208:I208"/>
    <mergeCell ref="L208:M208"/>
    <mergeCell ref="N208:Q208"/>
    <mergeCell ref="F202:I202"/>
    <mergeCell ref="L202:M202"/>
    <mergeCell ref="N202:Q202"/>
    <mergeCell ref="F203:I203"/>
    <mergeCell ref="L203:M203"/>
    <mergeCell ref="N203:Q203"/>
    <mergeCell ref="F204:I204"/>
    <mergeCell ref="L204:M204"/>
    <mergeCell ref="N204:Q204"/>
    <mergeCell ref="F199:I199"/>
    <mergeCell ref="L199:M199"/>
    <mergeCell ref="N199:Q199"/>
    <mergeCell ref="F200:I200"/>
    <mergeCell ref="L200:M200"/>
    <mergeCell ref="N200:Q200"/>
    <mergeCell ref="F201:I201"/>
    <mergeCell ref="L201:M201"/>
    <mergeCell ref="N201:Q201"/>
    <mergeCell ref="F196:I196"/>
    <mergeCell ref="L196:M196"/>
    <mergeCell ref="N196:Q196"/>
    <mergeCell ref="F197:I197"/>
    <mergeCell ref="L197:M197"/>
    <mergeCell ref="N197:Q197"/>
    <mergeCell ref="F198:I198"/>
    <mergeCell ref="L198:M198"/>
    <mergeCell ref="N198:Q198"/>
    <mergeCell ref="F192:I192"/>
    <mergeCell ref="L192:M192"/>
    <mergeCell ref="N192:Q192"/>
    <mergeCell ref="F194:I194"/>
    <mergeCell ref="L194:M194"/>
    <mergeCell ref="N194:Q194"/>
    <mergeCell ref="F195:I195"/>
    <mergeCell ref="L195:M195"/>
    <mergeCell ref="N195:Q195"/>
    <mergeCell ref="F189:I189"/>
    <mergeCell ref="L189:M189"/>
    <mergeCell ref="N189:Q189"/>
    <mergeCell ref="F190:I190"/>
    <mergeCell ref="L190:M190"/>
    <mergeCell ref="N190:Q190"/>
    <mergeCell ref="F191:I191"/>
    <mergeCell ref="L191:M191"/>
    <mergeCell ref="N191:Q191"/>
    <mergeCell ref="F186:I186"/>
    <mergeCell ref="L186:M186"/>
    <mergeCell ref="N186:Q186"/>
    <mergeCell ref="F187:I187"/>
    <mergeCell ref="L187:M187"/>
    <mergeCell ref="N187:Q187"/>
    <mergeCell ref="F188:I188"/>
    <mergeCell ref="L188:M188"/>
    <mergeCell ref="N188:Q188"/>
    <mergeCell ref="F182:I182"/>
    <mergeCell ref="L182:M182"/>
    <mergeCell ref="N182:Q182"/>
    <mergeCell ref="F184:I184"/>
    <mergeCell ref="L184:M184"/>
    <mergeCell ref="N184:Q184"/>
    <mergeCell ref="F185:I185"/>
    <mergeCell ref="L185:M185"/>
    <mergeCell ref="N185:Q185"/>
    <mergeCell ref="F179:I179"/>
    <mergeCell ref="L179:M179"/>
    <mergeCell ref="N179:Q179"/>
    <mergeCell ref="F180:I180"/>
    <mergeCell ref="L180:M180"/>
    <mergeCell ref="N180:Q180"/>
    <mergeCell ref="F181:I181"/>
    <mergeCell ref="L181:M181"/>
    <mergeCell ref="N181:Q181"/>
    <mergeCell ref="F175:I175"/>
    <mergeCell ref="L175:M175"/>
    <mergeCell ref="N175:Q175"/>
    <mergeCell ref="F177:I177"/>
    <mergeCell ref="L177:M177"/>
    <mergeCell ref="N177:Q177"/>
    <mergeCell ref="F178:I178"/>
    <mergeCell ref="L178:M178"/>
    <mergeCell ref="N178:Q178"/>
    <mergeCell ref="F172:I172"/>
    <mergeCell ref="L172:M172"/>
    <mergeCell ref="N172:Q172"/>
    <mergeCell ref="F173:I173"/>
    <mergeCell ref="L173:M173"/>
    <mergeCell ref="N173:Q173"/>
    <mergeCell ref="F174:I174"/>
    <mergeCell ref="L174:M174"/>
    <mergeCell ref="N174:Q174"/>
    <mergeCell ref="F169:I169"/>
    <mergeCell ref="L169:M169"/>
    <mergeCell ref="N169:Q169"/>
    <mergeCell ref="F170:I170"/>
    <mergeCell ref="L170:M170"/>
    <mergeCell ref="N170:Q170"/>
    <mergeCell ref="F171:I171"/>
    <mergeCell ref="L171:M171"/>
    <mergeCell ref="N171:Q171"/>
    <mergeCell ref="F166:I166"/>
    <mergeCell ref="L166:M166"/>
    <mergeCell ref="N166:Q166"/>
    <mergeCell ref="F167:I167"/>
    <mergeCell ref="L167:M167"/>
    <mergeCell ref="N167:Q167"/>
    <mergeCell ref="F168:I168"/>
    <mergeCell ref="L168:M168"/>
    <mergeCell ref="N168:Q168"/>
    <mergeCell ref="F163:I163"/>
    <mergeCell ref="L163:M163"/>
    <mergeCell ref="N163:Q163"/>
    <mergeCell ref="F164:I164"/>
    <mergeCell ref="L164:M164"/>
    <mergeCell ref="N164:Q164"/>
    <mergeCell ref="F165:I165"/>
    <mergeCell ref="L165:M165"/>
    <mergeCell ref="N165:Q165"/>
    <mergeCell ref="F160:I160"/>
    <mergeCell ref="L160:M160"/>
    <mergeCell ref="N160:Q160"/>
    <mergeCell ref="F161:I161"/>
    <mergeCell ref="L161:M161"/>
    <mergeCell ref="N161:Q161"/>
    <mergeCell ref="F162:I162"/>
    <mergeCell ref="L162:M162"/>
    <mergeCell ref="N162:Q162"/>
    <mergeCell ref="F156:I156"/>
    <mergeCell ref="L156:M156"/>
    <mergeCell ref="N156:Q156"/>
    <mergeCell ref="F158:I158"/>
    <mergeCell ref="L158:M158"/>
    <mergeCell ref="N158:Q158"/>
    <mergeCell ref="F159:I159"/>
    <mergeCell ref="L159:M159"/>
    <mergeCell ref="N159:Q159"/>
    <mergeCell ref="F153:I153"/>
    <mergeCell ref="L153:M153"/>
    <mergeCell ref="N153:Q153"/>
    <mergeCell ref="F154:I154"/>
    <mergeCell ref="L154:M154"/>
    <mergeCell ref="N154:Q154"/>
    <mergeCell ref="F155:I155"/>
    <mergeCell ref="L155:M155"/>
    <mergeCell ref="N155:Q155"/>
    <mergeCell ref="F149:I149"/>
    <mergeCell ref="L149:M149"/>
    <mergeCell ref="N149:Q149"/>
    <mergeCell ref="F150:I150"/>
    <mergeCell ref="L150:M150"/>
    <mergeCell ref="N150:Q150"/>
    <mergeCell ref="F151:I151"/>
    <mergeCell ref="L151:M151"/>
    <mergeCell ref="N151:Q151"/>
    <mergeCell ref="F146:I146"/>
    <mergeCell ref="L146:M146"/>
    <mergeCell ref="N146:Q146"/>
    <mergeCell ref="F147:I147"/>
    <mergeCell ref="L147:M147"/>
    <mergeCell ref="N147:Q147"/>
    <mergeCell ref="F148:I148"/>
    <mergeCell ref="L148:M148"/>
    <mergeCell ref="N148:Q148"/>
    <mergeCell ref="F143:I143"/>
    <mergeCell ref="L143:M143"/>
    <mergeCell ref="N143:Q143"/>
    <mergeCell ref="F144:I144"/>
    <mergeCell ref="L144:M144"/>
    <mergeCell ref="N144:Q144"/>
    <mergeCell ref="F145:I145"/>
    <mergeCell ref="L145:M145"/>
    <mergeCell ref="N145:Q145"/>
    <mergeCell ref="L123:Q123"/>
    <mergeCell ref="C129:Q129"/>
    <mergeCell ref="F131:P131"/>
    <mergeCell ref="F132:P132"/>
    <mergeCell ref="M134:P134"/>
    <mergeCell ref="M136:Q136"/>
    <mergeCell ref="M137:Q137"/>
    <mergeCell ref="F139:I139"/>
    <mergeCell ref="L139:M139"/>
    <mergeCell ref="N139:Q139"/>
    <mergeCell ref="D117:H117"/>
    <mergeCell ref="N117:Q117"/>
    <mergeCell ref="D118:H118"/>
    <mergeCell ref="N118:Q118"/>
    <mergeCell ref="D119:H119"/>
    <mergeCell ref="N119:Q119"/>
    <mergeCell ref="D120:H120"/>
    <mergeCell ref="N120:Q120"/>
    <mergeCell ref="N121:Q121"/>
    <mergeCell ref="N107:Q107"/>
    <mergeCell ref="N108:Q108"/>
    <mergeCell ref="N109:Q109"/>
    <mergeCell ref="N110:Q110"/>
    <mergeCell ref="N111:Q111"/>
    <mergeCell ref="N112:Q112"/>
    <mergeCell ref="N113:Q113"/>
    <mergeCell ref="N115:Q115"/>
    <mergeCell ref="D116:H116"/>
    <mergeCell ref="N116:Q116"/>
    <mergeCell ref="N98:Q98"/>
    <mergeCell ref="N99:Q99"/>
    <mergeCell ref="N100:Q100"/>
    <mergeCell ref="N101:Q101"/>
    <mergeCell ref="N102:Q102"/>
    <mergeCell ref="N103:Q103"/>
    <mergeCell ref="N104:Q104"/>
    <mergeCell ref="N105:Q105"/>
    <mergeCell ref="N106:Q106"/>
    <mergeCell ref="N89:Q89"/>
    <mergeCell ref="N90:Q90"/>
    <mergeCell ref="N91:Q91"/>
    <mergeCell ref="N92:Q92"/>
    <mergeCell ref="N93:Q93"/>
    <mergeCell ref="N94:Q94"/>
    <mergeCell ref="N95:Q95"/>
    <mergeCell ref="N96:Q96"/>
    <mergeCell ref="N97:Q97"/>
    <mergeCell ref="C76:Q76"/>
    <mergeCell ref="F78:P78"/>
    <mergeCell ref="F79:P79"/>
    <mergeCell ref="M81:P81"/>
    <mergeCell ref="M83:Q83"/>
    <mergeCell ref="M84:Q84"/>
    <mergeCell ref="C86:G86"/>
    <mergeCell ref="N86:Q86"/>
    <mergeCell ref="N88:Q88"/>
    <mergeCell ref="H33:J33"/>
    <mergeCell ref="M33:P33"/>
    <mergeCell ref="H34:J34"/>
    <mergeCell ref="M34:P34"/>
    <mergeCell ref="H35:J35"/>
    <mergeCell ref="M35:P35"/>
    <mergeCell ref="H36:J36"/>
    <mergeCell ref="M36:P36"/>
    <mergeCell ref="L38:P38"/>
    <mergeCell ref="O17:P17"/>
    <mergeCell ref="O18:P18"/>
    <mergeCell ref="O20:P20"/>
    <mergeCell ref="O21:P21"/>
    <mergeCell ref="E24:L24"/>
    <mergeCell ref="M27:P27"/>
    <mergeCell ref="M28:P28"/>
    <mergeCell ref="M30:P30"/>
    <mergeCell ref="H32:J32"/>
    <mergeCell ref="M32:P32"/>
    <mergeCell ref="C2:Q2"/>
    <mergeCell ref="C4:Q4"/>
    <mergeCell ref="F6:P6"/>
    <mergeCell ref="F7:P7"/>
    <mergeCell ref="O9:P9"/>
    <mergeCell ref="O11:P11"/>
    <mergeCell ref="O12:P12"/>
    <mergeCell ref="O14:P14"/>
    <mergeCell ref="E15:L15"/>
    <mergeCell ref="O15:P15"/>
  </mergeCells>
  <dataValidations count="2" disablePrompts="1">
    <dataValidation type="list" allowBlank="1" showInputMessage="1" showErrorMessage="1" error="Povoleny jsou hodnoty K, M." sqref="D297:D302">
      <formula1>"K, M"</formula1>
    </dataValidation>
    <dataValidation type="list" allowBlank="1" showInputMessage="1" showErrorMessage="1" error="Povoleny jsou hodnoty základní, snížená, zákl. přenesená, sníž. přenesená, nulová." sqref="U297:U302">
      <formula1>"základní, snížená, zákl. přenesená, sníž. přenesená, nulová"</formula1>
    </dataValidation>
  </dataValidations>
  <hyperlinks>
    <hyperlink ref="F1:G1" location="C2" display="1) Krycí list rozpočtu"/>
    <hyperlink ref="H1:K1" location="C86" display="2) Rekapitulace rozpočtu"/>
    <hyperlink ref="L1" location="C139" display="3) Rozpočet"/>
    <hyperlink ref="S1:T1" location="'Rekapitulace stavby'!C2" display="Rekapitulace stavby"/>
  </hyperlinks>
  <printOptions/>
  <pageMargins left="0.5833333" right="0.5833333" top="0.5" bottom="0.4666667" header="0" footer="0"/>
  <pageSetup blackAndWhite="1" fitToHeight="100" fitToWidth="1" horizontalDpi="600" verticalDpi="600" orientation="portrait" paperSize="9" scale="95"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H4969"/>
  <sheetViews>
    <sheetView view="pageBreakPreview" zoomScaleSheetLayoutView="100" workbookViewId="0" topLeftCell="A1">
      <pane ySplit="6" topLeftCell="A7" activePane="bottomLeft" state="frozen"/>
      <selection pane="topLeft" activeCell="AH45" sqref="AH45"/>
      <selection pane="bottomLeft" activeCell="F7" sqref="F7"/>
    </sheetView>
  </sheetViews>
  <sheetFormatPr defaultColWidth="9.33203125" defaultRowHeight="13.5" outlineLevelRow="1"/>
  <cols>
    <col min="1" max="1" width="5" style="173" customWidth="1"/>
    <col min="2" max="2" width="15" style="251" customWidth="1"/>
    <col min="3" max="3" width="44.66015625" style="251" customWidth="1"/>
    <col min="4" max="4" width="5.5" style="173" customWidth="1"/>
    <col min="5" max="5" width="10.5" style="173" customWidth="1"/>
    <col min="6" max="6" width="11.5" style="173" customWidth="1"/>
    <col min="7" max="7" width="13.66015625" style="173" customWidth="1"/>
    <col min="8" max="18" width="9.33203125" style="173" hidden="1" customWidth="1"/>
    <col min="19" max="19" width="1.5" style="173" hidden="1" customWidth="1"/>
    <col min="20" max="20" width="9.33203125" style="173" customWidth="1"/>
    <col min="21" max="21" width="13.33203125" style="173" customWidth="1"/>
    <col min="22" max="28" width="9.33203125" style="173" customWidth="1"/>
    <col min="29" max="39" width="9.33203125" style="173" hidden="1" customWidth="1"/>
    <col min="40" max="52" width="9.33203125" style="173" customWidth="1"/>
    <col min="53" max="53" width="85.66015625" style="173" customWidth="1"/>
    <col min="54" max="256" width="9.33203125" style="173" customWidth="1"/>
    <col min="257" max="257" width="5" style="173" customWidth="1"/>
    <col min="258" max="258" width="16.83203125" style="173" customWidth="1"/>
    <col min="259" max="259" width="44.66015625" style="173" customWidth="1"/>
    <col min="260" max="260" width="5.5" style="173" customWidth="1"/>
    <col min="261" max="261" width="12.5" style="173" customWidth="1"/>
    <col min="262" max="262" width="11.5" style="173" customWidth="1"/>
    <col min="263" max="263" width="14.83203125" style="173" customWidth="1"/>
    <col min="264" max="275" width="9.33203125" style="173" hidden="1" customWidth="1"/>
    <col min="276" max="284" width="9.33203125" style="173" customWidth="1"/>
    <col min="285" max="295" width="9.33203125" style="173" hidden="1" customWidth="1"/>
    <col min="296" max="308" width="9.33203125" style="173" customWidth="1"/>
    <col min="309" max="309" width="85.66015625" style="173" customWidth="1"/>
    <col min="310" max="512" width="9.33203125" style="173" customWidth="1"/>
    <col min="513" max="513" width="5" style="173" customWidth="1"/>
    <col min="514" max="514" width="16.83203125" style="173" customWidth="1"/>
    <col min="515" max="515" width="44.66015625" style="173" customWidth="1"/>
    <col min="516" max="516" width="5.5" style="173" customWidth="1"/>
    <col min="517" max="517" width="12.5" style="173" customWidth="1"/>
    <col min="518" max="518" width="11.5" style="173" customWidth="1"/>
    <col min="519" max="519" width="14.83203125" style="173" customWidth="1"/>
    <col min="520" max="531" width="9.33203125" style="173" hidden="1" customWidth="1"/>
    <col min="532" max="540" width="9.33203125" style="173" customWidth="1"/>
    <col min="541" max="551" width="9.33203125" style="173" hidden="1" customWidth="1"/>
    <col min="552" max="564" width="9.33203125" style="173" customWidth="1"/>
    <col min="565" max="565" width="85.66015625" style="173" customWidth="1"/>
    <col min="566" max="768" width="9.33203125" style="173" customWidth="1"/>
    <col min="769" max="769" width="5" style="173" customWidth="1"/>
    <col min="770" max="770" width="16.83203125" style="173" customWidth="1"/>
    <col min="771" max="771" width="44.66015625" style="173" customWidth="1"/>
    <col min="772" max="772" width="5.5" style="173" customWidth="1"/>
    <col min="773" max="773" width="12.5" style="173" customWidth="1"/>
    <col min="774" max="774" width="11.5" style="173" customWidth="1"/>
    <col min="775" max="775" width="14.83203125" style="173" customWidth="1"/>
    <col min="776" max="787" width="9.33203125" style="173" hidden="1" customWidth="1"/>
    <col min="788" max="796" width="9.33203125" style="173" customWidth="1"/>
    <col min="797" max="807" width="9.33203125" style="173" hidden="1" customWidth="1"/>
    <col min="808" max="820" width="9.33203125" style="173" customWidth="1"/>
    <col min="821" max="821" width="85.66015625" style="173" customWidth="1"/>
    <col min="822" max="1024" width="9.33203125" style="173" customWidth="1"/>
    <col min="1025" max="1025" width="5" style="173" customWidth="1"/>
    <col min="1026" max="1026" width="16.83203125" style="173" customWidth="1"/>
    <col min="1027" max="1027" width="44.66015625" style="173" customWidth="1"/>
    <col min="1028" max="1028" width="5.5" style="173" customWidth="1"/>
    <col min="1029" max="1029" width="12.5" style="173" customWidth="1"/>
    <col min="1030" max="1030" width="11.5" style="173" customWidth="1"/>
    <col min="1031" max="1031" width="14.83203125" style="173" customWidth="1"/>
    <col min="1032" max="1043" width="9.33203125" style="173" hidden="1" customWidth="1"/>
    <col min="1044" max="1052" width="9.33203125" style="173" customWidth="1"/>
    <col min="1053" max="1063" width="9.33203125" style="173" hidden="1" customWidth="1"/>
    <col min="1064" max="1076" width="9.33203125" style="173" customWidth="1"/>
    <col min="1077" max="1077" width="85.66015625" style="173" customWidth="1"/>
    <col min="1078" max="1280" width="9.33203125" style="173" customWidth="1"/>
    <col min="1281" max="1281" width="5" style="173" customWidth="1"/>
    <col min="1282" max="1282" width="16.83203125" style="173" customWidth="1"/>
    <col min="1283" max="1283" width="44.66015625" style="173" customWidth="1"/>
    <col min="1284" max="1284" width="5.5" style="173" customWidth="1"/>
    <col min="1285" max="1285" width="12.5" style="173" customWidth="1"/>
    <col min="1286" max="1286" width="11.5" style="173" customWidth="1"/>
    <col min="1287" max="1287" width="14.83203125" style="173" customWidth="1"/>
    <col min="1288" max="1299" width="9.33203125" style="173" hidden="1" customWidth="1"/>
    <col min="1300" max="1308" width="9.33203125" style="173" customWidth="1"/>
    <col min="1309" max="1319" width="9.33203125" style="173" hidden="1" customWidth="1"/>
    <col min="1320" max="1332" width="9.33203125" style="173" customWidth="1"/>
    <col min="1333" max="1333" width="85.66015625" style="173" customWidth="1"/>
    <col min="1334" max="1536" width="9.33203125" style="173" customWidth="1"/>
    <col min="1537" max="1537" width="5" style="173" customWidth="1"/>
    <col min="1538" max="1538" width="16.83203125" style="173" customWidth="1"/>
    <col min="1539" max="1539" width="44.66015625" style="173" customWidth="1"/>
    <col min="1540" max="1540" width="5.5" style="173" customWidth="1"/>
    <col min="1541" max="1541" width="12.5" style="173" customWidth="1"/>
    <col min="1542" max="1542" width="11.5" style="173" customWidth="1"/>
    <col min="1543" max="1543" width="14.83203125" style="173" customWidth="1"/>
    <col min="1544" max="1555" width="9.33203125" style="173" hidden="1" customWidth="1"/>
    <col min="1556" max="1564" width="9.33203125" style="173" customWidth="1"/>
    <col min="1565" max="1575" width="9.33203125" style="173" hidden="1" customWidth="1"/>
    <col min="1576" max="1588" width="9.33203125" style="173" customWidth="1"/>
    <col min="1589" max="1589" width="85.66015625" style="173" customWidth="1"/>
    <col min="1590" max="1792" width="9.33203125" style="173" customWidth="1"/>
    <col min="1793" max="1793" width="5" style="173" customWidth="1"/>
    <col min="1794" max="1794" width="16.83203125" style="173" customWidth="1"/>
    <col min="1795" max="1795" width="44.66015625" style="173" customWidth="1"/>
    <col min="1796" max="1796" width="5.5" style="173" customWidth="1"/>
    <col min="1797" max="1797" width="12.5" style="173" customWidth="1"/>
    <col min="1798" max="1798" width="11.5" style="173" customWidth="1"/>
    <col min="1799" max="1799" width="14.83203125" style="173" customWidth="1"/>
    <col min="1800" max="1811" width="9.33203125" style="173" hidden="1" customWidth="1"/>
    <col min="1812" max="1820" width="9.33203125" style="173" customWidth="1"/>
    <col min="1821" max="1831" width="9.33203125" style="173" hidden="1" customWidth="1"/>
    <col min="1832" max="1844" width="9.33203125" style="173" customWidth="1"/>
    <col min="1845" max="1845" width="85.66015625" style="173" customWidth="1"/>
    <col min="1846" max="2048" width="9.33203125" style="173" customWidth="1"/>
    <col min="2049" max="2049" width="5" style="173" customWidth="1"/>
    <col min="2050" max="2050" width="16.83203125" style="173" customWidth="1"/>
    <col min="2051" max="2051" width="44.66015625" style="173" customWidth="1"/>
    <col min="2052" max="2052" width="5.5" style="173" customWidth="1"/>
    <col min="2053" max="2053" width="12.5" style="173" customWidth="1"/>
    <col min="2054" max="2054" width="11.5" style="173" customWidth="1"/>
    <col min="2055" max="2055" width="14.83203125" style="173" customWidth="1"/>
    <col min="2056" max="2067" width="9.33203125" style="173" hidden="1" customWidth="1"/>
    <col min="2068" max="2076" width="9.33203125" style="173" customWidth="1"/>
    <col min="2077" max="2087" width="9.33203125" style="173" hidden="1" customWidth="1"/>
    <col min="2088" max="2100" width="9.33203125" style="173" customWidth="1"/>
    <col min="2101" max="2101" width="85.66015625" style="173" customWidth="1"/>
    <col min="2102" max="2304" width="9.33203125" style="173" customWidth="1"/>
    <col min="2305" max="2305" width="5" style="173" customWidth="1"/>
    <col min="2306" max="2306" width="16.83203125" style="173" customWidth="1"/>
    <col min="2307" max="2307" width="44.66015625" style="173" customWidth="1"/>
    <col min="2308" max="2308" width="5.5" style="173" customWidth="1"/>
    <col min="2309" max="2309" width="12.5" style="173" customWidth="1"/>
    <col min="2310" max="2310" width="11.5" style="173" customWidth="1"/>
    <col min="2311" max="2311" width="14.83203125" style="173" customWidth="1"/>
    <col min="2312" max="2323" width="9.33203125" style="173" hidden="1" customWidth="1"/>
    <col min="2324" max="2332" width="9.33203125" style="173" customWidth="1"/>
    <col min="2333" max="2343" width="9.33203125" style="173" hidden="1" customWidth="1"/>
    <col min="2344" max="2356" width="9.33203125" style="173" customWidth="1"/>
    <col min="2357" max="2357" width="85.66015625" style="173" customWidth="1"/>
    <col min="2358" max="2560" width="9.33203125" style="173" customWidth="1"/>
    <col min="2561" max="2561" width="5" style="173" customWidth="1"/>
    <col min="2562" max="2562" width="16.83203125" style="173" customWidth="1"/>
    <col min="2563" max="2563" width="44.66015625" style="173" customWidth="1"/>
    <col min="2564" max="2564" width="5.5" style="173" customWidth="1"/>
    <col min="2565" max="2565" width="12.5" style="173" customWidth="1"/>
    <col min="2566" max="2566" width="11.5" style="173" customWidth="1"/>
    <col min="2567" max="2567" width="14.83203125" style="173" customWidth="1"/>
    <col min="2568" max="2579" width="9.33203125" style="173" hidden="1" customWidth="1"/>
    <col min="2580" max="2588" width="9.33203125" style="173" customWidth="1"/>
    <col min="2589" max="2599" width="9.33203125" style="173" hidden="1" customWidth="1"/>
    <col min="2600" max="2612" width="9.33203125" style="173" customWidth="1"/>
    <col min="2613" max="2613" width="85.66015625" style="173" customWidth="1"/>
    <col min="2614" max="2816" width="9.33203125" style="173" customWidth="1"/>
    <col min="2817" max="2817" width="5" style="173" customWidth="1"/>
    <col min="2818" max="2818" width="16.83203125" style="173" customWidth="1"/>
    <col min="2819" max="2819" width="44.66015625" style="173" customWidth="1"/>
    <col min="2820" max="2820" width="5.5" style="173" customWidth="1"/>
    <col min="2821" max="2821" width="12.5" style="173" customWidth="1"/>
    <col min="2822" max="2822" width="11.5" style="173" customWidth="1"/>
    <col min="2823" max="2823" width="14.83203125" style="173" customWidth="1"/>
    <col min="2824" max="2835" width="9.33203125" style="173" hidden="1" customWidth="1"/>
    <col min="2836" max="2844" width="9.33203125" style="173" customWidth="1"/>
    <col min="2845" max="2855" width="9.33203125" style="173" hidden="1" customWidth="1"/>
    <col min="2856" max="2868" width="9.33203125" style="173" customWidth="1"/>
    <col min="2869" max="2869" width="85.66015625" style="173" customWidth="1"/>
    <col min="2870" max="3072" width="9.33203125" style="173" customWidth="1"/>
    <col min="3073" max="3073" width="5" style="173" customWidth="1"/>
    <col min="3074" max="3074" width="16.83203125" style="173" customWidth="1"/>
    <col min="3075" max="3075" width="44.66015625" style="173" customWidth="1"/>
    <col min="3076" max="3076" width="5.5" style="173" customWidth="1"/>
    <col min="3077" max="3077" width="12.5" style="173" customWidth="1"/>
    <col min="3078" max="3078" width="11.5" style="173" customWidth="1"/>
    <col min="3079" max="3079" width="14.83203125" style="173" customWidth="1"/>
    <col min="3080" max="3091" width="9.33203125" style="173" hidden="1" customWidth="1"/>
    <col min="3092" max="3100" width="9.33203125" style="173" customWidth="1"/>
    <col min="3101" max="3111" width="9.33203125" style="173" hidden="1" customWidth="1"/>
    <col min="3112" max="3124" width="9.33203125" style="173" customWidth="1"/>
    <col min="3125" max="3125" width="85.66015625" style="173" customWidth="1"/>
    <col min="3126" max="3328" width="9.33203125" style="173" customWidth="1"/>
    <col min="3329" max="3329" width="5" style="173" customWidth="1"/>
    <col min="3330" max="3330" width="16.83203125" style="173" customWidth="1"/>
    <col min="3331" max="3331" width="44.66015625" style="173" customWidth="1"/>
    <col min="3332" max="3332" width="5.5" style="173" customWidth="1"/>
    <col min="3333" max="3333" width="12.5" style="173" customWidth="1"/>
    <col min="3334" max="3334" width="11.5" style="173" customWidth="1"/>
    <col min="3335" max="3335" width="14.83203125" style="173" customWidth="1"/>
    <col min="3336" max="3347" width="9.33203125" style="173" hidden="1" customWidth="1"/>
    <col min="3348" max="3356" width="9.33203125" style="173" customWidth="1"/>
    <col min="3357" max="3367" width="9.33203125" style="173" hidden="1" customWidth="1"/>
    <col min="3368" max="3380" width="9.33203125" style="173" customWidth="1"/>
    <col min="3381" max="3381" width="85.66015625" style="173" customWidth="1"/>
    <col min="3382" max="3584" width="9.33203125" style="173" customWidth="1"/>
    <col min="3585" max="3585" width="5" style="173" customWidth="1"/>
    <col min="3586" max="3586" width="16.83203125" style="173" customWidth="1"/>
    <col min="3587" max="3587" width="44.66015625" style="173" customWidth="1"/>
    <col min="3588" max="3588" width="5.5" style="173" customWidth="1"/>
    <col min="3589" max="3589" width="12.5" style="173" customWidth="1"/>
    <col min="3590" max="3590" width="11.5" style="173" customWidth="1"/>
    <col min="3591" max="3591" width="14.83203125" style="173" customWidth="1"/>
    <col min="3592" max="3603" width="9.33203125" style="173" hidden="1" customWidth="1"/>
    <col min="3604" max="3612" width="9.33203125" style="173" customWidth="1"/>
    <col min="3613" max="3623" width="9.33203125" style="173" hidden="1" customWidth="1"/>
    <col min="3624" max="3636" width="9.33203125" style="173" customWidth="1"/>
    <col min="3637" max="3637" width="85.66015625" style="173" customWidth="1"/>
    <col min="3638" max="3840" width="9.33203125" style="173" customWidth="1"/>
    <col min="3841" max="3841" width="5" style="173" customWidth="1"/>
    <col min="3842" max="3842" width="16.83203125" style="173" customWidth="1"/>
    <col min="3843" max="3843" width="44.66015625" style="173" customWidth="1"/>
    <col min="3844" max="3844" width="5.5" style="173" customWidth="1"/>
    <col min="3845" max="3845" width="12.5" style="173" customWidth="1"/>
    <col min="3846" max="3846" width="11.5" style="173" customWidth="1"/>
    <col min="3847" max="3847" width="14.83203125" style="173" customWidth="1"/>
    <col min="3848" max="3859" width="9.33203125" style="173" hidden="1" customWidth="1"/>
    <col min="3860" max="3868" width="9.33203125" style="173" customWidth="1"/>
    <col min="3869" max="3879" width="9.33203125" style="173" hidden="1" customWidth="1"/>
    <col min="3880" max="3892" width="9.33203125" style="173" customWidth="1"/>
    <col min="3893" max="3893" width="85.66015625" style="173" customWidth="1"/>
    <col min="3894" max="4096" width="9.33203125" style="173" customWidth="1"/>
    <col min="4097" max="4097" width="5" style="173" customWidth="1"/>
    <col min="4098" max="4098" width="16.83203125" style="173" customWidth="1"/>
    <col min="4099" max="4099" width="44.66015625" style="173" customWidth="1"/>
    <col min="4100" max="4100" width="5.5" style="173" customWidth="1"/>
    <col min="4101" max="4101" width="12.5" style="173" customWidth="1"/>
    <col min="4102" max="4102" width="11.5" style="173" customWidth="1"/>
    <col min="4103" max="4103" width="14.83203125" style="173" customWidth="1"/>
    <col min="4104" max="4115" width="9.33203125" style="173" hidden="1" customWidth="1"/>
    <col min="4116" max="4124" width="9.33203125" style="173" customWidth="1"/>
    <col min="4125" max="4135" width="9.33203125" style="173" hidden="1" customWidth="1"/>
    <col min="4136" max="4148" width="9.33203125" style="173" customWidth="1"/>
    <col min="4149" max="4149" width="85.66015625" style="173" customWidth="1"/>
    <col min="4150" max="4352" width="9.33203125" style="173" customWidth="1"/>
    <col min="4353" max="4353" width="5" style="173" customWidth="1"/>
    <col min="4354" max="4354" width="16.83203125" style="173" customWidth="1"/>
    <col min="4355" max="4355" width="44.66015625" style="173" customWidth="1"/>
    <col min="4356" max="4356" width="5.5" style="173" customWidth="1"/>
    <col min="4357" max="4357" width="12.5" style="173" customWidth="1"/>
    <col min="4358" max="4358" width="11.5" style="173" customWidth="1"/>
    <col min="4359" max="4359" width="14.83203125" style="173" customWidth="1"/>
    <col min="4360" max="4371" width="9.33203125" style="173" hidden="1" customWidth="1"/>
    <col min="4372" max="4380" width="9.33203125" style="173" customWidth="1"/>
    <col min="4381" max="4391" width="9.33203125" style="173" hidden="1" customWidth="1"/>
    <col min="4392" max="4404" width="9.33203125" style="173" customWidth="1"/>
    <col min="4405" max="4405" width="85.66015625" style="173" customWidth="1"/>
    <col min="4406" max="4608" width="9.33203125" style="173" customWidth="1"/>
    <col min="4609" max="4609" width="5" style="173" customWidth="1"/>
    <col min="4610" max="4610" width="16.83203125" style="173" customWidth="1"/>
    <col min="4611" max="4611" width="44.66015625" style="173" customWidth="1"/>
    <col min="4612" max="4612" width="5.5" style="173" customWidth="1"/>
    <col min="4613" max="4613" width="12.5" style="173" customWidth="1"/>
    <col min="4614" max="4614" width="11.5" style="173" customWidth="1"/>
    <col min="4615" max="4615" width="14.83203125" style="173" customWidth="1"/>
    <col min="4616" max="4627" width="9.33203125" style="173" hidden="1" customWidth="1"/>
    <col min="4628" max="4636" width="9.33203125" style="173" customWidth="1"/>
    <col min="4637" max="4647" width="9.33203125" style="173" hidden="1" customWidth="1"/>
    <col min="4648" max="4660" width="9.33203125" style="173" customWidth="1"/>
    <col min="4661" max="4661" width="85.66015625" style="173" customWidth="1"/>
    <col min="4662" max="4864" width="9.33203125" style="173" customWidth="1"/>
    <col min="4865" max="4865" width="5" style="173" customWidth="1"/>
    <col min="4866" max="4866" width="16.83203125" style="173" customWidth="1"/>
    <col min="4867" max="4867" width="44.66015625" style="173" customWidth="1"/>
    <col min="4868" max="4868" width="5.5" style="173" customWidth="1"/>
    <col min="4869" max="4869" width="12.5" style="173" customWidth="1"/>
    <col min="4870" max="4870" width="11.5" style="173" customWidth="1"/>
    <col min="4871" max="4871" width="14.83203125" style="173" customWidth="1"/>
    <col min="4872" max="4883" width="9.33203125" style="173" hidden="1" customWidth="1"/>
    <col min="4884" max="4892" width="9.33203125" style="173" customWidth="1"/>
    <col min="4893" max="4903" width="9.33203125" style="173" hidden="1" customWidth="1"/>
    <col min="4904" max="4916" width="9.33203125" style="173" customWidth="1"/>
    <col min="4917" max="4917" width="85.66015625" style="173" customWidth="1"/>
    <col min="4918" max="5120" width="9.33203125" style="173" customWidth="1"/>
    <col min="5121" max="5121" width="5" style="173" customWidth="1"/>
    <col min="5122" max="5122" width="16.83203125" style="173" customWidth="1"/>
    <col min="5123" max="5123" width="44.66015625" style="173" customWidth="1"/>
    <col min="5124" max="5124" width="5.5" style="173" customWidth="1"/>
    <col min="5125" max="5125" width="12.5" style="173" customWidth="1"/>
    <col min="5126" max="5126" width="11.5" style="173" customWidth="1"/>
    <col min="5127" max="5127" width="14.83203125" style="173" customWidth="1"/>
    <col min="5128" max="5139" width="9.33203125" style="173" hidden="1" customWidth="1"/>
    <col min="5140" max="5148" width="9.33203125" style="173" customWidth="1"/>
    <col min="5149" max="5159" width="9.33203125" style="173" hidden="1" customWidth="1"/>
    <col min="5160" max="5172" width="9.33203125" style="173" customWidth="1"/>
    <col min="5173" max="5173" width="85.66015625" style="173" customWidth="1"/>
    <col min="5174" max="5376" width="9.33203125" style="173" customWidth="1"/>
    <col min="5377" max="5377" width="5" style="173" customWidth="1"/>
    <col min="5378" max="5378" width="16.83203125" style="173" customWidth="1"/>
    <col min="5379" max="5379" width="44.66015625" style="173" customWidth="1"/>
    <col min="5380" max="5380" width="5.5" style="173" customWidth="1"/>
    <col min="5381" max="5381" width="12.5" style="173" customWidth="1"/>
    <col min="5382" max="5382" width="11.5" style="173" customWidth="1"/>
    <col min="5383" max="5383" width="14.83203125" style="173" customWidth="1"/>
    <col min="5384" max="5395" width="9.33203125" style="173" hidden="1" customWidth="1"/>
    <col min="5396" max="5404" width="9.33203125" style="173" customWidth="1"/>
    <col min="5405" max="5415" width="9.33203125" style="173" hidden="1" customWidth="1"/>
    <col min="5416" max="5428" width="9.33203125" style="173" customWidth="1"/>
    <col min="5429" max="5429" width="85.66015625" style="173" customWidth="1"/>
    <col min="5430" max="5632" width="9.33203125" style="173" customWidth="1"/>
    <col min="5633" max="5633" width="5" style="173" customWidth="1"/>
    <col min="5634" max="5634" width="16.83203125" style="173" customWidth="1"/>
    <col min="5635" max="5635" width="44.66015625" style="173" customWidth="1"/>
    <col min="5636" max="5636" width="5.5" style="173" customWidth="1"/>
    <col min="5637" max="5637" width="12.5" style="173" customWidth="1"/>
    <col min="5638" max="5638" width="11.5" style="173" customWidth="1"/>
    <col min="5639" max="5639" width="14.83203125" style="173" customWidth="1"/>
    <col min="5640" max="5651" width="9.33203125" style="173" hidden="1" customWidth="1"/>
    <col min="5652" max="5660" width="9.33203125" style="173" customWidth="1"/>
    <col min="5661" max="5671" width="9.33203125" style="173" hidden="1" customWidth="1"/>
    <col min="5672" max="5684" width="9.33203125" style="173" customWidth="1"/>
    <col min="5685" max="5685" width="85.66015625" style="173" customWidth="1"/>
    <col min="5686" max="5888" width="9.33203125" style="173" customWidth="1"/>
    <col min="5889" max="5889" width="5" style="173" customWidth="1"/>
    <col min="5890" max="5890" width="16.83203125" style="173" customWidth="1"/>
    <col min="5891" max="5891" width="44.66015625" style="173" customWidth="1"/>
    <col min="5892" max="5892" width="5.5" style="173" customWidth="1"/>
    <col min="5893" max="5893" width="12.5" style="173" customWidth="1"/>
    <col min="5894" max="5894" width="11.5" style="173" customWidth="1"/>
    <col min="5895" max="5895" width="14.83203125" style="173" customWidth="1"/>
    <col min="5896" max="5907" width="9.33203125" style="173" hidden="1" customWidth="1"/>
    <col min="5908" max="5916" width="9.33203125" style="173" customWidth="1"/>
    <col min="5917" max="5927" width="9.33203125" style="173" hidden="1" customWidth="1"/>
    <col min="5928" max="5940" width="9.33203125" style="173" customWidth="1"/>
    <col min="5941" max="5941" width="85.66015625" style="173" customWidth="1"/>
    <col min="5942" max="6144" width="9.33203125" style="173" customWidth="1"/>
    <col min="6145" max="6145" width="5" style="173" customWidth="1"/>
    <col min="6146" max="6146" width="16.83203125" style="173" customWidth="1"/>
    <col min="6147" max="6147" width="44.66015625" style="173" customWidth="1"/>
    <col min="6148" max="6148" width="5.5" style="173" customWidth="1"/>
    <col min="6149" max="6149" width="12.5" style="173" customWidth="1"/>
    <col min="6150" max="6150" width="11.5" style="173" customWidth="1"/>
    <col min="6151" max="6151" width="14.83203125" style="173" customWidth="1"/>
    <col min="6152" max="6163" width="9.33203125" style="173" hidden="1" customWidth="1"/>
    <col min="6164" max="6172" width="9.33203125" style="173" customWidth="1"/>
    <col min="6173" max="6183" width="9.33203125" style="173" hidden="1" customWidth="1"/>
    <col min="6184" max="6196" width="9.33203125" style="173" customWidth="1"/>
    <col min="6197" max="6197" width="85.66015625" style="173" customWidth="1"/>
    <col min="6198" max="6400" width="9.33203125" style="173" customWidth="1"/>
    <col min="6401" max="6401" width="5" style="173" customWidth="1"/>
    <col min="6402" max="6402" width="16.83203125" style="173" customWidth="1"/>
    <col min="6403" max="6403" width="44.66015625" style="173" customWidth="1"/>
    <col min="6404" max="6404" width="5.5" style="173" customWidth="1"/>
    <col min="6405" max="6405" width="12.5" style="173" customWidth="1"/>
    <col min="6406" max="6406" width="11.5" style="173" customWidth="1"/>
    <col min="6407" max="6407" width="14.83203125" style="173" customWidth="1"/>
    <col min="6408" max="6419" width="9.33203125" style="173" hidden="1" customWidth="1"/>
    <col min="6420" max="6428" width="9.33203125" style="173" customWidth="1"/>
    <col min="6429" max="6439" width="9.33203125" style="173" hidden="1" customWidth="1"/>
    <col min="6440" max="6452" width="9.33203125" style="173" customWidth="1"/>
    <col min="6453" max="6453" width="85.66015625" style="173" customWidth="1"/>
    <col min="6454" max="6656" width="9.33203125" style="173" customWidth="1"/>
    <col min="6657" max="6657" width="5" style="173" customWidth="1"/>
    <col min="6658" max="6658" width="16.83203125" style="173" customWidth="1"/>
    <col min="6659" max="6659" width="44.66015625" style="173" customWidth="1"/>
    <col min="6660" max="6660" width="5.5" style="173" customWidth="1"/>
    <col min="6661" max="6661" width="12.5" style="173" customWidth="1"/>
    <col min="6662" max="6662" width="11.5" style="173" customWidth="1"/>
    <col min="6663" max="6663" width="14.83203125" style="173" customWidth="1"/>
    <col min="6664" max="6675" width="9.33203125" style="173" hidden="1" customWidth="1"/>
    <col min="6676" max="6684" width="9.33203125" style="173" customWidth="1"/>
    <col min="6685" max="6695" width="9.33203125" style="173" hidden="1" customWidth="1"/>
    <col min="6696" max="6708" width="9.33203125" style="173" customWidth="1"/>
    <col min="6709" max="6709" width="85.66015625" style="173" customWidth="1"/>
    <col min="6710" max="6912" width="9.33203125" style="173" customWidth="1"/>
    <col min="6913" max="6913" width="5" style="173" customWidth="1"/>
    <col min="6914" max="6914" width="16.83203125" style="173" customWidth="1"/>
    <col min="6915" max="6915" width="44.66015625" style="173" customWidth="1"/>
    <col min="6916" max="6916" width="5.5" style="173" customWidth="1"/>
    <col min="6917" max="6917" width="12.5" style="173" customWidth="1"/>
    <col min="6918" max="6918" width="11.5" style="173" customWidth="1"/>
    <col min="6919" max="6919" width="14.83203125" style="173" customWidth="1"/>
    <col min="6920" max="6931" width="9.33203125" style="173" hidden="1" customWidth="1"/>
    <col min="6932" max="6940" width="9.33203125" style="173" customWidth="1"/>
    <col min="6941" max="6951" width="9.33203125" style="173" hidden="1" customWidth="1"/>
    <col min="6952" max="6964" width="9.33203125" style="173" customWidth="1"/>
    <col min="6965" max="6965" width="85.66015625" style="173" customWidth="1"/>
    <col min="6966" max="7168" width="9.33203125" style="173" customWidth="1"/>
    <col min="7169" max="7169" width="5" style="173" customWidth="1"/>
    <col min="7170" max="7170" width="16.83203125" style="173" customWidth="1"/>
    <col min="7171" max="7171" width="44.66015625" style="173" customWidth="1"/>
    <col min="7172" max="7172" width="5.5" style="173" customWidth="1"/>
    <col min="7173" max="7173" width="12.5" style="173" customWidth="1"/>
    <col min="7174" max="7174" width="11.5" style="173" customWidth="1"/>
    <col min="7175" max="7175" width="14.83203125" style="173" customWidth="1"/>
    <col min="7176" max="7187" width="9.33203125" style="173" hidden="1" customWidth="1"/>
    <col min="7188" max="7196" width="9.33203125" style="173" customWidth="1"/>
    <col min="7197" max="7207" width="9.33203125" style="173" hidden="1" customWidth="1"/>
    <col min="7208" max="7220" width="9.33203125" style="173" customWidth="1"/>
    <col min="7221" max="7221" width="85.66015625" style="173" customWidth="1"/>
    <col min="7222" max="7424" width="9.33203125" style="173" customWidth="1"/>
    <col min="7425" max="7425" width="5" style="173" customWidth="1"/>
    <col min="7426" max="7426" width="16.83203125" style="173" customWidth="1"/>
    <col min="7427" max="7427" width="44.66015625" style="173" customWidth="1"/>
    <col min="7428" max="7428" width="5.5" style="173" customWidth="1"/>
    <col min="7429" max="7429" width="12.5" style="173" customWidth="1"/>
    <col min="7430" max="7430" width="11.5" style="173" customWidth="1"/>
    <col min="7431" max="7431" width="14.83203125" style="173" customWidth="1"/>
    <col min="7432" max="7443" width="9.33203125" style="173" hidden="1" customWidth="1"/>
    <col min="7444" max="7452" width="9.33203125" style="173" customWidth="1"/>
    <col min="7453" max="7463" width="9.33203125" style="173" hidden="1" customWidth="1"/>
    <col min="7464" max="7476" width="9.33203125" style="173" customWidth="1"/>
    <col min="7477" max="7477" width="85.66015625" style="173" customWidth="1"/>
    <col min="7478" max="7680" width="9.33203125" style="173" customWidth="1"/>
    <col min="7681" max="7681" width="5" style="173" customWidth="1"/>
    <col min="7682" max="7682" width="16.83203125" style="173" customWidth="1"/>
    <col min="7683" max="7683" width="44.66015625" style="173" customWidth="1"/>
    <col min="7684" max="7684" width="5.5" style="173" customWidth="1"/>
    <col min="7685" max="7685" width="12.5" style="173" customWidth="1"/>
    <col min="7686" max="7686" width="11.5" style="173" customWidth="1"/>
    <col min="7687" max="7687" width="14.83203125" style="173" customWidth="1"/>
    <col min="7688" max="7699" width="9.33203125" style="173" hidden="1" customWidth="1"/>
    <col min="7700" max="7708" width="9.33203125" style="173" customWidth="1"/>
    <col min="7709" max="7719" width="9.33203125" style="173" hidden="1" customWidth="1"/>
    <col min="7720" max="7732" width="9.33203125" style="173" customWidth="1"/>
    <col min="7733" max="7733" width="85.66015625" style="173" customWidth="1"/>
    <col min="7734" max="7936" width="9.33203125" style="173" customWidth="1"/>
    <col min="7937" max="7937" width="5" style="173" customWidth="1"/>
    <col min="7938" max="7938" width="16.83203125" style="173" customWidth="1"/>
    <col min="7939" max="7939" width="44.66015625" style="173" customWidth="1"/>
    <col min="7940" max="7940" width="5.5" style="173" customWidth="1"/>
    <col min="7941" max="7941" width="12.5" style="173" customWidth="1"/>
    <col min="7942" max="7942" width="11.5" style="173" customWidth="1"/>
    <col min="7943" max="7943" width="14.83203125" style="173" customWidth="1"/>
    <col min="7944" max="7955" width="9.33203125" style="173" hidden="1" customWidth="1"/>
    <col min="7956" max="7964" width="9.33203125" style="173" customWidth="1"/>
    <col min="7965" max="7975" width="9.33203125" style="173" hidden="1" customWidth="1"/>
    <col min="7976" max="7988" width="9.33203125" style="173" customWidth="1"/>
    <col min="7989" max="7989" width="85.66015625" style="173" customWidth="1"/>
    <col min="7990" max="8192" width="9.33203125" style="173" customWidth="1"/>
    <col min="8193" max="8193" width="5" style="173" customWidth="1"/>
    <col min="8194" max="8194" width="16.83203125" style="173" customWidth="1"/>
    <col min="8195" max="8195" width="44.66015625" style="173" customWidth="1"/>
    <col min="8196" max="8196" width="5.5" style="173" customWidth="1"/>
    <col min="8197" max="8197" width="12.5" style="173" customWidth="1"/>
    <col min="8198" max="8198" width="11.5" style="173" customWidth="1"/>
    <col min="8199" max="8199" width="14.83203125" style="173" customWidth="1"/>
    <col min="8200" max="8211" width="9.33203125" style="173" hidden="1" customWidth="1"/>
    <col min="8212" max="8220" width="9.33203125" style="173" customWidth="1"/>
    <col min="8221" max="8231" width="9.33203125" style="173" hidden="1" customWidth="1"/>
    <col min="8232" max="8244" width="9.33203125" style="173" customWidth="1"/>
    <col min="8245" max="8245" width="85.66015625" style="173" customWidth="1"/>
    <col min="8246" max="8448" width="9.33203125" style="173" customWidth="1"/>
    <col min="8449" max="8449" width="5" style="173" customWidth="1"/>
    <col min="8450" max="8450" width="16.83203125" style="173" customWidth="1"/>
    <col min="8451" max="8451" width="44.66015625" style="173" customWidth="1"/>
    <col min="8452" max="8452" width="5.5" style="173" customWidth="1"/>
    <col min="8453" max="8453" width="12.5" style="173" customWidth="1"/>
    <col min="8454" max="8454" width="11.5" style="173" customWidth="1"/>
    <col min="8455" max="8455" width="14.83203125" style="173" customWidth="1"/>
    <col min="8456" max="8467" width="9.33203125" style="173" hidden="1" customWidth="1"/>
    <col min="8468" max="8476" width="9.33203125" style="173" customWidth="1"/>
    <col min="8477" max="8487" width="9.33203125" style="173" hidden="1" customWidth="1"/>
    <col min="8488" max="8500" width="9.33203125" style="173" customWidth="1"/>
    <col min="8501" max="8501" width="85.66015625" style="173" customWidth="1"/>
    <col min="8502" max="8704" width="9.33203125" style="173" customWidth="1"/>
    <col min="8705" max="8705" width="5" style="173" customWidth="1"/>
    <col min="8706" max="8706" width="16.83203125" style="173" customWidth="1"/>
    <col min="8707" max="8707" width="44.66015625" style="173" customWidth="1"/>
    <col min="8708" max="8708" width="5.5" style="173" customWidth="1"/>
    <col min="8709" max="8709" width="12.5" style="173" customWidth="1"/>
    <col min="8710" max="8710" width="11.5" style="173" customWidth="1"/>
    <col min="8711" max="8711" width="14.83203125" style="173" customWidth="1"/>
    <col min="8712" max="8723" width="9.33203125" style="173" hidden="1" customWidth="1"/>
    <col min="8724" max="8732" width="9.33203125" style="173" customWidth="1"/>
    <col min="8733" max="8743" width="9.33203125" style="173" hidden="1" customWidth="1"/>
    <col min="8744" max="8756" width="9.33203125" style="173" customWidth="1"/>
    <col min="8757" max="8757" width="85.66015625" style="173" customWidth="1"/>
    <col min="8758" max="8960" width="9.33203125" style="173" customWidth="1"/>
    <col min="8961" max="8961" width="5" style="173" customWidth="1"/>
    <col min="8962" max="8962" width="16.83203125" style="173" customWidth="1"/>
    <col min="8963" max="8963" width="44.66015625" style="173" customWidth="1"/>
    <col min="8964" max="8964" width="5.5" style="173" customWidth="1"/>
    <col min="8965" max="8965" width="12.5" style="173" customWidth="1"/>
    <col min="8966" max="8966" width="11.5" style="173" customWidth="1"/>
    <col min="8967" max="8967" width="14.83203125" style="173" customWidth="1"/>
    <col min="8968" max="8979" width="9.33203125" style="173" hidden="1" customWidth="1"/>
    <col min="8980" max="8988" width="9.33203125" style="173" customWidth="1"/>
    <col min="8989" max="8999" width="9.33203125" style="173" hidden="1" customWidth="1"/>
    <col min="9000" max="9012" width="9.33203125" style="173" customWidth="1"/>
    <col min="9013" max="9013" width="85.66015625" style="173" customWidth="1"/>
    <col min="9014" max="9216" width="9.33203125" style="173" customWidth="1"/>
    <col min="9217" max="9217" width="5" style="173" customWidth="1"/>
    <col min="9218" max="9218" width="16.83203125" style="173" customWidth="1"/>
    <col min="9219" max="9219" width="44.66015625" style="173" customWidth="1"/>
    <col min="9220" max="9220" width="5.5" style="173" customWidth="1"/>
    <col min="9221" max="9221" width="12.5" style="173" customWidth="1"/>
    <col min="9222" max="9222" width="11.5" style="173" customWidth="1"/>
    <col min="9223" max="9223" width="14.83203125" style="173" customWidth="1"/>
    <col min="9224" max="9235" width="9.33203125" style="173" hidden="1" customWidth="1"/>
    <col min="9236" max="9244" width="9.33203125" style="173" customWidth="1"/>
    <col min="9245" max="9255" width="9.33203125" style="173" hidden="1" customWidth="1"/>
    <col min="9256" max="9268" width="9.33203125" style="173" customWidth="1"/>
    <col min="9269" max="9269" width="85.66015625" style="173" customWidth="1"/>
    <col min="9270" max="9472" width="9.33203125" style="173" customWidth="1"/>
    <col min="9473" max="9473" width="5" style="173" customWidth="1"/>
    <col min="9474" max="9474" width="16.83203125" style="173" customWidth="1"/>
    <col min="9475" max="9475" width="44.66015625" style="173" customWidth="1"/>
    <col min="9476" max="9476" width="5.5" style="173" customWidth="1"/>
    <col min="9477" max="9477" width="12.5" style="173" customWidth="1"/>
    <col min="9478" max="9478" width="11.5" style="173" customWidth="1"/>
    <col min="9479" max="9479" width="14.83203125" style="173" customWidth="1"/>
    <col min="9480" max="9491" width="9.33203125" style="173" hidden="1" customWidth="1"/>
    <col min="9492" max="9500" width="9.33203125" style="173" customWidth="1"/>
    <col min="9501" max="9511" width="9.33203125" style="173" hidden="1" customWidth="1"/>
    <col min="9512" max="9524" width="9.33203125" style="173" customWidth="1"/>
    <col min="9525" max="9525" width="85.66015625" style="173" customWidth="1"/>
    <col min="9526" max="9728" width="9.33203125" style="173" customWidth="1"/>
    <col min="9729" max="9729" width="5" style="173" customWidth="1"/>
    <col min="9730" max="9730" width="16.83203125" style="173" customWidth="1"/>
    <col min="9731" max="9731" width="44.66015625" style="173" customWidth="1"/>
    <col min="9732" max="9732" width="5.5" style="173" customWidth="1"/>
    <col min="9733" max="9733" width="12.5" style="173" customWidth="1"/>
    <col min="9734" max="9734" width="11.5" style="173" customWidth="1"/>
    <col min="9735" max="9735" width="14.83203125" style="173" customWidth="1"/>
    <col min="9736" max="9747" width="9.33203125" style="173" hidden="1" customWidth="1"/>
    <col min="9748" max="9756" width="9.33203125" style="173" customWidth="1"/>
    <col min="9757" max="9767" width="9.33203125" style="173" hidden="1" customWidth="1"/>
    <col min="9768" max="9780" width="9.33203125" style="173" customWidth="1"/>
    <col min="9781" max="9781" width="85.66015625" style="173" customWidth="1"/>
    <col min="9782" max="9984" width="9.33203125" style="173" customWidth="1"/>
    <col min="9985" max="9985" width="5" style="173" customWidth="1"/>
    <col min="9986" max="9986" width="16.83203125" style="173" customWidth="1"/>
    <col min="9987" max="9987" width="44.66015625" style="173" customWidth="1"/>
    <col min="9988" max="9988" width="5.5" style="173" customWidth="1"/>
    <col min="9989" max="9989" width="12.5" style="173" customWidth="1"/>
    <col min="9990" max="9990" width="11.5" style="173" customWidth="1"/>
    <col min="9991" max="9991" width="14.83203125" style="173" customWidth="1"/>
    <col min="9992" max="10003" width="9.33203125" style="173" hidden="1" customWidth="1"/>
    <col min="10004" max="10012" width="9.33203125" style="173" customWidth="1"/>
    <col min="10013" max="10023" width="9.33203125" style="173" hidden="1" customWidth="1"/>
    <col min="10024" max="10036" width="9.33203125" style="173" customWidth="1"/>
    <col min="10037" max="10037" width="85.66015625" style="173" customWidth="1"/>
    <col min="10038" max="10240" width="9.33203125" style="173" customWidth="1"/>
    <col min="10241" max="10241" width="5" style="173" customWidth="1"/>
    <col min="10242" max="10242" width="16.83203125" style="173" customWidth="1"/>
    <col min="10243" max="10243" width="44.66015625" style="173" customWidth="1"/>
    <col min="10244" max="10244" width="5.5" style="173" customWidth="1"/>
    <col min="10245" max="10245" width="12.5" style="173" customWidth="1"/>
    <col min="10246" max="10246" width="11.5" style="173" customWidth="1"/>
    <col min="10247" max="10247" width="14.83203125" style="173" customWidth="1"/>
    <col min="10248" max="10259" width="9.33203125" style="173" hidden="1" customWidth="1"/>
    <col min="10260" max="10268" width="9.33203125" style="173" customWidth="1"/>
    <col min="10269" max="10279" width="9.33203125" style="173" hidden="1" customWidth="1"/>
    <col min="10280" max="10292" width="9.33203125" style="173" customWidth="1"/>
    <col min="10293" max="10293" width="85.66015625" style="173" customWidth="1"/>
    <col min="10294" max="10496" width="9.33203125" style="173" customWidth="1"/>
    <col min="10497" max="10497" width="5" style="173" customWidth="1"/>
    <col min="10498" max="10498" width="16.83203125" style="173" customWidth="1"/>
    <col min="10499" max="10499" width="44.66015625" style="173" customWidth="1"/>
    <col min="10500" max="10500" width="5.5" style="173" customWidth="1"/>
    <col min="10501" max="10501" width="12.5" style="173" customWidth="1"/>
    <col min="10502" max="10502" width="11.5" style="173" customWidth="1"/>
    <col min="10503" max="10503" width="14.83203125" style="173" customWidth="1"/>
    <col min="10504" max="10515" width="9.33203125" style="173" hidden="1" customWidth="1"/>
    <col min="10516" max="10524" width="9.33203125" style="173" customWidth="1"/>
    <col min="10525" max="10535" width="9.33203125" style="173" hidden="1" customWidth="1"/>
    <col min="10536" max="10548" width="9.33203125" style="173" customWidth="1"/>
    <col min="10549" max="10549" width="85.66015625" style="173" customWidth="1"/>
    <col min="10550" max="10752" width="9.33203125" style="173" customWidth="1"/>
    <col min="10753" max="10753" width="5" style="173" customWidth="1"/>
    <col min="10754" max="10754" width="16.83203125" style="173" customWidth="1"/>
    <col min="10755" max="10755" width="44.66015625" style="173" customWidth="1"/>
    <col min="10756" max="10756" width="5.5" style="173" customWidth="1"/>
    <col min="10757" max="10757" width="12.5" style="173" customWidth="1"/>
    <col min="10758" max="10758" width="11.5" style="173" customWidth="1"/>
    <col min="10759" max="10759" width="14.83203125" style="173" customWidth="1"/>
    <col min="10760" max="10771" width="9.33203125" style="173" hidden="1" customWidth="1"/>
    <col min="10772" max="10780" width="9.33203125" style="173" customWidth="1"/>
    <col min="10781" max="10791" width="9.33203125" style="173" hidden="1" customWidth="1"/>
    <col min="10792" max="10804" width="9.33203125" style="173" customWidth="1"/>
    <col min="10805" max="10805" width="85.66015625" style="173" customWidth="1"/>
    <col min="10806" max="11008" width="9.33203125" style="173" customWidth="1"/>
    <col min="11009" max="11009" width="5" style="173" customWidth="1"/>
    <col min="11010" max="11010" width="16.83203125" style="173" customWidth="1"/>
    <col min="11011" max="11011" width="44.66015625" style="173" customWidth="1"/>
    <col min="11012" max="11012" width="5.5" style="173" customWidth="1"/>
    <col min="11013" max="11013" width="12.5" style="173" customWidth="1"/>
    <col min="11014" max="11014" width="11.5" style="173" customWidth="1"/>
    <col min="11015" max="11015" width="14.83203125" style="173" customWidth="1"/>
    <col min="11016" max="11027" width="9.33203125" style="173" hidden="1" customWidth="1"/>
    <col min="11028" max="11036" width="9.33203125" style="173" customWidth="1"/>
    <col min="11037" max="11047" width="9.33203125" style="173" hidden="1" customWidth="1"/>
    <col min="11048" max="11060" width="9.33203125" style="173" customWidth="1"/>
    <col min="11061" max="11061" width="85.66015625" style="173" customWidth="1"/>
    <col min="11062" max="11264" width="9.33203125" style="173" customWidth="1"/>
    <col min="11265" max="11265" width="5" style="173" customWidth="1"/>
    <col min="11266" max="11266" width="16.83203125" style="173" customWidth="1"/>
    <col min="11267" max="11267" width="44.66015625" style="173" customWidth="1"/>
    <col min="11268" max="11268" width="5.5" style="173" customWidth="1"/>
    <col min="11269" max="11269" width="12.5" style="173" customWidth="1"/>
    <col min="11270" max="11270" width="11.5" style="173" customWidth="1"/>
    <col min="11271" max="11271" width="14.83203125" style="173" customWidth="1"/>
    <col min="11272" max="11283" width="9.33203125" style="173" hidden="1" customWidth="1"/>
    <col min="11284" max="11292" width="9.33203125" style="173" customWidth="1"/>
    <col min="11293" max="11303" width="9.33203125" style="173" hidden="1" customWidth="1"/>
    <col min="11304" max="11316" width="9.33203125" style="173" customWidth="1"/>
    <col min="11317" max="11317" width="85.66015625" style="173" customWidth="1"/>
    <col min="11318" max="11520" width="9.33203125" style="173" customWidth="1"/>
    <col min="11521" max="11521" width="5" style="173" customWidth="1"/>
    <col min="11522" max="11522" width="16.83203125" style="173" customWidth="1"/>
    <col min="11523" max="11523" width="44.66015625" style="173" customWidth="1"/>
    <col min="11524" max="11524" width="5.5" style="173" customWidth="1"/>
    <col min="11525" max="11525" width="12.5" style="173" customWidth="1"/>
    <col min="11526" max="11526" width="11.5" style="173" customWidth="1"/>
    <col min="11527" max="11527" width="14.83203125" style="173" customWidth="1"/>
    <col min="11528" max="11539" width="9.33203125" style="173" hidden="1" customWidth="1"/>
    <col min="11540" max="11548" width="9.33203125" style="173" customWidth="1"/>
    <col min="11549" max="11559" width="9.33203125" style="173" hidden="1" customWidth="1"/>
    <col min="11560" max="11572" width="9.33203125" style="173" customWidth="1"/>
    <col min="11573" max="11573" width="85.66015625" style="173" customWidth="1"/>
    <col min="11574" max="11776" width="9.33203125" style="173" customWidth="1"/>
    <col min="11777" max="11777" width="5" style="173" customWidth="1"/>
    <col min="11778" max="11778" width="16.83203125" style="173" customWidth="1"/>
    <col min="11779" max="11779" width="44.66015625" style="173" customWidth="1"/>
    <col min="11780" max="11780" width="5.5" style="173" customWidth="1"/>
    <col min="11781" max="11781" width="12.5" style="173" customWidth="1"/>
    <col min="11782" max="11782" width="11.5" style="173" customWidth="1"/>
    <col min="11783" max="11783" width="14.83203125" style="173" customWidth="1"/>
    <col min="11784" max="11795" width="9.33203125" style="173" hidden="1" customWidth="1"/>
    <col min="11796" max="11804" width="9.33203125" style="173" customWidth="1"/>
    <col min="11805" max="11815" width="9.33203125" style="173" hidden="1" customWidth="1"/>
    <col min="11816" max="11828" width="9.33203125" style="173" customWidth="1"/>
    <col min="11829" max="11829" width="85.66015625" style="173" customWidth="1"/>
    <col min="11830" max="12032" width="9.33203125" style="173" customWidth="1"/>
    <col min="12033" max="12033" width="5" style="173" customWidth="1"/>
    <col min="12034" max="12034" width="16.83203125" style="173" customWidth="1"/>
    <col min="12035" max="12035" width="44.66015625" style="173" customWidth="1"/>
    <col min="12036" max="12036" width="5.5" style="173" customWidth="1"/>
    <col min="12037" max="12037" width="12.5" style="173" customWidth="1"/>
    <col min="12038" max="12038" width="11.5" style="173" customWidth="1"/>
    <col min="12039" max="12039" width="14.83203125" style="173" customWidth="1"/>
    <col min="12040" max="12051" width="9.33203125" style="173" hidden="1" customWidth="1"/>
    <col min="12052" max="12060" width="9.33203125" style="173" customWidth="1"/>
    <col min="12061" max="12071" width="9.33203125" style="173" hidden="1" customWidth="1"/>
    <col min="12072" max="12084" width="9.33203125" style="173" customWidth="1"/>
    <col min="12085" max="12085" width="85.66015625" style="173" customWidth="1"/>
    <col min="12086" max="12288" width="9.33203125" style="173" customWidth="1"/>
    <col min="12289" max="12289" width="5" style="173" customWidth="1"/>
    <col min="12290" max="12290" width="16.83203125" style="173" customWidth="1"/>
    <col min="12291" max="12291" width="44.66015625" style="173" customWidth="1"/>
    <col min="12292" max="12292" width="5.5" style="173" customWidth="1"/>
    <col min="12293" max="12293" width="12.5" style="173" customWidth="1"/>
    <col min="12294" max="12294" width="11.5" style="173" customWidth="1"/>
    <col min="12295" max="12295" width="14.83203125" style="173" customWidth="1"/>
    <col min="12296" max="12307" width="9.33203125" style="173" hidden="1" customWidth="1"/>
    <col min="12308" max="12316" width="9.33203125" style="173" customWidth="1"/>
    <col min="12317" max="12327" width="9.33203125" style="173" hidden="1" customWidth="1"/>
    <col min="12328" max="12340" width="9.33203125" style="173" customWidth="1"/>
    <col min="12341" max="12341" width="85.66015625" style="173" customWidth="1"/>
    <col min="12342" max="12544" width="9.33203125" style="173" customWidth="1"/>
    <col min="12545" max="12545" width="5" style="173" customWidth="1"/>
    <col min="12546" max="12546" width="16.83203125" style="173" customWidth="1"/>
    <col min="12547" max="12547" width="44.66015625" style="173" customWidth="1"/>
    <col min="12548" max="12548" width="5.5" style="173" customWidth="1"/>
    <col min="12549" max="12549" width="12.5" style="173" customWidth="1"/>
    <col min="12550" max="12550" width="11.5" style="173" customWidth="1"/>
    <col min="12551" max="12551" width="14.83203125" style="173" customWidth="1"/>
    <col min="12552" max="12563" width="9.33203125" style="173" hidden="1" customWidth="1"/>
    <col min="12564" max="12572" width="9.33203125" style="173" customWidth="1"/>
    <col min="12573" max="12583" width="9.33203125" style="173" hidden="1" customWidth="1"/>
    <col min="12584" max="12596" width="9.33203125" style="173" customWidth="1"/>
    <col min="12597" max="12597" width="85.66015625" style="173" customWidth="1"/>
    <col min="12598" max="12800" width="9.33203125" style="173" customWidth="1"/>
    <col min="12801" max="12801" width="5" style="173" customWidth="1"/>
    <col min="12802" max="12802" width="16.83203125" style="173" customWidth="1"/>
    <col min="12803" max="12803" width="44.66015625" style="173" customWidth="1"/>
    <col min="12804" max="12804" width="5.5" style="173" customWidth="1"/>
    <col min="12805" max="12805" width="12.5" style="173" customWidth="1"/>
    <col min="12806" max="12806" width="11.5" style="173" customWidth="1"/>
    <col min="12807" max="12807" width="14.83203125" style="173" customWidth="1"/>
    <col min="12808" max="12819" width="9.33203125" style="173" hidden="1" customWidth="1"/>
    <col min="12820" max="12828" width="9.33203125" style="173" customWidth="1"/>
    <col min="12829" max="12839" width="9.33203125" style="173" hidden="1" customWidth="1"/>
    <col min="12840" max="12852" width="9.33203125" style="173" customWidth="1"/>
    <col min="12853" max="12853" width="85.66015625" style="173" customWidth="1"/>
    <col min="12854" max="13056" width="9.33203125" style="173" customWidth="1"/>
    <col min="13057" max="13057" width="5" style="173" customWidth="1"/>
    <col min="13058" max="13058" width="16.83203125" style="173" customWidth="1"/>
    <col min="13059" max="13059" width="44.66015625" style="173" customWidth="1"/>
    <col min="13060" max="13060" width="5.5" style="173" customWidth="1"/>
    <col min="13061" max="13061" width="12.5" style="173" customWidth="1"/>
    <col min="13062" max="13062" width="11.5" style="173" customWidth="1"/>
    <col min="13063" max="13063" width="14.83203125" style="173" customWidth="1"/>
    <col min="13064" max="13075" width="9.33203125" style="173" hidden="1" customWidth="1"/>
    <col min="13076" max="13084" width="9.33203125" style="173" customWidth="1"/>
    <col min="13085" max="13095" width="9.33203125" style="173" hidden="1" customWidth="1"/>
    <col min="13096" max="13108" width="9.33203125" style="173" customWidth="1"/>
    <col min="13109" max="13109" width="85.66015625" style="173" customWidth="1"/>
    <col min="13110" max="13312" width="9.33203125" style="173" customWidth="1"/>
    <col min="13313" max="13313" width="5" style="173" customWidth="1"/>
    <col min="13314" max="13314" width="16.83203125" style="173" customWidth="1"/>
    <col min="13315" max="13315" width="44.66015625" style="173" customWidth="1"/>
    <col min="13316" max="13316" width="5.5" style="173" customWidth="1"/>
    <col min="13317" max="13317" width="12.5" style="173" customWidth="1"/>
    <col min="13318" max="13318" width="11.5" style="173" customWidth="1"/>
    <col min="13319" max="13319" width="14.83203125" style="173" customWidth="1"/>
    <col min="13320" max="13331" width="9.33203125" style="173" hidden="1" customWidth="1"/>
    <col min="13332" max="13340" width="9.33203125" style="173" customWidth="1"/>
    <col min="13341" max="13351" width="9.33203125" style="173" hidden="1" customWidth="1"/>
    <col min="13352" max="13364" width="9.33203125" style="173" customWidth="1"/>
    <col min="13365" max="13365" width="85.66015625" style="173" customWidth="1"/>
    <col min="13366" max="13568" width="9.33203125" style="173" customWidth="1"/>
    <col min="13569" max="13569" width="5" style="173" customWidth="1"/>
    <col min="13570" max="13570" width="16.83203125" style="173" customWidth="1"/>
    <col min="13571" max="13571" width="44.66015625" style="173" customWidth="1"/>
    <col min="13572" max="13572" width="5.5" style="173" customWidth="1"/>
    <col min="13573" max="13573" width="12.5" style="173" customWidth="1"/>
    <col min="13574" max="13574" width="11.5" style="173" customWidth="1"/>
    <col min="13575" max="13575" width="14.83203125" style="173" customWidth="1"/>
    <col min="13576" max="13587" width="9.33203125" style="173" hidden="1" customWidth="1"/>
    <col min="13588" max="13596" width="9.33203125" style="173" customWidth="1"/>
    <col min="13597" max="13607" width="9.33203125" style="173" hidden="1" customWidth="1"/>
    <col min="13608" max="13620" width="9.33203125" style="173" customWidth="1"/>
    <col min="13621" max="13621" width="85.66015625" style="173" customWidth="1"/>
    <col min="13622" max="13824" width="9.33203125" style="173" customWidth="1"/>
    <col min="13825" max="13825" width="5" style="173" customWidth="1"/>
    <col min="13826" max="13826" width="16.83203125" style="173" customWidth="1"/>
    <col min="13827" max="13827" width="44.66015625" style="173" customWidth="1"/>
    <col min="13828" max="13828" width="5.5" style="173" customWidth="1"/>
    <col min="13829" max="13829" width="12.5" style="173" customWidth="1"/>
    <col min="13830" max="13830" width="11.5" style="173" customWidth="1"/>
    <col min="13831" max="13831" width="14.83203125" style="173" customWidth="1"/>
    <col min="13832" max="13843" width="9.33203125" style="173" hidden="1" customWidth="1"/>
    <col min="13844" max="13852" width="9.33203125" style="173" customWidth="1"/>
    <col min="13853" max="13863" width="9.33203125" style="173" hidden="1" customWidth="1"/>
    <col min="13864" max="13876" width="9.33203125" style="173" customWidth="1"/>
    <col min="13877" max="13877" width="85.66015625" style="173" customWidth="1"/>
    <col min="13878" max="14080" width="9.33203125" style="173" customWidth="1"/>
    <col min="14081" max="14081" width="5" style="173" customWidth="1"/>
    <col min="14082" max="14082" width="16.83203125" style="173" customWidth="1"/>
    <col min="14083" max="14083" width="44.66015625" style="173" customWidth="1"/>
    <col min="14084" max="14084" width="5.5" style="173" customWidth="1"/>
    <col min="14085" max="14085" width="12.5" style="173" customWidth="1"/>
    <col min="14086" max="14086" width="11.5" style="173" customWidth="1"/>
    <col min="14087" max="14087" width="14.83203125" style="173" customWidth="1"/>
    <col min="14088" max="14099" width="9.33203125" style="173" hidden="1" customWidth="1"/>
    <col min="14100" max="14108" width="9.33203125" style="173" customWidth="1"/>
    <col min="14109" max="14119" width="9.33203125" style="173" hidden="1" customWidth="1"/>
    <col min="14120" max="14132" width="9.33203125" style="173" customWidth="1"/>
    <col min="14133" max="14133" width="85.66015625" style="173" customWidth="1"/>
    <col min="14134" max="14336" width="9.33203125" style="173" customWidth="1"/>
    <col min="14337" max="14337" width="5" style="173" customWidth="1"/>
    <col min="14338" max="14338" width="16.83203125" style="173" customWidth="1"/>
    <col min="14339" max="14339" width="44.66015625" style="173" customWidth="1"/>
    <col min="14340" max="14340" width="5.5" style="173" customWidth="1"/>
    <col min="14341" max="14341" width="12.5" style="173" customWidth="1"/>
    <col min="14342" max="14342" width="11.5" style="173" customWidth="1"/>
    <col min="14343" max="14343" width="14.83203125" style="173" customWidth="1"/>
    <col min="14344" max="14355" width="9.33203125" style="173" hidden="1" customWidth="1"/>
    <col min="14356" max="14364" width="9.33203125" style="173" customWidth="1"/>
    <col min="14365" max="14375" width="9.33203125" style="173" hidden="1" customWidth="1"/>
    <col min="14376" max="14388" width="9.33203125" style="173" customWidth="1"/>
    <col min="14389" max="14389" width="85.66015625" style="173" customWidth="1"/>
    <col min="14390" max="14592" width="9.33203125" style="173" customWidth="1"/>
    <col min="14593" max="14593" width="5" style="173" customWidth="1"/>
    <col min="14594" max="14594" width="16.83203125" style="173" customWidth="1"/>
    <col min="14595" max="14595" width="44.66015625" style="173" customWidth="1"/>
    <col min="14596" max="14596" width="5.5" style="173" customWidth="1"/>
    <col min="14597" max="14597" width="12.5" style="173" customWidth="1"/>
    <col min="14598" max="14598" width="11.5" style="173" customWidth="1"/>
    <col min="14599" max="14599" width="14.83203125" style="173" customWidth="1"/>
    <col min="14600" max="14611" width="9.33203125" style="173" hidden="1" customWidth="1"/>
    <col min="14612" max="14620" width="9.33203125" style="173" customWidth="1"/>
    <col min="14621" max="14631" width="9.33203125" style="173" hidden="1" customWidth="1"/>
    <col min="14632" max="14644" width="9.33203125" style="173" customWidth="1"/>
    <col min="14645" max="14645" width="85.66015625" style="173" customWidth="1"/>
    <col min="14646" max="14848" width="9.33203125" style="173" customWidth="1"/>
    <col min="14849" max="14849" width="5" style="173" customWidth="1"/>
    <col min="14850" max="14850" width="16.83203125" style="173" customWidth="1"/>
    <col min="14851" max="14851" width="44.66015625" style="173" customWidth="1"/>
    <col min="14852" max="14852" width="5.5" style="173" customWidth="1"/>
    <col min="14853" max="14853" width="12.5" style="173" customWidth="1"/>
    <col min="14854" max="14854" width="11.5" style="173" customWidth="1"/>
    <col min="14855" max="14855" width="14.83203125" style="173" customWidth="1"/>
    <col min="14856" max="14867" width="9.33203125" style="173" hidden="1" customWidth="1"/>
    <col min="14868" max="14876" width="9.33203125" style="173" customWidth="1"/>
    <col min="14877" max="14887" width="9.33203125" style="173" hidden="1" customWidth="1"/>
    <col min="14888" max="14900" width="9.33203125" style="173" customWidth="1"/>
    <col min="14901" max="14901" width="85.66015625" style="173" customWidth="1"/>
    <col min="14902" max="15104" width="9.33203125" style="173" customWidth="1"/>
    <col min="15105" max="15105" width="5" style="173" customWidth="1"/>
    <col min="15106" max="15106" width="16.83203125" style="173" customWidth="1"/>
    <col min="15107" max="15107" width="44.66015625" style="173" customWidth="1"/>
    <col min="15108" max="15108" width="5.5" style="173" customWidth="1"/>
    <col min="15109" max="15109" width="12.5" style="173" customWidth="1"/>
    <col min="15110" max="15110" width="11.5" style="173" customWidth="1"/>
    <col min="15111" max="15111" width="14.83203125" style="173" customWidth="1"/>
    <col min="15112" max="15123" width="9.33203125" style="173" hidden="1" customWidth="1"/>
    <col min="15124" max="15132" width="9.33203125" style="173" customWidth="1"/>
    <col min="15133" max="15143" width="9.33203125" style="173" hidden="1" customWidth="1"/>
    <col min="15144" max="15156" width="9.33203125" style="173" customWidth="1"/>
    <col min="15157" max="15157" width="85.66015625" style="173" customWidth="1"/>
    <col min="15158" max="15360" width="9.33203125" style="173" customWidth="1"/>
    <col min="15361" max="15361" width="5" style="173" customWidth="1"/>
    <col min="15362" max="15362" width="16.83203125" style="173" customWidth="1"/>
    <col min="15363" max="15363" width="44.66015625" style="173" customWidth="1"/>
    <col min="15364" max="15364" width="5.5" style="173" customWidth="1"/>
    <col min="15365" max="15365" width="12.5" style="173" customWidth="1"/>
    <col min="15366" max="15366" width="11.5" style="173" customWidth="1"/>
    <col min="15367" max="15367" width="14.83203125" style="173" customWidth="1"/>
    <col min="15368" max="15379" width="9.33203125" style="173" hidden="1" customWidth="1"/>
    <col min="15380" max="15388" width="9.33203125" style="173" customWidth="1"/>
    <col min="15389" max="15399" width="9.33203125" style="173" hidden="1" customWidth="1"/>
    <col min="15400" max="15412" width="9.33203125" style="173" customWidth="1"/>
    <col min="15413" max="15413" width="85.66015625" style="173" customWidth="1"/>
    <col min="15414" max="15616" width="9.33203125" style="173" customWidth="1"/>
    <col min="15617" max="15617" width="5" style="173" customWidth="1"/>
    <col min="15618" max="15618" width="16.83203125" style="173" customWidth="1"/>
    <col min="15619" max="15619" width="44.66015625" style="173" customWidth="1"/>
    <col min="15620" max="15620" width="5.5" style="173" customWidth="1"/>
    <col min="15621" max="15621" width="12.5" style="173" customWidth="1"/>
    <col min="15622" max="15622" width="11.5" style="173" customWidth="1"/>
    <col min="15623" max="15623" width="14.83203125" style="173" customWidth="1"/>
    <col min="15624" max="15635" width="9.33203125" style="173" hidden="1" customWidth="1"/>
    <col min="15636" max="15644" width="9.33203125" style="173" customWidth="1"/>
    <col min="15645" max="15655" width="9.33203125" style="173" hidden="1" customWidth="1"/>
    <col min="15656" max="15668" width="9.33203125" style="173" customWidth="1"/>
    <col min="15669" max="15669" width="85.66015625" style="173" customWidth="1"/>
    <col min="15670" max="15872" width="9.33203125" style="173" customWidth="1"/>
    <col min="15873" max="15873" width="5" style="173" customWidth="1"/>
    <col min="15874" max="15874" width="16.83203125" style="173" customWidth="1"/>
    <col min="15875" max="15875" width="44.66015625" style="173" customWidth="1"/>
    <col min="15876" max="15876" width="5.5" style="173" customWidth="1"/>
    <col min="15877" max="15877" width="12.5" style="173" customWidth="1"/>
    <col min="15878" max="15878" width="11.5" style="173" customWidth="1"/>
    <col min="15879" max="15879" width="14.83203125" style="173" customWidth="1"/>
    <col min="15880" max="15891" width="9.33203125" style="173" hidden="1" customWidth="1"/>
    <col min="15892" max="15900" width="9.33203125" style="173" customWidth="1"/>
    <col min="15901" max="15911" width="9.33203125" style="173" hidden="1" customWidth="1"/>
    <col min="15912" max="15924" width="9.33203125" style="173" customWidth="1"/>
    <col min="15925" max="15925" width="85.66015625" style="173" customWidth="1"/>
    <col min="15926" max="16128" width="9.33203125" style="173" customWidth="1"/>
    <col min="16129" max="16129" width="5" style="173" customWidth="1"/>
    <col min="16130" max="16130" width="16.83203125" style="173" customWidth="1"/>
    <col min="16131" max="16131" width="44.66015625" style="173" customWidth="1"/>
    <col min="16132" max="16132" width="5.5" style="173" customWidth="1"/>
    <col min="16133" max="16133" width="12.5" style="173" customWidth="1"/>
    <col min="16134" max="16134" width="11.5" style="173" customWidth="1"/>
    <col min="16135" max="16135" width="14.83203125" style="173" customWidth="1"/>
    <col min="16136" max="16147" width="9.33203125" style="173" hidden="1" customWidth="1"/>
    <col min="16148" max="16156" width="9.33203125" style="173" customWidth="1"/>
    <col min="16157" max="16167" width="9.33203125" style="173" hidden="1" customWidth="1"/>
    <col min="16168" max="16180" width="9.33203125" style="173" customWidth="1"/>
    <col min="16181" max="16181" width="85.66015625" style="173" customWidth="1"/>
    <col min="16182" max="16384" width="9.33203125" style="173" customWidth="1"/>
  </cols>
  <sheetData>
    <row r="1" spans="1:7" ht="15.5">
      <c r="A1" s="525" t="s">
        <v>692</v>
      </c>
      <c r="B1" s="526"/>
      <c r="C1" s="526"/>
      <c r="D1" s="526"/>
      <c r="E1" s="526"/>
      <c r="F1" s="526"/>
      <c r="G1" s="527"/>
    </row>
    <row r="2" spans="1:7" ht="13.5">
      <c r="A2" s="174"/>
      <c r="B2" s="175"/>
      <c r="C2" s="528" t="s">
        <v>693</v>
      </c>
      <c r="D2" s="529"/>
      <c r="E2" s="529"/>
      <c r="F2" s="529"/>
      <c r="G2" s="530"/>
    </row>
    <row r="3" spans="1:7" ht="13.5">
      <c r="A3" s="176"/>
      <c r="B3" s="177" t="s">
        <v>694</v>
      </c>
      <c r="C3" s="531" t="s">
        <v>695</v>
      </c>
      <c r="D3" s="532"/>
      <c r="E3" s="532"/>
      <c r="F3" s="532"/>
      <c r="G3" s="533"/>
    </row>
    <row r="4" spans="1:7" ht="13.5">
      <c r="A4" s="178"/>
      <c r="B4" s="179"/>
      <c r="C4" s="179"/>
      <c r="D4" s="180"/>
      <c r="E4" s="181"/>
      <c r="F4" s="181"/>
      <c r="G4" s="182"/>
    </row>
    <row r="5" spans="1:19" ht="15" customHeight="1">
      <c r="A5" s="183" t="s">
        <v>696</v>
      </c>
      <c r="B5" s="184" t="s">
        <v>697</v>
      </c>
      <c r="C5" s="184" t="s">
        <v>698</v>
      </c>
      <c r="D5" s="185" t="s">
        <v>148</v>
      </c>
      <c r="E5" s="186" t="s">
        <v>699</v>
      </c>
      <c r="F5" s="187" t="s">
        <v>700</v>
      </c>
      <c r="G5" s="188" t="s">
        <v>701</v>
      </c>
      <c r="H5" s="189" t="s">
        <v>702</v>
      </c>
      <c r="I5" s="190" t="s">
        <v>703</v>
      </c>
      <c r="J5" s="190" t="s">
        <v>704</v>
      </c>
      <c r="K5" s="190" t="s">
        <v>705</v>
      </c>
      <c r="L5" s="190" t="s">
        <v>42</v>
      </c>
      <c r="M5" s="190" t="s">
        <v>706</v>
      </c>
      <c r="N5" s="190" t="s">
        <v>707</v>
      </c>
      <c r="O5" s="190" t="s">
        <v>708</v>
      </c>
      <c r="P5" s="190" t="s">
        <v>709</v>
      </c>
      <c r="Q5" s="190" t="s">
        <v>710</v>
      </c>
      <c r="R5" s="190" t="s">
        <v>711</v>
      </c>
      <c r="S5" s="190" t="s">
        <v>712</v>
      </c>
    </row>
    <row r="6" spans="1:19" ht="13.5">
      <c r="A6" s="191" t="s">
        <v>713</v>
      </c>
      <c r="B6" s="192" t="s">
        <v>714</v>
      </c>
      <c r="C6" s="193" t="s">
        <v>715</v>
      </c>
      <c r="D6" s="194"/>
      <c r="E6" s="195"/>
      <c r="F6" s="196"/>
      <c r="G6" s="197">
        <f>SUM(G7:G19)</f>
        <v>0</v>
      </c>
      <c r="H6" s="198"/>
      <c r="I6" s="199" t="e">
        <f>SUM(#REF!)</f>
        <v>#REF!</v>
      </c>
      <c r="J6" s="199"/>
      <c r="K6" s="199" t="e">
        <f>SUM(#REF!)</f>
        <v>#REF!</v>
      </c>
      <c r="L6" s="199"/>
      <c r="M6" s="199" t="e">
        <f>SUM(#REF!)</f>
        <v>#REF!</v>
      </c>
      <c r="N6" s="199"/>
      <c r="O6" s="199" t="e">
        <f>SUM(#REF!)</f>
        <v>#REF!</v>
      </c>
      <c r="P6" s="199"/>
      <c r="Q6" s="199" t="e">
        <f>SUM(#REF!)</f>
        <v>#REF!</v>
      </c>
      <c r="R6" s="200"/>
      <c r="S6" s="199"/>
    </row>
    <row r="7" spans="1:60" ht="24" customHeight="1" outlineLevel="1">
      <c r="A7" s="201">
        <v>1</v>
      </c>
      <c r="B7" s="202">
        <v>721001</v>
      </c>
      <c r="C7" s="203" t="s">
        <v>716</v>
      </c>
      <c r="D7" s="204" t="s">
        <v>717</v>
      </c>
      <c r="E7" s="205">
        <v>17.2</v>
      </c>
      <c r="F7" s="353"/>
      <c r="G7" s="206">
        <f>ROUND(E7*F7,2)</f>
        <v>0</v>
      </c>
      <c r="H7" s="207"/>
      <c r="I7" s="208"/>
      <c r="J7" s="209"/>
      <c r="K7" s="208"/>
      <c r="L7" s="208"/>
      <c r="M7" s="208"/>
      <c r="N7" s="208"/>
      <c r="O7" s="208"/>
      <c r="P7" s="208"/>
      <c r="Q7" s="208"/>
      <c r="R7" s="210"/>
      <c r="S7" s="208"/>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R7" s="211"/>
      <c r="AS7" s="211"/>
      <c r="AT7" s="211"/>
      <c r="AU7" s="211"/>
      <c r="AV7" s="211"/>
      <c r="AW7" s="211"/>
      <c r="AX7" s="211"/>
      <c r="AY7" s="211"/>
      <c r="AZ7" s="211"/>
      <c r="BA7" s="211"/>
      <c r="BB7" s="211"/>
      <c r="BC7" s="211"/>
      <c r="BD7" s="211"/>
      <c r="BE7" s="211"/>
      <c r="BF7" s="211"/>
      <c r="BG7" s="211"/>
      <c r="BH7" s="211"/>
    </row>
    <row r="8" spans="1:60" ht="23" outlineLevel="1">
      <c r="A8" s="201">
        <v>2</v>
      </c>
      <c r="B8" s="202">
        <v>721002</v>
      </c>
      <c r="C8" s="203" t="s">
        <v>718</v>
      </c>
      <c r="D8" s="204" t="s">
        <v>719</v>
      </c>
      <c r="E8" s="205">
        <v>34.4</v>
      </c>
      <c r="F8" s="353"/>
      <c r="G8" s="206">
        <f aca="true" t="shared" si="0" ref="G8:G19">ROUND(E8*F8,2)</f>
        <v>0</v>
      </c>
      <c r="H8" s="207"/>
      <c r="I8" s="208"/>
      <c r="J8" s="209"/>
      <c r="K8" s="208"/>
      <c r="L8" s="208"/>
      <c r="M8" s="208"/>
      <c r="N8" s="208"/>
      <c r="O8" s="208"/>
      <c r="P8" s="208"/>
      <c r="Q8" s="208"/>
      <c r="R8" s="210"/>
      <c r="S8" s="208"/>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1"/>
      <c r="AY8" s="211"/>
      <c r="AZ8" s="211"/>
      <c r="BA8" s="211"/>
      <c r="BB8" s="211"/>
      <c r="BC8" s="211"/>
      <c r="BD8" s="211"/>
      <c r="BE8" s="211"/>
      <c r="BF8" s="211"/>
      <c r="BG8" s="211"/>
      <c r="BH8" s="211"/>
    </row>
    <row r="9" spans="1:60" ht="23" outlineLevel="1">
      <c r="A9" s="201">
        <v>3</v>
      </c>
      <c r="B9" s="202">
        <v>721003</v>
      </c>
      <c r="C9" s="203" t="s">
        <v>720</v>
      </c>
      <c r="D9" s="204" t="s">
        <v>719</v>
      </c>
      <c r="E9" s="205">
        <v>6</v>
      </c>
      <c r="F9" s="353"/>
      <c r="G9" s="206">
        <f t="shared" si="0"/>
        <v>0</v>
      </c>
      <c r="H9" s="207"/>
      <c r="I9" s="208"/>
      <c r="J9" s="209"/>
      <c r="K9" s="208"/>
      <c r="L9" s="208"/>
      <c r="M9" s="208"/>
      <c r="N9" s="208"/>
      <c r="O9" s="208"/>
      <c r="P9" s="208"/>
      <c r="Q9" s="208"/>
      <c r="R9" s="210"/>
      <c r="S9" s="208"/>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row>
    <row r="10" spans="1:60" ht="23" outlineLevel="1">
      <c r="A10" s="201">
        <v>4</v>
      </c>
      <c r="B10" s="202">
        <v>721004</v>
      </c>
      <c r="C10" s="203" t="s">
        <v>721</v>
      </c>
      <c r="D10" s="204" t="s">
        <v>719</v>
      </c>
      <c r="E10" s="205">
        <v>13</v>
      </c>
      <c r="F10" s="353"/>
      <c r="G10" s="206">
        <f t="shared" si="0"/>
        <v>0</v>
      </c>
      <c r="H10" s="207"/>
      <c r="I10" s="208"/>
      <c r="J10" s="209"/>
      <c r="K10" s="208"/>
      <c r="L10" s="208"/>
      <c r="M10" s="208"/>
      <c r="N10" s="208"/>
      <c r="O10" s="208"/>
      <c r="P10" s="208"/>
      <c r="Q10" s="208"/>
      <c r="R10" s="210"/>
      <c r="S10" s="208"/>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row>
    <row r="11" spans="1:60" ht="23" outlineLevel="1">
      <c r="A11" s="201">
        <v>5</v>
      </c>
      <c r="B11" s="202">
        <v>721005</v>
      </c>
      <c r="C11" s="203" t="s">
        <v>722</v>
      </c>
      <c r="D11" s="204" t="s">
        <v>719</v>
      </c>
      <c r="E11" s="205">
        <v>1</v>
      </c>
      <c r="F11" s="353"/>
      <c r="G11" s="206">
        <f t="shared" si="0"/>
        <v>0</v>
      </c>
      <c r="H11" s="207"/>
      <c r="I11" s="208"/>
      <c r="J11" s="209"/>
      <c r="K11" s="208"/>
      <c r="L11" s="208"/>
      <c r="M11" s="208"/>
      <c r="N11" s="208"/>
      <c r="O11" s="208"/>
      <c r="P11" s="208"/>
      <c r="Q11" s="208"/>
      <c r="R11" s="210"/>
      <c r="S11" s="208"/>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row>
    <row r="12" spans="1:60" ht="23" outlineLevel="1">
      <c r="A12" s="201">
        <v>6</v>
      </c>
      <c r="B12" s="202">
        <v>721006</v>
      </c>
      <c r="C12" s="203" t="s">
        <v>723</v>
      </c>
      <c r="D12" s="204" t="s">
        <v>719</v>
      </c>
      <c r="E12" s="205">
        <v>2</v>
      </c>
      <c r="F12" s="353"/>
      <c r="G12" s="206">
        <f t="shared" si="0"/>
        <v>0</v>
      </c>
      <c r="H12" s="207"/>
      <c r="I12" s="208"/>
      <c r="J12" s="209"/>
      <c r="K12" s="208"/>
      <c r="L12" s="208"/>
      <c r="M12" s="208"/>
      <c r="N12" s="208"/>
      <c r="O12" s="208"/>
      <c r="P12" s="208"/>
      <c r="Q12" s="208"/>
      <c r="R12" s="210"/>
      <c r="S12" s="208"/>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row>
    <row r="13" spans="1:60" ht="23" outlineLevel="1">
      <c r="A13" s="201">
        <v>7</v>
      </c>
      <c r="B13" s="202">
        <v>721007</v>
      </c>
      <c r="C13" s="203" t="s">
        <v>724</v>
      </c>
      <c r="D13" s="204" t="s">
        <v>719</v>
      </c>
      <c r="E13" s="205">
        <v>1</v>
      </c>
      <c r="F13" s="353"/>
      <c r="G13" s="206">
        <f t="shared" si="0"/>
        <v>0</v>
      </c>
      <c r="H13" s="207"/>
      <c r="I13" s="208"/>
      <c r="J13" s="209"/>
      <c r="K13" s="208"/>
      <c r="L13" s="208"/>
      <c r="M13" s="208"/>
      <c r="N13" s="208"/>
      <c r="O13" s="208"/>
      <c r="P13" s="208"/>
      <c r="Q13" s="208"/>
      <c r="R13" s="210"/>
      <c r="S13" s="208"/>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row>
    <row r="14" spans="1:60" ht="23" outlineLevel="1">
      <c r="A14" s="201">
        <v>8</v>
      </c>
      <c r="B14" s="202">
        <v>721008</v>
      </c>
      <c r="C14" s="203" t="s">
        <v>725</v>
      </c>
      <c r="D14" s="204" t="s">
        <v>719</v>
      </c>
      <c r="E14" s="205">
        <v>1</v>
      </c>
      <c r="F14" s="353"/>
      <c r="G14" s="206">
        <f t="shared" si="0"/>
        <v>0</v>
      </c>
      <c r="H14" s="207"/>
      <c r="I14" s="208"/>
      <c r="J14" s="209"/>
      <c r="K14" s="208"/>
      <c r="L14" s="208"/>
      <c r="M14" s="208"/>
      <c r="N14" s="208"/>
      <c r="O14" s="208"/>
      <c r="P14" s="208"/>
      <c r="Q14" s="208"/>
      <c r="R14" s="210"/>
      <c r="S14" s="208"/>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row>
    <row r="15" spans="1:60" ht="23" outlineLevel="1">
      <c r="A15" s="201">
        <v>9</v>
      </c>
      <c r="B15" s="202">
        <v>721009</v>
      </c>
      <c r="C15" s="203" t="s">
        <v>726</v>
      </c>
      <c r="D15" s="204" t="s">
        <v>719</v>
      </c>
      <c r="E15" s="205">
        <v>1</v>
      </c>
      <c r="F15" s="353"/>
      <c r="G15" s="206">
        <f t="shared" si="0"/>
        <v>0</v>
      </c>
      <c r="H15" s="207"/>
      <c r="I15" s="208"/>
      <c r="J15" s="209"/>
      <c r="K15" s="208"/>
      <c r="L15" s="208"/>
      <c r="M15" s="208"/>
      <c r="N15" s="208"/>
      <c r="O15" s="208"/>
      <c r="P15" s="208"/>
      <c r="Q15" s="208"/>
      <c r="R15" s="210"/>
      <c r="S15" s="208"/>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row>
    <row r="16" spans="1:60" ht="46" outlineLevel="1">
      <c r="A16" s="201">
        <v>10</v>
      </c>
      <c r="B16" s="202">
        <v>721010</v>
      </c>
      <c r="C16" s="203" t="s">
        <v>727</v>
      </c>
      <c r="D16" s="204" t="s">
        <v>717</v>
      </c>
      <c r="E16" s="205">
        <v>2.9</v>
      </c>
      <c r="F16" s="353"/>
      <c r="G16" s="212">
        <f t="shared" si="0"/>
        <v>0</v>
      </c>
      <c r="H16" s="207"/>
      <c r="I16" s="208"/>
      <c r="J16" s="209"/>
      <c r="K16" s="208"/>
      <c r="L16" s="208"/>
      <c r="M16" s="208"/>
      <c r="N16" s="208"/>
      <c r="O16" s="208"/>
      <c r="P16" s="208"/>
      <c r="Q16" s="208"/>
      <c r="R16" s="210"/>
      <c r="S16" s="208"/>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row>
    <row r="17" spans="1:60" ht="23" outlineLevel="1">
      <c r="A17" s="201">
        <v>11</v>
      </c>
      <c r="B17" s="202">
        <v>721011</v>
      </c>
      <c r="C17" s="203" t="s">
        <v>728</v>
      </c>
      <c r="D17" s="204" t="s">
        <v>719</v>
      </c>
      <c r="E17" s="205">
        <v>1</v>
      </c>
      <c r="F17" s="353"/>
      <c r="G17" s="212">
        <f t="shared" si="0"/>
        <v>0</v>
      </c>
      <c r="H17" s="207"/>
      <c r="I17" s="208"/>
      <c r="J17" s="209"/>
      <c r="K17" s="208"/>
      <c r="L17" s="208"/>
      <c r="M17" s="208"/>
      <c r="N17" s="208"/>
      <c r="O17" s="208"/>
      <c r="P17" s="208"/>
      <c r="Q17" s="208"/>
      <c r="R17" s="210"/>
      <c r="S17" s="208"/>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row>
    <row r="18" spans="1:60" ht="13.5" outlineLevel="1">
      <c r="A18" s="201">
        <v>12</v>
      </c>
      <c r="B18" s="202">
        <v>721012</v>
      </c>
      <c r="C18" s="213" t="s">
        <v>729</v>
      </c>
      <c r="D18" s="214" t="s">
        <v>717</v>
      </c>
      <c r="E18" s="205">
        <v>17.2</v>
      </c>
      <c r="F18" s="353"/>
      <c r="G18" s="206">
        <f t="shared" si="0"/>
        <v>0</v>
      </c>
      <c r="H18" s="207"/>
      <c r="I18" s="208"/>
      <c r="J18" s="209"/>
      <c r="K18" s="208"/>
      <c r="L18" s="208"/>
      <c r="M18" s="208"/>
      <c r="N18" s="208"/>
      <c r="O18" s="208"/>
      <c r="P18" s="208"/>
      <c r="Q18" s="208"/>
      <c r="R18" s="210"/>
      <c r="S18" s="208"/>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row>
    <row r="19" spans="1:60" ht="13.5" outlineLevel="1">
      <c r="A19" s="201">
        <v>13</v>
      </c>
      <c r="B19" s="202">
        <v>721013</v>
      </c>
      <c r="C19" s="203" t="s">
        <v>730</v>
      </c>
      <c r="D19" s="204" t="s">
        <v>442</v>
      </c>
      <c r="E19" s="205">
        <v>1</v>
      </c>
      <c r="F19" s="353"/>
      <c r="G19" s="206">
        <f t="shared" si="0"/>
        <v>0</v>
      </c>
      <c r="H19" s="207"/>
      <c r="I19" s="208"/>
      <c r="J19" s="209"/>
      <c r="K19" s="208"/>
      <c r="L19" s="208"/>
      <c r="M19" s="208"/>
      <c r="N19" s="208"/>
      <c r="O19" s="208"/>
      <c r="P19" s="208"/>
      <c r="Q19" s="208"/>
      <c r="R19" s="210"/>
      <c r="S19" s="208"/>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row>
    <row r="20" spans="1:22" ht="13.5">
      <c r="A20" s="215" t="s">
        <v>713</v>
      </c>
      <c r="B20" s="216" t="s">
        <v>731</v>
      </c>
      <c r="C20" s="217" t="s">
        <v>732</v>
      </c>
      <c r="D20" s="218"/>
      <c r="E20" s="219"/>
      <c r="F20" s="220"/>
      <c r="G20" s="221">
        <f>SUM(G21:G29)</f>
        <v>0</v>
      </c>
      <c r="H20" s="222"/>
      <c r="I20" s="223">
        <f>SUM(I21:I24)</f>
        <v>0</v>
      </c>
      <c r="J20" s="223"/>
      <c r="K20" s="223">
        <f>SUM(K21:K24)</f>
        <v>0</v>
      </c>
      <c r="L20" s="223"/>
      <c r="M20" s="223">
        <f>SUM(M21:M24)</f>
        <v>0</v>
      </c>
      <c r="N20" s="223"/>
      <c r="O20" s="223">
        <f>SUM(O21:O24)</f>
        <v>0</v>
      </c>
      <c r="P20" s="223"/>
      <c r="Q20" s="223">
        <f>SUM(Q21:Q24)</f>
        <v>0</v>
      </c>
      <c r="R20" s="224"/>
      <c r="S20" s="223"/>
      <c r="U20" s="225"/>
      <c r="V20" s="225"/>
    </row>
    <row r="21" spans="1:60" ht="34.5" outlineLevel="1">
      <c r="A21" s="226">
        <v>14</v>
      </c>
      <c r="B21" s="227">
        <v>722001</v>
      </c>
      <c r="C21" s="228" t="s">
        <v>733</v>
      </c>
      <c r="D21" s="229" t="s">
        <v>717</v>
      </c>
      <c r="E21" s="230">
        <v>8.1</v>
      </c>
      <c r="F21" s="352"/>
      <c r="G21" s="231">
        <f aca="true" t="shared" si="1" ref="G21:G24">ROUND(E21*F21,2)</f>
        <v>0</v>
      </c>
      <c r="H21" s="232"/>
      <c r="I21" s="210"/>
      <c r="J21" s="210"/>
      <c r="K21" s="210"/>
      <c r="L21" s="210"/>
      <c r="M21" s="210"/>
      <c r="N21" s="210"/>
      <c r="O21" s="210"/>
      <c r="P21" s="210"/>
      <c r="Q21" s="210"/>
      <c r="R21" s="210"/>
      <c r="S21" s="210"/>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row>
    <row r="22" spans="1:60" ht="34.5" outlineLevel="1">
      <c r="A22" s="226">
        <v>15</v>
      </c>
      <c r="B22" s="227">
        <v>722002</v>
      </c>
      <c r="C22" s="228" t="s">
        <v>734</v>
      </c>
      <c r="D22" s="229" t="s">
        <v>719</v>
      </c>
      <c r="E22" s="230">
        <v>16</v>
      </c>
      <c r="F22" s="352"/>
      <c r="G22" s="231">
        <f t="shared" si="1"/>
        <v>0</v>
      </c>
      <c r="H22" s="207"/>
      <c r="I22" s="208"/>
      <c r="J22" s="209"/>
      <c r="K22" s="208"/>
      <c r="L22" s="208"/>
      <c r="M22" s="208"/>
      <c r="N22" s="208"/>
      <c r="O22" s="208"/>
      <c r="P22" s="208"/>
      <c r="Q22" s="208"/>
      <c r="R22" s="210"/>
      <c r="S22" s="208"/>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row>
    <row r="23" spans="1:60" ht="23" outlineLevel="1">
      <c r="A23" s="226">
        <v>16</v>
      </c>
      <c r="B23" s="227">
        <v>722003</v>
      </c>
      <c r="C23" s="233" t="s">
        <v>735</v>
      </c>
      <c r="D23" s="234" t="s">
        <v>719</v>
      </c>
      <c r="E23" s="235">
        <v>1</v>
      </c>
      <c r="F23" s="352"/>
      <c r="G23" s="231">
        <f t="shared" si="1"/>
        <v>0</v>
      </c>
      <c r="H23" s="207"/>
      <c r="I23" s="208"/>
      <c r="J23" s="209"/>
      <c r="K23" s="208"/>
      <c r="L23" s="208"/>
      <c r="M23" s="208"/>
      <c r="N23" s="208"/>
      <c r="O23" s="208"/>
      <c r="P23" s="208"/>
      <c r="Q23" s="208"/>
      <c r="R23" s="210"/>
      <c r="S23" s="208"/>
      <c r="T23" s="21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row>
    <row r="24" spans="1:60" ht="23" outlineLevel="1">
      <c r="A24" s="226">
        <v>17</v>
      </c>
      <c r="B24" s="227">
        <v>722004</v>
      </c>
      <c r="C24" s="233" t="s">
        <v>736</v>
      </c>
      <c r="D24" s="234" t="s">
        <v>719</v>
      </c>
      <c r="E24" s="235">
        <v>1</v>
      </c>
      <c r="F24" s="352"/>
      <c r="G24" s="231">
        <f t="shared" si="1"/>
        <v>0</v>
      </c>
      <c r="H24" s="207"/>
      <c r="I24" s="208"/>
      <c r="J24" s="209"/>
      <c r="K24" s="208"/>
      <c r="L24" s="208"/>
      <c r="M24" s="208"/>
      <c r="N24" s="208"/>
      <c r="O24" s="208"/>
      <c r="P24" s="208"/>
      <c r="Q24" s="208"/>
      <c r="R24" s="210"/>
      <c r="S24" s="208"/>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row>
    <row r="25" spans="1:60" ht="23" outlineLevel="1">
      <c r="A25" s="226">
        <v>18</v>
      </c>
      <c r="B25" s="227">
        <v>722005</v>
      </c>
      <c r="C25" s="203" t="s">
        <v>737</v>
      </c>
      <c r="D25" s="204" t="s">
        <v>719</v>
      </c>
      <c r="E25" s="205">
        <v>2</v>
      </c>
      <c r="F25" s="353"/>
      <c r="G25" s="236">
        <f>ROUND(E25*F25,2)</f>
        <v>0</v>
      </c>
      <c r="H25" s="207"/>
      <c r="I25" s="208"/>
      <c r="J25" s="209"/>
      <c r="K25" s="208"/>
      <c r="L25" s="208"/>
      <c r="M25" s="208"/>
      <c r="N25" s="208"/>
      <c r="O25" s="208"/>
      <c r="P25" s="208"/>
      <c r="Q25" s="208"/>
      <c r="R25" s="210"/>
      <c r="S25" s="208"/>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row>
    <row r="26" spans="1:60" ht="46" outlineLevel="1">
      <c r="A26" s="226">
        <v>19</v>
      </c>
      <c r="B26" s="227">
        <v>722006</v>
      </c>
      <c r="C26" s="233" t="s">
        <v>738</v>
      </c>
      <c r="D26" s="204" t="s">
        <v>717</v>
      </c>
      <c r="E26" s="237">
        <v>0.6</v>
      </c>
      <c r="F26" s="352"/>
      <c r="G26" s="236">
        <f aca="true" t="shared" si="2" ref="G26:G28">ROUND(E26*F26,2)</f>
        <v>0</v>
      </c>
      <c r="H26" s="207"/>
      <c r="I26" s="208"/>
      <c r="J26" s="209"/>
      <c r="K26" s="208"/>
      <c r="L26" s="208"/>
      <c r="M26" s="208"/>
      <c r="N26" s="208"/>
      <c r="O26" s="208"/>
      <c r="P26" s="208"/>
      <c r="Q26" s="208"/>
      <c r="R26" s="210"/>
      <c r="S26" s="208"/>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row>
    <row r="27" spans="1:60" ht="46" outlineLevel="1">
      <c r="A27" s="226">
        <v>20</v>
      </c>
      <c r="B27" s="227">
        <v>722007</v>
      </c>
      <c r="C27" s="238" t="s">
        <v>739</v>
      </c>
      <c r="D27" s="239" t="s">
        <v>717</v>
      </c>
      <c r="E27" s="240">
        <v>6.2</v>
      </c>
      <c r="F27" s="352"/>
      <c r="G27" s="231">
        <f t="shared" si="2"/>
        <v>0</v>
      </c>
      <c r="H27" s="207"/>
      <c r="I27" s="208"/>
      <c r="J27" s="209"/>
      <c r="K27" s="208"/>
      <c r="L27" s="208"/>
      <c r="M27" s="208"/>
      <c r="N27" s="208"/>
      <c r="O27" s="208"/>
      <c r="P27" s="208"/>
      <c r="Q27" s="208"/>
      <c r="R27" s="210"/>
      <c r="S27" s="208"/>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row>
    <row r="28" spans="1:60" ht="23" outlineLevel="1">
      <c r="A28" s="226">
        <v>21</v>
      </c>
      <c r="B28" s="227">
        <v>722008</v>
      </c>
      <c r="C28" s="238" t="s">
        <v>740</v>
      </c>
      <c r="D28" s="214" t="s">
        <v>717</v>
      </c>
      <c r="E28" s="240">
        <v>8.1</v>
      </c>
      <c r="F28" s="352"/>
      <c r="G28" s="231">
        <f t="shared" si="2"/>
        <v>0</v>
      </c>
      <c r="H28" s="207"/>
      <c r="I28" s="208"/>
      <c r="J28" s="209"/>
      <c r="K28" s="208"/>
      <c r="L28" s="208"/>
      <c r="M28" s="208"/>
      <c r="N28" s="208"/>
      <c r="O28" s="208"/>
      <c r="P28" s="208"/>
      <c r="Q28" s="208"/>
      <c r="R28" s="210"/>
      <c r="S28" s="208"/>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row>
    <row r="29" spans="1:60" ht="13.5" outlineLevel="1">
      <c r="A29" s="226">
        <v>22</v>
      </c>
      <c r="B29" s="227">
        <v>722009</v>
      </c>
      <c r="C29" s="203" t="s">
        <v>730</v>
      </c>
      <c r="D29" s="241" t="s">
        <v>442</v>
      </c>
      <c r="E29" s="242">
        <v>1</v>
      </c>
      <c r="F29" s="353"/>
      <c r="G29" s="243">
        <f>ROUND(E29*F29,2)</f>
        <v>0</v>
      </c>
      <c r="H29" s="207"/>
      <c r="I29" s="208"/>
      <c r="J29" s="209"/>
      <c r="K29" s="208"/>
      <c r="L29" s="208"/>
      <c r="M29" s="208"/>
      <c r="N29" s="208"/>
      <c r="O29" s="208"/>
      <c r="P29" s="208"/>
      <c r="Q29" s="208"/>
      <c r="R29" s="210"/>
      <c r="S29" s="208"/>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row>
    <row r="30" spans="1:7" ht="13.5">
      <c r="A30" s="178"/>
      <c r="B30" s="179" t="s">
        <v>5</v>
      </c>
      <c r="C30" s="244" t="s">
        <v>5</v>
      </c>
      <c r="D30" s="180"/>
      <c r="E30" s="181"/>
      <c r="F30" s="181"/>
      <c r="G30" s="182"/>
    </row>
    <row r="31" spans="1:7" ht="13">
      <c r="A31" s="245"/>
      <c r="B31" s="246" t="s">
        <v>741</v>
      </c>
      <c r="C31" s="247" t="s">
        <v>5</v>
      </c>
      <c r="D31" s="248"/>
      <c r="E31" s="249"/>
      <c r="F31" s="249"/>
      <c r="G31" s="250">
        <f>G6+G20</f>
        <v>0</v>
      </c>
    </row>
    <row r="32" spans="1:7" ht="13.5">
      <c r="A32" s="178"/>
      <c r="B32" s="179" t="s">
        <v>5</v>
      </c>
      <c r="C32" s="244" t="s">
        <v>5</v>
      </c>
      <c r="D32" s="180"/>
      <c r="E32" s="181"/>
      <c r="F32" s="181"/>
      <c r="G32" s="182"/>
    </row>
    <row r="33" spans="1:7" ht="13.5">
      <c r="A33" s="534" t="s">
        <v>742</v>
      </c>
      <c r="B33" s="535"/>
      <c r="C33" s="535"/>
      <c r="D33" s="180"/>
      <c r="E33" s="181"/>
      <c r="F33" s="181"/>
      <c r="G33" s="182"/>
    </row>
    <row r="34" spans="1:7" ht="13.5">
      <c r="A34" s="536" t="s">
        <v>743</v>
      </c>
      <c r="B34" s="537"/>
      <c r="C34" s="537"/>
      <c r="D34" s="537"/>
      <c r="E34" s="537"/>
      <c r="F34" s="537"/>
      <c r="G34" s="538"/>
    </row>
    <row r="35" spans="1:7" ht="13.5">
      <c r="A35" s="539"/>
      <c r="B35" s="540"/>
      <c r="C35" s="540"/>
      <c r="D35" s="540"/>
      <c r="E35" s="540"/>
      <c r="F35" s="540"/>
      <c r="G35" s="541"/>
    </row>
    <row r="36" spans="1:7" ht="13" thickBot="1">
      <c r="A36" s="542"/>
      <c r="B36" s="543"/>
      <c r="C36" s="543"/>
      <c r="D36" s="543"/>
      <c r="E36" s="543"/>
      <c r="F36" s="543"/>
      <c r="G36" s="544"/>
    </row>
    <row r="37" ht="13.5">
      <c r="D37" s="252"/>
    </row>
    <row r="38" ht="13.5">
      <c r="D38" s="252"/>
    </row>
    <row r="39" ht="13.5">
      <c r="D39" s="252"/>
    </row>
    <row r="40" ht="13.5">
      <c r="D40" s="252"/>
    </row>
    <row r="41" ht="13.5">
      <c r="D41" s="252"/>
    </row>
    <row r="42" ht="13.5">
      <c r="D42" s="252"/>
    </row>
    <row r="43" ht="13.5">
      <c r="D43" s="252"/>
    </row>
    <row r="44" ht="13.5">
      <c r="D44" s="252"/>
    </row>
    <row r="45" ht="13.5">
      <c r="D45" s="252"/>
    </row>
    <row r="46" ht="13.5">
      <c r="D46" s="252"/>
    </row>
    <row r="47" ht="13.5">
      <c r="D47" s="252"/>
    </row>
    <row r="48" ht="13.5">
      <c r="D48" s="252"/>
    </row>
    <row r="49" ht="13.5">
      <c r="D49" s="252"/>
    </row>
    <row r="50" ht="13.5">
      <c r="D50" s="252"/>
    </row>
    <row r="51" ht="13.5">
      <c r="D51" s="252"/>
    </row>
    <row r="52" ht="13.5">
      <c r="D52" s="252"/>
    </row>
    <row r="53" ht="13.5">
      <c r="D53" s="252"/>
    </row>
    <row r="54" ht="13.5">
      <c r="D54" s="252"/>
    </row>
    <row r="55" ht="13.5">
      <c r="D55" s="252"/>
    </row>
    <row r="56" ht="13.5">
      <c r="D56" s="252"/>
    </row>
    <row r="57" ht="13.5">
      <c r="D57" s="252"/>
    </row>
    <row r="58" ht="13.5">
      <c r="D58" s="252"/>
    </row>
    <row r="59" ht="13.5">
      <c r="D59" s="252"/>
    </row>
    <row r="60" ht="13.5">
      <c r="D60" s="252"/>
    </row>
    <row r="61" ht="13.5">
      <c r="D61" s="252"/>
    </row>
    <row r="62" ht="13.5">
      <c r="D62" s="252"/>
    </row>
    <row r="63" ht="13.5">
      <c r="D63" s="252"/>
    </row>
    <row r="64" ht="13.5">
      <c r="D64" s="252"/>
    </row>
    <row r="65" ht="13.5">
      <c r="D65" s="252"/>
    </row>
    <row r="66" ht="13.5">
      <c r="D66" s="252"/>
    </row>
    <row r="67" ht="13.5">
      <c r="D67" s="252"/>
    </row>
    <row r="68" ht="13.5">
      <c r="D68" s="252"/>
    </row>
    <row r="69" ht="13.5">
      <c r="D69" s="252"/>
    </row>
    <row r="70" ht="13.5">
      <c r="D70" s="252"/>
    </row>
    <row r="71" ht="13.5">
      <c r="D71" s="252"/>
    </row>
    <row r="72" ht="13.5">
      <c r="D72" s="252"/>
    </row>
    <row r="73" ht="13.5">
      <c r="D73" s="252"/>
    </row>
    <row r="74" ht="13.5">
      <c r="D74" s="252"/>
    </row>
    <row r="75" ht="13.5">
      <c r="D75" s="252"/>
    </row>
    <row r="76" ht="13.5">
      <c r="D76" s="252"/>
    </row>
    <row r="77" ht="13.5">
      <c r="D77" s="252"/>
    </row>
    <row r="78" ht="13.5">
      <c r="D78" s="252"/>
    </row>
    <row r="79" ht="13.5">
      <c r="D79" s="252"/>
    </row>
    <row r="80" ht="13.5">
      <c r="D80" s="252"/>
    </row>
    <row r="81" ht="13.5">
      <c r="D81" s="252"/>
    </row>
    <row r="82" ht="13.5">
      <c r="D82" s="252"/>
    </row>
    <row r="83" ht="13.5">
      <c r="D83" s="252"/>
    </row>
    <row r="84" ht="13.5">
      <c r="D84" s="252"/>
    </row>
    <row r="85" ht="13.5">
      <c r="D85" s="252"/>
    </row>
    <row r="86" ht="13.5">
      <c r="D86" s="252"/>
    </row>
    <row r="87" ht="13.5">
      <c r="D87" s="252"/>
    </row>
    <row r="88" ht="13.5">
      <c r="D88" s="252"/>
    </row>
    <row r="89" ht="13.5">
      <c r="D89" s="252"/>
    </row>
    <row r="90" ht="13.5">
      <c r="D90" s="252"/>
    </row>
    <row r="91" ht="13.5">
      <c r="D91" s="252"/>
    </row>
    <row r="92" ht="13.5">
      <c r="D92" s="252"/>
    </row>
    <row r="93" ht="13.5">
      <c r="D93" s="252"/>
    </row>
    <row r="94" ht="13.5">
      <c r="D94" s="252"/>
    </row>
    <row r="95" ht="13.5">
      <c r="D95" s="252"/>
    </row>
    <row r="96" ht="13.5">
      <c r="D96" s="252"/>
    </row>
    <row r="97" ht="13.5">
      <c r="D97" s="252"/>
    </row>
    <row r="98" ht="13.5">
      <c r="D98" s="252"/>
    </row>
    <row r="99" ht="13.5">
      <c r="D99" s="252"/>
    </row>
    <row r="100" ht="13.5">
      <c r="D100" s="252"/>
    </row>
    <row r="101" ht="13.5">
      <c r="D101" s="252"/>
    </row>
    <row r="102" ht="13.5">
      <c r="D102" s="252"/>
    </row>
    <row r="103" ht="13.5">
      <c r="D103" s="252"/>
    </row>
    <row r="104" ht="13.5">
      <c r="D104" s="252"/>
    </row>
    <row r="105" ht="13.5">
      <c r="D105" s="252"/>
    </row>
    <row r="106" ht="13.5">
      <c r="D106" s="252"/>
    </row>
    <row r="107" ht="13.5">
      <c r="D107" s="252"/>
    </row>
    <row r="108" ht="13.5">
      <c r="D108" s="252"/>
    </row>
    <row r="109" ht="13.5">
      <c r="D109" s="252"/>
    </row>
    <row r="110" ht="13.5">
      <c r="D110" s="252"/>
    </row>
    <row r="111" ht="13.5">
      <c r="D111" s="252"/>
    </row>
    <row r="112" ht="13.5">
      <c r="D112" s="252"/>
    </row>
    <row r="113" ht="13.5">
      <c r="D113" s="252"/>
    </row>
    <row r="114" ht="13.5">
      <c r="D114" s="252"/>
    </row>
    <row r="115" ht="13.5">
      <c r="D115" s="252"/>
    </row>
    <row r="116" ht="13.5">
      <c r="D116" s="252"/>
    </row>
    <row r="117" ht="13.5">
      <c r="D117" s="252"/>
    </row>
    <row r="118" ht="13.5">
      <c r="D118" s="252"/>
    </row>
    <row r="119" ht="13.5">
      <c r="D119" s="252"/>
    </row>
    <row r="120" ht="13.5">
      <c r="D120" s="252"/>
    </row>
    <row r="121" ht="13.5">
      <c r="D121" s="252"/>
    </row>
    <row r="122" ht="13.5">
      <c r="D122" s="252"/>
    </row>
    <row r="123" ht="13.5">
      <c r="D123" s="252"/>
    </row>
    <row r="124" ht="13.5">
      <c r="D124" s="252"/>
    </row>
    <row r="125" ht="13.5">
      <c r="D125" s="252"/>
    </row>
    <row r="126" ht="13.5">
      <c r="D126" s="252"/>
    </row>
    <row r="127" ht="13.5">
      <c r="D127" s="252"/>
    </row>
    <row r="128" ht="13.5">
      <c r="D128" s="252"/>
    </row>
    <row r="129" ht="13.5">
      <c r="D129" s="252"/>
    </row>
    <row r="130" ht="13.5">
      <c r="D130" s="252"/>
    </row>
    <row r="131" ht="13.5">
      <c r="D131" s="252"/>
    </row>
    <row r="132" ht="13.5">
      <c r="D132" s="252"/>
    </row>
    <row r="133" ht="13.5">
      <c r="D133" s="252"/>
    </row>
    <row r="134" ht="13.5">
      <c r="D134" s="252"/>
    </row>
    <row r="135" ht="13.5">
      <c r="D135" s="252"/>
    </row>
    <row r="136" ht="13.5">
      <c r="D136" s="252"/>
    </row>
    <row r="137" ht="13.5">
      <c r="D137" s="252"/>
    </row>
    <row r="138" ht="13.5">
      <c r="D138" s="252"/>
    </row>
    <row r="139" ht="13.5">
      <c r="D139" s="252"/>
    </row>
    <row r="140" ht="13.5">
      <c r="D140" s="252"/>
    </row>
    <row r="141" ht="13.5">
      <c r="D141" s="252"/>
    </row>
    <row r="142" ht="13.5">
      <c r="D142" s="252"/>
    </row>
    <row r="143" ht="13.5">
      <c r="D143" s="252"/>
    </row>
    <row r="144" ht="13.5">
      <c r="D144" s="252"/>
    </row>
    <row r="145" ht="13.5">
      <c r="D145" s="252"/>
    </row>
    <row r="146" ht="13.5">
      <c r="D146" s="252"/>
    </row>
    <row r="147" ht="13.5">
      <c r="D147" s="252"/>
    </row>
    <row r="148" ht="13.5">
      <c r="D148" s="252"/>
    </row>
    <row r="149" ht="13.5">
      <c r="D149" s="252"/>
    </row>
    <row r="150" ht="13.5">
      <c r="D150" s="252"/>
    </row>
    <row r="151" ht="13.5">
      <c r="D151" s="252"/>
    </row>
    <row r="152" ht="13.5">
      <c r="D152" s="252"/>
    </row>
    <row r="153" ht="13.5">
      <c r="D153" s="252"/>
    </row>
    <row r="154" ht="13.5">
      <c r="D154" s="252"/>
    </row>
    <row r="155" ht="13.5">
      <c r="D155" s="252"/>
    </row>
    <row r="156" ht="13.5">
      <c r="D156" s="252"/>
    </row>
    <row r="157" ht="13.5">
      <c r="D157" s="252"/>
    </row>
    <row r="158" ht="13.5">
      <c r="D158" s="252"/>
    </row>
    <row r="159" ht="13.5">
      <c r="D159" s="252"/>
    </row>
    <row r="160" ht="13.5">
      <c r="D160" s="252"/>
    </row>
    <row r="161" ht="13.5">
      <c r="D161" s="252"/>
    </row>
    <row r="162" ht="13.5">
      <c r="D162" s="252"/>
    </row>
    <row r="163" ht="13.5">
      <c r="D163" s="252"/>
    </row>
    <row r="164" ht="13.5">
      <c r="D164" s="252"/>
    </row>
    <row r="165" ht="13.5">
      <c r="D165" s="252"/>
    </row>
    <row r="166" ht="13.5">
      <c r="D166" s="252"/>
    </row>
    <row r="167" ht="13.5">
      <c r="D167" s="252"/>
    </row>
    <row r="168" ht="13.5">
      <c r="D168" s="252"/>
    </row>
    <row r="169" ht="13.5">
      <c r="D169" s="252"/>
    </row>
    <row r="170" ht="13.5">
      <c r="D170" s="252"/>
    </row>
    <row r="171" ht="13.5">
      <c r="D171" s="252"/>
    </row>
    <row r="172" ht="13.5">
      <c r="D172" s="252"/>
    </row>
    <row r="173" ht="13.5">
      <c r="D173" s="252"/>
    </row>
    <row r="174" ht="13.5">
      <c r="D174" s="252"/>
    </row>
    <row r="175" ht="13.5">
      <c r="D175" s="252"/>
    </row>
    <row r="176" ht="13.5">
      <c r="D176" s="252"/>
    </row>
    <row r="177" ht="13.5">
      <c r="D177" s="252"/>
    </row>
    <row r="178" ht="13.5">
      <c r="D178" s="252"/>
    </row>
    <row r="179" ht="13.5">
      <c r="D179" s="252"/>
    </row>
    <row r="180" ht="13.5">
      <c r="D180" s="252"/>
    </row>
    <row r="181" ht="13.5">
      <c r="D181" s="252"/>
    </row>
    <row r="182" ht="13.5">
      <c r="D182" s="252"/>
    </row>
    <row r="183" ht="13.5">
      <c r="D183" s="252"/>
    </row>
    <row r="184" ht="13.5">
      <c r="D184" s="252"/>
    </row>
    <row r="185" ht="13.5">
      <c r="D185" s="252"/>
    </row>
    <row r="186" ht="13.5">
      <c r="D186" s="252"/>
    </row>
    <row r="187" ht="13.5">
      <c r="D187" s="252"/>
    </row>
    <row r="188" ht="13.5">
      <c r="D188" s="252"/>
    </row>
    <row r="189" ht="13.5">
      <c r="D189" s="252"/>
    </row>
    <row r="190" ht="13.5">
      <c r="D190" s="252"/>
    </row>
    <row r="191" ht="13.5">
      <c r="D191" s="252"/>
    </row>
    <row r="192" ht="13.5">
      <c r="D192" s="252"/>
    </row>
    <row r="193" ht="13.5">
      <c r="D193" s="252"/>
    </row>
    <row r="194" ht="13.5">
      <c r="D194" s="252"/>
    </row>
    <row r="195" ht="13.5">
      <c r="D195" s="252"/>
    </row>
    <row r="196" ht="13.5">
      <c r="D196" s="252"/>
    </row>
    <row r="197" ht="13.5">
      <c r="D197" s="252"/>
    </row>
    <row r="198" ht="13.5">
      <c r="D198" s="252"/>
    </row>
    <row r="199" ht="13.5">
      <c r="D199" s="252"/>
    </row>
    <row r="200" ht="13.5">
      <c r="D200" s="252"/>
    </row>
    <row r="201" ht="13.5">
      <c r="D201" s="252"/>
    </row>
    <row r="202" ht="13.5">
      <c r="D202" s="252"/>
    </row>
    <row r="203" ht="13.5">
      <c r="D203" s="252"/>
    </row>
    <row r="204" ht="13.5">
      <c r="D204" s="252"/>
    </row>
    <row r="205" ht="13.5">
      <c r="D205" s="252"/>
    </row>
    <row r="206" ht="13.5">
      <c r="D206" s="252"/>
    </row>
    <row r="207" ht="13.5">
      <c r="D207" s="252"/>
    </row>
    <row r="208" ht="13.5">
      <c r="D208" s="252"/>
    </row>
    <row r="209" ht="13.5">
      <c r="D209" s="252"/>
    </row>
    <row r="210" ht="13.5">
      <c r="D210" s="252"/>
    </row>
    <row r="211" ht="13.5">
      <c r="D211" s="252"/>
    </row>
    <row r="212" ht="13.5">
      <c r="D212" s="252"/>
    </row>
    <row r="213" ht="13.5">
      <c r="D213" s="252"/>
    </row>
    <row r="214" ht="13.5">
      <c r="D214" s="252"/>
    </row>
    <row r="215" ht="13.5">
      <c r="D215" s="252"/>
    </row>
    <row r="216" ht="13.5">
      <c r="D216" s="252"/>
    </row>
    <row r="217" ht="13.5">
      <c r="D217" s="252"/>
    </row>
    <row r="218" ht="13.5">
      <c r="D218" s="252"/>
    </row>
    <row r="219" ht="13.5">
      <c r="D219" s="252"/>
    </row>
    <row r="220" ht="13.5">
      <c r="D220" s="252"/>
    </row>
    <row r="221" ht="13.5">
      <c r="D221" s="252"/>
    </row>
    <row r="222" ht="13.5">
      <c r="D222" s="252"/>
    </row>
    <row r="223" ht="13.5">
      <c r="D223" s="252"/>
    </row>
    <row r="224" ht="13.5">
      <c r="D224" s="252"/>
    </row>
    <row r="225" ht="13.5">
      <c r="D225" s="252"/>
    </row>
    <row r="226" ht="13.5">
      <c r="D226" s="252"/>
    </row>
    <row r="227" ht="13.5">
      <c r="D227" s="252"/>
    </row>
    <row r="228" ht="13.5">
      <c r="D228" s="252"/>
    </row>
    <row r="229" ht="13.5">
      <c r="D229" s="252"/>
    </row>
    <row r="230" ht="13.5">
      <c r="D230" s="252"/>
    </row>
    <row r="231" ht="13.5">
      <c r="D231" s="252"/>
    </row>
    <row r="232" ht="13.5">
      <c r="D232" s="252"/>
    </row>
    <row r="233" ht="13.5">
      <c r="D233" s="252"/>
    </row>
    <row r="234" ht="13.5">
      <c r="D234" s="252"/>
    </row>
    <row r="235" ht="13.5">
      <c r="D235" s="252"/>
    </row>
    <row r="236" ht="13.5">
      <c r="D236" s="252"/>
    </row>
    <row r="237" ht="13.5">
      <c r="D237" s="252"/>
    </row>
    <row r="238" ht="13.5">
      <c r="D238" s="252"/>
    </row>
    <row r="239" ht="13.5">
      <c r="D239" s="252"/>
    </row>
    <row r="240" ht="13.5">
      <c r="D240" s="252"/>
    </row>
    <row r="241" ht="13.5">
      <c r="D241" s="252"/>
    </row>
    <row r="242" ht="13.5">
      <c r="D242" s="252"/>
    </row>
    <row r="243" ht="13.5">
      <c r="D243" s="252"/>
    </row>
    <row r="244" ht="13.5">
      <c r="D244" s="252"/>
    </row>
    <row r="245" ht="13.5">
      <c r="D245" s="252"/>
    </row>
    <row r="246" ht="13.5">
      <c r="D246" s="252"/>
    </row>
    <row r="247" ht="13.5">
      <c r="D247" s="252"/>
    </row>
    <row r="248" ht="13.5">
      <c r="D248" s="252"/>
    </row>
    <row r="249" ht="13.5">
      <c r="D249" s="252"/>
    </row>
    <row r="250" ht="13.5">
      <c r="D250" s="252"/>
    </row>
    <row r="251" ht="13.5">
      <c r="D251" s="252"/>
    </row>
    <row r="252" ht="13.5">
      <c r="D252" s="252"/>
    </row>
    <row r="253" ht="13.5">
      <c r="D253" s="252"/>
    </row>
    <row r="254" ht="13.5">
      <c r="D254" s="252"/>
    </row>
    <row r="255" ht="13.5">
      <c r="D255" s="252"/>
    </row>
    <row r="256" ht="13.5">
      <c r="D256" s="252"/>
    </row>
    <row r="257" ht="13.5">
      <c r="D257" s="252"/>
    </row>
    <row r="258" ht="13.5">
      <c r="D258" s="252"/>
    </row>
    <row r="259" ht="13.5">
      <c r="D259" s="252"/>
    </row>
    <row r="260" ht="13.5">
      <c r="D260" s="252"/>
    </row>
    <row r="261" ht="13.5">
      <c r="D261" s="252"/>
    </row>
    <row r="262" ht="13.5">
      <c r="D262" s="252"/>
    </row>
    <row r="263" ht="13.5">
      <c r="D263" s="252"/>
    </row>
    <row r="264" ht="13.5">
      <c r="D264" s="252"/>
    </row>
    <row r="265" ht="13.5">
      <c r="D265" s="252"/>
    </row>
    <row r="266" ht="13.5">
      <c r="D266" s="252"/>
    </row>
    <row r="267" ht="13.5">
      <c r="D267" s="252"/>
    </row>
    <row r="268" ht="13.5">
      <c r="D268" s="252"/>
    </row>
    <row r="269" ht="13.5">
      <c r="D269" s="252"/>
    </row>
    <row r="270" ht="13.5">
      <c r="D270" s="252"/>
    </row>
    <row r="271" ht="13.5">
      <c r="D271" s="252"/>
    </row>
    <row r="272" ht="13.5">
      <c r="D272" s="252"/>
    </row>
    <row r="273" ht="13.5">
      <c r="D273" s="252"/>
    </row>
    <row r="274" ht="13.5">
      <c r="D274" s="252"/>
    </row>
    <row r="275" ht="13.5">
      <c r="D275" s="252"/>
    </row>
    <row r="276" ht="13.5">
      <c r="D276" s="252"/>
    </row>
    <row r="277" ht="13.5">
      <c r="D277" s="252"/>
    </row>
    <row r="278" ht="13.5">
      <c r="D278" s="252"/>
    </row>
    <row r="279" ht="13.5">
      <c r="D279" s="252"/>
    </row>
    <row r="280" ht="13.5">
      <c r="D280" s="252"/>
    </row>
    <row r="281" ht="13.5">
      <c r="D281" s="252"/>
    </row>
    <row r="282" ht="13.5">
      <c r="D282" s="252"/>
    </row>
    <row r="283" ht="13.5">
      <c r="D283" s="252"/>
    </row>
    <row r="284" ht="13.5">
      <c r="D284" s="252"/>
    </row>
    <row r="285" ht="13.5">
      <c r="D285" s="252"/>
    </row>
    <row r="286" ht="13.5">
      <c r="D286" s="252"/>
    </row>
    <row r="287" ht="13.5">
      <c r="D287" s="252"/>
    </row>
    <row r="288" ht="13.5">
      <c r="D288" s="252"/>
    </row>
    <row r="289" ht="13.5">
      <c r="D289" s="252"/>
    </row>
    <row r="290" ht="13.5">
      <c r="D290" s="252"/>
    </row>
    <row r="291" ht="13.5">
      <c r="D291" s="252"/>
    </row>
    <row r="292" ht="13.5">
      <c r="D292" s="252"/>
    </row>
    <row r="293" ht="13.5">
      <c r="D293" s="252"/>
    </row>
    <row r="294" ht="13.5">
      <c r="D294" s="252"/>
    </row>
    <row r="295" ht="13.5">
      <c r="D295" s="252"/>
    </row>
    <row r="296" ht="13.5">
      <c r="D296" s="252"/>
    </row>
    <row r="297" ht="13.5">
      <c r="D297" s="252"/>
    </row>
    <row r="298" ht="13.5">
      <c r="D298" s="252"/>
    </row>
    <row r="299" ht="13.5">
      <c r="D299" s="252"/>
    </row>
    <row r="300" ht="13.5">
      <c r="D300" s="252"/>
    </row>
    <row r="301" ht="13.5">
      <c r="D301" s="252"/>
    </row>
    <row r="302" ht="13.5">
      <c r="D302" s="252"/>
    </row>
    <row r="303" ht="13.5">
      <c r="D303" s="252"/>
    </row>
    <row r="304" ht="13.5">
      <c r="D304" s="252"/>
    </row>
    <row r="305" ht="13.5">
      <c r="D305" s="252"/>
    </row>
    <row r="306" ht="13.5">
      <c r="D306" s="252"/>
    </row>
    <row r="307" ht="13.5">
      <c r="D307" s="252"/>
    </row>
    <row r="308" ht="13.5">
      <c r="D308" s="252"/>
    </row>
    <row r="309" ht="13.5">
      <c r="D309" s="252"/>
    </row>
    <row r="310" ht="13.5">
      <c r="D310" s="252"/>
    </row>
    <row r="311" ht="13.5">
      <c r="D311" s="252"/>
    </row>
    <row r="312" ht="13.5">
      <c r="D312" s="252"/>
    </row>
    <row r="313" ht="13.5">
      <c r="D313" s="252"/>
    </row>
    <row r="314" ht="13.5">
      <c r="D314" s="252"/>
    </row>
    <row r="315" ht="13.5">
      <c r="D315" s="252"/>
    </row>
    <row r="316" ht="13.5">
      <c r="D316" s="252"/>
    </row>
    <row r="317" ht="13.5">
      <c r="D317" s="252"/>
    </row>
    <row r="318" ht="13.5">
      <c r="D318" s="252"/>
    </row>
    <row r="319" ht="13.5">
      <c r="D319" s="252"/>
    </row>
    <row r="320" ht="13.5">
      <c r="D320" s="252"/>
    </row>
    <row r="321" ht="13.5">
      <c r="D321" s="252"/>
    </row>
    <row r="322" ht="13.5">
      <c r="D322" s="252"/>
    </row>
    <row r="323" ht="13.5">
      <c r="D323" s="252"/>
    </row>
    <row r="324" ht="13.5">
      <c r="D324" s="252"/>
    </row>
    <row r="325" ht="13.5">
      <c r="D325" s="252"/>
    </row>
    <row r="326" ht="13.5">
      <c r="D326" s="252"/>
    </row>
    <row r="327" ht="13.5">
      <c r="D327" s="252"/>
    </row>
    <row r="328" ht="13.5">
      <c r="D328" s="252"/>
    </row>
    <row r="329" ht="13.5">
      <c r="D329" s="252"/>
    </row>
    <row r="330" ht="13.5">
      <c r="D330" s="252"/>
    </row>
    <row r="331" ht="13.5">
      <c r="D331" s="252"/>
    </row>
    <row r="332" ht="13.5">
      <c r="D332" s="252"/>
    </row>
    <row r="333" ht="13.5">
      <c r="D333" s="252"/>
    </row>
    <row r="334" ht="13.5">
      <c r="D334" s="252"/>
    </row>
    <row r="335" ht="13.5">
      <c r="D335" s="252"/>
    </row>
    <row r="336" ht="13.5">
      <c r="D336" s="252"/>
    </row>
    <row r="337" ht="13.5">
      <c r="D337" s="252"/>
    </row>
    <row r="338" ht="13.5">
      <c r="D338" s="252"/>
    </row>
    <row r="339" ht="13.5">
      <c r="D339" s="252"/>
    </row>
    <row r="340" ht="13.5">
      <c r="D340" s="252"/>
    </row>
    <row r="341" ht="13.5">
      <c r="D341" s="252"/>
    </row>
    <row r="342" ht="13.5">
      <c r="D342" s="252"/>
    </row>
    <row r="343" ht="13.5">
      <c r="D343" s="252"/>
    </row>
    <row r="344" ht="13.5">
      <c r="D344" s="252"/>
    </row>
    <row r="345" ht="13.5">
      <c r="D345" s="252"/>
    </row>
    <row r="346" ht="13.5">
      <c r="D346" s="252"/>
    </row>
    <row r="347" ht="13.5">
      <c r="D347" s="252"/>
    </row>
    <row r="348" ht="13.5">
      <c r="D348" s="252"/>
    </row>
    <row r="349" ht="13.5">
      <c r="D349" s="252"/>
    </row>
    <row r="350" ht="13.5">
      <c r="D350" s="252"/>
    </row>
    <row r="351" ht="13.5">
      <c r="D351" s="252"/>
    </row>
    <row r="352" ht="13.5">
      <c r="D352" s="252"/>
    </row>
    <row r="353" ht="13.5">
      <c r="D353" s="252"/>
    </row>
    <row r="354" ht="13.5">
      <c r="D354" s="252"/>
    </row>
    <row r="355" ht="13.5">
      <c r="D355" s="252"/>
    </row>
    <row r="356" ht="13.5">
      <c r="D356" s="252"/>
    </row>
    <row r="357" ht="13.5">
      <c r="D357" s="252"/>
    </row>
    <row r="358" ht="13.5">
      <c r="D358" s="252"/>
    </row>
    <row r="359" ht="13.5">
      <c r="D359" s="252"/>
    </row>
    <row r="360" ht="13.5">
      <c r="D360" s="252"/>
    </row>
    <row r="361" ht="13.5">
      <c r="D361" s="252"/>
    </row>
    <row r="362" ht="13.5">
      <c r="D362" s="252"/>
    </row>
    <row r="363" ht="13.5">
      <c r="D363" s="252"/>
    </row>
    <row r="364" ht="13.5">
      <c r="D364" s="252"/>
    </row>
    <row r="365" ht="13.5">
      <c r="D365" s="252"/>
    </row>
    <row r="366" ht="13.5">
      <c r="D366" s="252"/>
    </row>
    <row r="367" ht="13.5">
      <c r="D367" s="252"/>
    </row>
    <row r="368" ht="13.5">
      <c r="D368" s="252"/>
    </row>
    <row r="369" ht="13.5">
      <c r="D369" s="252"/>
    </row>
    <row r="370" ht="13.5">
      <c r="D370" s="252"/>
    </row>
    <row r="371" ht="13.5">
      <c r="D371" s="252"/>
    </row>
    <row r="372" ht="13.5">
      <c r="D372" s="252"/>
    </row>
    <row r="373" ht="13.5">
      <c r="D373" s="252"/>
    </row>
    <row r="374" ht="13.5">
      <c r="D374" s="252"/>
    </row>
    <row r="375" ht="13.5">
      <c r="D375" s="252"/>
    </row>
    <row r="376" ht="13.5">
      <c r="D376" s="252"/>
    </row>
    <row r="377" ht="13.5">
      <c r="D377" s="252"/>
    </row>
    <row r="378" ht="13.5">
      <c r="D378" s="252"/>
    </row>
    <row r="379" ht="13.5">
      <c r="D379" s="252"/>
    </row>
    <row r="380" ht="13.5">
      <c r="D380" s="252"/>
    </row>
    <row r="381" ht="13.5">
      <c r="D381" s="252"/>
    </row>
    <row r="382" ht="13.5">
      <c r="D382" s="252"/>
    </row>
    <row r="383" ht="13.5">
      <c r="D383" s="252"/>
    </row>
    <row r="384" ht="13.5">
      <c r="D384" s="252"/>
    </row>
    <row r="385" ht="13.5">
      <c r="D385" s="252"/>
    </row>
    <row r="386" ht="13.5">
      <c r="D386" s="252"/>
    </row>
    <row r="387" ht="13.5">
      <c r="D387" s="252"/>
    </row>
    <row r="388" ht="13.5">
      <c r="D388" s="252"/>
    </row>
    <row r="389" ht="13.5">
      <c r="D389" s="252"/>
    </row>
    <row r="390" ht="13.5">
      <c r="D390" s="252"/>
    </row>
    <row r="391" ht="13.5">
      <c r="D391" s="252"/>
    </row>
    <row r="392" ht="13.5">
      <c r="D392" s="252"/>
    </row>
    <row r="393" ht="13.5">
      <c r="D393" s="252"/>
    </row>
    <row r="394" ht="13.5">
      <c r="D394" s="252"/>
    </row>
    <row r="395" ht="13.5">
      <c r="D395" s="252"/>
    </row>
    <row r="396" ht="13.5">
      <c r="D396" s="252"/>
    </row>
    <row r="397" ht="13.5">
      <c r="D397" s="252"/>
    </row>
    <row r="398" ht="13.5">
      <c r="D398" s="252"/>
    </row>
    <row r="399" ht="13.5">
      <c r="D399" s="252"/>
    </row>
    <row r="400" ht="13.5">
      <c r="D400" s="252"/>
    </row>
    <row r="401" ht="13.5">
      <c r="D401" s="252"/>
    </row>
    <row r="402" ht="13.5">
      <c r="D402" s="252"/>
    </row>
    <row r="403" ht="13.5">
      <c r="D403" s="252"/>
    </row>
    <row r="404" ht="13.5">
      <c r="D404" s="252"/>
    </row>
    <row r="405" ht="13.5">
      <c r="D405" s="252"/>
    </row>
    <row r="406" ht="13.5">
      <c r="D406" s="252"/>
    </row>
    <row r="407" ht="13.5">
      <c r="D407" s="252"/>
    </row>
    <row r="408" ht="13.5">
      <c r="D408" s="252"/>
    </row>
    <row r="409" ht="13.5">
      <c r="D409" s="252"/>
    </row>
    <row r="410" ht="13.5">
      <c r="D410" s="252"/>
    </row>
    <row r="411" ht="13.5">
      <c r="D411" s="252"/>
    </row>
    <row r="412" ht="13.5">
      <c r="D412" s="252"/>
    </row>
    <row r="413" ht="13.5">
      <c r="D413" s="252"/>
    </row>
    <row r="414" ht="13.5">
      <c r="D414" s="252"/>
    </row>
    <row r="415" ht="13.5">
      <c r="D415" s="252"/>
    </row>
    <row r="416" ht="13.5">
      <c r="D416" s="252"/>
    </row>
    <row r="417" ht="13.5">
      <c r="D417" s="252"/>
    </row>
    <row r="418" ht="13.5">
      <c r="D418" s="252"/>
    </row>
    <row r="419" ht="13.5">
      <c r="D419" s="252"/>
    </row>
    <row r="420" ht="13.5">
      <c r="D420" s="252"/>
    </row>
    <row r="421" ht="13.5">
      <c r="D421" s="252"/>
    </row>
    <row r="422" ht="13.5">
      <c r="D422" s="252"/>
    </row>
    <row r="423" ht="13.5">
      <c r="D423" s="252"/>
    </row>
    <row r="424" ht="13.5">
      <c r="D424" s="252"/>
    </row>
    <row r="425" ht="13.5">
      <c r="D425" s="252"/>
    </row>
    <row r="426" ht="13.5">
      <c r="D426" s="252"/>
    </row>
    <row r="427" ht="13.5">
      <c r="D427" s="252"/>
    </row>
    <row r="428" ht="13.5">
      <c r="D428" s="252"/>
    </row>
    <row r="429" ht="13.5">
      <c r="D429" s="252"/>
    </row>
    <row r="430" ht="13.5">
      <c r="D430" s="252"/>
    </row>
    <row r="431" ht="13.5">
      <c r="D431" s="252"/>
    </row>
    <row r="432" ht="13.5">
      <c r="D432" s="252"/>
    </row>
    <row r="433" ht="13.5">
      <c r="D433" s="252"/>
    </row>
    <row r="434" ht="13.5">
      <c r="D434" s="252"/>
    </row>
    <row r="435" ht="13.5">
      <c r="D435" s="252"/>
    </row>
    <row r="436" ht="13.5">
      <c r="D436" s="252"/>
    </row>
    <row r="437" ht="13.5">
      <c r="D437" s="252"/>
    </row>
    <row r="438" ht="13.5">
      <c r="D438" s="252"/>
    </row>
    <row r="439" ht="13.5">
      <c r="D439" s="252"/>
    </row>
    <row r="440" ht="13.5">
      <c r="D440" s="252"/>
    </row>
    <row r="441" ht="13.5">
      <c r="D441" s="252"/>
    </row>
    <row r="442" ht="13.5">
      <c r="D442" s="252"/>
    </row>
    <row r="443" ht="13.5">
      <c r="D443" s="252"/>
    </row>
    <row r="444" ht="13.5">
      <c r="D444" s="252"/>
    </row>
    <row r="445" ht="13.5">
      <c r="D445" s="252"/>
    </row>
    <row r="446" ht="13.5">
      <c r="D446" s="252"/>
    </row>
    <row r="447" ht="13.5">
      <c r="D447" s="252"/>
    </row>
    <row r="448" ht="13.5">
      <c r="D448" s="252"/>
    </row>
    <row r="449" ht="13.5">
      <c r="D449" s="252"/>
    </row>
    <row r="450" ht="13.5">
      <c r="D450" s="252"/>
    </row>
    <row r="451" ht="13.5">
      <c r="D451" s="252"/>
    </row>
    <row r="452" ht="13.5">
      <c r="D452" s="252"/>
    </row>
    <row r="453" ht="13.5">
      <c r="D453" s="252"/>
    </row>
    <row r="454" ht="13.5">
      <c r="D454" s="252"/>
    </row>
    <row r="455" ht="13.5">
      <c r="D455" s="252"/>
    </row>
    <row r="456" ht="13.5">
      <c r="D456" s="252"/>
    </row>
    <row r="457" ht="13.5">
      <c r="D457" s="252"/>
    </row>
    <row r="458" ht="13.5">
      <c r="D458" s="252"/>
    </row>
    <row r="459" ht="13.5">
      <c r="D459" s="252"/>
    </row>
    <row r="460" ht="13.5">
      <c r="D460" s="252"/>
    </row>
    <row r="461" ht="13.5">
      <c r="D461" s="252"/>
    </row>
    <row r="462" ht="13.5">
      <c r="D462" s="252"/>
    </row>
    <row r="463" ht="13.5">
      <c r="D463" s="252"/>
    </row>
    <row r="464" ht="13.5">
      <c r="D464" s="252"/>
    </row>
    <row r="465" ht="13.5">
      <c r="D465" s="252"/>
    </row>
    <row r="466" ht="13.5">
      <c r="D466" s="252"/>
    </row>
    <row r="467" ht="13.5">
      <c r="D467" s="252"/>
    </row>
    <row r="468" ht="13.5">
      <c r="D468" s="252"/>
    </row>
    <row r="469" ht="13.5">
      <c r="D469" s="252"/>
    </row>
    <row r="470" ht="13.5">
      <c r="D470" s="252"/>
    </row>
    <row r="471" ht="13.5">
      <c r="D471" s="252"/>
    </row>
    <row r="472" ht="13.5">
      <c r="D472" s="252"/>
    </row>
    <row r="473" ht="13.5">
      <c r="D473" s="252"/>
    </row>
    <row r="474" ht="13.5">
      <c r="D474" s="252"/>
    </row>
    <row r="475" ht="13.5">
      <c r="D475" s="252"/>
    </row>
    <row r="476" ht="13.5">
      <c r="D476" s="252"/>
    </row>
    <row r="477" ht="13.5">
      <c r="D477" s="252"/>
    </row>
    <row r="478" ht="13.5">
      <c r="D478" s="252"/>
    </row>
    <row r="479" ht="13.5">
      <c r="D479" s="252"/>
    </row>
    <row r="480" ht="13.5">
      <c r="D480" s="252"/>
    </row>
    <row r="481" ht="13.5">
      <c r="D481" s="252"/>
    </row>
    <row r="482" ht="13.5">
      <c r="D482" s="252"/>
    </row>
    <row r="483" ht="13.5">
      <c r="D483" s="252"/>
    </row>
    <row r="484" ht="13.5">
      <c r="D484" s="252"/>
    </row>
    <row r="485" ht="13.5">
      <c r="D485" s="252"/>
    </row>
    <row r="486" ht="13.5">
      <c r="D486" s="252"/>
    </row>
    <row r="487" ht="13.5">
      <c r="D487" s="252"/>
    </row>
    <row r="488" ht="13.5">
      <c r="D488" s="252"/>
    </row>
    <row r="489" ht="13.5">
      <c r="D489" s="252"/>
    </row>
    <row r="490" ht="13.5">
      <c r="D490" s="252"/>
    </row>
    <row r="491" ht="13.5">
      <c r="D491" s="252"/>
    </row>
    <row r="492" ht="13.5">
      <c r="D492" s="252"/>
    </row>
    <row r="493" ht="13.5">
      <c r="D493" s="252"/>
    </row>
    <row r="494" ht="13.5">
      <c r="D494" s="252"/>
    </row>
    <row r="495" ht="13.5">
      <c r="D495" s="252"/>
    </row>
    <row r="496" ht="13.5">
      <c r="D496" s="252"/>
    </row>
    <row r="497" ht="13.5">
      <c r="D497" s="252"/>
    </row>
    <row r="498" ht="13.5">
      <c r="D498" s="252"/>
    </row>
    <row r="499" ht="13.5">
      <c r="D499" s="252"/>
    </row>
    <row r="500" ht="13.5">
      <c r="D500" s="252"/>
    </row>
    <row r="501" ht="13.5">
      <c r="D501" s="252"/>
    </row>
    <row r="502" ht="13.5">
      <c r="D502" s="252"/>
    </row>
    <row r="503" ht="13.5">
      <c r="D503" s="252"/>
    </row>
    <row r="504" ht="13.5">
      <c r="D504" s="252"/>
    </row>
    <row r="505" ht="13.5">
      <c r="D505" s="252"/>
    </row>
    <row r="506" ht="13.5">
      <c r="D506" s="252"/>
    </row>
    <row r="507" ht="13.5">
      <c r="D507" s="252"/>
    </row>
    <row r="508" ht="13.5">
      <c r="D508" s="252"/>
    </row>
    <row r="509" ht="13.5">
      <c r="D509" s="252"/>
    </row>
    <row r="510" ht="13.5">
      <c r="D510" s="252"/>
    </row>
    <row r="511" ht="13.5">
      <c r="D511" s="252"/>
    </row>
    <row r="512" ht="13.5">
      <c r="D512" s="252"/>
    </row>
    <row r="513" ht="13.5">
      <c r="D513" s="252"/>
    </row>
    <row r="514" ht="13.5">
      <c r="D514" s="252"/>
    </row>
    <row r="515" ht="13.5">
      <c r="D515" s="252"/>
    </row>
    <row r="516" ht="13.5">
      <c r="D516" s="252"/>
    </row>
    <row r="517" ht="13.5">
      <c r="D517" s="252"/>
    </row>
    <row r="518" ht="13.5">
      <c r="D518" s="252"/>
    </row>
    <row r="519" ht="13.5">
      <c r="D519" s="252"/>
    </row>
    <row r="520" ht="13.5">
      <c r="D520" s="252"/>
    </row>
    <row r="521" ht="13.5">
      <c r="D521" s="252"/>
    </row>
    <row r="522" ht="13.5">
      <c r="D522" s="252"/>
    </row>
    <row r="523" ht="13.5">
      <c r="D523" s="252"/>
    </row>
    <row r="524" ht="13.5">
      <c r="D524" s="252"/>
    </row>
    <row r="525" ht="13.5">
      <c r="D525" s="252"/>
    </row>
    <row r="526" ht="13.5">
      <c r="D526" s="252"/>
    </row>
    <row r="527" ht="13.5">
      <c r="D527" s="252"/>
    </row>
    <row r="528" ht="13.5">
      <c r="D528" s="252"/>
    </row>
    <row r="529" ht="13.5">
      <c r="D529" s="252"/>
    </row>
    <row r="530" ht="13.5">
      <c r="D530" s="252"/>
    </row>
    <row r="531" ht="13.5">
      <c r="D531" s="252"/>
    </row>
    <row r="532" ht="13.5">
      <c r="D532" s="252"/>
    </row>
    <row r="533" ht="13.5">
      <c r="D533" s="252"/>
    </row>
    <row r="534" ht="13.5">
      <c r="D534" s="252"/>
    </row>
    <row r="535" ht="13.5">
      <c r="D535" s="252"/>
    </row>
    <row r="536" ht="13.5">
      <c r="D536" s="252"/>
    </row>
    <row r="537" ht="13.5">
      <c r="D537" s="252"/>
    </row>
    <row r="538" ht="13.5">
      <c r="D538" s="252"/>
    </row>
    <row r="539" ht="13.5">
      <c r="D539" s="252"/>
    </row>
    <row r="540" ht="13.5">
      <c r="D540" s="252"/>
    </row>
    <row r="541" ht="13.5">
      <c r="D541" s="252"/>
    </row>
    <row r="542" ht="13.5">
      <c r="D542" s="252"/>
    </row>
    <row r="543" ht="13.5">
      <c r="D543" s="252"/>
    </row>
    <row r="544" ht="13.5">
      <c r="D544" s="252"/>
    </row>
    <row r="545" ht="13.5">
      <c r="D545" s="252"/>
    </row>
    <row r="546" ht="13.5">
      <c r="D546" s="252"/>
    </row>
    <row r="547" ht="13.5">
      <c r="D547" s="252"/>
    </row>
    <row r="548" ht="13.5">
      <c r="D548" s="252"/>
    </row>
    <row r="549" ht="13.5">
      <c r="D549" s="252"/>
    </row>
    <row r="550" ht="13.5">
      <c r="D550" s="252"/>
    </row>
    <row r="551" ht="13.5">
      <c r="D551" s="252"/>
    </row>
    <row r="552" ht="13.5">
      <c r="D552" s="252"/>
    </row>
    <row r="553" ht="13.5">
      <c r="D553" s="252"/>
    </row>
    <row r="554" ht="13.5">
      <c r="D554" s="252"/>
    </row>
    <row r="555" ht="13.5">
      <c r="D555" s="252"/>
    </row>
    <row r="556" ht="13.5">
      <c r="D556" s="252"/>
    </row>
    <row r="557" ht="13.5">
      <c r="D557" s="252"/>
    </row>
    <row r="558" ht="13.5">
      <c r="D558" s="252"/>
    </row>
    <row r="559" ht="13.5">
      <c r="D559" s="252"/>
    </row>
    <row r="560" ht="13.5">
      <c r="D560" s="252"/>
    </row>
    <row r="561" ht="13.5">
      <c r="D561" s="252"/>
    </row>
    <row r="562" ht="13.5">
      <c r="D562" s="252"/>
    </row>
    <row r="563" ht="13.5">
      <c r="D563" s="252"/>
    </row>
    <row r="564" ht="13.5">
      <c r="D564" s="252"/>
    </row>
    <row r="565" ht="13.5">
      <c r="D565" s="252"/>
    </row>
    <row r="566" ht="13.5">
      <c r="D566" s="252"/>
    </row>
    <row r="567" ht="13.5">
      <c r="D567" s="252"/>
    </row>
    <row r="568" ht="13.5">
      <c r="D568" s="252"/>
    </row>
    <row r="569" ht="13.5">
      <c r="D569" s="252"/>
    </row>
    <row r="570" ht="13.5">
      <c r="D570" s="252"/>
    </row>
    <row r="571" ht="13.5">
      <c r="D571" s="252"/>
    </row>
    <row r="572" ht="13.5">
      <c r="D572" s="252"/>
    </row>
    <row r="573" ht="13.5">
      <c r="D573" s="252"/>
    </row>
    <row r="574" ht="13.5">
      <c r="D574" s="252"/>
    </row>
    <row r="575" ht="13.5">
      <c r="D575" s="252"/>
    </row>
    <row r="576" ht="13.5">
      <c r="D576" s="252"/>
    </row>
    <row r="577" ht="13.5">
      <c r="D577" s="252"/>
    </row>
    <row r="578" ht="13.5">
      <c r="D578" s="252"/>
    </row>
    <row r="579" ht="13.5">
      <c r="D579" s="252"/>
    </row>
    <row r="580" ht="13.5">
      <c r="D580" s="252"/>
    </row>
    <row r="581" ht="13.5">
      <c r="D581" s="252"/>
    </row>
    <row r="582" ht="13.5">
      <c r="D582" s="252"/>
    </row>
    <row r="583" ht="13.5">
      <c r="D583" s="252"/>
    </row>
    <row r="584" ht="13.5">
      <c r="D584" s="252"/>
    </row>
    <row r="585" ht="13.5">
      <c r="D585" s="252"/>
    </row>
    <row r="586" ht="13.5">
      <c r="D586" s="252"/>
    </row>
    <row r="587" ht="13.5">
      <c r="D587" s="252"/>
    </row>
    <row r="588" ht="13.5">
      <c r="D588" s="252"/>
    </row>
    <row r="589" ht="13.5">
      <c r="D589" s="252"/>
    </row>
    <row r="590" ht="13.5">
      <c r="D590" s="252"/>
    </row>
    <row r="591" ht="13.5">
      <c r="D591" s="252"/>
    </row>
    <row r="592" ht="13.5">
      <c r="D592" s="252"/>
    </row>
    <row r="593" ht="13.5">
      <c r="D593" s="252"/>
    </row>
    <row r="594" ht="13.5">
      <c r="D594" s="252"/>
    </row>
    <row r="595" ht="13.5">
      <c r="D595" s="252"/>
    </row>
    <row r="596" ht="13.5">
      <c r="D596" s="252"/>
    </row>
    <row r="597" ht="13.5">
      <c r="D597" s="252"/>
    </row>
    <row r="598" ht="13.5">
      <c r="D598" s="252"/>
    </row>
    <row r="599" ht="13.5">
      <c r="D599" s="252"/>
    </row>
    <row r="600" ht="13.5">
      <c r="D600" s="252"/>
    </row>
    <row r="601" ht="13.5">
      <c r="D601" s="252"/>
    </row>
    <row r="602" ht="13.5">
      <c r="D602" s="252"/>
    </row>
    <row r="603" ht="13.5">
      <c r="D603" s="252"/>
    </row>
    <row r="604" ht="13.5">
      <c r="D604" s="252"/>
    </row>
    <row r="605" ht="13.5">
      <c r="D605" s="252"/>
    </row>
    <row r="606" ht="13.5">
      <c r="D606" s="252"/>
    </row>
    <row r="607" ht="13.5">
      <c r="D607" s="252"/>
    </row>
    <row r="608" ht="13.5">
      <c r="D608" s="252"/>
    </row>
    <row r="609" ht="13.5">
      <c r="D609" s="252"/>
    </row>
    <row r="610" ht="13.5">
      <c r="D610" s="252"/>
    </row>
    <row r="611" ht="13.5">
      <c r="D611" s="252"/>
    </row>
    <row r="612" ht="13.5">
      <c r="D612" s="252"/>
    </row>
    <row r="613" ht="13.5">
      <c r="D613" s="252"/>
    </row>
    <row r="614" ht="13.5">
      <c r="D614" s="252"/>
    </row>
    <row r="615" ht="13.5">
      <c r="D615" s="252"/>
    </row>
    <row r="616" ht="13.5">
      <c r="D616" s="252"/>
    </row>
    <row r="617" ht="13.5">
      <c r="D617" s="252"/>
    </row>
    <row r="618" ht="13.5">
      <c r="D618" s="252"/>
    </row>
    <row r="619" ht="13.5">
      <c r="D619" s="252"/>
    </row>
    <row r="620" ht="13.5">
      <c r="D620" s="252"/>
    </row>
    <row r="621" ht="13.5">
      <c r="D621" s="252"/>
    </row>
    <row r="622" ht="13.5">
      <c r="D622" s="252"/>
    </row>
    <row r="623" ht="13.5">
      <c r="D623" s="252"/>
    </row>
    <row r="624" ht="13.5">
      <c r="D624" s="252"/>
    </row>
    <row r="625" ht="13.5">
      <c r="D625" s="252"/>
    </row>
    <row r="626" ht="13.5">
      <c r="D626" s="252"/>
    </row>
    <row r="627" ht="13.5">
      <c r="D627" s="252"/>
    </row>
    <row r="628" ht="13.5">
      <c r="D628" s="252"/>
    </row>
    <row r="629" ht="13.5">
      <c r="D629" s="252"/>
    </row>
    <row r="630" ht="13.5">
      <c r="D630" s="252"/>
    </row>
    <row r="631" ht="13.5">
      <c r="D631" s="252"/>
    </row>
    <row r="632" ht="13.5">
      <c r="D632" s="252"/>
    </row>
    <row r="633" ht="13.5">
      <c r="D633" s="252"/>
    </row>
    <row r="634" ht="13.5">
      <c r="D634" s="252"/>
    </row>
    <row r="635" ht="13.5">
      <c r="D635" s="252"/>
    </row>
    <row r="636" ht="13.5">
      <c r="D636" s="252"/>
    </row>
    <row r="637" ht="13.5">
      <c r="D637" s="252"/>
    </row>
    <row r="638" ht="13.5">
      <c r="D638" s="252"/>
    </row>
    <row r="639" ht="13.5">
      <c r="D639" s="252"/>
    </row>
    <row r="640" ht="13.5">
      <c r="D640" s="252"/>
    </row>
    <row r="641" ht="13.5">
      <c r="D641" s="252"/>
    </row>
    <row r="642" ht="13.5">
      <c r="D642" s="252"/>
    </row>
    <row r="643" ht="13.5">
      <c r="D643" s="252"/>
    </row>
    <row r="644" ht="13.5">
      <c r="D644" s="252"/>
    </row>
    <row r="645" ht="13.5">
      <c r="D645" s="252"/>
    </row>
    <row r="646" ht="13.5">
      <c r="D646" s="252"/>
    </row>
    <row r="647" ht="13.5">
      <c r="D647" s="252"/>
    </row>
    <row r="648" ht="13.5">
      <c r="D648" s="252"/>
    </row>
    <row r="649" ht="13.5">
      <c r="D649" s="252"/>
    </row>
    <row r="650" ht="13.5">
      <c r="D650" s="252"/>
    </row>
    <row r="651" ht="13.5">
      <c r="D651" s="252"/>
    </row>
    <row r="652" ht="13.5">
      <c r="D652" s="252"/>
    </row>
    <row r="653" ht="13.5">
      <c r="D653" s="252"/>
    </row>
    <row r="654" ht="13.5">
      <c r="D654" s="252"/>
    </row>
    <row r="655" ht="13.5">
      <c r="D655" s="252"/>
    </row>
    <row r="656" ht="13.5">
      <c r="D656" s="252"/>
    </row>
    <row r="657" ht="13.5">
      <c r="D657" s="252"/>
    </row>
    <row r="658" ht="13.5">
      <c r="D658" s="252"/>
    </row>
    <row r="659" ht="13.5">
      <c r="D659" s="252"/>
    </row>
    <row r="660" ht="13.5">
      <c r="D660" s="252"/>
    </row>
    <row r="661" ht="13.5">
      <c r="D661" s="252"/>
    </row>
    <row r="662" ht="13.5">
      <c r="D662" s="252"/>
    </row>
    <row r="663" ht="13.5">
      <c r="D663" s="252"/>
    </row>
    <row r="664" ht="13.5">
      <c r="D664" s="252"/>
    </row>
    <row r="665" ht="13.5">
      <c r="D665" s="252"/>
    </row>
    <row r="666" ht="13.5">
      <c r="D666" s="252"/>
    </row>
    <row r="667" ht="13.5">
      <c r="D667" s="252"/>
    </row>
    <row r="668" ht="13.5">
      <c r="D668" s="252"/>
    </row>
    <row r="669" ht="13.5">
      <c r="D669" s="252"/>
    </row>
    <row r="670" ht="13.5">
      <c r="D670" s="252"/>
    </row>
    <row r="671" ht="13.5">
      <c r="D671" s="252"/>
    </row>
    <row r="672" ht="13.5">
      <c r="D672" s="252"/>
    </row>
    <row r="673" ht="13.5">
      <c r="D673" s="252"/>
    </row>
    <row r="674" ht="13.5">
      <c r="D674" s="252"/>
    </row>
    <row r="675" ht="13.5">
      <c r="D675" s="252"/>
    </row>
    <row r="676" ht="13.5">
      <c r="D676" s="252"/>
    </row>
    <row r="677" ht="13.5">
      <c r="D677" s="252"/>
    </row>
    <row r="678" ht="13.5">
      <c r="D678" s="252"/>
    </row>
    <row r="679" ht="13.5">
      <c r="D679" s="252"/>
    </row>
    <row r="680" ht="13.5">
      <c r="D680" s="252"/>
    </row>
    <row r="681" ht="13.5">
      <c r="D681" s="252"/>
    </row>
    <row r="682" ht="13.5">
      <c r="D682" s="252"/>
    </row>
    <row r="683" ht="13.5">
      <c r="D683" s="252"/>
    </row>
    <row r="684" ht="13.5">
      <c r="D684" s="252"/>
    </row>
    <row r="685" ht="13.5">
      <c r="D685" s="252"/>
    </row>
    <row r="686" ht="13.5">
      <c r="D686" s="252"/>
    </row>
    <row r="687" ht="13.5">
      <c r="D687" s="252"/>
    </row>
    <row r="688" ht="13.5">
      <c r="D688" s="252"/>
    </row>
    <row r="689" ht="13.5">
      <c r="D689" s="252"/>
    </row>
    <row r="690" ht="13.5">
      <c r="D690" s="252"/>
    </row>
    <row r="691" ht="13.5">
      <c r="D691" s="252"/>
    </row>
    <row r="692" ht="13.5">
      <c r="D692" s="252"/>
    </row>
    <row r="693" ht="13.5">
      <c r="D693" s="252"/>
    </row>
    <row r="694" ht="13.5">
      <c r="D694" s="252"/>
    </row>
    <row r="695" ht="13.5">
      <c r="D695" s="252"/>
    </row>
    <row r="696" ht="13.5">
      <c r="D696" s="252"/>
    </row>
    <row r="697" ht="13.5">
      <c r="D697" s="252"/>
    </row>
    <row r="698" ht="13.5">
      <c r="D698" s="252"/>
    </row>
    <row r="699" ht="13.5">
      <c r="D699" s="252"/>
    </row>
    <row r="700" ht="13.5">
      <c r="D700" s="252"/>
    </row>
    <row r="701" ht="13.5">
      <c r="D701" s="252"/>
    </row>
    <row r="702" ht="13.5">
      <c r="D702" s="252"/>
    </row>
    <row r="703" ht="13.5">
      <c r="D703" s="252"/>
    </row>
    <row r="704" ht="13.5">
      <c r="D704" s="252"/>
    </row>
    <row r="705" ht="13.5">
      <c r="D705" s="252"/>
    </row>
    <row r="706" ht="13.5">
      <c r="D706" s="252"/>
    </row>
    <row r="707" ht="13.5">
      <c r="D707" s="252"/>
    </row>
    <row r="708" ht="13.5">
      <c r="D708" s="252"/>
    </row>
    <row r="709" ht="13.5">
      <c r="D709" s="252"/>
    </row>
    <row r="710" ht="13.5">
      <c r="D710" s="252"/>
    </row>
    <row r="711" ht="13.5">
      <c r="D711" s="252"/>
    </row>
    <row r="712" ht="13.5">
      <c r="D712" s="252"/>
    </row>
    <row r="713" ht="13.5">
      <c r="D713" s="252"/>
    </row>
    <row r="714" ht="13.5">
      <c r="D714" s="252"/>
    </row>
    <row r="715" ht="13.5">
      <c r="D715" s="252"/>
    </row>
    <row r="716" ht="13.5">
      <c r="D716" s="252"/>
    </row>
    <row r="717" ht="13.5">
      <c r="D717" s="252"/>
    </row>
    <row r="718" ht="13.5">
      <c r="D718" s="252"/>
    </row>
    <row r="719" ht="13.5">
      <c r="D719" s="252"/>
    </row>
    <row r="720" ht="13.5">
      <c r="D720" s="252"/>
    </row>
    <row r="721" ht="13.5">
      <c r="D721" s="252"/>
    </row>
    <row r="722" ht="13.5">
      <c r="D722" s="252"/>
    </row>
    <row r="723" ht="13.5">
      <c r="D723" s="252"/>
    </row>
    <row r="724" ht="13.5">
      <c r="D724" s="252"/>
    </row>
    <row r="725" ht="13.5">
      <c r="D725" s="252"/>
    </row>
    <row r="726" ht="13.5">
      <c r="D726" s="252"/>
    </row>
    <row r="727" ht="13.5">
      <c r="D727" s="252"/>
    </row>
    <row r="728" ht="13.5">
      <c r="D728" s="252"/>
    </row>
    <row r="729" ht="13.5">
      <c r="D729" s="252"/>
    </row>
    <row r="730" ht="13.5">
      <c r="D730" s="252"/>
    </row>
    <row r="731" ht="13.5">
      <c r="D731" s="252"/>
    </row>
    <row r="732" ht="13.5">
      <c r="D732" s="252"/>
    </row>
    <row r="733" ht="13.5">
      <c r="D733" s="252"/>
    </row>
    <row r="734" ht="13.5">
      <c r="D734" s="252"/>
    </row>
    <row r="735" ht="13.5">
      <c r="D735" s="252"/>
    </row>
    <row r="736" ht="13.5">
      <c r="D736" s="252"/>
    </row>
    <row r="737" ht="13.5">
      <c r="D737" s="252"/>
    </row>
    <row r="738" ht="13.5">
      <c r="D738" s="252"/>
    </row>
    <row r="739" ht="13.5">
      <c r="D739" s="252"/>
    </row>
    <row r="740" ht="13.5">
      <c r="D740" s="252"/>
    </row>
    <row r="741" ht="13.5">
      <c r="D741" s="252"/>
    </row>
    <row r="742" ht="13.5">
      <c r="D742" s="252"/>
    </row>
    <row r="743" ht="13.5">
      <c r="D743" s="252"/>
    </row>
    <row r="744" ht="13.5">
      <c r="D744" s="252"/>
    </row>
    <row r="745" ht="13.5">
      <c r="D745" s="252"/>
    </row>
    <row r="746" ht="13.5">
      <c r="D746" s="252"/>
    </row>
    <row r="747" ht="13.5">
      <c r="D747" s="252"/>
    </row>
    <row r="748" ht="13.5">
      <c r="D748" s="252"/>
    </row>
    <row r="749" ht="13.5">
      <c r="D749" s="252"/>
    </row>
    <row r="750" ht="13.5">
      <c r="D750" s="252"/>
    </row>
    <row r="751" ht="13.5">
      <c r="D751" s="252"/>
    </row>
    <row r="752" ht="13.5">
      <c r="D752" s="252"/>
    </row>
    <row r="753" ht="13.5">
      <c r="D753" s="252"/>
    </row>
    <row r="754" ht="13.5">
      <c r="D754" s="252"/>
    </row>
    <row r="755" ht="13.5">
      <c r="D755" s="252"/>
    </row>
    <row r="756" ht="13.5">
      <c r="D756" s="252"/>
    </row>
    <row r="757" ht="13.5">
      <c r="D757" s="252"/>
    </row>
    <row r="758" ht="13.5">
      <c r="D758" s="252"/>
    </row>
    <row r="759" ht="13.5">
      <c r="D759" s="252"/>
    </row>
    <row r="760" ht="13.5">
      <c r="D760" s="252"/>
    </row>
    <row r="761" ht="13.5">
      <c r="D761" s="252"/>
    </row>
    <row r="762" ht="13.5">
      <c r="D762" s="252"/>
    </row>
    <row r="763" ht="13.5">
      <c r="D763" s="252"/>
    </row>
    <row r="764" ht="13.5">
      <c r="D764" s="252"/>
    </row>
    <row r="765" ht="13.5">
      <c r="D765" s="252"/>
    </row>
    <row r="766" ht="13.5">
      <c r="D766" s="252"/>
    </row>
    <row r="767" ht="13.5">
      <c r="D767" s="252"/>
    </row>
    <row r="768" ht="13.5">
      <c r="D768" s="252"/>
    </row>
    <row r="769" ht="13.5">
      <c r="D769" s="252"/>
    </row>
    <row r="770" ht="13.5">
      <c r="D770" s="252"/>
    </row>
    <row r="771" ht="13.5">
      <c r="D771" s="252"/>
    </row>
    <row r="772" ht="13.5">
      <c r="D772" s="252"/>
    </row>
    <row r="773" ht="13.5">
      <c r="D773" s="252"/>
    </row>
    <row r="774" ht="13.5">
      <c r="D774" s="252"/>
    </row>
    <row r="775" ht="13.5">
      <c r="D775" s="252"/>
    </row>
    <row r="776" ht="13.5">
      <c r="D776" s="252"/>
    </row>
    <row r="777" ht="13.5">
      <c r="D777" s="252"/>
    </row>
    <row r="778" ht="13.5">
      <c r="D778" s="252"/>
    </row>
    <row r="779" ht="13.5">
      <c r="D779" s="252"/>
    </row>
    <row r="780" ht="13.5">
      <c r="D780" s="252"/>
    </row>
    <row r="781" ht="13.5">
      <c r="D781" s="252"/>
    </row>
    <row r="782" ht="13.5">
      <c r="D782" s="252"/>
    </row>
    <row r="783" ht="13.5">
      <c r="D783" s="252"/>
    </row>
    <row r="784" ht="13.5">
      <c r="D784" s="252"/>
    </row>
    <row r="785" ht="13.5">
      <c r="D785" s="252"/>
    </row>
    <row r="786" ht="13.5">
      <c r="D786" s="252"/>
    </row>
    <row r="787" ht="13.5">
      <c r="D787" s="252"/>
    </row>
    <row r="788" ht="13.5">
      <c r="D788" s="252"/>
    </row>
    <row r="789" ht="13.5">
      <c r="D789" s="252"/>
    </row>
    <row r="790" ht="13.5">
      <c r="D790" s="252"/>
    </row>
    <row r="791" ht="13.5">
      <c r="D791" s="252"/>
    </row>
    <row r="792" ht="13.5">
      <c r="D792" s="252"/>
    </row>
    <row r="793" ht="13.5">
      <c r="D793" s="252"/>
    </row>
    <row r="794" ht="13.5">
      <c r="D794" s="252"/>
    </row>
    <row r="795" ht="13.5">
      <c r="D795" s="252"/>
    </row>
    <row r="796" ht="13.5">
      <c r="D796" s="252"/>
    </row>
    <row r="797" ht="13.5">
      <c r="D797" s="252"/>
    </row>
    <row r="798" ht="13.5">
      <c r="D798" s="252"/>
    </row>
    <row r="799" ht="13.5">
      <c r="D799" s="252"/>
    </row>
    <row r="800" ht="13.5">
      <c r="D800" s="252"/>
    </row>
    <row r="801" ht="13.5">
      <c r="D801" s="252"/>
    </row>
    <row r="802" ht="13.5">
      <c r="D802" s="252"/>
    </row>
    <row r="803" ht="13.5">
      <c r="D803" s="252"/>
    </row>
    <row r="804" ht="13.5">
      <c r="D804" s="252"/>
    </row>
    <row r="805" ht="13.5">
      <c r="D805" s="252"/>
    </row>
    <row r="806" ht="13.5">
      <c r="D806" s="252"/>
    </row>
    <row r="807" ht="13.5">
      <c r="D807" s="252"/>
    </row>
    <row r="808" ht="13.5">
      <c r="D808" s="252"/>
    </row>
    <row r="809" ht="13.5">
      <c r="D809" s="252"/>
    </row>
    <row r="810" ht="13.5">
      <c r="D810" s="252"/>
    </row>
    <row r="811" ht="13.5">
      <c r="D811" s="252"/>
    </row>
    <row r="812" ht="13.5">
      <c r="D812" s="252"/>
    </row>
    <row r="813" ht="13.5">
      <c r="D813" s="252"/>
    </row>
    <row r="814" ht="13.5">
      <c r="D814" s="252"/>
    </row>
    <row r="815" ht="13.5">
      <c r="D815" s="252"/>
    </row>
    <row r="816" ht="13.5">
      <c r="D816" s="252"/>
    </row>
    <row r="817" ht="13.5">
      <c r="D817" s="252"/>
    </row>
    <row r="818" ht="13.5">
      <c r="D818" s="252"/>
    </row>
    <row r="819" ht="13.5">
      <c r="D819" s="252"/>
    </row>
    <row r="820" ht="13.5">
      <c r="D820" s="252"/>
    </row>
    <row r="821" ht="13.5">
      <c r="D821" s="252"/>
    </row>
    <row r="822" ht="13.5">
      <c r="D822" s="252"/>
    </row>
    <row r="823" ht="13.5">
      <c r="D823" s="252"/>
    </row>
    <row r="824" ht="13.5">
      <c r="D824" s="252"/>
    </row>
    <row r="825" ht="13.5">
      <c r="D825" s="252"/>
    </row>
    <row r="826" ht="13.5">
      <c r="D826" s="252"/>
    </row>
    <row r="827" ht="13.5">
      <c r="D827" s="252"/>
    </row>
    <row r="828" ht="13.5">
      <c r="D828" s="252"/>
    </row>
    <row r="829" ht="13.5">
      <c r="D829" s="252"/>
    </row>
    <row r="830" ht="13.5">
      <c r="D830" s="252"/>
    </row>
    <row r="831" ht="13.5">
      <c r="D831" s="252"/>
    </row>
    <row r="832" ht="13.5">
      <c r="D832" s="252"/>
    </row>
    <row r="833" ht="13.5">
      <c r="D833" s="252"/>
    </row>
    <row r="834" ht="13.5">
      <c r="D834" s="252"/>
    </row>
    <row r="835" ht="13.5">
      <c r="D835" s="252"/>
    </row>
    <row r="836" ht="13.5">
      <c r="D836" s="252"/>
    </row>
    <row r="837" ht="13.5">
      <c r="D837" s="252"/>
    </row>
    <row r="838" ht="13.5">
      <c r="D838" s="252"/>
    </row>
    <row r="839" ht="13.5">
      <c r="D839" s="252"/>
    </row>
    <row r="840" ht="13.5">
      <c r="D840" s="252"/>
    </row>
    <row r="841" ht="13.5">
      <c r="D841" s="252"/>
    </row>
    <row r="842" ht="13.5">
      <c r="D842" s="252"/>
    </row>
    <row r="843" ht="13.5">
      <c r="D843" s="252"/>
    </row>
    <row r="844" ht="13.5">
      <c r="D844" s="252"/>
    </row>
    <row r="845" ht="13.5">
      <c r="D845" s="252"/>
    </row>
    <row r="846" ht="13.5">
      <c r="D846" s="252"/>
    </row>
    <row r="847" ht="13.5">
      <c r="D847" s="252"/>
    </row>
    <row r="848" ht="13.5">
      <c r="D848" s="252"/>
    </row>
    <row r="849" ht="13.5">
      <c r="D849" s="252"/>
    </row>
    <row r="850" ht="13.5">
      <c r="D850" s="252"/>
    </row>
    <row r="851" ht="13.5">
      <c r="D851" s="252"/>
    </row>
    <row r="852" ht="13.5">
      <c r="D852" s="252"/>
    </row>
    <row r="853" ht="13.5">
      <c r="D853" s="252"/>
    </row>
    <row r="854" ht="13.5">
      <c r="D854" s="252"/>
    </row>
    <row r="855" ht="13.5">
      <c r="D855" s="252"/>
    </row>
    <row r="856" ht="13.5">
      <c r="D856" s="252"/>
    </row>
    <row r="857" ht="13.5">
      <c r="D857" s="252"/>
    </row>
    <row r="858" ht="13.5">
      <c r="D858" s="252"/>
    </row>
    <row r="859" ht="13.5">
      <c r="D859" s="252"/>
    </row>
    <row r="860" ht="13.5">
      <c r="D860" s="252"/>
    </row>
    <row r="861" ht="13.5">
      <c r="D861" s="252"/>
    </row>
    <row r="862" ht="13.5">
      <c r="D862" s="252"/>
    </row>
    <row r="863" ht="13.5">
      <c r="D863" s="252"/>
    </row>
    <row r="864" ht="13.5">
      <c r="D864" s="252"/>
    </row>
    <row r="865" ht="13.5">
      <c r="D865" s="252"/>
    </row>
    <row r="866" ht="13.5">
      <c r="D866" s="252"/>
    </row>
    <row r="867" ht="13.5">
      <c r="D867" s="252"/>
    </row>
    <row r="868" ht="13.5">
      <c r="D868" s="252"/>
    </row>
    <row r="869" ht="13.5">
      <c r="D869" s="252"/>
    </row>
    <row r="870" ht="13.5">
      <c r="D870" s="252"/>
    </row>
    <row r="871" ht="13.5">
      <c r="D871" s="252"/>
    </row>
    <row r="872" ht="13.5">
      <c r="D872" s="252"/>
    </row>
    <row r="873" ht="13.5">
      <c r="D873" s="252"/>
    </row>
    <row r="874" ht="13.5">
      <c r="D874" s="252"/>
    </row>
    <row r="875" ht="13.5">
      <c r="D875" s="252"/>
    </row>
    <row r="876" ht="13.5">
      <c r="D876" s="252"/>
    </row>
    <row r="877" ht="13.5">
      <c r="D877" s="252"/>
    </row>
    <row r="878" ht="13.5">
      <c r="D878" s="252"/>
    </row>
    <row r="879" ht="13.5">
      <c r="D879" s="252"/>
    </row>
    <row r="880" ht="13.5">
      <c r="D880" s="252"/>
    </row>
    <row r="881" ht="13.5">
      <c r="D881" s="252"/>
    </row>
    <row r="882" ht="13.5">
      <c r="D882" s="252"/>
    </row>
    <row r="883" ht="13.5">
      <c r="D883" s="252"/>
    </row>
    <row r="884" ht="13.5">
      <c r="D884" s="252"/>
    </row>
    <row r="885" ht="13.5">
      <c r="D885" s="252"/>
    </row>
    <row r="886" ht="13.5">
      <c r="D886" s="252"/>
    </row>
    <row r="887" ht="13.5">
      <c r="D887" s="252"/>
    </row>
    <row r="888" ht="13.5">
      <c r="D888" s="252"/>
    </row>
    <row r="889" ht="13.5">
      <c r="D889" s="252"/>
    </row>
    <row r="890" ht="13.5">
      <c r="D890" s="252"/>
    </row>
    <row r="891" ht="13.5">
      <c r="D891" s="252"/>
    </row>
    <row r="892" ht="13.5">
      <c r="D892" s="252"/>
    </row>
    <row r="893" ht="13.5">
      <c r="D893" s="252"/>
    </row>
    <row r="894" ht="13.5">
      <c r="D894" s="252"/>
    </row>
    <row r="895" ht="13.5">
      <c r="D895" s="252"/>
    </row>
    <row r="896" ht="13.5">
      <c r="D896" s="252"/>
    </row>
    <row r="897" ht="13.5">
      <c r="D897" s="252"/>
    </row>
    <row r="898" ht="13.5">
      <c r="D898" s="252"/>
    </row>
    <row r="899" ht="13.5">
      <c r="D899" s="252"/>
    </row>
    <row r="900" ht="13.5">
      <c r="D900" s="252"/>
    </row>
    <row r="901" ht="13.5">
      <c r="D901" s="252"/>
    </row>
    <row r="902" ht="13.5">
      <c r="D902" s="252"/>
    </row>
    <row r="903" ht="13.5">
      <c r="D903" s="252"/>
    </row>
    <row r="904" ht="13.5">
      <c r="D904" s="252"/>
    </row>
    <row r="905" ht="13.5">
      <c r="D905" s="252"/>
    </row>
    <row r="906" ht="13.5">
      <c r="D906" s="252"/>
    </row>
    <row r="907" ht="13.5">
      <c r="D907" s="252"/>
    </row>
    <row r="908" ht="13.5">
      <c r="D908" s="252"/>
    </row>
    <row r="909" ht="13.5">
      <c r="D909" s="252"/>
    </row>
    <row r="910" ht="13.5">
      <c r="D910" s="252"/>
    </row>
    <row r="911" ht="13.5">
      <c r="D911" s="252"/>
    </row>
    <row r="912" ht="13.5">
      <c r="D912" s="252"/>
    </row>
    <row r="913" ht="13.5">
      <c r="D913" s="252"/>
    </row>
    <row r="914" ht="13.5">
      <c r="D914" s="252"/>
    </row>
    <row r="915" ht="13.5">
      <c r="D915" s="252"/>
    </row>
    <row r="916" ht="13.5">
      <c r="D916" s="252"/>
    </row>
    <row r="917" ht="13.5">
      <c r="D917" s="252"/>
    </row>
    <row r="918" ht="13.5">
      <c r="D918" s="252"/>
    </row>
    <row r="919" ht="13.5">
      <c r="D919" s="252"/>
    </row>
    <row r="920" ht="13.5">
      <c r="D920" s="252"/>
    </row>
    <row r="921" ht="13.5">
      <c r="D921" s="252"/>
    </row>
    <row r="922" ht="13.5">
      <c r="D922" s="252"/>
    </row>
    <row r="923" ht="13.5">
      <c r="D923" s="252"/>
    </row>
    <row r="924" ht="13.5">
      <c r="D924" s="252"/>
    </row>
    <row r="925" ht="13.5">
      <c r="D925" s="252"/>
    </row>
    <row r="926" ht="13.5">
      <c r="D926" s="252"/>
    </row>
    <row r="927" ht="13.5">
      <c r="D927" s="252"/>
    </row>
    <row r="928" ht="13.5">
      <c r="D928" s="252"/>
    </row>
    <row r="929" ht="13.5">
      <c r="D929" s="252"/>
    </row>
    <row r="930" ht="13.5">
      <c r="D930" s="252"/>
    </row>
    <row r="931" ht="13.5">
      <c r="D931" s="252"/>
    </row>
    <row r="932" ht="13.5">
      <c r="D932" s="252"/>
    </row>
    <row r="933" ht="13.5">
      <c r="D933" s="252"/>
    </row>
    <row r="934" ht="13.5">
      <c r="D934" s="252"/>
    </row>
    <row r="935" ht="13.5">
      <c r="D935" s="252"/>
    </row>
    <row r="936" ht="13.5">
      <c r="D936" s="252"/>
    </row>
    <row r="937" ht="13.5">
      <c r="D937" s="252"/>
    </row>
    <row r="938" ht="13.5">
      <c r="D938" s="252"/>
    </row>
    <row r="939" ht="13.5">
      <c r="D939" s="252"/>
    </row>
    <row r="940" ht="13.5">
      <c r="D940" s="252"/>
    </row>
    <row r="941" ht="13.5">
      <c r="D941" s="252"/>
    </row>
    <row r="942" ht="13.5">
      <c r="D942" s="252"/>
    </row>
    <row r="943" ht="13.5">
      <c r="D943" s="252"/>
    </row>
    <row r="944" ht="13.5">
      <c r="D944" s="252"/>
    </row>
    <row r="945" ht="13.5">
      <c r="D945" s="252"/>
    </row>
    <row r="946" ht="13.5">
      <c r="D946" s="252"/>
    </row>
    <row r="947" ht="13.5">
      <c r="D947" s="252"/>
    </row>
    <row r="948" ht="13.5">
      <c r="D948" s="252"/>
    </row>
    <row r="949" ht="13.5">
      <c r="D949" s="252"/>
    </row>
    <row r="950" ht="13.5">
      <c r="D950" s="252"/>
    </row>
    <row r="951" ht="13.5">
      <c r="D951" s="252"/>
    </row>
    <row r="952" ht="13.5">
      <c r="D952" s="252"/>
    </row>
    <row r="953" ht="13.5">
      <c r="D953" s="252"/>
    </row>
    <row r="954" ht="13.5">
      <c r="D954" s="252"/>
    </row>
    <row r="955" ht="13.5">
      <c r="D955" s="252"/>
    </row>
    <row r="956" ht="13.5">
      <c r="D956" s="252"/>
    </row>
    <row r="957" ht="13.5">
      <c r="D957" s="252"/>
    </row>
    <row r="958" ht="13.5">
      <c r="D958" s="252"/>
    </row>
    <row r="959" ht="13.5">
      <c r="D959" s="252"/>
    </row>
    <row r="960" ht="13.5">
      <c r="D960" s="252"/>
    </row>
    <row r="961" ht="13.5">
      <c r="D961" s="252"/>
    </row>
    <row r="962" ht="13.5">
      <c r="D962" s="252"/>
    </row>
    <row r="963" ht="13.5">
      <c r="D963" s="252"/>
    </row>
    <row r="964" ht="13.5">
      <c r="D964" s="252"/>
    </row>
    <row r="965" ht="13.5">
      <c r="D965" s="252"/>
    </row>
    <row r="966" ht="13.5">
      <c r="D966" s="252"/>
    </row>
    <row r="967" ht="13.5">
      <c r="D967" s="252"/>
    </row>
    <row r="968" ht="13.5">
      <c r="D968" s="252"/>
    </row>
    <row r="969" ht="13.5">
      <c r="D969" s="252"/>
    </row>
    <row r="970" ht="13.5">
      <c r="D970" s="252"/>
    </row>
    <row r="971" ht="13.5">
      <c r="D971" s="252"/>
    </row>
    <row r="972" ht="13.5">
      <c r="D972" s="252"/>
    </row>
    <row r="973" ht="13.5">
      <c r="D973" s="252"/>
    </row>
    <row r="974" ht="13.5">
      <c r="D974" s="252"/>
    </row>
    <row r="975" ht="13.5">
      <c r="D975" s="252"/>
    </row>
    <row r="976" ht="13.5">
      <c r="D976" s="252"/>
    </row>
    <row r="977" ht="13.5">
      <c r="D977" s="252"/>
    </row>
    <row r="978" ht="13.5">
      <c r="D978" s="252"/>
    </row>
    <row r="979" ht="13.5">
      <c r="D979" s="252"/>
    </row>
    <row r="980" ht="13.5">
      <c r="D980" s="252"/>
    </row>
    <row r="981" ht="13.5">
      <c r="D981" s="252"/>
    </row>
    <row r="982" ht="13.5">
      <c r="D982" s="252"/>
    </row>
    <row r="983" ht="13.5">
      <c r="D983" s="252"/>
    </row>
    <row r="984" ht="13.5">
      <c r="D984" s="252"/>
    </row>
    <row r="985" ht="13.5">
      <c r="D985" s="252"/>
    </row>
    <row r="986" ht="13.5">
      <c r="D986" s="252"/>
    </row>
    <row r="987" ht="13.5">
      <c r="D987" s="252"/>
    </row>
    <row r="988" ht="13.5">
      <c r="D988" s="252"/>
    </row>
    <row r="989" ht="13.5">
      <c r="D989" s="252"/>
    </row>
    <row r="990" ht="13.5">
      <c r="D990" s="252"/>
    </row>
    <row r="991" ht="13.5">
      <c r="D991" s="252"/>
    </row>
    <row r="992" ht="13.5">
      <c r="D992" s="252"/>
    </row>
    <row r="993" ht="13.5">
      <c r="D993" s="252"/>
    </row>
    <row r="994" ht="13.5">
      <c r="D994" s="252"/>
    </row>
    <row r="995" ht="13.5">
      <c r="D995" s="252"/>
    </row>
    <row r="996" ht="13.5">
      <c r="D996" s="252"/>
    </row>
    <row r="997" ht="13.5">
      <c r="D997" s="252"/>
    </row>
    <row r="998" ht="13.5">
      <c r="D998" s="252"/>
    </row>
    <row r="999" ht="13.5">
      <c r="D999" s="252"/>
    </row>
    <row r="1000" ht="13.5">
      <c r="D1000" s="252"/>
    </row>
    <row r="1001" ht="13.5">
      <c r="D1001" s="252"/>
    </row>
    <row r="1002" ht="13.5">
      <c r="D1002" s="252"/>
    </row>
    <row r="1003" ht="13.5">
      <c r="D1003" s="252"/>
    </row>
    <row r="1004" ht="13.5">
      <c r="D1004" s="252"/>
    </row>
    <row r="1005" ht="13.5">
      <c r="D1005" s="252"/>
    </row>
    <row r="1006" ht="13.5">
      <c r="D1006" s="252"/>
    </row>
    <row r="1007" ht="13.5">
      <c r="D1007" s="252"/>
    </row>
    <row r="1008" ht="13.5">
      <c r="D1008" s="252"/>
    </row>
    <row r="1009" ht="13.5">
      <c r="D1009" s="252"/>
    </row>
    <row r="1010" ht="13.5">
      <c r="D1010" s="252"/>
    </row>
    <row r="1011" ht="13.5">
      <c r="D1011" s="252"/>
    </row>
    <row r="1012" ht="13.5">
      <c r="D1012" s="252"/>
    </row>
    <row r="1013" ht="13.5">
      <c r="D1013" s="252"/>
    </row>
    <row r="1014" ht="13.5">
      <c r="D1014" s="252"/>
    </row>
    <row r="1015" ht="13.5">
      <c r="D1015" s="252"/>
    </row>
    <row r="1016" ht="13.5">
      <c r="D1016" s="252"/>
    </row>
    <row r="1017" ht="13.5">
      <c r="D1017" s="252"/>
    </row>
    <row r="1018" ht="13.5">
      <c r="D1018" s="252"/>
    </row>
    <row r="1019" ht="13.5">
      <c r="D1019" s="252"/>
    </row>
    <row r="1020" ht="13.5">
      <c r="D1020" s="252"/>
    </row>
    <row r="1021" ht="13.5">
      <c r="D1021" s="252"/>
    </row>
    <row r="1022" ht="13.5">
      <c r="D1022" s="252"/>
    </row>
    <row r="1023" ht="13.5">
      <c r="D1023" s="252"/>
    </row>
    <row r="1024" ht="13.5">
      <c r="D1024" s="252"/>
    </row>
    <row r="1025" ht="13.5">
      <c r="D1025" s="252"/>
    </row>
    <row r="1026" ht="13.5">
      <c r="D1026" s="252"/>
    </row>
    <row r="1027" ht="13.5">
      <c r="D1027" s="252"/>
    </row>
    <row r="1028" ht="13.5">
      <c r="D1028" s="252"/>
    </row>
    <row r="1029" ht="13.5">
      <c r="D1029" s="252"/>
    </row>
    <row r="1030" ht="13.5">
      <c r="D1030" s="252"/>
    </row>
    <row r="1031" ht="13.5">
      <c r="D1031" s="252"/>
    </row>
    <row r="1032" ht="13.5">
      <c r="D1032" s="252"/>
    </row>
    <row r="1033" ht="13.5">
      <c r="D1033" s="252"/>
    </row>
    <row r="1034" ht="13.5">
      <c r="D1034" s="252"/>
    </row>
    <row r="1035" ht="13.5">
      <c r="D1035" s="252"/>
    </row>
    <row r="1036" ht="13.5">
      <c r="D1036" s="252"/>
    </row>
    <row r="1037" ht="13.5">
      <c r="D1037" s="252"/>
    </row>
    <row r="1038" ht="13.5">
      <c r="D1038" s="252"/>
    </row>
    <row r="1039" ht="13.5">
      <c r="D1039" s="252"/>
    </row>
    <row r="1040" ht="13.5">
      <c r="D1040" s="252"/>
    </row>
    <row r="1041" ht="13.5">
      <c r="D1041" s="252"/>
    </row>
    <row r="1042" ht="13.5">
      <c r="D1042" s="252"/>
    </row>
    <row r="1043" ht="13.5">
      <c r="D1043" s="252"/>
    </row>
    <row r="1044" ht="13.5">
      <c r="D1044" s="252"/>
    </row>
    <row r="1045" ht="13.5">
      <c r="D1045" s="252"/>
    </row>
    <row r="1046" ht="13.5">
      <c r="D1046" s="252"/>
    </row>
    <row r="1047" ht="13.5">
      <c r="D1047" s="252"/>
    </row>
    <row r="1048" ht="13.5">
      <c r="D1048" s="252"/>
    </row>
    <row r="1049" ht="13.5">
      <c r="D1049" s="252"/>
    </row>
    <row r="1050" ht="13.5">
      <c r="D1050" s="252"/>
    </row>
    <row r="1051" ht="13.5">
      <c r="D1051" s="252"/>
    </row>
    <row r="1052" ht="13.5">
      <c r="D1052" s="252"/>
    </row>
    <row r="1053" ht="13.5">
      <c r="D1053" s="252"/>
    </row>
    <row r="1054" ht="13.5">
      <c r="D1054" s="252"/>
    </row>
    <row r="1055" ht="13.5">
      <c r="D1055" s="252"/>
    </row>
    <row r="1056" ht="13.5">
      <c r="D1056" s="252"/>
    </row>
    <row r="1057" ht="13.5">
      <c r="D1057" s="252"/>
    </row>
    <row r="1058" ht="13.5">
      <c r="D1058" s="252"/>
    </row>
    <row r="1059" ht="13.5">
      <c r="D1059" s="252"/>
    </row>
    <row r="1060" ht="13.5">
      <c r="D1060" s="252"/>
    </row>
    <row r="1061" ht="13.5">
      <c r="D1061" s="252"/>
    </row>
    <row r="1062" ht="13.5">
      <c r="D1062" s="252"/>
    </row>
    <row r="1063" ht="13.5">
      <c r="D1063" s="252"/>
    </row>
    <row r="1064" ht="13.5">
      <c r="D1064" s="252"/>
    </row>
    <row r="1065" ht="13.5">
      <c r="D1065" s="252"/>
    </row>
    <row r="1066" ht="13.5">
      <c r="D1066" s="252"/>
    </row>
    <row r="1067" ht="13.5">
      <c r="D1067" s="252"/>
    </row>
    <row r="1068" ht="13.5">
      <c r="D1068" s="252"/>
    </row>
    <row r="1069" ht="13.5">
      <c r="D1069" s="252"/>
    </row>
    <row r="1070" ht="13.5">
      <c r="D1070" s="252"/>
    </row>
    <row r="1071" ht="13.5">
      <c r="D1071" s="252"/>
    </row>
    <row r="1072" ht="13.5">
      <c r="D1072" s="252"/>
    </row>
    <row r="1073" ht="13.5">
      <c r="D1073" s="252"/>
    </row>
    <row r="1074" ht="13.5">
      <c r="D1074" s="252"/>
    </row>
    <row r="1075" ht="13.5">
      <c r="D1075" s="252"/>
    </row>
    <row r="1076" ht="13.5">
      <c r="D1076" s="252"/>
    </row>
    <row r="1077" ht="13.5">
      <c r="D1077" s="252"/>
    </row>
    <row r="1078" ht="13.5">
      <c r="D1078" s="252"/>
    </row>
    <row r="1079" ht="13.5">
      <c r="D1079" s="252"/>
    </row>
    <row r="1080" ht="13.5">
      <c r="D1080" s="252"/>
    </row>
    <row r="1081" ht="13.5">
      <c r="D1081" s="252"/>
    </row>
    <row r="1082" ht="13.5">
      <c r="D1082" s="252"/>
    </row>
    <row r="1083" ht="13.5">
      <c r="D1083" s="252"/>
    </row>
    <row r="1084" ht="13.5">
      <c r="D1084" s="252"/>
    </row>
    <row r="1085" ht="13.5">
      <c r="D1085" s="252"/>
    </row>
    <row r="1086" ht="13.5">
      <c r="D1086" s="252"/>
    </row>
    <row r="1087" ht="13.5">
      <c r="D1087" s="252"/>
    </row>
    <row r="1088" ht="13.5">
      <c r="D1088" s="252"/>
    </row>
    <row r="1089" ht="13.5">
      <c r="D1089" s="252"/>
    </row>
    <row r="1090" ht="13.5">
      <c r="D1090" s="252"/>
    </row>
    <row r="1091" ht="13.5">
      <c r="D1091" s="252"/>
    </row>
    <row r="1092" ht="13.5">
      <c r="D1092" s="252"/>
    </row>
    <row r="1093" ht="13.5">
      <c r="D1093" s="252"/>
    </row>
    <row r="1094" ht="13.5">
      <c r="D1094" s="252"/>
    </row>
    <row r="1095" ht="13.5">
      <c r="D1095" s="252"/>
    </row>
    <row r="1096" ht="13.5">
      <c r="D1096" s="252"/>
    </row>
    <row r="1097" ht="13.5">
      <c r="D1097" s="252"/>
    </row>
    <row r="1098" ht="13.5">
      <c r="D1098" s="252"/>
    </row>
    <row r="1099" ht="13.5">
      <c r="D1099" s="252"/>
    </row>
    <row r="1100" ht="13.5">
      <c r="D1100" s="252"/>
    </row>
    <row r="1101" ht="13.5">
      <c r="D1101" s="252"/>
    </row>
    <row r="1102" ht="13.5">
      <c r="D1102" s="252"/>
    </row>
    <row r="1103" ht="13.5">
      <c r="D1103" s="252"/>
    </row>
    <row r="1104" ht="13.5">
      <c r="D1104" s="252"/>
    </row>
    <row r="1105" ht="13.5">
      <c r="D1105" s="252"/>
    </row>
    <row r="1106" ht="13.5">
      <c r="D1106" s="252"/>
    </row>
    <row r="1107" ht="13.5">
      <c r="D1107" s="252"/>
    </row>
    <row r="1108" ht="13.5">
      <c r="D1108" s="252"/>
    </row>
    <row r="1109" ht="13.5">
      <c r="D1109" s="252"/>
    </row>
    <row r="1110" ht="13.5">
      <c r="D1110" s="252"/>
    </row>
    <row r="1111" ht="13.5">
      <c r="D1111" s="252"/>
    </row>
    <row r="1112" ht="13.5">
      <c r="D1112" s="252"/>
    </row>
    <row r="1113" ht="13.5">
      <c r="D1113" s="252"/>
    </row>
    <row r="1114" ht="13.5">
      <c r="D1114" s="252"/>
    </row>
    <row r="1115" ht="13.5">
      <c r="D1115" s="252"/>
    </row>
    <row r="1116" ht="13.5">
      <c r="D1116" s="252"/>
    </row>
    <row r="1117" ht="13.5">
      <c r="D1117" s="252"/>
    </row>
    <row r="1118" ht="13.5">
      <c r="D1118" s="252"/>
    </row>
    <row r="1119" ht="13.5">
      <c r="D1119" s="252"/>
    </row>
    <row r="1120" ht="13.5">
      <c r="D1120" s="252"/>
    </row>
    <row r="1121" ht="13.5">
      <c r="D1121" s="252"/>
    </row>
    <row r="1122" ht="13.5">
      <c r="D1122" s="252"/>
    </row>
    <row r="1123" ht="13.5">
      <c r="D1123" s="252"/>
    </row>
    <row r="1124" ht="13.5">
      <c r="D1124" s="252"/>
    </row>
    <row r="1125" ht="13.5">
      <c r="D1125" s="252"/>
    </row>
    <row r="1126" ht="13.5">
      <c r="D1126" s="252"/>
    </row>
    <row r="1127" ht="13.5">
      <c r="D1127" s="252"/>
    </row>
    <row r="1128" ht="13.5">
      <c r="D1128" s="252"/>
    </row>
    <row r="1129" ht="13.5">
      <c r="D1129" s="252"/>
    </row>
    <row r="1130" ht="13.5">
      <c r="D1130" s="252"/>
    </row>
    <row r="1131" ht="13.5">
      <c r="D1131" s="252"/>
    </row>
    <row r="1132" ht="13.5">
      <c r="D1132" s="252"/>
    </row>
    <row r="1133" ht="13.5">
      <c r="D1133" s="252"/>
    </row>
    <row r="1134" ht="13.5">
      <c r="D1134" s="252"/>
    </row>
    <row r="1135" ht="13.5">
      <c r="D1135" s="252"/>
    </row>
    <row r="1136" ht="13.5">
      <c r="D1136" s="252"/>
    </row>
    <row r="1137" ht="13.5">
      <c r="D1137" s="252"/>
    </row>
    <row r="1138" ht="13.5">
      <c r="D1138" s="252"/>
    </row>
    <row r="1139" ht="13.5">
      <c r="D1139" s="252"/>
    </row>
    <row r="1140" ht="13.5">
      <c r="D1140" s="252"/>
    </row>
    <row r="1141" ht="13.5">
      <c r="D1141" s="252"/>
    </row>
    <row r="1142" ht="13.5">
      <c r="D1142" s="252"/>
    </row>
    <row r="1143" ht="13.5">
      <c r="D1143" s="252"/>
    </row>
    <row r="1144" ht="13.5">
      <c r="D1144" s="252"/>
    </row>
    <row r="1145" ht="13.5">
      <c r="D1145" s="252"/>
    </row>
    <row r="1146" ht="13.5">
      <c r="D1146" s="252"/>
    </row>
    <row r="1147" ht="13.5">
      <c r="D1147" s="252"/>
    </row>
    <row r="1148" ht="13.5">
      <c r="D1148" s="252"/>
    </row>
    <row r="1149" ht="13.5">
      <c r="D1149" s="252"/>
    </row>
    <row r="1150" ht="13.5">
      <c r="D1150" s="252"/>
    </row>
    <row r="1151" ht="13.5">
      <c r="D1151" s="252"/>
    </row>
    <row r="1152" ht="13.5">
      <c r="D1152" s="252"/>
    </row>
    <row r="1153" ht="13.5">
      <c r="D1153" s="252"/>
    </row>
    <row r="1154" ht="13.5">
      <c r="D1154" s="252"/>
    </row>
    <row r="1155" ht="13.5">
      <c r="D1155" s="252"/>
    </row>
    <row r="1156" ht="13.5">
      <c r="D1156" s="252"/>
    </row>
    <row r="1157" ht="13.5">
      <c r="D1157" s="252"/>
    </row>
    <row r="1158" ht="13.5">
      <c r="D1158" s="252"/>
    </row>
    <row r="1159" ht="13.5">
      <c r="D1159" s="252"/>
    </row>
    <row r="1160" ht="13.5">
      <c r="D1160" s="252"/>
    </row>
    <row r="1161" ht="13.5">
      <c r="D1161" s="252"/>
    </row>
    <row r="1162" ht="13.5">
      <c r="D1162" s="252"/>
    </row>
    <row r="1163" ht="13.5">
      <c r="D1163" s="252"/>
    </row>
    <row r="1164" ht="13.5">
      <c r="D1164" s="252"/>
    </row>
    <row r="1165" ht="13.5">
      <c r="D1165" s="252"/>
    </row>
    <row r="1166" ht="13.5">
      <c r="D1166" s="252"/>
    </row>
    <row r="1167" ht="13.5">
      <c r="D1167" s="252"/>
    </row>
    <row r="1168" ht="13.5">
      <c r="D1168" s="252"/>
    </row>
    <row r="1169" ht="13.5">
      <c r="D1169" s="252"/>
    </row>
    <row r="1170" ht="13.5">
      <c r="D1170" s="252"/>
    </row>
    <row r="1171" ht="13.5">
      <c r="D1171" s="252"/>
    </row>
    <row r="1172" ht="13.5">
      <c r="D1172" s="252"/>
    </row>
    <row r="1173" ht="13.5">
      <c r="D1173" s="252"/>
    </row>
    <row r="1174" ht="13.5">
      <c r="D1174" s="252"/>
    </row>
    <row r="1175" ht="13.5">
      <c r="D1175" s="252"/>
    </row>
    <row r="1176" ht="13.5">
      <c r="D1176" s="252"/>
    </row>
    <row r="1177" ht="13.5">
      <c r="D1177" s="252"/>
    </row>
    <row r="1178" ht="13.5">
      <c r="D1178" s="252"/>
    </row>
    <row r="1179" ht="13.5">
      <c r="D1179" s="252"/>
    </row>
    <row r="1180" ht="13.5">
      <c r="D1180" s="252"/>
    </row>
    <row r="1181" ht="13.5">
      <c r="D1181" s="252"/>
    </row>
    <row r="1182" ht="13.5">
      <c r="D1182" s="252"/>
    </row>
    <row r="1183" ht="13.5">
      <c r="D1183" s="252"/>
    </row>
    <row r="1184" ht="13.5">
      <c r="D1184" s="252"/>
    </row>
    <row r="1185" ht="13.5">
      <c r="D1185" s="252"/>
    </row>
    <row r="1186" ht="13.5">
      <c r="D1186" s="252"/>
    </row>
    <row r="1187" ht="13.5">
      <c r="D1187" s="252"/>
    </row>
    <row r="1188" ht="13.5">
      <c r="D1188" s="252"/>
    </row>
    <row r="1189" ht="13.5">
      <c r="D1189" s="252"/>
    </row>
    <row r="1190" ht="13.5">
      <c r="D1190" s="252"/>
    </row>
    <row r="1191" ht="13.5">
      <c r="D1191" s="252"/>
    </row>
    <row r="1192" ht="13.5">
      <c r="D1192" s="252"/>
    </row>
    <row r="1193" ht="13.5">
      <c r="D1193" s="252"/>
    </row>
    <row r="1194" ht="13.5">
      <c r="D1194" s="252"/>
    </row>
    <row r="1195" ht="13.5">
      <c r="D1195" s="252"/>
    </row>
    <row r="1196" ht="13.5">
      <c r="D1196" s="252"/>
    </row>
    <row r="1197" ht="13.5">
      <c r="D1197" s="252"/>
    </row>
    <row r="1198" ht="13.5">
      <c r="D1198" s="252"/>
    </row>
    <row r="1199" ht="13.5">
      <c r="D1199" s="252"/>
    </row>
    <row r="1200" ht="13.5">
      <c r="D1200" s="252"/>
    </row>
    <row r="1201" ht="13.5">
      <c r="D1201" s="252"/>
    </row>
    <row r="1202" ht="13.5">
      <c r="D1202" s="252"/>
    </row>
    <row r="1203" ht="13.5">
      <c r="D1203" s="252"/>
    </row>
    <row r="1204" ht="13.5">
      <c r="D1204" s="252"/>
    </row>
    <row r="1205" ht="13.5">
      <c r="D1205" s="252"/>
    </row>
    <row r="1206" ht="13.5">
      <c r="D1206" s="252"/>
    </row>
    <row r="1207" ht="13.5">
      <c r="D1207" s="252"/>
    </row>
    <row r="1208" ht="13.5">
      <c r="D1208" s="252"/>
    </row>
    <row r="1209" ht="13.5">
      <c r="D1209" s="252"/>
    </row>
    <row r="1210" ht="13.5">
      <c r="D1210" s="252"/>
    </row>
    <row r="1211" ht="13.5">
      <c r="D1211" s="252"/>
    </row>
    <row r="1212" ht="13.5">
      <c r="D1212" s="252"/>
    </row>
    <row r="1213" ht="13.5">
      <c r="D1213" s="252"/>
    </row>
    <row r="1214" ht="13.5">
      <c r="D1214" s="252"/>
    </row>
    <row r="1215" ht="13.5">
      <c r="D1215" s="252"/>
    </row>
    <row r="1216" ht="13.5">
      <c r="D1216" s="252"/>
    </row>
    <row r="1217" ht="13.5">
      <c r="D1217" s="252"/>
    </row>
    <row r="1218" ht="13.5">
      <c r="D1218" s="252"/>
    </row>
    <row r="1219" ht="13.5">
      <c r="D1219" s="252"/>
    </row>
    <row r="1220" ht="13.5">
      <c r="D1220" s="252"/>
    </row>
    <row r="1221" ht="13.5">
      <c r="D1221" s="252"/>
    </row>
    <row r="1222" ht="13.5">
      <c r="D1222" s="252"/>
    </row>
    <row r="1223" ht="13.5">
      <c r="D1223" s="252"/>
    </row>
    <row r="1224" ht="13.5">
      <c r="D1224" s="252"/>
    </row>
    <row r="1225" ht="13.5">
      <c r="D1225" s="252"/>
    </row>
    <row r="1226" ht="13.5">
      <c r="D1226" s="252"/>
    </row>
    <row r="1227" ht="13.5">
      <c r="D1227" s="252"/>
    </row>
    <row r="1228" ht="13.5">
      <c r="D1228" s="252"/>
    </row>
    <row r="1229" ht="13.5">
      <c r="D1229" s="252"/>
    </row>
    <row r="1230" ht="13.5">
      <c r="D1230" s="252"/>
    </row>
    <row r="1231" ht="13.5">
      <c r="D1231" s="252"/>
    </row>
    <row r="1232" ht="13.5">
      <c r="D1232" s="252"/>
    </row>
    <row r="1233" ht="13.5">
      <c r="D1233" s="252"/>
    </row>
    <row r="1234" ht="13.5">
      <c r="D1234" s="252"/>
    </row>
    <row r="1235" ht="13.5">
      <c r="D1235" s="252"/>
    </row>
    <row r="1236" ht="13.5">
      <c r="D1236" s="252"/>
    </row>
    <row r="1237" ht="13.5">
      <c r="D1237" s="252"/>
    </row>
    <row r="1238" ht="13.5">
      <c r="D1238" s="252"/>
    </row>
    <row r="1239" ht="13.5">
      <c r="D1239" s="252"/>
    </row>
    <row r="1240" ht="13.5">
      <c r="D1240" s="252"/>
    </row>
    <row r="1241" ht="13.5">
      <c r="D1241" s="252"/>
    </row>
    <row r="1242" ht="13.5">
      <c r="D1242" s="252"/>
    </row>
    <row r="1243" ht="13.5">
      <c r="D1243" s="252"/>
    </row>
    <row r="1244" ht="13.5">
      <c r="D1244" s="252"/>
    </row>
    <row r="1245" ht="13.5">
      <c r="D1245" s="252"/>
    </row>
    <row r="1246" ht="13.5">
      <c r="D1246" s="252"/>
    </row>
    <row r="1247" ht="13.5">
      <c r="D1247" s="252"/>
    </row>
    <row r="1248" ht="13.5">
      <c r="D1248" s="252"/>
    </row>
    <row r="1249" ht="13.5">
      <c r="D1249" s="252"/>
    </row>
    <row r="1250" ht="13.5">
      <c r="D1250" s="252"/>
    </row>
    <row r="1251" ht="13.5">
      <c r="D1251" s="252"/>
    </row>
    <row r="1252" ht="13.5">
      <c r="D1252" s="252"/>
    </row>
    <row r="1253" ht="13.5">
      <c r="D1253" s="252"/>
    </row>
    <row r="1254" ht="13.5">
      <c r="D1254" s="252"/>
    </row>
    <row r="1255" ht="13.5">
      <c r="D1255" s="252"/>
    </row>
    <row r="1256" ht="13.5">
      <c r="D1256" s="252"/>
    </row>
    <row r="1257" ht="13.5">
      <c r="D1257" s="252"/>
    </row>
    <row r="1258" ht="13.5">
      <c r="D1258" s="252"/>
    </row>
    <row r="1259" ht="13.5">
      <c r="D1259" s="252"/>
    </row>
    <row r="1260" ht="13.5">
      <c r="D1260" s="252"/>
    </row>
    <row r="1261" ht="13.5">
      <c r="D1261" s="252"/>
    </row>
    <row r="1262" ht="13.5">
      <c r="D1262" s="252"/>
    </row>
    <row r="1263" ht="13.5">
      <c r="D1263" s="252"/>
    </row>
    <row r="1264" ht="13.5">
      <c r="D1264" s="252"/>
    </row>
    <row r="1265" ht="13.5">
      <c r="D1265" s="252"/>
    </row>
    <row r="1266" ht="13.5">
      <c r="D1266" s="252"/>
    </row>
    <row r="1267" ht="13.5">
      <c r="D1267" s="252"/>
    </row>
    <row r="1268" ht="13.5">
      <c r="D1268" s="252"/>
    </row>
    <row r="1269" ht="13.5">
      <c r="D1269" s="252"/>
    </row>
    <row r="1270" ht="13.5">
      <c r="D1270" s="252"/>
    </row>
    <row r="1271" ht="13.5">
      <c r="D1271" s="252"/>
    </row>
    <row r="1272" ht="13.5">
      <c r="D1272" s="252"/>
    </row>
    <row r="1273" ht="13.5">
      <c r="D1273" s="252"/>
    </row>
    <row r="1274" ht="13.5">
      <c r="D1274" s="252"/>
    </row>
    <row r="1275" ht="13.5">
      <c r="D1275" s="252"/>
    </row>
    <row r="1276" ht="13.5">
      <c r="D1276" s="252"/>
    </row>
    <row r="1277" ht="13.5">
      <c r="D1277" s="252"/>
    </row>
    <row r="1278" ht="13.5">
      <c r="D1278" s="252"/>
    </row>
    <row r="1279" ht="13.5">
      <c r="D1279" s="252"/>
    </row>
    <row r="1280" ht="13.5">
      <c r="D1280" s="252"/>
    </row>
    <row r="1281" ht="13.5">
      <c r="D1281" s="252"/>
    </row>
    <row r="1282" ht="13.5">
      <c r="D1282" s="252"/>
    </row>
    <row r="1283" ht="13.5">
      <c r="D1283" s="252"/>
    </row>
    <row r="1284" ht="13.5">
      <c r="D1284" s="252"/>
    </row>
    <row r="1285" ht="13.5">
      <c r="D1285" s="252"/>
    </row>
    <row r="1286" ht="13.5">
      <c r="D1286" s="252"/>
    </row>
    <row r="1287" ht="13.5">
      <c r="D1287" s="252"/>
    </row>
    <row r="1288" ht="13.5">
      <c r="D1288" s="252"/>
    </row>
    <row r="1289" ht="13.5">
      <c r="D1289" s="252"/>
    </row>
    <row r="1290" ht="13.5">
      <c r="D1290" s="252"/>
    </row>
    <row r="1291" ht="13.5">
      <c r="D1291" s="252"/>
    </row>
    <row r="1292" ht="13.5">
      <c r="D1292" s="252"/>
    </row>
    <row r="1293" ht="13.5">
      <c r="D1293" s="252"/>
    </row>
    <row r="1294" ht="13.5">
      <c r="D1294" s="252"/>
    </row>
    <row r="1295" ht="13.5">
      <c r="D1295" s="252"/>
    </row>
    <row r="1296" ht="13.5">
      <c r="D1296" s="252"/>
    </row>
    <row r="1297" ht="13.5">
      <c r="D1297" s="252"/>
    </row>
    <row r="1298" ht="13.5">
      <c r="D1298" s="252"/>
    </row>
    <row r="1299" ht="13.5">
      <c r="D1299" s="252"/>
    </row>
    <row r="1300" ht="13.5">
      <c r="D1300" s="252"/>
    </row>
    <row r="1301" ht="13.5">
      <c r="D1301" s="252"/>
    </row>
    <row r="1302" ht="13.5">
      <c r="D1302" s="252"/>
    </row>
    <row r="1303" ht="13.5">
      <c r="D1303" s="252"/>
    </row>
    <row r="1304" ht="13.5">
      <c r="D1304" s="252"/>
    </row>
    <row r="1305" ht="13.5">
      <c r="D1305" s="252"/>
    </row>
    <row r="1306" ht="13.5">
      <c r="D1306" s="252"/>
    </row>
    <row r="1307" ht="13.5">
      <c r="D1307" s="252"/>
    </row>
    <row r="1308" ht="13.5">
      <c r="D1308" s="252"/>
    </row>
    <row r="1309" ht="13.5">
      <c r="D1309" s="252"/>
    </row>
    <row r="1310" ht="13.5">
      <c r="D1310" s="252"/>
    </row>
    <row r="1311" ht="13.5">
      <c r="D1311" s="252"/>
    </row>
    <row r="1312" ht="13.5">
      <c r="D1312" s="252"/>
    </row>
    <row r="1313" ht="13.5">
      <c r="D1313" s="252"/>
    </row>
    <row r="1314" ht="13.5">
      <c r="D1314" s="252"/>
    </row>
    <row r="1315" ht="13.5">
      <c r="D1315" s="252"/>
    </row>
    <row r="1316" ht="13.5">
      <c r="D1316" s="252"/>
    </row>
    <row r="1317" ht="13.5">
      <c r="D1317" s="252"/>
    </row>
    <row r="1318" ht="13.5">
      <c r="D1318" s="252"/>
    </row>
    <row r="1319" ht="13.5">
      <c r="D1319" s="252"/>
    </row>
    <row r="1320" ht="13.5">
      <c r="D1320" s="252"/>
    </row>
    <row r="1321" ht="13.5">
      <c r="D1321" s="252"/>
    </row>
    <row r="1322" ht="13.5">
      <c r="D1322" s="252"/>
    </row>
    <row r="1323" ht="13.5">
      <c r="D1323" s="252"/>
    </row>
    <row r="1324" ht="13.5">
      <c r="D1324" s="252"/>
    </row>
    <row r="1325" ht="13.5">
      <c r="D1325" s="252"/>
    </row>
    <row r="1326" ht="13.5">
      <c r="D1326" s="252"/>
    </row>
    <row r="1327" ht="13.5">
      <c r="D1327" s="252"/>
    </row>
    <row r="1328" ht="13.5">
      <c r="D1328" s="252"/>
    </row>
    <row r="1329" ht="13.5">
      <c r="D1329" s="252"/>
    </row>
    <row r="1330" ht="13.5">
      <c r="D1330" s="252"/>
    </row>
    <row r="1331" ht="13.5">
      <c r="D1331" s="252"/>
    </row>
    <row r="1332" ht="13.5">
      <c r="D1332" s="252"/>
    </row>
    <row r="1333" ht="13.5">
      <c r="D1333" s="252"/>
    </row>
    <row r="1334" ht="13.5">
      <c r="D1334" s="252"/>
    </row>
    <row r="1335" ht="13.5">
      <c r="D1335" s="252"/>
    </row>
    <row r="1336" ht="13.5">
      <c r="D1336" s="252"/>
    </row>
    <row r="1337" ht="13.5">
      <c r="D1337" s="252"/>
    </row>
    <row r="1338" ht="13.5">
      <c r="D1338" s="252"/>
    </row>
    <row r="1339" ht="13.5">
      <c r="D1339" s="252"/>
    </row>
    <row r="1340" ht="13.5">
      <c r="D1340" s="252"/>
    </row>
    <row r="1341" ht="13.5">
      <c r="D1341" s="252"/>
    </row>
    <row r="1342" ht="13.5">
      <c r="D1342" s="252"/>
    </row>
    <row r="1343" ht="13.5">
      <c r="D1343" s="252"/>
    </row>
    <row r="1344" ht="13.5">
      <c r="D1344" s="252"/>
    </row>
    <row r="1345" ht="13.5">
      <c r="D1345" s="252"/>
    </row>
    <row r="1346" ht="13.5">
      <c r="D1346" s="252"/>
    </row>
    <row r="1347" ht="13.5">
      <c r="D1347" s="252"/>
    </row>
    <row r="1348" ht="13.5">
      <c r="D1348" s="252"/>
    </row>
    <row r="1349" ht="13.5">
      <c r="D1349" s="252"/>
    </row>
    <row r="1350" ht="13.5">
      <c r="D1350" s="252"/>
    </row>
    <row r="1351" ht="13.5">
      <c r="D1351" s="252"/>
    </row>
    <row r="1352" ht="13.5">
      <c r="D1352" s="252"/>
    </row>
    <row r="1353" ht="13.5">
      <c r="D1353" s="252"/>
    </row>
    <row r="1354" ht="13.5">
      <c r="D1354" s="252"/>
    </row>
    <row r="1355" ht="13.5">
      <c r="D1355" s="252"/>
    </row>
    <row r="1356" ht="13.5">
      <c r="D1356" s="252"/>
    </row>
    <row r="1357" ht="13.5">
      <c r="D1357" s="252"/>
    </row>
    <row r="1358" ht="13.5">
      <c r="D1358" s="252"/>
    </row>
    <row r="1359" ht="13.5">
      <c r="D1359" s="252"/>
    </row>
    <row r="1360" ht="13.5">
      <c r="D1360" s="252"/>
    </row>
    <row r="1361" ht="13.5">
      <c r="D1361" s="252"/>
    </row>
    <row r="1362" ht="13.5">
      <c r="D1362" s="252"/>
    </row>
    <row r="1363" ht="13.5">
      <c r="D1363" s="252"/>
    </row>
    <row r="1364" ht="13.5">
      <c r="D1364" s="252"/>
    </row>
    <row r="1365" ht="13.5">
      <c r="D1365" s="252"/>
    </row>
    <row r="1366" ht="13.5">
      <c r="D1366" s="252"/>
    </row>
    <row r="1367" ht="13.5">
      <c r="D1367" s="252"/>
    </row>
    <row r="1368" ht="13.5">
      <c r="D1368" s="252"/>
    </row>
    <row r="1369" ht="13.5">
      <c r="D1369" s="252"/>
    </row>
    <row r="1370" ht="13.5">
      <c r="D1370" s="252"/>
    </row>
    <row r="1371" ht="13.5">
      <c r="D1371" s="252"/>
    </row>
    <row r="1372" ht="13.5">
      <c r="D1372" s="252"/>
    </row>
    <row r="1373" ht="13.5">
      <c r="D1373" s="252"/>
    </row>
    <row r="1374" ht="13.5">
      <c r="D1374" s="252"/>
    </row>
    <row r="1375" ht="13.5">
      <c r="D1375" s="252"/>
    </row>
    <row r="1376" ht="13.5">
      <c r="D1376" s="252"/>
    </row>
    <row r="1377" ht="13.5">
      <c r="D1377" s="252"/>
    </row>
    <row r="1378" ht="13.5">
      <c r="D1378" s="252"/>
    </row>
    <row r="1379" ht="13.5">
      <c r="D1379" s="252"/>
    </row>
    <row r="1380" ht="13.5">
      <c r="D1380" s="252"/>
    </row>
    <row r="1381" ht="13.5">
      <c r="D1381" s="252"/>
    </row>
    <row r="1382" ht="13.5">
      <c r="D1382" s="252"/>
    </row>
    <row r="1383" ht="13.5">
      <c r="D1383" s="252"/>
    </row>
    <row r="1384" ht="13.5">
      <c r="D1384" s="252"/>
    </row>
    <row r="1385" ht="13.5">
      <c r="D1385" s="252"/>
    </row>
    <row r="1386" ht="13.5">
      <c r="D1386" s="252"/>
    </row>
    <row r="1387" ht="13.5">
      <c r="D1387" s="252"/>
    </row>
    <row r="1388" ht="13.5">
      <c r="D1388" s="252"/>
    </row>
    <row r="1389" ht="13.5">
      <c r="D1389" s="252"/>
    </row>
    <row r="1390" ht="13.5">
      <c r="D1390" s="252"/>
    </row>
    <row r="1391" ht="13.5">
      <c r="D1391" s="252"/>
    </row>
    <row r="1392" ht="13.5">
      <c r="D1392" s="252"/>
    </row>
    <row r="1393" ht="13.5">
      <c r="D1393" s="252"/>
    </row>
    <row r="1394" ht="13.5">
      <c r="D1394" s="252"/>
    </row>
    <row r="1395" ht="13.5">
      <c r="D1395" s="252"/>
    </row>
    <row r="1396" ht="13.5">
      <c r="D1396" s="252"/>
    </row>
    <row r="1397" ht="13.5">
      <c r="D1397" s="252"/>
    </row>
    <row r="1398" ht="13.5">
      <c r="D1398" s="252"/>
    </row>
    <row r="1399" ht="13.5">
      <c r="D1399" s="252"/>
    </row>
    <row r="1400" ht="13.5">
      <c r="D1400" s="252"/>
    </row>
    <row r="1401" ht="13.5">
      <c r="D1401" s="252"/>
    </row>
    <row r="1402" ht="13.5">
      <c r="D1402" s="252"/>
    </row>
    <row r="1403" ht="13.5">
      <c r="D1403" s="252"/>
    </row>
    <row r="1404" ht="13.5">
      <c r="D1404" s="252"/>
    </row>
    <row r="1405" ht="13.5">
      <c r="D1405" s="252"/>
    </row>
    <row r="1406" ht="13.5">
      <c r="D1406" s="252"/>
    </row>
    <row r="1407" ht="13.5">
      <c r="D1407" s="252"/>
    </row>
    <row r="1408" ht="13.5">
      <c r="D1408" s="252"/>
    </row>
    <row r="1409" ht="13.5">
      <c r="D1409" s="252"/>
    </row>
    <row r="1410" ht="13.5">
      <c r="D1410" s="252"/>
    </row>
    <row r="1411" ht="13.5">
      <c r="D1411" s="252"/>
    </row>
    <row r="1412" ht="13.5">
      <c r="D1412" s="252"/>
    </row>
    <row r="1413" ht="13.5">
      <c r="D1413" s="252"/>
    </row>
    <row r="1414" ht="13.5">
      <c r="D1414" s="252"/>
    </row>
    <row r="1415" ht="13.5">
      <c r="D1415" s="252"/>
    </row>
    <row r="1416" ht="13.5">
      <c r="D1416" s="252"/>
    </row>
    <row r="1417" ht="13.5">
      <c r="D1417" s="252"/>
    </row>
    <row r="1418" ht="13.5">
      <c r="D1418" s="252"/>
    </row>
    <row r="1419" ht="13.5">
      <c r="D1419" s="252"/>
    </row>
    <row r="1420" ht="13.5">
      <c r="D1420" s="252"/>
    </row>
    <row r="1421" ht="13.5">
      <c r="D1421" s="252"/>
    </row>
    <row r="1422" ht="13.5">
      <c r="D1422" s="252"/>
    </row>
    <row r="1423" ht="13.5">
      <c r="D1423" s="252"/>
    </row>
    <row r="1424" ht="13.5">
      <c r="D1424" s="252"/>
    </row>
    <row r="1425" ht="13.5">
      <c r="D1425" s="252"/>
    </row>
    <row r="1426" ht="13.5">
      <c r="D1426" s="252"/>
    </row>
    <row r="1427" ht="13.5">
      <c r="D1427" s="252"/>
    </row>
    <row r="1428" ht="13.5">
      <c r="D1428" s="252"/>
    </row>
    <row r="1429" ht="13.5">
      <c r="D1429" s="252"/>
    </row>
    <row r="1430" ht="13.5">
      <c r="D1430" s="252"/>
    </row>
    <row r="1431" ht="13.5">
      <c r="D1431" s="252"/>
    </row>
    <row r="1432" ht="13.5">
      <c r="D1432" s="252"/>
    </row>
    <row r="1433" ht="13.5">
      <c r="D1433" s="252"/>
    </row>
    <row r="1434" ht="13.5">
      <c r="D1434" s="252"/>
    </row>
    <row r="1435" ht="13.5">
      <c r="D1435" s="252"/>
    </row>
    <row r="1436" ht="13.5">
      <c r="D1436" s="252"/>
    </row>
    <row r="1437" ht="13.5">
      <c r="D1437" s="252"/>
    </row>
    <row r="1438" ht="13.5">
      <c r="D1438" s="252"/>
    </row>
    <row r="1439" ht="13.5">
      <c r="D1439" s="252"/>
    </row>
    <row r="1440" ht="13.5">
      <c r="D1440" s="252"/>
    </row>
    <row r="1441" ht="13.5">
      <c r="D1441" s="252"/>
    </row>
    <row r="1442" ht="13.5">
      <c r="D1442" s="252"/>
    </row>
    <row r="1443" ht="13.5">
      <c r="D1443" s="252"/>
    </row>
    <row r="1444" ht="13.5">
      <c r="D1444" s="252"/>
    </row>
    <row r="1445" ht="13.5">
      <c r="D1445" s="252"/>
    </row>
    <row r="1446" ht="13.5">
      <c r="D1446" s="252"/>
    </row>
    <row r="1447" ht="13.5">
      <c r="D1447" s="252"/>
    </row>
    <row r="1448" ht="13.5">
      <c r="D1448" s="252"/>
    </row>
    <row r="1449" ht="13.5">
      <c r="D1449" s="252"/>
    </row>
    <row r="1450" ht="13.5">
      <c r="D1450" s="252"/>
    </row>
    <row r="1451" ht="13.5">
      <c r="D1451" s="252"/>
    </row>
    <row r="1452" ht="13.5">
      <c r="D1452" s="252"/>
    </row>
    <row r="1453" ht="13.5">
      <c r="D1453" s="252"/>
    </row>
    <row r="1454" ht="13.5">
      <c r="D1454" s="252"/>
    </row>
    <row r="1455" ht="13.5">
      <c r="D1455" s="252"/>
    </row>
    <row r="1456" ht="13.5">
      <c r="D1456" s="252"/>
    </row>
    <row r="1457" ht="13.5">
      <c r="D1457" s="252"/>
    </row>
    <row r="1458" ht="13.5">
      <c r="D1458" s="252"/>
    </row>
    <row r="1459" ht="13.5">
      <c r="D1459" s="252"/>
    </row>
    <row r="1460" ht="13.5">
      <c r="D1460" s="252"/>
    </row>
    <row r="1461" ht="13.5">
      <c r="D1461" s="252"/>
    </row>
    <row r="1462" ht="13.5">
      <c r="D1462" s="252"/>
    </row>
    <row r="1463" ht="13.5">
      <c r="D1463" s="252"/>
    </row>
    <row r="1464" ht="13.5">
      <c r="D1464" s="252"/>
    </row>
    <row r="1465" ht="13.5">
      <c r="D1465" s="252"/>
    </row>
    <row r="1466" ht="13.5">
      <c r="D1466" s="252"/>
    </row>
    <row r="1467" ht="13.5">
      <c r="D1467" s="252"/>
    </row>
    <row r="1468" ht="13.5">
      <c r="D1468" s="252"/>
    </row>
    <row r="1469" ht="13.5">
      <c r="D1469" s="252"/>
    </row>
    <row r="1470" ht="13.5">
      <c r="D1470" s="252"/>
    </row>
    <row r="1471" ht="13.5">
      <c r="D1471" s="252"/>
    </row>
    <row r="1472" ht="13.5">
      <c r="D1472" s="252"/>
    </row>
    <row r="1473" ht="13.5">
      <c r="D1473" s="252"/>
    </row>
    <row r="1474" ht="13.5">
      <c r="D1474" s="252"/>
    </row>
    <row r="1475" ht="13.5">
      <c r="D1475" s="252"/>
    </row>
    <row r="1476" ht="13.5">
      <c r="D1476" s="252"/>
    </row>
    <row r="1477" ht="13.5">
      <c r="D1477" s="252"/>
    </row>
    <row r="1478" ht="13.5">
      <c r="D1478" s="252"/>
    </row>
    <row r="1479" ht="13.5">
      <c r="D1479" s="252"/>
    </row>
    <row r="1480" ht="13.5">
      <c r="D1480" s="252"/>
    </row>
    <row r="1481" ht="13.5">
      <c r="D1481" s="252"/>
    </row>
    <row r="1482" ht="13.5">
      <c r="D1482" s="252"/>
    </row>
    <row r="1483" ht="13.5">
      <c r="D1483" s="252"/>
    </row>
    <row r="1484" ht="13.5">
      <c r="D1484" s="252"/>
    </row>
    <row r="1485" ht="13.5">
      <c r="D1485" s="252"/>
    </row>
    <row r="1486" ht="13.5">
      <c r="D1486" s="252"/>
    </row>
    <row r="1487" ht="13.5">
      <c r="D1487" s="252"/>
    </row>
    <row r="1488" ht="13.5">
      <c r="D1488" s="252"/>
    </row>
    <row r="1489" ht="13.5">
      <c r="D1489" s="252"/>
    </row>
    <row r="1490" ht="13.5">
      <c r="D1490" s="252"/>
    </row>
    <row r="1491" ht="13.5">
      <c r="D1491" s="252"/>
    </row>
    <row r="1492" ht="13.5">
      <c r="D1492" s="252"/>
    </row>
    <row r="1493" ht="13.5">
      <c r="D1493" s="252"/>
    </row>
    <row r="1494" ht="13.5">
      <c r="D1494" s="252"/>
    </row>
    <row r="1495" ht="13.5">
      <c r="D1495" s="252"/>
    </row>
    <row r="1496" ht="13.5">
      <c r="D1496" s="252"/>
    </row>
    <row r="1497" ht="13.5">
      <c r="D1497" s="252"/>
    </row>
    <row r="1498" ht="13.5">
      <c r="D1498" s="252"/>
    </row>
    <row r="1499" ht="13.5">
      <c r="D1499" s="252"/>
    </row>
    <row r="1500" ht="13.5">
      <c r="D1500" s="252"/>
    </row>
    <row r="1501" ht="13.5">
      <c r="D1501" s="252"/>
    </row>
    <row r="1502" ht="13.5">
      <c r="D1502" s="252"/>
    </row>
    <row r="1503" ht="13.5">
      <c r="D1503" s="252"/>
    </row>
    <row r="1504" ht="13.5">
      <c r="D1504" s="252"/>
    </row>
    <row r="1505" ht="13.5">
      <c r="D1505" s="252"/>
    </row>
    <row r="1506" ht="13.5">
      <c r="D1506" s="252"/>
    </row>
    <row r="1507" ht="13.5">
      <c r="D1507" s="252"/>
    </row>
    <row r="1508" ht="13.5">
      <c r="D1508" s="252"/>
    </row>
    <row r="1509" ht="13.5">
      <c r="D1509" s="252"/>
    </row>
    <row r="1510" ht="13.5">
      <c r="D1510" s="252"/>
    </row>
    <row r="1511" ht="13.5">
      <c r="D1511" s="252"/>
    </row>
    <row r="1512" ht="13.5">
      <c r="D1512" s="252"/>
    </row>
    <row r="1513" ht="13.5">
      <c r="D1513" s="252"/>
    </row>
    <row r="1514" ht="13.5">
      <c r="D1514" s="252"/>
    </row>
    <row r="1515" ht="13.5">
      <c r="D1515" s="252"/>
    </row>
    <row r="1516" ht="13.5">
      <c r="D1516" s="252"/>
    </row>
    <row r="1517" ht="13.5">
      <c r="D1517" s="252"/>
    </row>
    <row r="1518" ht="13.5">
      <c r="D1518" s="252"/>
    </row>
    <row r="1519" ht="13.5">
      <c r="D1519" s="252"/>
    </row>
    <row r="1520" ht="13.5">
      <c r="D1520" s="252"/>
    </row>
    <row r="1521" ht="13.5">
      <c r="D1521" s="252"/>
    </row>
    <row r="1522" ht="13.5">
      <c r="D1522" s="252"/>
    </row>
    <row r="1523" ht="13.5">
      <c r="D1523" s="252"/>
    </row>
    <row r="1524" ht="13.5">
      <c r="D1524" s="252"/>
    </row>
    <row r="1525" ht="13.5">
      <c r="D1525" s="252"/>
    </row>
    <row r="1526" ht="13.5">
      <c r="D1526" s="252"/>
    </row>
    <row r="1527" ht="13.5">
      <c r="D1527" s="252"/>
    </row>
    <row r="1528" ht="13.5">
      <c r="D1528" s="252"/>
    </row>
    <row r="1529" ht="13.5">
      <c r="D1529" s="252"/>
    </row>
    <row r="1530" ht="13.5">
      <c r="D1530" s="252"/>
    </row>
    <row r="1531" ht="13.5">
      <c r="D1531" s="252"/>
    </row>
    <row r="1532" ht="13.5">
      <c r="D1532" s="252"/>
    </row>
    <row r="1533" ht="13.5">
      <c r="D1533" s="252"/>
    </row>
    <row r="1534" ht="13.5">
      <c r="D1534" s="252"/>
    </row>
    <row r="1535" ht="13.5">
      <c r="D1535" s="252"/>
    </row>
    <row r="1536" ht="13.5">
      <c r="D1536" s="252"/>
    </row>
    <row r="1537" ht="13.5">
      <c r="D1537" s="252"/>
    </row>
    <row r="1538" ht="13.5">
      <c r="D1538" s="252"/>
    </row>
    <row r="1539" ht="13.5">
      <c r="D1539" s="252"/>
    </row>
    <row r="1540" ht="13.5">
      <c r="D1540" s="252"/>
    </row>
    <row r="1541" ht="13.5">
      <c r="D1541" s="252"/>
    </row>
    <row r="1542" ht="13.5">
      <c r="D1542" s="252"/>
    </row>
    <row r="1543" ht="13.5">
      <c r="D1543" s="252"/>
    </row>
    <row r="1544" ht="13.5">
      <c r="D1544" s="252"/>
    </row>
    <row r="1545" ht="13.5">
      <c r="D1545" s="252"/>
    </row>
    <row r="1546" ht="13.5">
      <c r="D1546" s="252"/>
    </row>
    <row r="1547" ht="13.5">
      <c r="D1547" s="252"/>
    </row>
    <row r="1548" ht="13.5">
      <c r="D1548" s="252"/>
    </row>
    <row r="1549" ht="13.5">
      <c r="D1549" s="252"/>
    </row>
    <row r="1550" ht="13.5">
      <c r="D1550" s="252"/>
    </row>
    <row r="1551" ht="13.5">
      <c r="D1551" s="252"/>
    </row>
    <row r="1552" ht="13.5">
      <c r="D1552" s="252"/>
    </row>
    <row r="1553" ht="13.5">
      <c r="D1553" s="252"/>
    </row>
    <row r="1554" ht="13.5">
      <c r="D1554" s="252"/>
    </row>
    <row r="1555" ht="13.5">
      <c r="D1555" s="252"/>
    </row>
    <row r="1556" ht="13.5">
      <c r="D1556" s="252"/>
    </row>
    <row r="1557" ht="13.5">
      <c r="D1557" s="252"/>
    </row>
    <row r="1558" ht="13.5">
      <c r="D1558" s="252"/>
    </row>
    <row r="1559" ht="13.5">
      <c r="D1559" s="252"/>
    </row>
    <row r="1560" ht="13.5">
      <c r="D1560" s="252"/>
    </row>
    <row r="1561" ht="13.5">
      <c r="D1561" s="252"/>
    </row>
    <row r="1562" ht="13.5">
      <c r="D1562" s="252"/>
    </row>
    <row r="1563" ht="13.5">
      <c r="D1563" s="252"/>
    </row>
    <row r="1564" ht="13.5">
      <c r="D1564" s="252"/>
    </row>
    <row r="1565" ht="13.5">
      <c r="D1565" s="252"/>
    </row>
    <row r="1566" ht="13.5">
      <c r="D1566" s="252"/>
    </row>
    <row r="1567" ht="13.5">
      <c r="D1567" s="252"/>
    </row>
    <row r="1568" ht="13.5">
      <c r="D1568" s="252"/>
    </row>
    <row r="1569" ht="13.5">
      <c r="D1569" s="252"/>
    </row>
    <row r="1570" ht="13.5">
      <c r="D1570" s="252"/>
    </row>
    <row r="1571" ht="13.5">
      <c r="D1571" s="252"/>
    </row>
    <row r="1572" ht="13.5">
      <c r="D1572" s="252"/>
    </row>
    <row r="1573" ht="13.5">
      <c r="D1573" s="252"/>
    </row>
    <row r="1574" ht="13.5">
      <c r="D1574" s="252"/>
    </row>
    <row r="1575" ht="13.5">
      <c r="D1575" s="252"/>
    </row>
    <row r="1576" ht="13.5">
      <c r="D1576" s="252"/>
    </row>
    <row r="1577" ht="13.5">
      <c r="D1577" s="252"/>
    </row>
    <row r="1578" ht="13.5">
      <c r="D1578" s="252"/>
    </row>
    <row r="1579" ht="13.5">
      <c r="D1579" s="252"/>
    </row>
    <row r="1580" ht="13.5">
      <c r="D1580" s="252"/>
    </row>
    <row r="1581" ht="13.5">
      <c r="D1581" s="252"/>
    </row>
    <row r="1582" ht="13.5">
      <c r="D1582" s="252"/>
    </row>
    <row r="1583" ht="13.5">
      <c r="D1583" s="252"/>
    </row>
    <row r="1584" ht="13.5">
      <c r="D1584" s="252"/>
    </row>
    <row r="1585" ht="13.5">
      <c r="D1585" s="252"/>
    </row>
    <row r="1586" ht="13.5">
      <c r="D1586" s="252"/>
    </row>
    <row r="1587" ht="13.5">
      <c r="D1587" s="252"/>
    </row>
    <row r="1588" ht="13.5">
      <c r="D1588" s="252"/>
    </row>
    <row r="1589" ht="13.5">
      <c r="D1589" s="252"/>
    </row>
    <row r="1590" ht="13.5">
      <c r="D1590" s="252"/>
    </row>
    <row r="1591" ht="13.5">
      <c r="D1591" s="252"/>
    </row>
    <row r="1592" ht="13.5">
      <c r="D1592" s="252"/>
    </row>
    <row r="1593" ht="13.5">
      <c r="D1593" s="252"/>
    </row>
    <row r="1594" ht="13.5">
      <c r="D1594" s="252"/>
    </row>
    <row r="1595" ht="13.5">
      <c r="D1595" s="252"/>
    </row>
    <row r="1596" ht="13.5">
      <c r="D1596" s="252"/>
    </row>
    <row r="1597" ht="13.5">
      <c r="D1597" s="252"/>
    </row>
    <row r="1598" ht="13.5">
      <c r="D1598" s="252"/>
    </row>
    <row r="1599" ht="13.5">
      <c r="D1599" s="252"/>
    </row>
    <row r="1600" ht="13.5">
      <c r="D1600" s="252"/>
    </row>
    <row r="1601" ht="13.5">
      <c r="D1601" s="252"/>
    </row>
    <row r="1602" ht="13.5">
      <c r="D1602" s="252"/>
    </row>
    <row r="1603" ht="13.5">
      <c r="D1603" s="252"/>
    </row>
    <row r="1604" ht="13.5">
      <c r="D1604" s="252"/>
    </row>
    <row r="1605" ht="13.5">
      <c r="D1605" s="252"/>
    </row>
    <row r="1606" ht="13.5">
      <c r="D1606" s="252"/>
    </row>
    <row r="1607" ht="13.5">
      <c r="D1607" s="252"/>
    </row>
    <row r="1608" ht="13.5">
      <c r="D1608" s="252"/>
    </row>
    <row r="1609" ht="13.5">
      <c r="D1609" s="252"/>
    </row>
    <row r="1610" ht="13.5">
      <c r="D1610" s="252"/>
    </row>
    <row r="1611" ht="13.5">
      <c r="D1611" s="252"/>
    </row>
    <row r="1612" ht="13.5">
      <c r="D1612" s="252"/>
    </row>
    <row r="1613" ht="13.5">
      <c r="D1613" s="252"/>
    </row>
    <row r="1614" ht="13.5">
      <c r="D1614" s="252"/>
    </row>
    <row r="1615" ht="13.5">
      <c r="D1615" s="252"/>
    </row>
    <row r="1616" ht="13.5">
      <c r="D1616" s="252"/>
    </row>
    <row r="1617" ht="13.5">
      <c r="D1617" s="252"/>
    </row>
    <row r="1618" ht="13.5">
      <c r="D1618" s="252"/>
    </row>
    <row r="1619" ht="13.5">
      <c r="D1619" s="252"/>
    </row>
    <row r="1620" ht="13.5">
      <c r="D1620" s="252"/>
    </row>
    <row r="1621" ht="13.5">
      <c r="D1621" s="252"/>
    </row>
    <row r="1622" ht="13.5">
      <c r="D1622" s="252"/>
    </row>
    <row r="1623" ht="13.5">
      <c r="D1623" s="252"/>
    </row>
    <row r="1624" ht="13.5">
      <c r="D1624" s="252"/>
    </row>
    <row r="1625" ht="13.5">
      <c r="D1625" s="252"/>
    </row>
    <row r="1626" ht="13.5">
      <c r="D1626" s="252"/>
    </row>
    <row r="1627" ht="13.5">
      <c r="D1627" s="252"/>
    </row>
    <row r="1628" ht="13.5">
      <c r="D1628" s="252"/>
    </row>
    <row r="1629" ht="13.5">
      <c r="D1629" s="252"/>
    </row>
    <row r="1630" ht="13.5">
      <c r="D1630" s="252"/>
    </row>
    <row r="1631" ht="13.5">
      <c r="D1631" s="252"/>
    </row>
    <row r="1632" ht="13.5">
      <c r="D1632" s="252"/>
    </row>
    <row r="1633" ht="13.5">
      <c r="D1633" s="252"/>
    </row>
    <row r="1634" ht="13.5">
      <c r="D1634" s="252"/>
    </row>
    <row r="1635" ht="13.5">
      <c r="D1635" s="252"/>
    </row>
    <row r="1636" ht="13.5">
      <c r="D1636" s="252"/>
    </row>
    <row r="1637" ht="13.5">
      <c r="D1637" s="252"/>
    </row>
    <row r="1638" ht="13.5">
      <c r="D1638" s="252"/>
    </row>
    <row r="1639" ht="13.5">
      <c r="D1639" s="252"/>
    </row>
    <row r="1640" ht="13.5">
      <c r="D1640" s="252"/>
    </row>
    <row r="1641" ht="13.5">
      <c r="D1641" s="252"/>
    </row>
    <row r="1642" ht="13.5">
      <c r="D1642" s="252"/>
    </row>
    <row r="1643" ht="13.5">
      <c r="D1643" s="252"/>
    </row>
    <row r="1644" ht="13.5">
      <c r="D1644" s="252"/>
    </row>
    <row r="1645" ht="13.5">
      <c r="D1645" s="252"/>
    </row>
    <row r="1646" ht="13.5">
      <c r="D1646" s="252"/>
    </row>
    <row r="1647" ht="13.5">
      <c r="D1647" s="252"/>
    </row>
    <row r="1648" ht="13.5">
      <c r="D1648" s="252"/>
    </row>
    <row r="1649" ht="13.5">
      <c r="D1649" s="252"/>
    </row>
    <row r="1650" ht="13.5">
      <c r="D1650" s="252"/>
    </row>
    <row r="1651" ht="13.5">
      <c r="D1651" s="252"/>
    </row>
    <row r="1652" ht="13.5">
      <c r="D1652" s="252"/>
    </row>
    <row r="1653" ht="13.5">
      <c r="D1653" s="252"/>
    </row>
    <row r="1654" ht="13.5">
      <c r="D1654" s="252"/>
    </row>
    <row r="1655" ht="13.5">
      <c r="D1655" s="252"/>
    </row>
    <row r="1656" ht="13.5">
      <c r="D1656" s="252"/>
    </row>
    <row r="1657" ht="13.5">
      <c r="D1657" s="252"/>
    </row>
    <row r="1658" ht="13.5">
      <c r="D1658" s="252"/>
    </row>
    <row r="1659" ht="13.5">
      <c r="D1659" s="252"/>
    </row>
    <row r="1660" ht="13.5">
      <c r="D1660" s="252"/>
    </row>
    <row r="1661" ht="13.5">
      <c r="D1661" s="252"/>
    </row>
    <row r="1662" ht="13.5">
      <c r="D1662" s="252"/>
    </row>
    <row r="1663" ht="13.5">
      <c r="D1663" s="252"/>
    </row>
    <row r="1664" ht="13.5">
      <c r="D1664" s="252"/>
    </row>
    <row r="1665" ht="13.5">
      <c r="D1665" s="252"/>
    </row>
    <row r="1666" ht="13.5">
      <c r="D1666" s="252"/>
    </row>
    <row r="1667" ht="13.5">
      <c r="D1667" s="252"/>
    </row>
    <row r="1668" ht="13.5">
      <c r="D1668" s="252"/>
    </row>
    <row r="1669" ht="13.5">
      <c r="D1669" s="252"/>
    </row>
    <row r="1670" ht="13.5">
      <c r="D1670" s="252"/>
    </row>
    <row r="1671" ht="13.5">
      <c r="D1671" s="252"/>
    </row>
    <row r="1672" ht="13.5">
      <c r="D1672" s="252"/>
    </row>
    <row r="1673" ht="13.5">
      <c r="D1673" s="252"/>
    </row>
    <row r="1674" ht="13.5">
      <c r="D1674" s="252"/>
    </row>
    <row r="1675" ht="13.5">
      <c r="D1675" s="252"/>
    </row>
    <row r="1676" ht="13.5">
      <c r="D1676" s="252"/>
    </row>
    <row r="1677" ht="13.5">
      <c r="D1677" s="252"/>
    </row>
    <row r="1678" ht="13.5">
      <c r="D1678" s="252"/>
    </row>
    <row r="1679" ht="13.5">
      <c r="D1679" s="252"/>
    </row>
    <row r="1680" ht="13.5">
      <c r="D1680" s="252"/>
    </row>
    <row r="1681" ht="13.5">
      <c r="D1681" s="252"/>
    </row>
    <row r="1682" ht="13.5">
      <c r="D1682" s="252"/>
    </row>
    <row r="1683" ht="13.5">
      <c r="D1683" s="252"/>
    </row>
    <row r="1684" ht="13.5">
      <c r="D1684" s="252"/>
    </row>
    <row r="1685" ht="13.5">
      <c r="D1685" s="252"/>
    </row>
    <row r="1686" ht="13.5">
      <c r="D1686" s="252"/>
    </row>
    <row r="1687" ht="13.5">
      <c r="D1687" s="252"/>
    </row>
    <row r="1688" ht="13.5">
      <c r="D1688" s="252"/>
    </row>
    <row r="1689" ht="13.5">
      <c r="D1689" s="252"/>
    </row>
    <row r="1690" ht="13.5">
      <c r="D1690" s="252"/>
    </row>
    <row r="1691" ht="13.5">
      <c r="D1691" s="252"/>
    </row>
    <row r="1692" ht="13.5">
      <c r="D1692" s="252"/>
    </row>
    <row r="1693" ht="13.5">
      <c r="D1693" s="252"/>
    </row>
    <row r="1694" ht="13.5">
      <c r="D1694" s="252"/>
    </row>
    <row r="1695" ht="13.5">
      <c r="D1695" s="252"/>
    </row>
    <row r="1696" ht="13.5">
      <c r="D1696" s="252"/>
    </row>
    <row r="1697" ht="13.5">
      <c r="D1697" s="252"/>
    </row>
    <row r="1698" ht="13.5">
      <c r="D1698" s="252"/>
    </row>
    <row r="1699" ht="13.5">
      <c r="D1699" s="252"/>
    </row>
    <row r="1700" ht="13.5">
      <c r="D1700" s="252"/>
    </row>
    <row r="1701" ht="13.5">
      <c r="D1701" s="252"/>
    </row>
    <row r="1702" ht="13.5">
      <c r="D1702" s="252"/>
    </row>
    <row r="1703" ht="13.5">
      <c r="D1703" s="252"/>
    </row>
    <row r="1704" ht="13.5">
      <c r="D1704" s="252"/>
    </row>
    <row r="1705" ht="13.5">
      <c r="D1705" s="252"/>
    </row>
    <row r="1706" ht="13.5">
      <c r="D1706" s="252"/>
    </row>
    <row r="1707" ht="13.5">
      <c r="D1707" s="252"/>
    </row>
    <row r="1708" ht="13.5">
      <c r="D1708" s="252"/>
    </row>
    <row r="1709" ht="13.5">
      <c r="D1709" s="252"/>
    </row>
    <row r="1710" ht="13.5">
      <c r="D1710" s="252"/>
    </row>
    <row r="1711" ht="13.5">
      <c r="D1711" s="252"/>
    </row>
    <row r="1712" ht="13.5">
      <c r="D1712" s="252"/>
    </row>
    <row r="1713" ht="13.5">
      <c r="D1713" s="252"/>
    </row>
    <row r="1714" ht="13.5">
      <c r="D1714" s="252"/>
    </row>
    <row r="1715" ht="13.5">
      <c r="D1715" s="252"/>
    </row>
    <row r="1716" ht="13.5">
      <c r="D1716" s="252"/>
    </row>
    <row r="1717" ht="13.5">
      <c r="D1717" s="252"/>
    </row>
    <row r="1718" ht="13.5">
      <c r="D1718" s="252"/>
    </row>
    <row r="1719" ht="13.5">
      <c r="D1719" s="252"/>
    </row>
    <row r="1720" ht="13.5">
      <c r="D1720" s="252"/>
    </row>
    <row r="1721" ht="13.5">
      <c r="D1721" s="252"/>
    </row>
    <row r="1722" ht="13.5">
      <c r="D1722" s="252"/>
    </row>
    <row r="1723" ht="13.5">
      <c r="D1723" s="252"/>
    </row>
    <row r="1724" ht="13.5">
      <c r="D1724" s="252"/>
    </row>
    <row r="1725" ht="13.5">
      <c r="D1725" s="252"/>
    </row>
    <row r="1726" ht="13.5">
      <c r="D1726" s="252"/>
    </row>
    <row r="1727" ht="13.5">
      <c r="D1727" s="252"/>
    </row>
    <row r="1728" ht="13.5">
      <c r="D1728" s="252"/>
    </row>
    <row r="1729" ht="13.5">
      <c r="D1729" s="252"/>
    </row>
    <row r="1730" ht="13.5">
      <c r="D1730" s="252"/>
    </row>
    <row r="1731" ht="13.5">
      <c r="D1731" s="252"/>
    </row>
    <row r="1732" ht="13.5">
      <c r="D1732" s="252"/>
    </row>
    <row r="1733" ht="13.5">
      <c r="D1733" s="252"/>
    </row>
    <row r="1734" ht="13.5">
      <c r="D1734" s="252"/>
    </row>
    <row r="1735" ht="13.5">
      <c r="D1735" s="252"/>
    </row>
    <row r="1736" ht="13.5">
      <c r="D1736" s="252"/>
    </row>
    <row r="1737" ht="13.5">
      <c r="D1737" s="252"/>
    </row>
    <row r="1738" ht="13.5">
      <c r="D1738" s="252"/>
    </row>
    <row r="1739" ht="13.5">
      <c r="D1739" s="252"/>
    </row>
    <row r="1740" ht="13.5">
      <c r="D1740" s="252"/>
    </row>
    <row r="1741" ht="13.5">
      <c r="D1741" s="252"/>
    </row>
    <row r="1742" ht="13.5">
      <c r="D1742" s="252"/>
    </row>
    <row r="1743" ht="13.5">
      <c r="D1743" s="252"/>
    </row>
    <row r="1744" ht="13.5">
      <c r="D1744" s="252"/>
    </row>
    <row r="1745" ht="13.5">
      <c r="D1745" s="252"/>
    </row>
    <row r="1746" ht="13.5">
      <c r="D1746" s="252"/>
    </row>
    <row r="1747" ht="13.5">
      <c r="D1747" s="252"/>
    </row>
    <row r="1748" ht="13.5">
      <c r="D1748" s="252"/>
    </row>
    <row r="1749" ht="13.5">
      <c r="D1749" s="252"/>
    </row>
    <row r="1750" ht="13.5">
      <c r="D1750" s="252"/>
    </row>
    <row r="1751" ht="13.5">
      <c r="D1751" s="252"/>
    </row>
    <row r="1752" ht="13.5">
      <c r="D1752" s="252"/>
    </row>
    <row r="1753" ht="13.5">
      <c r="D1753" s="252"/>
    </row>
    <row r="1754" ht="13.5">
      <c r="D1754" s="252"/>
    </row>
    <row r="1755" ht="13.5">
      <c r="D1755" s="252"/>
    </row>
    <row r="1756" ht="13.5">
      <c r="D1756" s="252"/>
    </row>
    <row r="1757" ht="13.5">
      <c r="D1757" s="252"/>
    </row>
    <row r="1758" ht="13.5">
      <c r="D1758" s="252"/>
    </row>
    <row r="1759" ht="13.5">
      <c r="D1759" s="252"/>
    </row>
    <row r="1760" ht="13.5">
      <c r="D1760" s="252"/>
    </row>
    <row r="1761" ht="13.5">
      <c r="D1761" s="252"/>
    </row>
    <row r="1762" ht="13.5">
      <c r="D1762" s="252"/>
    </row>
    <row r="1763" ht="13.5">
      <c r="D1763" s="252"/>
    </row>
    <row r="1764" ht="13.5">
      <c r="D1764" s="252"/>
    </row>
    <row r="1765" ht="13.5">
      <c r="D1765" s="252"/>
    </row>
    <row r="1766" ht="13.5">
      <c r="D1766" s="252"/>
    </row>
    <row r="1767" ht="13.5">
      <c r="D1767" s="252"/>
    </row>
    <row r="1768" ht="13.5">
      <c r="D1768" s="252"/>
    </row>
    <row r="1769" ht="13.5">
      <c r="D1769" s="252"/>
    </row>
    <row r="1770" ht="13.5">
      <c r="D1770" s="252"/>
    </row>
    <row r="1771" ht="13.5">
      <c r="D1771" s="252"/>
    </row>
    <row r="1772" ht="13.5">
      <c r="D1772" s="252"/>
    </row>
    <row r="1773" ht="13.5">
      <c r="D1773" s="252"/>
    </row>
    <row r="1774" ht="13.5">
      <c r="D1774" s="252"/>
    </row>
    <row r="1775" ht="13.5">
      <c r="D1775" s="252"/>
    </row>
    <row r="1776" ht="13.5">
      <c r="D1776" s="252"/>
    </row>
    <row r="1777" ht="13.5">
      <c r="D1777" s="252"/>
    </row>
    <row r="1778" ht="13.5">
      <c r="D1778" s="252"/>
    </row>
    <row r="1779" ht="13.5">
      <c r="D1779" s="252"/>
    </row>
    <row r="1780" ht="13.5">
      <c r="D1780" s="252"/>
    </row>
    <row r="1781" ht="13.5">
      <c r="D1781" s="252"/>
    </row>
    <row r="1782" ht="13.5">
      <c r="D1782" s="252"/>
    </row>
    <row r="1783" ht="13.5">
      <c r="D1783" s="252"/>
    </row>
    <row r="1784" ht="13.5">
      <c r="D1784" s="252"/>
    </row>
    <row r="1785" ht="13.5">
      <c r="D1785" s="252"/>
    </row>
    <row r="1786" ht="13.5">
      <c r="D1786" s="252"/>
    </row>
    <row r="1787" ht="13.5">
      <c r="D1787" s="252"/>
    </row>
    <row r="1788" ht="13.5">
      <c r="D1788" s="252"/>
    </row>
    <row r="1789" ht="13.5">
      <c r="D1789" s="252"/>
    </row>
    <row r="1790" ht="13.5">
      <c r="D1790" s="252"/>
    </row>
    <row r="1791" ht="13.5">
      <c r="D1791" s="252"/>
    </row>
    <row r="1792" ht="13.5">
      <c r="D1792" s="252"/>
    </row>
    <row r="1793" ht="13.5">
      <c r="D1793" s="252"/>
    </row>
    <row r="1794" ht="13.5">
      <c r="D1794" s="252"/>
    </row>
    <row r="1795" ht="13.5">
      <c r="D1795" s="252"/>
    </row>
    <row r="1796" ht="13.5">
      <c r="D1796" s="252"/>
    </row>
    <row r="1797" ht="13.5">
      <c r="D1797" s="252"/>
    </row>
    <row r="1798" ht="13.5">
      <c r="D1798" s="252"/>
    </row>
    <row r="1799" ht="13.5">
      <c r="D1799" s="252"/>
    </row>
    <row r="1800" ht="13.5">
      <c r="D1800" s="252"/>
    </row>
    <row r="1801" ht="13.5">
      <c r="D1801" s="252"/>
    </row>
    <row r="1802" ht="13.5">
      <c r="D1802" s="252"/>
    </row>
    <row r="1803" ht="13.5">
      <c r="D1803" s="252"/>
    </row>
    <row r="1804" ht="13.5">
      <c r="D1804" s="252"/>
    </row>
    <row r="1805" ht="13.5">
      <c r="D1805" s="252"/>
    </row>
    <row r="1806" ht="13.5">
      <c r="D1806" s="252"/>
    </row>
    <row r="1807" ht="13.5">
      <c r="D1807" s="252"/>
    </row>
    <row r="1808" ht="13.5">
      <c r="D1808" s="252"/>
    </row>
    <row r="1809" ht="13.5">
      <c r="D1809" s="252"/>
    </row>
    <row r="1810" ht="13.5">
      <c r="D1810" s="252"/>
    </row>
    <row r="1811" ht="13.5">
      <c r="D1811" s="252"/>
    </row>
    <row r="1812" ht="13.5">
      <c r="D1812" s="252"/>
    </row>
    <row r="1813" ht="13.5">
      <c r="D1813" s="252"/>
    </row>
    <row r="1814" ht="13.5">
      <c r="D1814" s="252"/>
    </row>
    <row r="1815" ht="13.5">
      <c r="D1815" s="252"/>
    </row>
    <row r="1816" ht="13.5">
      <c r="D1816" s="252"/>
    </row>
    <row r="1817" ht="13.5">
      <c r="D1817" s="252"/>
    </row>
    <row r="1818" ht="13.5">
      <c r="D1818" s="252"/>
    </row>
    <row r="1819" ht="13.5">
      <c r="D1819" s="252"/>
    </row>
    <row r="1820" ht="13.5">
      <c r="D1820" s="252"/>
    </row>
    <row r="1821" ht="13.5">
      <c r="D1821" s="252"/>
    </row>
    <row r="1822" ht="13.5">
      <c r="D1822" s="252"/>
    </row>
    <row r="1823" ht="13.5">
      <c r="D1823" s="252"/>
    </row>
    <row r="1824" ht="13.5">
      <c r="D1824" s="252"/>
    </row>
    <row r="1825" ht="13.5">
      <c r="D1825" s="252"/>
    </row>
    <row r="1826" ht="13.5">
      <c r="D1826" s="252"/>
    </row>
    <row r="1827" ht="13.5">
      <c r="D1827" s="252"/>
    </row>
    <row r="1828" ht="13.5">
      <c r="D1828" s="252"/>
    </row>
    <row r="1829" ht="13.5">
      <c r="D1829" s="252"/>
    </row>
    <row r="1830" ht="13.5">
      <c r="D1830" s="252"/>
    </row>
    <row r="1831" ht="13.5">
      <c r="D1831" s="252"/>
    </row>
    <row r="1832" ht="13.5">
      <c r="D1832" s="252"/>
    </row>
    <row r="1833" ht="13.5">
      <c r="D1833" s="252"/>
    </row>
    <row r="1834" ht="13.5">
      <c r="D1834" s="252"/>
    </row>
    <row r="1835" ht="13.5">
      <c r="D1835" s="252"/>
    </row>
    <row r="1836" ht="13.5">
      <c r="D1836" s="252"/>
    </row>
    <row r="1837" ht="13.5">
      <c r="D1837" s="252"/>
    </row>
    <row r="1838" ht="13.5">
      <c r="D1838" s="252"/>
    </row>
    <row r="1839" ht="13.5">
      <c r="D1839" s="252"/>
    </row>
    <row r="1840" ht="13.5">
      <c r="D1840" s="252"/>
    </row>
    <row r="1841" ht="13.5">
      <c r="D1841" s="252"/>
    </row>
    <row r="1842" ht="13.5">
      <c r="D1842" s="252"/>
    </row>
    <row r="1843" ht="13.5">
      <c r="D1843" s="252"/>
    </row>
    <row r="1844" ht="13.5">
      <c r="D1844" s="252"/>
    </row>
    <row r="1845" ht="13.5">
      <c r="D1845" s="252"/>
    </row>
    <row r="1846" ht="13.5">
      <c r="D1846" s="252"/>
    </row>
    <row r="1847" ht="13.5">
      <c r="D1847" s="252"/>
    </row>
    <row r="1848" ht="13.5">
      <c r="D1848" s="252"/>
    </row>
    <row r="1849" ht="13.5">
      <c r="D1849" s="252"/>
    </row>
    <row r="1850" ht="13.5">
      <c r="D1850" s="252"/>
    </row>
    <row r="1851" ht="13.5">
      <c r="D1851" s="252"/>
    </row>
    <row r="1852" ht="13.5">
      <c r="D1852" s="252"/>
    </row>
    <row r="1853" ht="13.5">
      <c r="D1853" s="252"/>
    </row>
    <row r="1854" ht="13.5">
      <c r="D1854" s="252"/>
    </row>
    <row r="1855" ht="13.5">
      <c r="D1855" s="252"/>
    </row>
    <row r="1856" ht="13.5">
      <c r="D1856" s="252"/>
    </row>
    <row r="1857" ht="13.5">
      <c r="D1857" s="252"/>
    </row>
    <row r="1858" ht="13.5">
      <c r="D1858" s="252"/>
    </row>
    <row r="1859" ht="13.5">
      <c r="D1859" s="252"/>
    </row>
    <row r="1860" ht="13.5">
      <c r="D1860" s="252"/>
    </row>
    <row r="1861" ht="13.5">
      <c r="D1861" s="252"/>
    </row>
    <row r="1862" ht="13.5">
      <c r="D1862" s="252"/>
    </row>
    <row r="1863" ht="13.5">
      <c r="D1863" s="252"/>
    </row>
    <row r="1864" ht="13.5">
      <c r="D1864" s="252"/>
    </row>
    <row r="1865" ht="13.5">
      <c r="D1865" s="252"/>
    </row>
    <row r="1866" ht="13.5">
      <c r="D1866" s="252"/>
    </row>
    <row r="1867" ht="13.5">
      <c r="D1867" s="252"/>
    </row>
    <row r="1868" ht="13.5">
      <c r="D1868" s="252"/>
    </row>
    <row r="1869" ht="13.5">
      <c r="D1869" s="252"/>
    </row>
    <row r="1870" ht="13.5">
      <c r="D1870" s="252"/>
    </row>
    <row r="1871" ht="13.5">
      <c r="D1871" s="252"/>
    </row>
    <row r="1872" ht="13.5">
      <c r="D1872" s="252"/>
    </row>
    <row r="1873" ht="13.5">
      <c r="D1873" s="252"/>
    </row>
    <row r="1874" ht="13.5">
      <c r="D1874" s="252"/>
    </row>
    <row r="1875" ht="13.5">
      <c r="D1875" s="252"/>
    </row>
    <row r="1876" ht="13.5">
      <c r="D1876" s="252"/>
    </row>
    <row r="1877" ht="13.5">
      <c r="D1877" s="252"/>
    </row>
    <row r="1878" ht="13.5">
      <c r="D1878" s="252"/>
    </row>
    <row r="1879" ht="13.5">
      <c r="D1879" s="252"/>
    </row>
    <row r="1880" ht="13.5">
      <c r="D1880" s="252"/>
    </row>
    <row r="1881" ht="13.5">
      <c r="D1881" s="252"/>
    </row>
    <row r="1882" ht="13.5">
      <c r="D1882" s="252"/>
    </row>
    <row r="1883" ht="13.5">
      <c r="D1883" s="252"/>
    </row>
    <row r="1884" ht="13.5">
      <c r="D1884" s="252"/>
    </row>
    <row r="1885" ht="13.5">
      <c r="D1885" s="252"/>
    </row>
    <row r="1886" ht="13.5">
      <c r="D1886" s="252"/>
    </row>
    <row r="1887" ht="13.5">
      <c r="D1887" s="252"/>
    </row>
    <row r="1888" ht="13.5">
      <c r="D1888" s="252"/>
    </row>
    <row r="1889" ht="13.5">
      <c r="D1889" s="252"/>
    </row>
    <row r="1890" ht="13.5">
      <c r="D1890" s="252"/>
    </row>
    <row r="1891" ht="13.5">
      <c r="D1891" s="252"/>
    </row>
    <row r="1892" ht="13.5">
      <c r="D1892" s="252"/>
    </row>
    <row r="1893" ht="13.5">
      <c r="D1893" s="252"/>
    </row>
    <row r="1894" ht="13.5">
      <c r="D1894" s="252"/>
    </row>
    <row r="1895" ht="13.5">
      <c r="D1895" s="252"/>
    </row>
    <row r="1896" ht="13.5">
      <c r="D1896" s="252"/>
    </row>
    <row r="1897" ht="13.5">
      <c r="D1897" s="252"/>
    </row>
    <row r="1898" ht="13.5">
      <c r="D1898" s="252"/>
    </row>
    <row r="1899" ht="13.5">
      <c r="D1899" s="252"/>
    </row>
    <row r="1900" ht="13.5">
      <c r="D1900" s="252"/>
    </row>
    <row r="1901" ht="13.5">
      <c r="D1901" s="252"/>
    </row>
    <row r="1902" ht="13.5">
      <c r="D1902" s="252"/>
    </row>
    <row r="1903" ht="13.5">
      <c r="D1903" s="252"/>
    </row>
    <row r="1904" ht="13.5">
      <c r="D1904" s="252"/>
    </row>
    <row r="1905" ht="13.5">
      <c r="D1905" s="252"/>
    </row>
    <row r="1906" ht="13.5">
      <c r="D1906" s="252"/>
    </row>
    <row r="1907" ht="13.5">
      <c r="D1907" s="252"/>
    </row>
    <row r="1908" ht="13.5">
      <c r="D1908" s="252"/>
    </row>
    <row r="1909" ht="13.5">
      <c r="D1909" s="252"/>
    </row>
    <row r="1910" ht="13.5">
      <c r="D1910" s="252"/>
    </row>
    <row r="1911" ht="13.5">
      <c r="D1911" s="252"/>
    </row>
    <row r="1912" ht="13.5">
      <c r="D1912" s="252"/>
    </row>
    <row r="1913" ht="13.5">
      <c r="D1913" s="252"/>
    </row>
    <row r="1914" ht="13.5">
      <c r="D1914" s="252"/>
    </row>
    <row r="1915" ht="13.5">
      <c r="D1915" s="252"/>
    </row>
    <row r="1916" ht="13.5">
      <c r="D1916" s="252"/>
    </row>
    <row r="1917" ht="13.5">
      <c r="D1917" s="252"/>
    </row>
    <row r="1918" ht="13.5">
      <c r="D1918" s="252"/>
    </row>
    <row r="1919" ht="13.5">
      <c r="D1919" s="252"/>
    </row>
    <row r="1920" ht="13.5">
      <c r="D1920" s="252"/>
    </row>
    <row r="1921" ht="13.5">
      <c r="D1921" s="252"/>
    </row>
    <row r="1922" ht="13.5">
      <c r="D1922" s="252"/>
    </row>
    <row r="1923" ht="13.5">
      <c r="D1923" s="252"/>
    </row>
    <row r="1924" ht="13.5">
      <c r="D1924" s="252"/>
    </row>
    <row r="1925" ht="13.5">
      <c r="D1925" s="252"/>
    </row>
    <row r="1926" ht="13.5">
      <c r="D1926" s="252"/>
    </row>
    <row r="1927" ht="13.5">
      <c r="D1927" s="252"/>
    </row>
    <row r="1928" ht="13.5">
      <c r="D1928" s="252"/>
    </row>
    <row r="1929" ht="13.5">
      <c r="D1929" s="252"/>
    </row>
    <row r="1930" ht="13.5">
      <c r="D1930" s="252"/>
    </row>
    <row r="1931" ht="13.5">
      <c r="D1931" s="252"/>
    </row>
    <row r="1932" ht="13.5">
      <c r="D1932" s="252"/>
    </row>
    <row r="1933" ht="13.5">
      <c r="D1933" s="252"/>
    </row>
    <row r="1934" ht="13.5">
      <c r="D1934" s="252"/>
    </row>
    <row r="1935" ht="13.5">
      <c r="D1935" s="252"/>
    </row>
    <row r="1936" ht="13.5">
      <c r="D1936" s="252"/>
    </row>
    <row r="1937" ht="13.5">
      <c r="D1937" s="252"/>
    </row>
    <row r="1938" ht="13.5">
      <c r="D1938" s="252"/>
    </row>
    <row r="1939" ht="13.5">
      <c r="D1939" s="252"/>
    </row>
    <row r="1940" ht="13.5">
      <c r="D1940" s="252"/>
    </row>
    <row r="1941" ht="13.5">
      <c r="D1941" s="252"/>
    </row>
    <row r="1942" ht="13.5">
      <c r="D1942" s="252"/>
    </row>
    <row r="1943" ht="13.5">
      <c r="D1943" s="252"/>
    </row>
    <row r="1944" ht="13.5">
      <c r="D1944" s="252"/>
    </row>
    <row r="1945" ht="13.5">
      <c r="D1945" s="252"/>
    </row>
    <row r="1946" ht="13.5">
      <c r="D1946" s="252"/>
    </row>
    <row r="1947" ht="13.5">
      <c r="D1947" s="252"/>
    </row>
    <row r="1948" ht="13.5">
      <c r="D1948" s="252"/>
    </row>
    <row r="1949" ht="13.5">
      <c r="D1949" s="252"/>
    </row>
    <row r="1950" ht="13.5">
      <c r="D1950" s="252"/>
    </row>
    <row r="1951" ht="13.5">
      <c r="D1951" s="252"/>
    </row>
    <row r="1952" ht="13.5">
      <c r="D1952" s="252"/>
    </row>
    <row r="1953" ht="13.5">
      <c r="D1953" s="252"/>
    </row>
    <row r="1954" ht="13.5">
      <c r="D1954" s="252"/>
    </row>
    <row r="1955" ht="13.5">
      <c r="D1955" s="252"/>
    </row>
    <row r="1956" ht="13.5">
      <c r="D1956" s="252"/>
    </row>
    <row r="1957" ht="13.5">
      <c r="D1957" s="252"/>
    </row>
    <row r="1958" ht="13.5">
      <c r="D1958" s="252"/>
    </row>
    <row r="1959" ht="13.5">
      <c r="D1959" s="252"/>
    </row>
    <row r="1960" ht="13.5">
      <c r="D1960" s="252"/>
    </row>
    <row r="1961" ht="13.5">
      <c r="D1961" s="252"/>
    </row>
    <row r="1962" ht="13.5">
      <c r="D1962" s="252"/>
    </row>
    <row r="1963" ht="13.5">
      <c r="D1963" s="252"/>
    </row>
    <row r="1964" ht="13.5">
      <c r="D1964" s="252"/>
    </row>
    <row r="1965" ht="13.5">
      <c r="D1965" s="252"/>
    </row>
    <row r="1966" ht="13.5">
      <c r="D1966" s="252"/>
    </row>
    <row r="1967" ht="13.5">
      <c r="D1967" s="252"/>
    </row>
    <row r="1968" ht="13.5">
      <c r="D1968" s="252"/>
    </row>
    <row r="1969" ht="13.5">
      <c r="D1969" s="252"/>
    </row>
    <row r="1970" ht="13.5">
      <c r="D1970" s="252"/>
    </row>
    <row r="1971" ht="13.5">
      <c r="D1971" s="252"/>
    </row>
    <row r="1972" ht="13.5">
      <c r="D1972" s="252"/>
    </row>
    <row r="1973" ht="13.5">
      <c r="D1973" s="252"/>
    </row>
    <row r="1974" ht="13.5">
      <c r="D1974" s="252"/>
    </row>
    <row r="1975" ht="13.5">
      <c r="D1975" s="252"/>
    </row>
    <row r="1976" ht="13.5">
      <c r="D1976" s="252"/>
    </row>
    <row r="1977" ht="13.5">
      <c r="D1977" s="252"/>
    </row>
    <row r="1978" ht="13.5">
      <c r="D1978" s="252"/>
    </row>
    <row r="1979" ht="13.5">
      <c r="D1979" s="252"/>
    </row>
    <row r="1980" ht="13.5">
      <c r="D1980" s="252"/>
    </row>
    <row r="1981" ht="13.5">
      <c r="D1981" s="252"/>
    </row>
    <row r="1982" ht="13.5">
      <c r="D1982" s="252"/>
    </row>
    <row r="1983" ht="13.5">
      <c r="D1983" s="252"/>
    </row>
    <row r="1984" ht="13.5">
      <c r="D1984" s="252"/>
    </row>
    <row r="1985" ht="13.5">
      <c r="D1985" s="252"/>
    </row>
    <row r="1986" ht="13.5">
      <c r="D1986" s="252"/>
    </row>
    <row r="1987" ht="13.5">
      <c r="D1987" s="252"/>
    </row>
    <row r="1988" ht="13.5">
      <c r="D1988" s="252"/>
    </row>
    <row r="1989" ht="13.5">
      <c r="D1989" s="252"/>
    </row>
    <row r="1990" ht="13.5">
      <c r="D1990" s="252"/>
    </row>
    <row r="1991" ht="13.5">
      <c r="D1991" s="252"/>
    </row>
    <row r="1992" ht="13.5">
      <c r="D1992" s="252"/>
    </row>
    <row r="1993" ht="13.5">
      <c r="D1993" s="252"/>
    </row>
    <row r="1994" ht="13.5">
      <c r="D1994" s="252"/>
    </row>
    <row r="1995" ht="13.5">
      <c r="D1995" s="252"/>
    </row>
    <row r="1996" ht="13.5">
      <c r="D1996" s="252"/>
    </row>
    <row r="1997" ht="13.5">
      <c r="D1997" s="252"/>
    </row>
    <row r="1998" ht="13.5">
      <c r="D1998" s="252"/>
    </row>
    <row r="1999" ht="13.5">
      <c r="D1999" s="252"/>
    </row>
    <row r="2000" ht="13.5">
      <c r="D2000" s="252"/>
    </row>
    <row r="2001" ht="13.5">
      <c r="D2001" s="252"/>
    </row>
    <row r="2002" ht="13.5">
      <c r="D2002" s="252"/>
    </row>
    <row r="2003" ht="13.5">
      <c r="D2003" s="252"/>
    </row>
    <row r="2004" ht="13.5">
      <c r="D2004" s="252"/>
    </row>
    <row r="2005" ht="13.5">
      <c r="D2005" s="252"/>
    </row>
    <row r="2006" ht="13.5">
      <c r="D2006" s="252"/>
    </row>
    <row r="2007" ht="13.5">
      <c r="D2007" s="252"/>
    </row>
    <row r="2008" ht="13.5">
      <c r="D2008" s="252"/>
    </row>
    <row r="2009" ht="13.5">
      <c r="D2009" s="252"/>
    </row>
    <row r="2010" ht="13.5">
      <c r="D2010" s="252"/>
    </row>
    <row r="2011" ht="13.5">
      <c r="D2011" s="252"/>
    </row>
    <row r="2012" ht="13.5">
      <c r="D2012" s="252"/>
    </row>
    <row r="2013" ht="13.5">
      <c r="D2013" s="252"/>
    </row>
    <row r="2014" ht="13.5">
      <c r="D2014" s="252"/>
    </row>
    <row r="2015" ht="13.5">
      <c r="D2015" s="252"/>
    </row>
    <row r="2016" ht="13.5">
      <c r="D2016" s="252"/>
    </row>
    <row r="2017" ht="13.5">
      <c r="D2017" s="252"/>
    </row>
    <row r="2018" ht="13.5">
      <c r="D2018" s="252"/>
    </row>
    <row r="2019" ht="13.5">
      <c r="D2019" s="252"/>
    </row>
    <row r="2020" ht="13.5">
      <c r="D2020" s="252"/>
    </row>
    <row r="2021" ht="13.5">
      <c r="D2021" s="252"/>
    </row>
    <row r="2022" ht="13.5">
      <c r="D2022" s="252"/>
    </row>
    <row r="2023" ht="13.5">
      <c r="D2023" s="252"/>
    </row>
    <row r="2024" ht="13.5">
      <c r="D2024" s="252"/>
    </row>
    <row r="2025" ht="13.5">
      <c r="D2025" s="252"/>
    </row>
    <row r="2026" ht="13.5">
      <c r="D2026" s="252"/>
    </row>
    <row r="2027" ht="13.5">
      <c r="D2027" s="252"/>
    </row>
    <row r="2028" ht="13.5">
      <c r="D2028" s="252"/>
    </row>
    <row r="2029" ht="13.5">
      <c r="D2029" s="252"/>
    </row>
    <row r="2030" ht="13.5">
      <c r="D2030" s="252"/>
    </row>
    <row r="2031" ht="13.5">
      <c r="D2031" s="252"/>
    </row>
    <row r="2032" ht="13.5">
      <c r="D2032" s="252"/>
    </row>
    <row r="2033" ht="13.5">
      <c r="D2033" s="252"/>
    </row>
    <row r="2034" ht="13.5">
      <c r="D2034" s="252"/>
    </row>
    <row r="2035" ht="13.5">
      <c r="D2035" s="252"/>
    </row>
    <row r="2036" ht="13.5">
      <c r="D2036" s="252"/>
    </row>
    <row r="2037" ht="13.5">
      <c r="D2037" s="252"/>
    </row>
    <row r="2038" ht="13.5">
      <c r="D2038" s="252"/>
    </row>
    <row r="2039" ht="13.5">
      <c r="D2039" s="252"/>
    </row>
    <row r="2040" ht="13.5">
      <c r="D2040" s="252"/>
    </row>
    <row r="2041" ht="13.5">
      <c r="D2041" s="252"/>
    </row>
    <row r="2042" ht="13.5">
      <c r="D2042" s="252"/>
    </row>
    <row r="2043" ht="13.5">
      <c r="D2043" s="252"/>
    </row>
    <row r="2044" ht="13.5">
      <c r="D2044" s="252"/>
    </row>
    <row r="2045" ht="13.5">
      <c r="D2045" s="252"/>
    </row>
    <row r="2046" ht="13.5">
      <c r="D2046" s="252"/>
    </row>
    <row r="2047" ht="13.5">
      <c r="D2047" s="252"/>
    </row>
    <row r="2048" ht="13.5">
      <c r="D2048" s="252"/>
    </row>
    <row r="2049" ht="13.5">
      <c r="D2049" s="252"/>
    </row>
    <row r="2050" ht="13.5">
      <c r="D2050" s="252"/>
    </row>
    <row r="2051" ht="13.5">
      <c r="D2051" s="252"/>
    </row>
    <row r="2052" ht="13.5">
      <c r="D2052" s="252"/>
    </row>
    <row r="2053" ht="13.5">
      <c r="D2053" s="252"/>
    </row>
    <row r="2054" ht="13.5">
      <c r="D2054" s="252"/>
    </row>
    <row r="2055" ht="13.5">
      <c r="D2055" s="252"/>
    </row>
    <row r="2056" ht="13.5">
      <c r="D2056" s="252"/>
    </row>
    <row r="2057" ht="13.5">
      <c r="D2057" s="252"/>
    </row>
    <row r="2058" ht="13.5">
      <c r="D2058" s="252"/>
    </row>
    <row r="2059" ht="13.5">
      <c r="D2059" s="252"/>
    </row>
    <row r="2060" ht="13.5">
      <c r="D2060" s="252"/>
    </row>
    <row r="2061" ht="13.5">
      <c r="D2061" s="252"/>
    </row>
    <row r="2062" ht="13.5">
      <c r="D2062" s="252"/>
    </row>
    <row r="2063" ht="13.5">
      <c r="D2063" s="252"/>
    </row>
    <row r="2064" ht="13.5">
      <c r="D2064" s="252"/>
    </row>
    <row r="2065" ht="13.5">
      <c r="D2065" s="252"/>
    </row>
    <row r="2066" ht="13.5">
      <c r="D2066" s="252"/>
    </row>
    <row r="2067" ht="13.5">
      <c r="D2067" s="252"/>
    </row>
    <row r="2068" ht="13.5">
      <c r="D2068" s="252"/>
    </row>
    <row r="2069" ht="13.5">
      <c r="D2069" s="252"/>
    </row>
    <row r="2070" ht="13.5">
      <c r="D2070" s="252"/>
    </row>
    <row r="2071" ht="13.5">
      <c r="D2071" s="252"/>
    </row>
    <row r="2072" ht="13.5">
      <c r="D2072" s="252"/>
    </row>
    <row r="2073" ht="13.5">
      <c r="D2073" s="252"/>
    </row>
    <row r="2074" ht="13.5">
      <c r="D2074" s="252"/>
    </row>
    <row r="2075" ht="13.5">
      <c r="D2075" s="252"/>
    </row>
    <row r="2076" ht="13.5">
      <c r="D2076" s="252"/>
    </row>
    <row r="2077" ht="13.5">
      <c r="D2077" s="252"/>
    </row>
    <row r="2078" ht="13.5">
      <c r="D2078" s="252"/>
    </row>
    <row r="2079" ht="13.5">
      <c r="D2079" s="252"/>
    </row>
    <row r="2080" ht="13.5">
      <c r="D2080" s="252"/>
    </row>
    <row r="2081" ht="13.5">
      <c r="D2081" s="252"/>
    </row>
    <row r="2082" ht="13.5">
      <c r="D2082" s="252"/>
    </row>
    <row r="2083" ht="13.5">
      <c r="D2083" s="252"/>
    </row>
    <row r="2084" ht="13.5">
      <c r="D2084" s="252"/>
    </row>
    <row r="2085" ht="13.5">
      <c r="D2085" s="252"/>
    </row>
    <row r="2086" ht="13.5">
      <c r="D2086" s="252"/>
    </row>
    <row r="2087" ht="13.5">
      <c r="D2087" s="252"/>
    </row>
    <row r="2088" ht="13.5">
      <c r="D2088" s="252"/>
    </row>
    <row r="2089" ht="13.5">
      <c r="D2089" s="252"/>
    </row>
    <row r="2090" ht="13.5">
      <c r="D2090" s="252"/>
    </row>
    <row r="2091" ht="13.5">
      <c r="D2091" s="252"/>
    </row>
    <row r="2092" ht="13.5">
      <c r="D2092" s="252"/>
    </row>
    <row r="2093" ht="13.5">
      <c r="D2093" s="252"/>
    </row>
    <row r="2094" ht="13.5">
      <c r="D2094" s="252"/>
    </row>
    <row r="2095" ht="13.5">
      <c r="D2095" s="252"/>
    </row>
    <row r="2096" ht="13.5">
      <c r="D2096" s="252"/>
    </row>
    <row r="2097" ht="13.5">
      <c r="D2097" s="252"/>
    </row>
    <row r="2098" ht="13.5">
      <c r="D2098" s="252"/>
    </row>
    <row r="2099" ht="13.5">
      <c r="D2099" s="252"/>
    </row>
    <row r="2100" ht="13.5">
      <c r="D2100" s="252"/>
    </row>
    <row r="2101" ht="13.5">
      <c r="D2101" s="252"/>
    </row>
    <row r="2102" ht="13.5">
      <c r="D2102" s="252"/>
    </row>
    <row r="2103" ht="13.5">
      <c r="D2103" s="252"/>
    </row>
    <row r="2104" ht="13.5">
      <c r="D2104" s="252"/>
    </row>
    <row r="2105" ht="13.5">
      <c r="D2105" s="252"/>
    </row>
    <row r="2106" ht="13.5">
      <c r="D2106" s="252"/>
    </row>
    <row r="2107" ht="13.5">
      <c r="D2107" s="252"/>
    </row>
    <row r="2108" ht="13.5">
      <c r="D2108" s="252"/>
    </row>
    <row r="2109" ht="13.5">
      <c r="D2109" s="252"/>
    </row>
    <row r="2110" ht="13.5">
      <c r="D2110" s="252"/>
    </row>
    <row r="2111" ht="13.5">
      <c r="D2111" s="252"/>
    </row>
    <row r="2112" ht="13.5">
      <c r="D2112" s="252"/>
    </row>
    <row r="2113" ht="13.5">
      <c r="D2113" s="252"/>
    </row>
    <row r="2114" ht="13.5">
      <c r="D2114" s="252"/>
    </row>
    <row r="2115" ht="13.5">
      <c r="D2115" s="252"/>
    </row>
    <row r="2116" ht="13.5">
      <c r="D2116" s="252"/>
    </row>
    <row r="2117" ht="13.5">
      <c r="D2117" s="252"/>
    </row>
    <row r="2118" ht="13.5">
      <c r="D2118" s="252"/>
    </row>
    <row r="2119" ht="13.5">
      <c r="D2119" s="252"/>
    </row>
    <row r="2120" ht="13.5">
      <c r="D2120" s="252"/>
    </row>
    <row r="2121" ht="13.5">
      <c r="D2121" s="252"/>
    </row>
    <row r="2122" ht="13.5">
      <c r="D2122" s="252"/>
    </row>
    <row r="2123" ht="13.5">
      <c r="D2123" s="252"/>
    </row>
    <row r="2124" ht="13.5">
      <c r="D2124" s="252"/>
    </row>
    <row r="2125" ht="13.5">
      <c r="D2125" s="252"/>
    </row>
    <row r="2126" ht="13.5">
      <c r="D2126" s="252"/>
    </row>
    <row r="2127" ht="13.5">
      <c r="D2127" s="252"/>
    </row>
    <row r="2128" ht="13.5">
      <c r="D2128" s="252"/>
    </row>
    <row r="2129" ht="13.5">
      <c r="D2129" s="252"/>
    </row>
    <row r="2130" ht="13.5">
      <c r="D2130" s="252"/>
    </row>
    <row r="2131" ht="13.5">
      <c r="D2131" s="252"/>
    </row>
    <row r="2132" ht="13.5">
      <c r="D2132" s="252"/>
    </row>
    <row r="2133" ht="13.5">
      <c r="D2133" s="252"/>
    </row>
    <row r="2134" ht="13.5">
      <c r="D2134" s="252"/>
    </row>
    <row r="2135" ht="13.5">
      <c r="D2135" s="252"/>
    </row>
    <row r="2136" ht="13.5">
      <c r="D2136" s="252"/>
    </row>
    <row r="2137" ht="13.5">
      <c r="D2137" s="252"/>
    </row>
    <row r="2138" ht="13.5">
      <c r="D2138" s="252"/>
    </row>
    <row r="2139" ht="13.5">
      <c r="D2139" s="252"/>
    </row>
    <row r="2140" ht="13.5">
      <c r="D2140" s="252"/>
    </row>
    <row r="2141" ht="13.5">
      <c r="D2141" s="252"/>
    </row>
    <row r="2142" ht="13.5">
      <c r="D2142" s="252"/>
    </row>
    <row r="2143" ht="13.5">
      <c r="D2143" s="252"/>
    </row>
    <row r="2144" ht="13.5">
      <c r="D2144" s="252"/>
    </row>
    <row r="2145" ht="13.5">
      <c r="D2145" s="252"/>
    </row>
    <row r="2146" ht="13.5">
      <c r="D2146" s="252"/>
    </row>
    <row r="2147" ht="13.5">
      <c r="D2147" s="252"/>
    </row>
    <row r="2148" ht="13.5">
      <c r="D2148" s="252"/>
    </row>
    <row r="2149" ht="13.5">
      <c r="D2149" s="252"/>
    </row>
    <row r="2150" ht="13.5">
      <c r="D2150" s="252"/>
    </row>
    <row r="2151" ht="13.5">
      <c r="D2151" s="252"/>
    </row>
    <row r="2152" ht="13.5">
      <c r="D2152" s="252"/>
    </row>
    <row r="2153" ht="13.5">
      <c r="D2153" s="252"/>
    </row>
    <row r="2154" ht="13.5">
      <c r="D2154" s="252"/>
    </row>
    <row r="2155" ht="13.5">
      <c r="D2155" s="252"/>
    </row>
    <row r="2156" ht="13.5">
      <c r="D2156" s="252"/>
    </row>
    <row r="2157" ht="13.5">
      <c r="D2157" s="252"/>
    </row>
    <row r="2158" ht="13.5">
      <c r="D2158" s="252"/>
    </row>
    <row r="2159" ht="13.5">
      <c r="D2159" s="252"/>
    </row>
    <row r="2160" ht="13.5">
      <c r="D2160" s="252"/>
    </row>
    <row r="2161" ht="13.5">
      <c r="D2161" s="252"/>
    </row>
    <row r="2162" ht="13.5">
      <c r="D2162" s="252"/>
    </row>
    <row r="2163" ht="13.5">
      <c r="D2163" s="252"/>
    </row>
    <row r="2164" ht="13.5">
      <c r="D2164" s="252"/>
    </row>
    <row r="2165" ht="13.5">
      <c r="D2165" s="252"/>
    </row>
    <row r="2166" ht="13.5">
      <c r="D2166" s="252"/>
    </row>
    <row r="2167" ht="13.5">
      <c r="D2167" s="252"/>
    </row>
    <row r="2168" ht="13.5">
      <c r="D2168" s="252"/>
    </row>
    <row r="2169" ht="13.5">
      <c r="D2169" s="252"/>
    </row>
    <row r="2170" ht="13.5">
      <c r="D2170" s="252"/>
    </row>
    <row r="2171" ht="13.5">
      <c r="D2171" s="252"/>
    </row>
    <row r="2172" ht="13.5">
      <c r="D2172" s="252"/>
    </row>
    <row r="2173" ht="13.5">
      <c r="D2173" s="252"/>
    </row>
    <row r="2174" ht="13.5">
      <c r="D2174" s="252"/>
    </row>
    <row r="2175" ht="13.5">
      <c r="D2175" s="252"/>
    </row>
    <row r="2176" ht="13.5">
      <c r="D2176" s="252"/>
    </row>
    <row r="2177" ht="13.5">
      <c r="D2177" s="252"/>
    </row>
    <row r="2178" ht="13.5">
      <c r="D2178" s="252"/>
    </row>
    <row r="2179" ht="13.5">
      <c r="D2179" s="252"/>
    </row>
    <row r="2180" ht="13.5">
      <c r="D2180" s="252"/>
    </row>
    <row r="2181" ht="13.5">
      <c r="D2181" s="252"/>
    </row>
    <row r="2182" ht="13.5">
      <c r="D2182" s="252"/>
    </row>
    <row r="2183" ht="13.5">
      <c r="D2183" s="252"/>
    </row>
    <row r="2184" ht="13.5">
      <c r="D2184" s="252"/>
    </row>
    <row r="2185" ht="13.5">
      <c r="D2185" s="252"/>
    </row>
    <row r="2186" ht="13.5">
      <c r="D2186" s="252"/>
    </row>
    <row r="2187" ht="13.5">
      <c r="D2187" s="252"/>
    </row>
    <row r="2188" ht="13.5">
      <c r="D2188" s="252"/>
    </row>
    <row r="2189" ht="13.5">
      <c r="D2189" s="252"/>
    </row>
    <row r="2190" ht="13.5">
      <c r="D2190" s="252"/>
    </row>
    <row r="2191" ht="13.5">
      <c r="D2191" s="252"/>
    </row>
    <row r="2192" ht="13.5">
      <c r="D2192" s="252"/>
    </row>
    <row r="2193" ht="13.5">
      <c r="D2193" s="252"/>
    </row>
    <row r="2194" ht="13.5">
      <c r="D2194" s="252"/>
    </row>
    <row r="2195" ht="13.5">
      <c r="D2195" s="252"/>
    </row>
    <row r="2196" ht="13.5">
      <c r="D2196" s="252"/>
    </row>
    <row r="2197" ht="13.5">
      <c r="D2197" s="252"/>
    </row>
    <row r="2198" ht="13.5">
      <c r="D2198" s="252"/>
    </row>
    <row r="2199" ht="13.5">
      <c r="D2199" s="252"/>
    </row>
    <row r="2200" ht="13.5">
      <c r="D2200" s="252"/>
    </row>
    <row r="2201" ht="13.5">
      <c r="D2201" s="252"/>
    </row>
    <row r="2202" ht="13.5">
      <c r="D2202" s="252"/>
    </row>
    <row r="2203" ht="13.5">
      <c r="D2203" s="252"/>
    </row>
    <row r="2204" ht="13.5">
      <c r="D2204" s="252"/>
    </row>
    <row r="2205" ht="13.5">
      <c r="D2205" s="252"/>
    </row>
    <row r="2206" ht="13.5">
      <c r="D2206" s="252"/>
    </row>
    <row r="2207" ht="13.5">
      <c r="D2207" s="252"/>
    </row>
    <row r="2208" ht="13.5">
      <c r="D2208" s="252"/>
    </row>
    <row r="2209" ht="13.5">
      <c r="D2209" s="252"/>
    </row>
    <row r="2210" ht="13.5">
      <c r="D2210" s="252"/>
    </row>
    <row r="2211" ht="13.5">
      <c r="D2211" s="252"/>
    </row>
    <row r="2212" ht="13.5">
      <c r="D2212" s="252"/>
    </row>
    <row r="2213" ht="13.5">
      <c r="D2213" s="252"/>
    </row>
    <row r="2214" ht="13.5">
      <c r="D2214" s="252"/>
    </row>
    <row r="2215" ht="13.5">
      <c r="D2215" s="252"/>
    </row>
    <row r="2216" ht="13.5">
      <c r="D2216" s="252"/>
    </row>
    <row r="2217" ht="13.5">
      <c r="D2217" s="252"/>
    </row>
    <row r="2218" ht="13.5">
      <c r="D2218" s="252"/>
    </row>
    <row r="2219" ht="13.5">
      <c r="D2219" s="252"/>
    </row>
    <row r="2220" ht="13.5">
      <c r="D2220" s="252"/>
    </row>
    <row r="2221" ht="13.5">
      <c r="D2221" s="252"/>
    </row>
    <row r="2222" ht="13.5">
      <c r="D2222" s="252"/>
    </row>
    <row r="2223" ht="13.5">
      <c r="D2223" s="252"/>
    </row>
    <row r="2224" ht="13.5">
      <c r="D2224" s="252"/>
    </row>
    <row r="2225" ht="13.5">
      <c r="D2225" s="252"/>
    </row>
    <row r="2226" ht="13.5">
      <c r="D2226" s="252"/>
    </row>
    <row r="2227" ht="13.5">
      <c r="D2227" s="252"/>
    </row>
    <row r="2228" ht="13.5">
      <c r="D2228" s="252"/>
    </row>
    <row r="2229" ht="13.5">
      <c r="D2229" s="252"/>
    </row>
    <row r="2230" ht="13.5">
      <c r="D2230" s="252"/>
    </row>
    <row r="2231" ht="13.5">
      <c r="D2231" s="252"/>
    </row>
    <row r="2232" ht="13.5">
      <c r="D2232" s="252"/>
    </row>
    <row r="2233" ht="13.5">
      <c r="D2233" s="252"/>
    </row>
    <row r="2234" ht="13.5">
      <c r="D2234" s="252"/>
    </row>
    <row r="2235" ht="13.5">
      <c r="D2235" s="252"/>
    </row>
    <row r="2236" ht="13.5">
      <c r="D2236" s="252"/>
    </row>
    <row r="2237" ht="13.5">
      <c r="D2237" s="252"/>
    </row>
    <row r="2238" ht="13.5">
      <c r="D2238" s="252"/>
    </row>
    <row r="2239" ht="13.5">
      <c r="D2239" s="252"/>
    </row>
    <row r="2240" ht="13.5">
      <c r="D2240" s="252"/>
    </row>
    <row r="2241" ht="13.5">
      <c r="D2241" s="252"/>
    </row>
    <row r="2242" ht="13.5">
      <c r="D2242" s="252"/>
    </row>
    <row r="2243" ht="13.5">
      <c r="D2243" s="252"/>
    </row>
    <row r="2244" ht="13.5">
      <c r="D2244" s="252"/>
    </row>
    <row r="2245" ht="13.5">
      <c r="D2245" s="252"/>
    </row>
    <row r="2246" ht="13.5">
      <c r="D2246" s="252"/>
    </row>
    <row r="2247" ht="13.5">
      <c r="D2247" s="252"/>
    </row>
    <row r="2248" ht="13.5">
      <c r="D2248" s="252"/>
    </row>
    <row r="2249" ht="13.5">
      <c r="D2249" s="252"/>
    </row>
    <row r="2250" ht="13.5">
      <c r="D2250" s="252"/>
    </row>
    <row r="2251" ht="13.5">
      <c r="D2251" s="252"/>
    </row>
    <row r="2252" ht="13.5">
      <c r="D2252" s="252"/>
    </row>
    <row r="2253" ht="13.5">
      <c r="D2253" s="252"/>
    </row>
    <row r="2254" ht="13.5">
      <c r="D2254" s="252"/>
    </row>
    <row r="2255" ht="13.5">
      <c r="D2255" s="252"/>
    </row>
    <row r="2256" ht="13.5">
      <c r="D2256" s="252"/>
    </row>
    <row r="2257" ht="13.5">
      <c r="D2257" s="252"/>
    </row>
    <row r="2258" ht="13.5">
      <c r="D2258" s="252"/>
    </row>
    <row r="2259" ht="13.5">
      <c r="D2259" s="252"/>
    </row>
    <row r="2260" ht="13.5">
      <c r="D2260" s="252"/>
    </row>
    <row r="2261" ht="13.5">
      <c r="D2261" s="252"/>
    </row>
    <row r="2262" ht="13.5">
      <c r="D2262" s="252"/>
    </row>
    <row r="2263" ht="13.5">
      <c r="D2263" s="252"/>
    </row>
    <row r="2264" ht="13.5">
      <c r="D2264" s="252"/>
    </row>
    <row r="2265" ht="13.5">
      <c r="D2265" s="252"/>
    </row>
    <row r="2266" ht="13.5">
      <c r="D2266" s="252"/>
    </row>
    <row r="2267" ht="13.5">
      <c r="D2267" s="252"/>
    </row>
    <row r="2268" ht="13.5">
      <c r="D2268" s="252"/>
    </row>
    <row r="2269" ht="13.5">
      <c r="D2269" s="252"/>
    </row>
    <row r="2270" ht="13.5">
      <c r="D2270" s="252"/>
    </row>
    <row r="2271" ht="13.5">
      <c r="D2271" s="252"/>
    </row>
    <row r="2272" ht="13.5">
      <c r="D2272" s="252"/>
    </row>
    <row r="2273" ht="13.5">
      <c r="D2273" s="252"/>
    </row>
    <row r="2274" ht="13.5">
      <c r="D2274" s="252"/>
    </row>
    <row r="2275" ht="13.5">
      <c r="D2275" s="252"/>
    </row>
    <row r="2276" ht="13.5">
      <c r="D2276" s="252"/>
    </row>
    <row r="2277" ht="13.5">
      <c r="D2277" s="252"/>
    </row>
    <row r="2278" ht="13.5">
      <c r="D2278" s="252"/>
    </row>
    <row r="2279" ht="13.5">
      <c r="D2279" s="252"/>
    </row>
    <row r="2280" ht="13.5">
      <c r="D2280" s="252"/>
    </row>
    <row r="2281" ht="13.5">
      <c r="D2281" s="252"/>
    </row>
    <row r="2282" ht="13.5">
      <c r="D2282" s="252"/>
    </row>
    <row r="2283" ht="13.5">
      <c r="D2283" s="252"/>
    </row>
    <row r="2284" ht="13.5">
      <c r="D2284" s="252"/>
    </row>
    <row r="2285" ht="13.5">
      <c r="D2285" s="252"/>
    </row>
    <row r="2286" ht="13.5">
      <c r="D2286" s="252"/>
    </row>
    <row r="2287" ht="13.5">
      <c r="D2287" s="252"/>
    </row>
    <row r="2288" ht="13.5">
      <c r="D2288" s="252"/>
    </row>
    <row r="2289" ht="13.5">
      <c r="D2289" s="252"/>
    </row>
    <row r="2290" ht="13.5">
      <c r="D2290" s="252"/>
    </row>
    <row r="2291" ht="13.5">
      <c r="D2291" s="252"/>
    </row>
    <row r="2292" ht="13.5">
      <c r="D2292" s="252"/>
    </row>
    <row r="2293" ht="13.5">
      <c r="D2293" s="252"/>
    </row>
    <row r="2294" ht="13.5">
      <c r="D2294" s="252"/>
    </row>
    <row r="2295" ht="13.5">
      <c r="D2295" s="252"/>
    </row>
    <row r="2296" ht="13.5">
      <c r="D2296" s="252"/>
    </row>
    <row r="2297" ht="13.5">
      <c r="D2297" s="252"/>
    </row>
    <row r="2298" ht="13.5">
      <c r="D2298" s="252"/>
    </row>
    <row r="2299" ht="13.5">
      <c r="D2299" s="252"/>
    </row>
    <row r="2300" ht="13.5">
      <c r="D2300" s="252"/>
    </row>
    <row r="2301" ht="13.5">
      <c r="D2301" s="252"/>
    </row>
    <row r="2302" ht="13.5">
      <c r="D2302" s="252"/>
    </row>
    <row r="2303" ht="13.5">
      <c r="D2303" s="252"/>
    </row>
    <row r="2304" ht="13.5">
      <c r="D2304" s="252"/>
    </row>
    <row r="2305" ht="13.5">
      <c r="D2305" s="252"/>
    </row>
    <row r="2306" ht="13.5">
      <c r="D2306" s="252"/>
    </row>
    <row r="2307" ht="13.5">
      <c r="D2307" s="252"/>
    </row>
    <row r="2308" ht="13.5">
      <c r="D2308" s="252"/>
    </row>
    <row r="2309" ht="13.5">
      <c r="D2309" s="252"/>
    </row>
    <row r="2310" ht="13.5">
      <c r="D2310" s="252"/>
    </row>
    <row r="2311" ht="13.5">
      <c r="D2311" s="252"/>
    </row>
    <row r="2312" ht="13.5">
      <c r="D2312" s="252"/>
    </row>
    <row r="2313" ht="13.5">
      <c r="D2313" s="252"/>
    </row>
    <row r="2314" ht="13.5">
      <c r="D2314" s="252"/>
    </row>
    <row r="2315" ht="13.5">
      <c r="D2315" s="252"/>
    </row>
    <row r="2316" ht="13.5">
      <c r="D2316" s="252"/>
    </row>
    <row r="2317" ht="13.5">
      <c r="D2317" s="252"/>
    </row>
    <row r="2318" ht="13.5">
      <c r="D2318" s="252"/>
    </row>
    <row r="2319" ht="13.5">
      <c r="D2319" s="252"/>
    </row>
    <row r="2320" ht="13.5">
      <c r="D2320" s="252"/>
    </row>
    <row r="2321" ht="13.5">
      <c r="D2321" s="252"/>
    </row>
    <row r="2322" ht="13.5">
      <c r="D2322" s="252"/>
    </row>
    <row r="2323" ht="13.5">
      <c r="D2323" s="252"/>
    </row>
    <row r="2324" ht="13.5">
      <c r="D2324" s="252"/>
    </row>
    <row r="2325" ht="13.5">
      <c r="D2325" s="252"/>
    </row>
    <row r="2326" ht="13.5">
      <c r="D2326" s="252"/>
    </row>
    <row r="2327" ht="13.5">
      <c r="D2327" s="252"/>
    </row>
    <row r="2328" ht="13.5">
      <c r="D2328" s="252"/>
    </row>
    <row r="2329" ht="13.5">
      <c r="D2329" s="252"/>
    </row>
    <row r="2330" ht="13.5">
      <c r="D2330" s="252"/>
    </row>
    <row r="2331" ht="13.5">
      <c r="D2331" s="252"/>
    </row>
    <row r="2332" ht="13.5">
      <c r="D2332" s="252"/>
    </row>
    <row r="2333" ht="13.5">
      <c r="D2333" s="252"/>
    </row>
    <row r="2334" ht="13.5">
      <c r="D2334" s="252"/>
    </row>
    <row r="2335" ht="13.5">
      <c r="D2335" s="252"/>
    </row>
    <row r="2336" ht="13.5">
      <c r="D2336" s="252"/>
    </row>
    <row r="2337" ht="13.5">
      <c r="D2337" s="252"/>
    </row>
    <row r="2338" ht="13.5">
      <c r="D2338" s="252"/>
    </row>
    <row r="2339" ht="13.5">
      <c r="D2339" s="252"/>
    </row>
    <row r="2340" ht="13.5">
      <c r="D2340" s="252"/>
    </row>
    <row r="2341" ht="13.5">
      <c r="D2341" s="252"/>
    </row>
    <row r="2342" ht="13.5">
      <c r="D2342" s="252"/>
    </row>
    <row r="2343" ht="13.5">
      <c r="D2343" s="252"/>
    </row>
    <row r="2344" ht="13.5">
      <c r="D2344" s="252"/>
    </row>
    <row r="2345" ht="13.5">
      <c r="D2345" s="252"/>
    </row>
    <row r="2346" ht="13.5">
      <c r="D2346" s="252"/>
    </row>
    <row r="2347" ht="13.5">
      <c r="D2347" s="252"/>
    </row>
    <row r="2348" ht="13.5">
      <c r="D2348" s="252"/>
    </row>
    <row r="2349" ht="13.5">
      <c r="D2349" s="252"/>
    </row>
    <row r="2350" ht="13.5">
      <c r="D2350" s="252"/>
    </row>
    <row r="2351" ht="13.5">
      <c r="D2351" s="252"/>
    </row>
    <row r="2352" ht="13.5">
      <c r="D2352" s="252"/>
    </row>
    <row r="2353" ht="13.5">
      <c r="D2353" s="252"/>
    </row>
    <row r="2354" ht="13.5">
      <c r="D2354" s="252"/>
    </row>
    <row r="2355" ht="13.5">
      <c r="D2355" s="252"/>
    </row>
    <row r="2356" ht="13.5">
      <c r="D2356" s="252"/>
    </row>
    <row r="2357" ht="13.5">
      <c r="D2357" s="252"/>
    </row>
    <row r="2358" ht="13.5">
      <c r="D2358" s="252"/>
    </row>
    <row r="2359" ht="13.5">
      <c r="D2359" s="252"/>
    </row>
    <row r="2360" ht="13.5">
      <c r="D2360" s="252"/>
    </row>
    <row r="2361" ht="13.5">
      <c r="D2361" s="252"/>
    </row>
    <row r="2362" ht="13.5">
      <c r="D2362" s="252"/>
    </row>
    <row r="2363" ht="13.5">
      <c r="D2363" s="252"/>
    </row>
    <row r="2364" ht="13.5">
      <c r="D2364" s="252"/>
    </row>
    <row r="2365" ht="13.5">
      <c r="D2365" s="252"/>
    </row>
    <row r="2366" ht="13.5">
      <c r="D2366" s="252"/>
    </row>
    <row r="2367" ht="13.5">
      <c r="D2367" s="252"/>
    </row>
    <row r="2368" ht="13.5">
      <c r="D2368" s="252"/>
    </row>
    <row r="2369" ht="13.5">
      <c r="D2369" s="252"/>
    </row>
    <row r="2370" ht="13.5">
      <c r="D2370" s="252"/>
    </row>
    <row r="2371" ht="13.5">
      <c r="D2371" s="252"/>
    </row>
    <row r="2372" ht="13.5">
      <c r="D2372" s="252"/>
    </row>
    <row r="2373" ht="13.5">
      <c r="D2373" s="252"/>
    </row>
    <row r="2374" ht="13.5">
      <c r="D2374" s="252"/>
    </row>
    <row r="2375" ht="13.5">
      <c r="D2375" s="252"/>
    </row>
    <row r="2376" ht="13.5">
      <c r="D2376" s="252"/>
    </row>
    <row r="2377" ht="13.5">
      <c r="D2377" s="252"/>
    </row>
    <row r="2378" ht="13.5">
      <c r="D2378" s="252"/>
    </row>
    <row r="2379" ht="13.5">
      <c r="D2379" s="252"/>
    </row>
    <row r="2380" ht="13.5">
      <c r="D2380" s="252"/>
    </row>
    <row r="2381" ht="13.5">
      <c r="D2381" s="252"/>
    </row>
    <row r="2382" ht="13.5">
      <c r="D2382" s="252"/>
    </row>
    <row r="2383" ht="13.5">
      <c r="D2383" s="252"/>
    </row>
    <row r="2384" ht="13.5">
      <c r="D2384" s="252"/>
    </row>
    <row r="2385" ht="13.5">
      <c r="D2385" s="252"/>
    </row>
    <row r="2386" ht="13.5">
      <c r="D2386" s="252"/>
    </row>
    <row r="2387" ht="13.5">
      <c r="D2387" s="252"/>
    </row>
    <row r="2388" ht="13.5">
      <c r="D2388" s="252"/>
    </row>
    <row r="2389" ht="13.5">
      <c r="D2389" s="252"/>
    </row>
    <row r="2390" ht="13.5">
      <c r="D2390" s="252"/>
    </row>
    <row r="2391" ht="13.5">
      <c r="D2391" s="252"/>
    </row>
    <row r="2392" ht="13.5">
      <c r="D2392" s="252"/>
    </row>
    <row r="2393" ht="13.5">
      <c r="D2393" s="252"/>
    </row>
    <row r="2394" ht="13.5">
      <c r="D2394" s="252"/>
    </row>
    <row r="2395" ht="13.5">
      <c r="D2395" s="252"/>
    </row>
    <row r="2396" ht="13.5">
      <c r="D2396" s="252"/>
    </row>
    <row r="2397" ht="13.5">
      <c r="D2397" s="252"/>
    </row>
    <row r="2398" ht="13.5">
      <c r="D2398" s="252"/>
    </row>
    <row r="2399" ht="13.5">
      <c r="D2399" s="252"/>
    </row>
    <row r="2400" ht="13.5">
      <c r="D2400" s="252"/>
    </row>
    <row r="2401" ht="13.5">
      <c r="D2401" s="252"/>
    </row>
    <row r="2402" ht="13.5">
      <c r="D2402" s="252"/>
    </row>
    <row r="2403" ht="13.5">
      <c r="D2403" s="252"/>
    </row>
    <row r="2404" ht="13.5">
      <c r="D2404" s="252"/>
    </row>
    <row r="2405" ht="13.5">
      <c r="D2405" s="252"/>
    </row>
    <row r="2406" ht="13.5">
      <c r="D2406" s="252"/>
    </row>
    <row r="2407" ht="13.5">
      <c r="D2407" s="252"/>
    </row>
    <row r="2408" ht="13.5">
      <c r="D2408" s="252"/>
    </row>
    <row r="2409" ht="13.5">
      <c r="D2409" s="252"/>
    </row>
    <row r="2410" ht="13.5">
      <c r="D2410" s="252"/>
    </row>
    <row r="2411" ht="13.5">
      <c r="D2411" s="252"/>
    </row>
    <row r="2412" ht="13.5">
      <c r="D2412" s="252"/>
    </row>
    <row r="2413" ht="13.5">
      <c r="D2413" s="252"/>
    </row>
    <row r="2414" ht="13.5">
      <c r="D2414" s="252"/>
    </row>
    <row r="2415" ht="13.5">
      <c r="D2415" s="252"/>
    </row>
    <row r="2416" ht="13.5">
      <c r="D2416" s="252"/>
    </row>
    <row r="2417" ht="13.5">
      <c r="D2417" s="252"/>
    </row>
    <row r="2418" ht="13.5">
      <c r="D2418" s="252"/>
    </row>
    <row r="2419" ht="13.5">
      <c r="D2419" s="252"/>
    </row>
    <row r="2420" ht="13.5">
      <c r="D2420" s="252"/>
    </row>
    <row r="2421" ht="13.5">
      <c r="D2421" s="252"/>
    </row>
    <row r="2422" ht="13.5">
      <c r="D2422" s="252"/>
    </row>
    <row r="2423" ht="13.5">
      <c r="D2423" s="252"/>
    </row>
    <row r="2424" ht="13.5">
      <c r="D2424" s="252"/>
    </row>
    <row r="2425" ht="13.5">
      <c r="D2425" s="252"/>
    </row>
    <row r="2426" ht="13.5">
      <c r="D2426" s="252"/>
    </row>
    <row r="2427" ht="13.5">
      <c r="D2427" s="252"/>
    </row>
    <row r="2428" ht="13.5">
      <c r="D2428" s="252"/>
    </row>
    <row r="2429" ht="13.5">
      <c r="D2429" s="252"/>
    </row>
    <row r="2430" ht="13.5">
      <c r="D2430" s="252"/>
    </row>
    <row r="2431" ht="13.5">
      <c r="D2431" s="252"/>
    </row>
    <row r="2432" ht="13.5">
      <c r="D2432" s="252"/>
    </row>
    <row r="2433" ht="13.5">
      <c r="D2433" s="252"/>
    </row>
    <row r="2434" ht="13.5">
      <c r="D2434" s="252"/>
    </row>
    <row r="2435" ht="13.5">
      <c r="D2435" s="252"/>
    </row>
    <row r="2436" ht="13.5">
      <c r="D2436" s="252"/>
    </row>
    <row r="2437" ht="13.5">
      <c r="D2437" s="252"/>
    </row>
    <row r="2438" ht="13.5">
      <c r="D2438" s="252"/>
    </row>
    <row r="2439" ht="13.5">
      <c r="D2439" s="252"/>
    </row>
    <row r="2440" ht="13.5">
      <c r="D2440" s="252"/>
    </row>
    <row r="2441" ht="13.5">
      <c r="D2441" s="252"/>
    </row>
    <row r="2442" ht="13.5">
      <c r="D2442" s="252"/>
    </row>
    <row r="2443" ht="13.5">
      <c r="D2443" s="252"/>
    </row>
    <row r="2444" ht="13.5">
      <c r="D2444" s="252"/>
    </row>
    <row r="2445" ht="13.5">
      <c r="D2445" s="252"/>
    </row>
    <row r="2446" ht="13.5">
      <c r="D2446" s="252"/>
    </row>
    <row r="2447" ht="13.5">
      <c r="D2447" s="252"/>
    </row>
    <row r="2448" ht="13.5">
      <c r="D2448" s="252"/>
    </row>
    <row r="2449" ht="13.5">
      <c r="D2449" s="252"/>
    </row>
    <row r="2450" ht="13.5">
      <c r="D2450" s="252"/>
    </row>
    <row r="2451" ht="13.5">
      <c r="D2451" s="252"/>
    </row>
    <row r="2452" ht="13.5">
      <c r="D2452" s="252"/>
    </row>
    <row r="2453" ht="13.5">
      <c r="D2453" s="252"/>
    </row>
    <row r="2454" ht="13.5">
      <c r="D2454" s="252"/>
    </row>
    <row r="2455" ht="13.5">
      <c r="D2455" s="252"/>
    </row>
    <row r="2456" ht="13.5">
      <c r="D2456" s="252"/>
    </row>
    <row r="2457" ht="13.5">
      <c r="D2457" s="252"/>
    </row>
    <row r="2458" ht="13.5">
      <c r="D2458" s="252"/>
    </row>
    <row r="2459" ht="13.5">
      <c r="D2459" s="252"/>
    </row>
    <row r="2460" ht="13.5">
      <c r="D2460" s="252"/>
    </row>
    <row r="2461" ht="13.5">
      <c r="D2461" s="252"/>
    </row>
    <row r="2462" ht="13.5">
      <c r="D2462" s="252"/>
    </row>
    <row r="2463" ht="13.5">
      <c r="D2463" s="252"/>
    </row>
    <row r="2464" ht="13.5">
      <c r="D2464" s="252"/>
    </row>
    <row r="2465" ht="13.5">
      <c r="D2465" s="252"/>
    </row>
    <row r="2466" ht="13.5">
      <c r="D2466" s="252"/>
    </row>
    <row r="2467" ht="13.5">
      <c r="D2467" s="252"/>
    </row>
    <row r="2468" ht="13.5">
      <c r="D2468" s="252"/>
    </row>
    <row r="2469" ht="13.5">
      <c r="D2469" s="252"/>
    </row>
    <row r="2470" ht="13.5">
      <c r="D2470" s="252"/>
    </row>
    <row r="2471" ht="13.5">
      <c r="D2471" s="252"/>
    </row>
    <row r="2472" ht="13.5">
      <c r="D2472" s="252"/>
    </row>
    <row r="2473" ht="13.5">
      <c r="D2473" s="252"/>
    </row>
    <row r="2474" ht="13.5">
      <c r="D2474" s="252"/>
    </row>
    <row r="2475" ht="13.5">
      <c r="D2475" s="252"/>
    </row>
    <row r="2476" ht="13.5">
      <c r="D2476" s="252"/>
    </row>
    <row r="2477" ht="13.5">
      <c r="D2477" s="252"/>
    </row>
    <row r="2478" ht="13.5">
      <c r="D2478" s="252"/>
    </row>
    <row r="2479" ht="13.5">
      <c r="D2479" s="252"/>
    </row>
    <row r="2480" ht="13.5">
      <c r="D2480" s="252"/>
    </row>
    <row r="2481" ht="13.5">
      <c r="D2481" s="252"/>
    </row>
    <row r="2482" ht="13.5">
      <c r="D2482" s="252"/>
    </row>
    <row r="2483" ht="13.5">
      <c r="D2483" s="252"/>
    </row>
    <row r="2484" ht="13.5">
      <c r="D2484" s="252"/>
    </row>
    <row r="2485" ht="13.5">
      <c r="D2485" s="252"/>
    </row>
    <row r="2486" ht="13.5">
      <c r="D2486" s="252"/>
    </row>
    <row r="2487" ht="13.5">
      <c r="D2487" s="252"/>
    </row>
    <row r="2488" ht="13.5">
      <c r="D2488" s="252"/>
    </row>
    <row r="2489" ht="13.5">
      <c r="D2489" s="252"/>
    </row>
    <row r="2490" ht="13.5">
      <c r="D2490" s="252"/>
    </row>
    <row r="2491" ht="13.5">
      <c r="D2491" s="252"/>
    </row>
    <row r="2492" ht="13.5">
      <c r="D2492" s="252"/>
    </row>
    <row r="2493" ht="13.5">
      <c r="D2493" s="252"/>
    </row>
    <row r="2494" ht="13.5">
      <c r="D2494" s="252"/>
    </row>
    <row r="2495" ht="13.5">
      <c r="D2495" s="252"/>
    </row>
    <row r="2496" ht="13.5">
      <c r="D2496" s="252"/>
    </row>
    <row r="2497" ht="13.5">
      <c r="D2497" s="252"/>
    </row>
    <row r="2498" ht="13.5">
      <c r="D2498" s="252"/>
    </row>
    <row r="2499" ht="13.5">
      <c r="D2499" s="252"/>
    </row>
    <row r="2500" ht="13.5">
      <c r="D2500" s="252"/>
    </row>
    <row r="2501" ht="13.5">
      <c r="D2501" s="252"/>
    </row>
    <row r="2502" ht="13.5">
      <c r="D2502" s="252"/>
    </row>
    <row r="2503" ht="13.5">
      <c r="D2503" s="252"/>
    </row>
    <row r="2504" ht="13.5">
      <c r="D2504" s="252"/>
    </row>
    <row r="2505" ht="13.5">
      <c r="D2505" s="252"/>
    </row>
    <row r="2506" ht="13.5">
      <c r="D2506" s="252"/>
    </row>
    <row r="2507" ht="13.5">
      <c r="D2507" s="252"/>
    </row>
    <row r="2508" ht="13.5">
      <c r="D2508" s="252"/>
    </row>
    <row r="2509" ht="13.5">
      <c r="D2509" s="252"/>
    </row>
    <row r="2510" ht="13.5">
      <c r="D2510" s="252"/>
    </row>
    <row r="2511" ht="13.5">
      <c r="D2511" s="252"/>
    </row>
    <row r="2512" ht="13.5">
      <c r="D2512" s="252"/>
    </row>
    <row r="2513" ht="13.5">
      <c r="D2513" s="252"/>
    </row>
    <row r="2514" ht="13.5">
      <c r="D2514" s="252"/>
    </row>
    <row r="2515" ht="13.5">
      <c r="D2515" s="252"/>
    </row>
    <row r="2516" ht="13.5">
      <c r="D2516" s="252"/>
    </row>
    <row r="2517" ht="13.5">
      <c r="D2517" s="252"/>
    </row>
    <row r="2518" ht="13.5">
      <c r="D2518" s="252"/>
    </row>
    <row r="2519" ht="13.5">
      <c r="D2519" s="252"/>
    </row>
    <row r="2520" ht="13.5">
      <c r="D2520" s="252"/>
    </row>
    <row r="2521" ht="13.5">
      <c r="D2521" s="252"/>
    </row>
    <row r="2522" ht="13.5">
      <c r="D2522" s="252"/>
    </row>
    <row r="2523" ht="13.5">
      <c r="D2523" s="252"/>
    </row>
    <row r="2524" ht="13.5">
      <c r="D2524" s="252"/>
    </row>
    <row r="2525" ht="13.5">
      <c r="D2525" s="252"/>
    </row>
    <row r="2526" ht="13.5">
      <c r="D2526" s="252"/>
    </row>
    <row r="2527" ht="13.5">
      <c r="D2527" s="252"/>
    </row>
    <row r="2528" ht="13.5">
      <c r="D2528" s="252"/>
    </row>
    <row r="2529" ht="13.5">
      <c r="D2529" s="252"/>
    </row>
    <row r="2530" ht="13.5">
      <c r="D2530" s="252"/>
    </row>
    <row r="2531" ht="13.5">
      <c r="D2531" s="252"/>
    </row>
    <row r="2532" ht="13.5">
      <c r="D2532" s="252"/>
    </row>
    <row r="2533" ht="13.5">
      <c r="D2533" s="252"/>
    </row>
    <row r="2534" ht="13.5">
      <c r="D2534" s="252"/>
    </row>
    <row r="2535" ht="13.5">
      <c r="D2535" s="252"/>
    </row>
    <row r="2536" ht="13.5">
      <c r="D2536" s="252"/>
    </row>
    <row r="2537" ht="13.5">
      <c r="D2537" s="252"/>
    </row>
    <row r="2538" ht="13.5">
      <c r="D2538" s="252"/>
    </row>
    <row r="2539" ht="13.5">
      <c r="D2539" s="252"/>
    </row>
    <row r="2540" ht="13.5">
      <c r="D2540" s="252"/>
    </row>
    <row r="2541" ht="13.5">
      <c r="D2541" s="252"/>
    </row>
    <row r="2542" ht="13.5">
      <c r="D2542" s="252"/>
    </row>
    <row r="2543" ht="13.5">
      <c r="D2543" s="252"/>
    </row>
    <row r="2544" ht="13.5">
      <c r="D2544" s="252"/>
    </row>
    <row r="2545" ht="13.5">
      <c r="D2545" s="252"/>
    </row>
    <row r="2546" ht="13.5">
      <c r="D2546" s="252"/>
    </row>
    <row r="2547" ht="13.5">
      <c r="D2547" s="252"/>
    </row>
    <row r="2548" ht="13.5">
      <c r="D2548" s="252"/>
    </row>
    <row r="2549" ht="13.5">
      <c r="D2549" s="252"/>
    </row>
    <row r="2550" ht="13.5">
      <c r="D2550" s="252"/>
    </row>
    <row r="2551" ht="13.5">
      <c r="D2551" s="252"/>
    </row>
    <row r="2552" ht="13.5">
      <c r="D2552" s="252"/>
    </row>
    <row r="2553" ht="13.5">
      <c r="D2553" s="252"/>
    </row>
    <row r="2554" ht="13.5">
      <c r="D2554" s="252"/>
    </row>
    <row r="2555" ht="13.5">
      <c r="D2555" s="252"/>
    </row>
    <row r="2556" ht="13.5">
      <c r="D2556" s="252"/>
    </row>
    <row r="2557" ht="13.5">
      <c r="D2557" s="252"/>
    </row>
    <row r="2558" ht="13.5">
      <c r="D2558" s="252"/>
    </row>
    <row r="2559" ht="13.5">
      <c r="D2559" s="252"/>
    </row>
    <row r="2560" ht="13.5">
      <c r="D2560" s="252"/>
    </row>
    <row r="2561" ht="13.5">
      <c r="D2561" s="252"/>
    </row>
    <row r="2562" ht="13.5">
      <c r="D2562" s="252"/>
    </row>
    <row r="2563" ht="13.5">
      <c r="D2563" s="252"/>
    </row>
    <row r="2564" ht="13.5">
      <c r="D2564" s="252"/>
    </row>
    <row r="2565" ht="13.5">
      <c r="D2565" s="252"/>
    </row>
    <row r="2566" ht="13.5">
      <c r="D2566" s="252"/>
    </row>
    <row r="2567" ht="13.5">
      <c r="D2567" s="252"/>
    </row>
    <row r="2568" ht="13.5">
      <c r="D2568" s="252"/>
    </row>
    <row r="2569" ht="13.5">
      <c r="D2569" s="252"/>
    </row>
    <row r="2570" ht="13.5">
      <c r="D2570" s="252"/>
    </row>
    <row r="2571" ht="13.5">
      <c r="D2571" s="252"/>
    </row>
    <row r="2572" ht="13.5">
      <c r="D2572" s="252"/>
    </row>
    <row r="2573" ht="13.5">
      <c r="D2573" s="252"/>
    </row>
    <row r="2574" ht="13.5">
      <c r="D2574" s="252"/>
    </row>
    <row r="2575" ht="13.5">
      <c r="D2575" s="252"/>
    </row>
    <row r="2576" ht="13.5">
      <c r="D2576" s="252"/>
    </row>
    <row r="2577" ht="13.5">
      <c r="D2577" s="252"/>
    </row>
    <row r="2578" ht="13.5">
      <c r="D2578" s="252"/>
    </row>
    <row r="2579" ht="13.5">
      <c r="D2579" s="252"/>
    </row>
    <row r="2580" ht="13.5">
      <c r="D2580" s="252"/>
    </row>
    <row r="2581" ht="13.5">
      <c r="D2581" s="252"/>
    </row>
    <row r="2582" ht="13.5">
      <c r="D2582" s="252"/>
    </row>
    <row r="2583" ht="13.5">
      <c r="D2583" s="252"/>
    </row>
    <row r="2584" ht="13.5">
      <c r="D2584" s="252"/>
    </row>
    <row r="2585" ht="13.5">
      <c r="D2585" s="252"/>
    </row>
    <row r="2586" ht="13.5">
      <c r="D2586" s="252"/>
    </row>
    <row r="2587" ht="13.5">
      <c r="D2587" s="252"/>
    </row>
    <row r="2588" ht="13.5">
      <c r="D2588" s="252"/>
    </row>
    <row r="2589" ht="13.5">
      <c r="D2589" s="252"/>
    </row>
    <row r="2590" ht="13.5">
      <c r="D2590" s="252"/>
    </row>
    <row r="2591" ht="13.5">
      <c r="D2591" s="252"/>
    </row>
    <row r="2592" ht="13.5">
      <c r="D2592" s="252"/>
    </row>
    <row r="2593" ht="13.5">
      <c r="D2593" s="252"/>
    </row>
    <row r="2594" ht="13.5">
      <c r="D2594" s="252"/>
    </row>
    <row r="2595" ht="13.5">
      <c r="D2595" s="252"/>
    </row>
    <row r="2596" ht="13.5">
      <c r="D2596" s="252"/>
    </row>
    <row r="2597" ht="13.5">
      <c r="D2597" s="252"/>
    </row>
    <row r="2598" ht="13.5">
      <c r="D2598" s="252"/>
    </row>
    <row r="2599" ht="13.5">
      <c r="D2599" s="252"/>
    </row>
    <row r="2600" ht="13.5">
      <c r="D2600" s="252"/>
    </row>
    <row r="2601" ht="13.5">
      <c r="D2601" s="252"/>
    </row>
    <row r="2602" ht="13.5">
      <c r="D2602" s="252"/>
    </row>
    <row r="2603" ht="13.5">
      <c r="D2603" s="252"/>
    </row>
    <row r="2604" ht="13.5">
      <c r="D2604" s="252"/>
    </row>
    <row r="2605" ht="13.5">
      <c r="D2605" s="252"/>
    </row>
    <row r="2606" ht="13.5">
      <c r="D2606" s="252"/>
    </row>
    <row r="2607" ht="13.5">
      <c r="D2607" s="252"/>
    </row>
    <row r="2608" ht="13.5">
      <c r="D2608" s="252"/>
    </row>
    <row r="2609" ht="13.5">
      <c r="D2609" s="252"/>
    </row>
    <row r="2610" ht="13.5">
      <c r="D2610" s="252"/>
    </row>
    <row r="2611" ht="13.5">
      <c r="D2611" s="252"/>
    </row>
    <row r="2612" ht="13.5">
      <c r="D2612" s="252"/>
    </row>
    <row r="2613" ht="13.5">
      <c r="D2613" s="252"/>
    </row>
    <row r="2614" ht="13.5">
      <c r="D2614" s="252"/>
    </row>
    <row r="2615" ht="13.5">
      <c r="D2615" s="252"/>
    </row>
    <row r="2616" ht="13.5">
      <c r="D2616" s="252"/>
    </row>
    <row r="2617" ht="13.5">
      <c r="D2617" s="252"/>
    </row>
    <row r="2618" ht="13.5">
      <c r="D2618" s="252"/>
    </row>
    <row r="2619" ht="13.5">
      <c r="D2619" s="252"/>
    </row>
    <row r="2620" ht="13.5">
      <c r="D2620" s="252"/>
    </row>
    <row r="2621" ht="13.5">
      <c r="D2621" s="252"/>
    </row>
    <row r="2622" ht="13.5">
      <c r="D2622" s="252"/>
    </row>
    <row r="2623" ht="13.5">
      <c r="D2623" s="252"/>
    </row>
    <row r="2624" ht="13.5">
      <c r="D2624" s="252"/>
    </row>
    <row r="2625" ht="13.5">
      <c r="D2625" s="252"/>
    </row>
    <row r="2626" ht="13.5">
      <c r="D2626" s="252"/>
    </row>
    <row r="2627" ht="13.5">
      <c r="D2627" s="252"/>
    </row>
    <row r="2628" ht="13.5">
      <c r="D2628" s="252"/>
    </row>
    <row r="2629" ht="13.5">
      <c r="D2629" s="252"/>
    </row>
    <row r="2630" ht="13.5">
      <c r="D2630" s="252"/>
    </row>
    <row r="2631" ht="13.5">
      <c r="D2631" s="252"/>
    </row>
    <row r="2632" ht="13.5">
      <c r="D2632" s="252"/>
    </row>
    <row r="2633" ht="13.5">
      <c r="D2633" s="252"/>
    </row>
    <row r="2634" ht="13.5">
      <c r="D2634" s="252"/>
    </row>
    <row r="2635" ht="13.5">
      <c r="D2635" s="252"/>
    </row>
    <row r="2636" ht="13.5">
      <c r="D2636" s="252"/>
    </row>
    <row r="2637" ht="13.5">
      <c r="D2637" s="252"/>
    </row>
    <row r="2638" ht="13.5">
      <c r="D2638" s="252"/>
    </row>
    <row r="2639" ht="13.5">
      <c r="D2639" s="252"/>
    </row>
    <row r="2640" ht="13.5">
      <c r="D2640" s="252"/>
    </row>
    <row r="2641" ht="13.5">
      <c r="D2641" s="252"/>
    </row>
    <row r="2642" ht="13.5">
      <c r="D2642" s="252"/>
    </row>
    <row r="2643" ht="13.5">
      <c r="D2643" s="252"/>
    </row>
    <row r="2644" ht="13.5">
      <c r="D2644" s="252"/>
    </row>
    <row r="2645" ht="13.5">
      <c r="D2645" s="252"/>
    </row>
    <row r="2646" ht="13.5">
      <c r="D2646" s="252"/>
    </row>
    <row r="2647" ht="13.5">
      <c r="D2647" s="252"/>
    </row>
    <row r="2648" ht="13.5">
      <c r="D2648" s="252"/>
    </row>
    <row r="2649" ht="13.5">
      <c r="D2649" s="252"/>
    </row>
    <row r="2650" ht="13.5">
      <c r="D2650" s="252"/>
    </row>
    <row r="2651" ht="13.5">
      <c r="D2651" s="252"/>
    </row>
    <row r="2652" ht="13.5">
      <c r="D2652" s="252"/>
    </row>
    <row r="2653" ht="13.5">
      <c r="D2653" s="252"/>
    </row>
    <row r="2654" ht="13.5">
      <c r="D2654" s="252"/>
    </row>
    <row r="2655" ht="13.5">
      <c r="D2655" s="252"/>
    </row>
    <row r="2656" ht="13.5">
      <c r="D2656" s="252"/>
    </row>
    <row r="2657" ht="13.5">
      <c r="D2657" s="252"/>
    </row>
    <row r="2658" ht="13.5">
      <c r="D2658" s="252"/>
    </row>
    <row r="2659" ht="13.5">
      <c r="D2659" s="252"/>
    </row>
    <row r="2660" ht="13.5">
      <c r="D2660" s="252"/>
    </row>
    <row r="2661" ht="13.5">
      <c r="D2661" s="252"/>
    </row>
    <row r="2662" ht="13.5">
      <c r="D2662" s="252"/>
    </row>
    <row r="2663" ht="13.5">
      <c r="D2663" s="252"/>
    </row>
    <row r="2664" ht="13.5">
      <c r="D2664" s="252"/>
    </row>
    <row r="2665" ht="13.5">
      <c r="D2665" s="252"/>
    </row>
    <row r="2666" ht="13.5">
      <c r="D2666" s="252"/>
    </row>
    <row r="2667" ht="13.5">
      <c r="D2667" s="252"/>
    </row>
    <row r="2668" ht="13.5">
      <c r="D2668" s="252"/>
    </row>
    <row r="2669" ht="13.5">
      <c r="D2669" s="252"/>
    </row>
    <row r="2670" ht="13.5">
      <c r="D2670" s="252"/>
    </row>
    <row r="2671" ht="13.5">
      <c r="D2671" s="252"/>
    </row>
    <row r="2672" ht="13.5">
      <c r="D2672" s="252"/>
    </row>
    <row r="2673" ht="13.5">
      <c r="D2673" s="252"/>
    </row>
    <row r="2674" ht="13.5">
      <c r="D2674" s="252"/>
    </row>
    <row r="2675" ht="13.5">
      <c r="D2675" s="252"/>
    </row>
    <row r="2676" ht="13.5">
      <c r="D2676" s="252"/>
    </row>
    <row r="2677" ht="13.5">
      <c r="D2677" s="252"/>
    </row>
    <row r="2678" ht="13.5">
      <c r="D2678" s="252"/>
    </row>
    <row r="2679" ht="13.5">
      <c r="D2679" s="252"/>
    </row>
    <row r="2680" ht="13.5">
      <c r="D2680" s="252"/>
    </row>
    <row r="2681" ht="13.5">
      <c r="D2681" s="252"/>
    </row>
    <row r="2682" ht="13.5">
      <c r="D2682" s="252"/>
    </row>
    <row r="2683" ht="13.5">
      <c r="D2683" s="252"/>
    </row>
    <row r="2684" ht="13.5">
      <c r="D2684" s="252"/>
    </row>
    <row r="2685" ht="13.5">
      <c r="D2685" s="252"/>
    </row>
    <row r="2686" ht="13.5">
      <c r="D2686" s="252"/>
    </row>
    <row r="2687" ht="13.5">
      <c r="D2687" s="252"/>
    </row>
    <row r="2688" ht="13.5">
      <c r="D2688" s="252"/>
    </row>
    <row r="2689" ht="13.5">
      <c r="D2689" s="252"/>
    </row>
    <row r="2690" ht="13.5">
      <c r="D2690" s="252"/>
    </row>
    <row r="2691" ht="13.5">
      <c r="D2691" s="252"/>
    </row>
    <row r="2692" ht="13.5">
      <c r="D2692" s="252"/>
    </row>
    <row r="2693" ht="13.5">
      <c r="D2693" s="252"/>
    </row>
    <row r="2694" ht="13.5">
      <c r="D2694" s="252"/>
    </row>
    <row r="2695" ht="13.5">
      <c r="D2695" s="252"/>
    </row>
    <row r="2696" ht="13.5">
      <c r="D2696" s="252"/>
    </row>
    <row r="2697" ht="13.5">
      <c r="D2697" s="252"/>
    </row>
    <row r="2698" ht="13.5">
      <c r="D2698" s="252"/>
    </row>
    <row r="2699" ht="13.5">
      <c r="D2699" s="252"/>
    </row>
    <row r="2700" ht="13.5">
      <c r="D2700" s="252"/>
    </row>
    <row r="2701" ht="13.5">
      <c r="D2701" s="252"/>
    </row>
    <row r="2702" ht="13.5">
      <c r="D2702" s="252"/>
    </row>
    <row r="2703" ht="13.5">
      <c r="D2703" s="252"/>
    </row>
    <row r="2704" ht="13.5">
      <c r="D2704" s="252"/>
    </row>
    <row r="2705" ht="13.5">
      <c r="D2705" s="252"/>
    </row>
    <row r="2706" ht="13.5">
      <c r="D2706" s="252"/>
    </row>
    <row r="2707" ht="13.5">
      <c r="D2707" s="252"/>
    </row>
    <row r="2708" ht="13.5">
      <c r="D2708" s="252"/>
    </row>
    <row r="2709" ht="13.5">
      <c r="D2709" s="252"/>
    </row>
    <row r="2710" ht="13.5">
      <c r="D2710" s="252"/>
    </row>
    <row r="2711" ht="13.5">
      <c r="D2711" s="252"/>
    </row>
    <row r="2712" ht="13.5">
      <c r="D2712" s="252"/>
    </row>
    <row r="2713" ht="13.5">
      <c r="D2713" s="252"/>
    </row>
    <row r="2714" ht="13.5">
      <c r="D2714" s="252"/>
    </row>
    <row r="2715" ht="13.5">
      <c r="D2715" s="252"/>
    </row>
    <row r="2716" ht="13.5">
      <c r="D2716" s="252"/>
    </row>
    <row r="2717" ht="13.5">
      <c r="D2717" s="252"/>
    </row>
    <row r="2718" ht="13.5">
      <c r="D2718" s="252"/>
    </row>
    <row r="2719" ht="13.5">
      <c r="D2719" s="252"/>
    </row>
    <row r="2720" ht="13.5">
      <c r="D2720" s="252"/>
    </row>
    <row r="2721" ht="13.5">
      <c r="D2721" s="252"/>
    </row>
    <row r="2722" ht="13.5">
      <c r="D2722" s="252"/>
    </row>
    <row r="2723" ht="13.5">
      <c r="D2723" s="252"/>
    </row>
    <row r="2724" ht="13.5">
      <c r="D2724" s="252"/>
    </row>
    <row r="2725" ht="13.5">
      <c r="D2725" s="252"/>
    </row>
    <row r="2726" ht="13.5">
      <c r="D2726" s="252"/>
    </row>
    <row r="2727" ht="13.5">
      <c r="D2727" s="252"/>
    </row>
    <row r="2728" ht="13.5">
      <c r="D2728" s="252"/>
    </row>
    <row r="2729" ht="13.5">
      <c r="D2729" s="252"/>
    </row>
    <row r="2730" ht="13.5">
      <c r="D2730" s="252"/>
    </row>
    <row r="2731" ht="13.5">
      <c r="D2731" s="252"/>
    </row>
    <row r="2732" ht="13.5">
      <c r="D2732" s="252"/>
    </row>
    <row r="2733" ht="13.5">
      <c r="D2733" s="252"/>
    </row>
    <row r="2734" ht="13.5">
      <c r="D2734" s="252"/>
    </row>
    <row r="2735" ht="13.5">
      <c r="D2735" s="252"/>
    </row>
    <row r="2736" ht="13.5">
      <c r="D2736" s="252"/>
    </row>
    <row r="2737" ht="13.5">
      <c r="D2737" s="252"/>
    </row>
    <row r="2738" ht="13.5">
      <c r="D2738" s="252"/>
    </row>
    <row r="2739" ht="13.5">
      <c r="D2739" s="252"/>
    </row>
    <row r="2740" ht="13.5">
      <c r="D2740" s="252"/>
    </row>
    <row r="2741" ht="13.5">
      <c r="D2741" s="252"/>
    </row>
    <row r="2742" ht="13.5">
      <c r="D2742" s="252"/>
    </row>
    <row r="2743" ht="13.5">
      <c r="D2743" s="252"/>
    </row>
    <row r="2744" ht="13.5">
      <c r="D2744" s="252"/>
    </row>
    <row r="2745" ht="13.5">
      <c r="D2745" s="252"/>
    </row>
    <row r="2746" ht="13.5">
      <c r="D2746" s="252"/>
    </row>
    <row r="2747" ht="13.5">
      <c r="D2747" s="252"/>
    </row>
    <row r="2748" ht="13.5">
      <c r="D2748" s="252"/>
    </row>
    <row r="2749" ht="13.5">
      <c r="D2749" s="252"/>
    </row>
    <row r="2750" ht="13.5">
      <c r="D2750" s="252"/>
    </row>
    <row r="2751" ht="13.5">
      <c r="D2751" s="252"/>
    </row>
    <row r="2752" ht="13.5">
      <c r="D2752" s="252"/>
    </row>
    <row r="2753" ht="13.5">
      <c r="D2753" s="252"/>
    </row>
    <row r="2754" ht="13.5">
      <c r="D2754" s="252"/>
    </row>
    <row r="2755" ht="13.5">
      <c r="D2755" s="252"/>
    </row>
    <row r="2756" ht="13.5">
      <c r="D2756" s="252"/>
    </row>
    <row r="2757" ht="13.5">
      <c r="D2757" s="252"/>
    </row>
    <row r="2758" ht="13.5">
      <c r="D2758" s="252"/>
    </row>
    <row r="2759" ht="13.5">
      <c r="D2759" s="252"/>
    </row>
    <row r="2760" ht="13.5">
      <c r="D2760" s="252"/>
    </row>
    <row r="2761" ht="13.5">
      <c r="D2761" s="252"/>
    </row>
    <row r="2762" ht="13.5">
      <c r="D2762" s="252"/>
    </row>
    <row r="2763" ht="13.5">
      <c r="D2763" s="252"/>
    </row>
    <row r="2764" ht="13.5">
      <c r="D2764" s="252"/>
    </row>
    <row r="2765" ht="13.5">
      <c r="D2765" s="252"/>
    </row>
    <row r="2766" ht="13.5">
      <c r="D2766" s="252"/>
    </row>
    <row r="2767" ht="13.5">
      <c r="D2767" s="252"/>
    </row>
    <row r="2768" ht="13.5">
      <c r="D2768" s="252"/>
    </row>
    <row r="2769" ht="13.5">
      <c r="D2769" s="252"/>
    </row>
    <row r="2770" ht="13.5">
      <c r="D2770" s="252"/>
    </row>
    <row r="2771" ht="13.5">
      <c r="D2771" s="252"/>
    </row>
    <row r="2772" ht="13.5">
      <c r="D2772" s="252"/>
    </row>
    <row r="2773" ht="13.5">
      <c r="D2773" s="252"/>
    </row>
    <row r="2774" ht="13.5">
      <c r="D2774" s="252"/>
    </row>
    <row r="2775" ht="13.5">
      <c r="D2775" s="252"/>
    </row>
    <row r="2776" ht="13.5">
      <c r="D2776" s="252"/>
    </row>
    <row r="2777" ht="13.5">
      <c r="D2777" s="252"/>
    </row>
    <row r="2778" ht="13.5">
      <c r="D2778" s="252"/>
    </row>
    <row r="2779" ht="13.5">
      <c r="D2779" s="252"/>
    </row>
    <row r="2780" ht="13.5">
      <c r="D2780" s="252"/>
    </row>
    <row r="2781" ht="13.5">
      <c r="D2781" s="252"/>
    </row>
    <row r="2782" ht="13.5">
      <c r="D2782" s="252"/>
    </row>
    <row r="2783" ht="13.5">
      <c r="D2783" s="252"/>
    </row>
    <row r="2784" ht="13.5">
      <c r="D2784" s="252"/>
    </row>
    <row r="2785" ht="13.5">
      <c r="D2785" s="252"/>
    </row>
    <row r="2786" ht="13.5">
      <c r="D2786" s="252"/>
    </row>
    <row r="2787" ht="13.5">
      <c r="D2787" s="252"/>
    </row>
    <row r="2788" ht="13.5">
      <c r="D2788" s="252"/>
    </row>
    <row r="2789" ht="13.5">
      <c r="D2789" s="252"/>
    </row>
    <row r="2790" ht="13.5">
      <c r="D2790" s="252"/>
    </row>
    <row r="2791" ht="13.5">
      <c r="D2791" s="252"/>
    </row>
    <row r="2792" ht="13.5">
      <c r="D2792" s="252"/>
    </row>
    <row r="2793" ht="13.5">
      <c r="D2793" s="252"/>
    </row>
    <row r="2794" ht="13.5">
      <c r="D2794" s="252"/>
    </row>
    <row r="2795" ht="13.5">
      <c r="D2795" s="252"/>
    </row>
    <row r="2796" ht="13.5">
      <c r="D2796" s="252"/>
    </row>
    <row r="2797" ht="13.5">
      <c r="D2797" s="252"/>
    </row>
    <row r="2798" ht="13.5">
      <c r="D2798" s="252"/>
    </row>
    <row r="2799" ht="13.5">
      <c r="D2799" s="252"/>
    </row>
    <row r="2800" ht="13.5">
      <c r="D2800" s="252"/>
    </row>
    <row r="2801" ht="13.5">
      <c r="D2801" s="252"/>
    </row>
    <row r="2802" ht="13.5">
      <c r="D2802" s="252"/>
    </row>
    <row r="2803" ht="13.5">
      <c r="D2803" s="252"/>
    </row>
    <row r="2804" ht="13.5">
      <c r="D2804" s="252"/>
    </row>
    <row r="2805" ht="13.5">
      <c r="D2805" s="252"/>
    </row>
    <row r="2806" ht="13.5">
      <c r="D2806" s="252"/>
    </row>
    <row r="2807" ht="13.5">
      <c r="D2807" s="252"/>
    </row>
    <row r="2808" ht="13.5">
      <c r="D2808" s="252"/>
    </row>
    <row r="2809" ht="13.5">
      <c r="D2809" s="252"/>
    </row>
    <row r="2810" ht="13.5">
      <c r="D2810" s="252"/>
    </row>
    <row r="2811" ht="13.5">
      <c r="D2811" s="252"/>
    </row>
    <row r="2812" ht="13.5">
      <c r="D2812" s="252"/>
    </row>
    <row r="2813" ht="13.5">
      <c r="D2813" s="252"/>
    </row>
    <row r="2814" ht="13.5">
      <c r="D2814" s="252"/>
    </row>
    <row r="2815" ht="13.5">
      <c r="D2815" s="252"/>
    </row>
    <row r="2816" ht="13.5">
      <c r="D2816" s="252"/>
    </row>
    <row r="2817" ht="13.5">
      <c r="D2817" s="252"/>
    </row>
    <row r="2818" ht="13.5">
      <c r="D2818" s="252"/>
    </row>
    <row r="2819" ht="13.5">
      <c r="D2819" s="252"/>
    </row>
    <row r="2820" ht="13.5">
      <c r="D2820" s="252"/>
    </row>
    <row r="2821" ht="13.5">
      <c r="D2821" s="252"/>
    </row>
    <row r="2822" ht="13.5">
      <c r="D2822" s="252"/>
    </row>
    <row r="2823" ht="13.5">
      <c r="D2823" s="252"/>
    </row>
    <row r="2824" ht="13.5">
      <c r="D2824" s="252"/>
    </row>
    <row r="2825" ht="13.5">
      <c r="D2825" s="252"/>
    </row>
    <row r="2826" ht="13.5">
      <c r="D2826" s="252"/>
    </row>
    <row r="2827" ht="13.5">
      <c r="D2827" s="252"/>
    </row>
    <row r="2828" ht="13.5">
      <c r="D2828" s="252"/>
    </row>
    <row r="2829" ht="13.5">
      <c r="D2829" s="252"/>
    </row>
    <row r="2830" ht="13.5">
      <c r="D2830" s="252"/>
    </row>
    <row r="2831" ht="13.5">
      <c r="D2831" s="252"/>
    </row>
    <row r="2832" ht="13.5">
      <c r="D2832" s="252"/>
    </row>
    <row r="2833" ht="13.5">
      <c r="D2833" s="252"/>
    </row>
    <row r="2834" ht="13.5">
      <c r="D2834" s="252"/>
    </row>
    <row r="2835" ht="13.5">
      <c r="D2835" s="252"/>
    </row>
    <row r="2836" ht="13.5">
      <c r="D2836" s="252"/>
    </row>
    <row r="2837" ht="13.5">
      <c r="D2837" s="252"/>
    </row>
    <row r="2838" ht="13.5">
      <c r="D2838" s="252"/>
    </row>
    <row r="2839" ht="13.5">
      <c r="D2839" s="252"/>
    </row>
    <row r="2840" ht="13.5">
      <c r="D2840" s="252"/>
    </row>
    <row r="2841" ht="13.5">
      <c r="D2841" s="252"/>
    </row>
    <row r="2842" ht="13.5">
      <c r="D2842" s="252"/>
    </row>
    <row r="2843" ht="13.5">
      <c r="D2843" s="252"/>
    </row>
    <row r="2844" ht="13.5">
      <c r="D2844" s="252"/>
    </row>
    <row r="2845" ht="13.5">
      <c r="D2845" s="252"/>
    </row>
    <row r="2846" ht="13.5">
      <c r="D2846" s="252"/>
    </row>
    <row r="2847" ht="13.5">
      <c r="D2847" s="252"/>
    </row>
    <row r="2848" ht="13.5">
      <c r="D2848" s="252"/>
    </row>
    <row r="2849" ht="13.5">
      <c r="D2849" s="252"/>
    </row>
    <row r="2850" ht="13.5">
      <c r="D2850" s="252"/>
    </row>
    <row r="2851" ht="13.5">
      <c r="D2851" s="252"/>
    </row>
    <row r="2852" ht="13.5">
      <c r="D2852" s="252"/>
    </row>
    <row r="2853" ht="13.5">
      <c r="D2853" s="252"/>
    </row>
    <row r="2854" ht="13.5">
      <c r="D2854" s="252"/>
    </row>
    <row r="2855" ht="13.5">
      <c r="D2855" s="252"/>
    </row>
    <row r="2856" ht="13.5">
      <c r="D2856" s="252"/>
    </row>
    <row r="2857" ht="13.5">
      <c r="D2857" s="252"/>
    </row>
    <row r="2858" ht="13.5">
      <c r="D2858" s="252"/>
    </row>
    <row r="2859" ht="13.5">
      <c r="D2859" s="252"/>
    </row>
    <row r="2860" ht="13.5">
      <c r="D2860" s="252"/>
    </row>
    <row r="2861" ht="13.5">
      <c r="D2861" s="252"/>
    </row>
    <row r="2862" ht="13.5">
      <c r="D2862" s="252"/>
    </row>
    <row r="2863" ht="13.5">
      <c r="D2863" s="252"/>
    </row>
    <row r="2864" ht="13.5">
      <c r="D2864" s="252"/>
    </row>
    <row r="2865" ht="13.5">
      <c r="D2865" s="252"/>
    </row>
    <row r="2866" ht="13.5">
      <c r="D2866" s="252"/>
    </row>
    <row r="2867" ht="13.5">
      <c r="D2867" s="252"/>
    </row>
    <row r="2868" ht="13.5">
      <c r="D2868" s="252"/>
    </row>
    <row r="2869" ht="13.5">
      <c r="D2869" s="252"/>
    </row>
    <row r="2870" ht="13.5">
      <c r="D2870" s="252"/>
    </row>
    <row r="2871" ht="13.5">
      <c r="D2871" s="252"/>
    </row>
    <row r="2872" ht="13.5">
      <c r="D2872" s="252"/>
    </row>
    <row r="2873" ht="13.5">
      <c r="D2873" s="252"/>
    </row>
    <row r="2874" ht="13.5">
      <c r="D2874" s="252"/>
    </row>
    <row r="2875" ht="13.5">
      <c r="D2875" s="252"/>
    </row>
    <row r="2876" ht="13.5">
      <c r="D2876" s="252"/>
    </row>
    <row r="2877" ht="13.5">
      <c r="D2877" s="252"/>
    </row>
    <row r="2878" ht="13.5">
      <c r="D2878" s="252"/>
    </row>
    <row r="2879" ht="13.5">
      <c r="D2879" s="252"/>
    </row>
    <row r="2880" ht="13.5">
      <c r="D2880" s="252"/>
    </row>
    <row r="2881" ht="13.5">
      <c r="D2881" s="252"/>
    </row>
    <row r="2882" ht="13.5">
      <c r="D2882" s="252"/>
    </row>
    <row r="2883" ht="13.5">
      <c r="D2883" s="252"/>
    </row>
    <row r="2884" ht="13.5">
      <c r="D2884" s="252"/>
    </row>
    <row r="2885" ht="13.5">
      <c r="D2885" s="252"/>
    </row>
    <row r="2886" ht="13.5">
      <c r="D2886" s="252"/>
    </row>
    <row r="2887" ht="13.5">
      <c r="D2887" s="252"/>
    </row>
    <row r="2888" ht="13.5">
      <c r="D2888" s="252"/>
    </row>
    <row r="2889" ht="13.5">
      <c r="D2889" s="252"/>
    </row>
    <row r="2890" ht="13.5">
      <c r="D2890" s="252"/>
    </row>
    <row r="2891" ht="13.5">
      <c r="D2891" s="252"/>
    </row>
    <row r="2892" ht="13.5">
      <c r="D2892" s="252"/>
    </row>
    <row r="2893" ht="13.5">
      <c r="D2893" s="252"/>
    </row>
    <row r="2894" ht="13.5">
      <c r="D2894" s="252"/>
    </row>
    <row r="2895" ht="13.5">
      <c r="D2895" s="252"/>
    </row>
    <row r="2896" ht="13.5">
      <c r="D2896" s="252"/>
    </row>
    <row r="2897" ht="13.5">
      <c r="D2897" s="252"/>
    </row>
    <row r="2898" ht="13.5">
      <c r="D2898" s="252"/>
    </row>
    <row r="2899" ht="13.5">
      <c r="D2899" s="252"/>
    </row>
    <row r="2900" ht="13.5">
      <c r="D2900" s="252"/>
    </row>
    <row r="2901" ht="13.5">
      <c r="D2901" s="252"/>
    </row>
    <row r="2902" ht="13.5">
      <c r="D2902" s="252"/>
    </row>
    <row r="2903" ht="13.5">
      <c r="D2903" s="252"/>
    </row>
    <row r="2904" ht="13.5">
      <c r="D2904" s="252"/>
    </row>
    <row r="2905" ht="13.5">
      <c r="D2905" s="252"/>
    </row>
    <row r="2906" ht="13.5">
      <c r="D2906" s="252"/>
    </row>
    <row r="2907" ht="13.5">
      <c r="D2907" s="252"/>
    </row>
    <row r="2908" ht="13.5">
      <c r="D2908" s="252"/>
    </row>
    <row r="2909" ht="13.5">
      <c r="D2909" s="252"/>
    </row>
    <row r="2910" ht="13.5">
      <c r="D2910" s="252"/>
    </row>
    <row r="2911" ht="13.5">
      <c r="D2911" s="252"/>
    </row>
    <row r="2912" ht="13.5">
      <c r="D2912" s="252"/>
    </row>
    <row r="2913" ht="13.5">
      <c r="D2913" s="252"/>
    </row>
    <row r="2914" ht="13.5">
      <c r="D2914" s="252"/>
    </row>
    <row r="2915" ht="13.5">
      <c r="D2915" s="252"/>
    </row>
    <row r="2916" ht="13.5">
      <c r="D2916" s="252"/>
    </row>
    <row r="2917" ht="13.5">
      <c r="D2917" s="252"/>
    </row>
    <row r="2918" ht="13.5">
      <c r="D2918" s="252"/>
    </row>
    <row r="2919" ht="13.5">
      <c r="D2919" s="252"/>
    </row>
    <row r="2920" ht="13.5">
      <c r="D2920" s="252"/>
    </row>
    <row r="2921" ht="13.5">
      <c r="D2921" s="252"/>
    </row>
    <row r="2922" ht="13.5">
      <c r="D2922" s="252"/>
    </row>
    <row r="2923" ht="13.5">
      <c r="D2923" s="252"/>
    </row>
    <row r="2924" ht="13.5">
      <c r="D2924" s="252"/>
    </row>
    <row r="2925" ht="13.5">
      <c r="D2925" s="252"/>
    </row>
    <row r="2926" ht="13.5">
      <c r="D2926" s="252"/>
    </row>
    <row r="2927" ht="13.5">
      <c r="D2927" s="252"/>
    </row>
    <row r="2928" ht="13.5">
      <c r="D2928" s="252"/>
    </row>
    <row r="2929" ht="13.5">
      <c r="D2929" s="252"/>
    </row>
    <row r="2930" ht="13.5">
      <c r="D2930" s="252"/>
    </row>
    <row r="2931" ht="13.5">
      <c r="D2931" s="252"/>
    </row>
    <row r="2932" ht="13.5">
      <c r="D2932" s="252"/>
    </row>
    <row r="2933" ht="13.5">
      <c r="D2933" s="252"/>
    </row>
    <row r="2934" ht="13.5">
      <c r="D2934" s="252"/>
    </row>
    <row r="2935" ht="13.5">
      <c r="D2935" s="252"/>
    </row>
    <row r="2936" ht="13.5">
      <c r="D2936" s="252"/>
    </row>
    <row r="2937" ht="13.5">
      <c r="D2937" s="252"/>
    </row>
    <row r="2938" ht="13.5">
      <c r="D2938" s="252"/>
    </row>
    <row r="2939" ht="13.5">
      <c r="D2939" s="252"/>
    </row>
    <row r="2940" ht="13.5">
      <c r="D2940" s="252"/>
    </row>
    <row r="2941" ht="13.5">
      <c r="D2941" s="252"/>
    </row>
    <row r="2942" ht="13.5">
      <c r="D2942" s="252"/>
    </row>
    <row r="2943" ht="13.5">
      <c r="D2943" s="252"/>
    </row>
    <row r="2944" ht="13.5">
      <c r="D2944" s="252"/>
    </row>
    <row r="2945" ht="13.5">
      <c r="D2945" s="252"/>
    </row>
    <row r="2946" ht="13.5">
      <c r="D2946" s="252"/>
    </row>
    <row r="2947" ht="13.5">
      <c r="D2947" s="252"/>
    </row>
    <row r="2948" ht="13.5">
      <c r="D2948" s="252"/>
    </row>
    <row r="2949" ht="13.5">
      <c r="D2949" s="252"/>
    </row>
    <row r="2950" ht="13.5">
      <c r="D2950" s="252"/>
    </row>
    <row r="2951" ht="13.5">
      <c r="D2951" s="252"/>
    </row>
    <row r="2952" ht="13.5">
      <c r="D2952" s="252"/>
    </row>
    <row r="2953" ht="13.5">
      <c r="D2953" s="252"/>
    </row>
    <row r="2954" ht="13.5">
      <c r="D2954" s="252"/>
    </row>
    <row r="2955" ht="13.5">
      <c r="D2955" s="252"/>
    </row>
    <row r="2956" ht="13.5">
      <c r="D2956" s="252"/>
    </row>
    <row r="2957" ht="13.5">
      <c r="D2957" s="252"/>
    </row>
    <row r="2958" ht="13.5">
      <c r="D2958" s="252"/>
    </row>
    <row r="2959" ht="13.5">
      <c r="D2959" s="252"/>
    </row>
    <row r="2960" ht="13.5">
      <c r="D2960" s="252"/>
    </row>
    <row r="2961" ht="13.5">
      <c r="D2961" s="252"/>
    </row>
    <row r="2962" ht="13.5">
      <c r="D2962" s="252"/>
    </row>
    <row r="2963" ht="13.5">
      <c r="D2963" s="252"/>
    </row>
    <row r="2964" ht="13.5">
      <c r="D2964" s="252"/>
    </row>
    <row r="2965" ht="13.5">
      <c r="D2965" s="252"/>
    </row>
    <row r="2966" ht="13.5">
      <c r="D2966" s="252"/>
    </row>
    <row r="2967" ht="13.5">
      <c r="D2967" s="252"/>
    </row>
    <row r="2968" ht="13.5">
      <c r="D2968" s="252"/>
    </row>
    <row r="2969" ht="13.5">
      <c r="D2969" s="252"/>
    </row>
    <row r="2970" ht="13.5">
      <c r="D2970" s="252"/>
    </row>
    <row r="2971" ht="13.5">
      <c r="D2971" s="252"/>
    </row>
    <row r="2972" ht="13.5">
      <c r="D2972" s="252"/>
    </row>
    <row r="2973" ht="13.5">
      <c r="D2973" s="252"/>
    </row>
    <row r="2974" ht="13.5">
      <c r="D2974" s="252"/>
    </row>
    <row r="2975" ht="13.5">
      <c r="D2975" s="252"/>
    </row>
    <row r="2976" ht="13.5">
      <c r="D2976" s="252"/>
    </row>
    <row r="2977" ht="13.5">
      <c r="D2977" s="252"/>
    </row>
    <row r="2978" ht="13.5">
      <c r="D2978" s="252"/>
    </row>
    <row r="2979" ht="13.5">
      <c r="D2979" s="252"/>
    </row>
    <row r="2980" ht="13.5">
      <c r="D2980" s="252"/>
    </row>
    <row r="2981" ht="13.5">
      <c r="D2981" s="252"/>
    </row>
    <row r="2982" ht="13.5">
      <c r="D2982" s="252"/>
    </row>
    <row r="2983" ht="13.5">
      <c r="D2983" s="252"/>
    </row>
    <row r="2984" ht="13.5">
      <c r="D2984" s="252"/>
    </row>
    <row r="2985" ht="13.5">
      <c r="D2985" s="252"/>
    </row>
    <row r="2986" ht="13.5">
      <c r="D2986" s="252"/>
    </row>
    <row r="2987" ht="13.5">
      <c r="D2987" s="252"/>
    </row>
    <row r="2988" ht="13.5">
      <c r="D2988" s="252"/>
    </row>
    <row r="2989" ht="13.5">
      <c r="D2989" s="252"/>
    </row>
    <row r="2990" ht="13.5">
      <c r="D2990" s="252"/>
    </row>
    <row r="2991" ht="13.5">
      <c r="D2991" s="252"/>
    </row>
    <row r="2992" ht="13.5">
      <c r="D2992" s="252"/>
    </row>
    <row r="2993" ht="13.5">
      <c r="D2993" s="252"/>
    </row>
    <row r="2994" ht="13.5">
      <c r="D2994" s="252"/>
    </row>
    <row r="2995" ht="13.5">
      <c r="D2995" s="252"/>
    </row>
    <row r="2996" ht="13.5">
      <c r="D2996" s="252"/>
    </row>
    <row r="2997" ht="13.5">
      <c r="D2997" s="252"/>
    </row>
    <row r="2998" ht="13.5">
      <c r="D2998" s="252"/>
    </row>
    <row r="2999" ht="13.5">
      <c r="D2999" s="252"/>
    </row>
    <row r="3000" ht="13.5">
      <c r="D3000" s="252"/>
    </row>
    <row r="3001" ht="13.5">
      <c r="D3001" s="252"/>
    </row>
    <row r="3002" ht="13.5">
      <c r="D3002" s="252"/>
    </row>
    <row r="3003" ht="13.5">
      <c r="D3003" s="252"/>
    </row>
    <row r="3004" ht="13.5">
      <c r="D3004" s="252"/>
    </row>
    <row r="3005" ht="13.5">
      <c r="D3005" s="252"/>
    </row>
    <row r="3006" ht="13.5">
      <c r="D3006" s="252"/>
    </row>
    <row r="3007" ht="13.5">
      <c r="D3007" s="252"/>
    </row>
    <row r="3008" ht="13.5">
      <c r="D3008" s="252"/>
    </row>
    <row r="3009" ht="13.5">
      <c r="D3009" s="252"/>
    </row>
    <row r="3010" ht="13.5">
      <c r="D3010" s="252"/>
    </row>
    <row r="3011" ht="13.5">
      <c r="D3011" s="252"/>
    </row>
    <row r="3012" ht="13.5">
      <c r="D3012" s="252"/>
    </row>
    <row r="3013" ht="13.5">
      <c r="D3013" s="252"/>
    </row>
    <row r="3014" ht="13.5">
      <c r="D3014" s="252"/>
    </row>
    <row r="3015" ht="13.5">
      <c r="D3015" s="252"/>
    </row>
    <row r="3016" ht="13.5">
      <c r="D3016" s="252"/>
    </row>
    <row r="3017" ht="13.5">
      <c r="D3017" s="252"/>
    </row>
    <row r="3018" ht="13.5">
      <c r="D3018" s="252"/>
    </row>
    <row r="3019" ht="13.5">
      <c r="D3019" s="252"/>
    </row>
    <row r="3020" ht="13.5">
      <c r="D3020" s="252"/>
    </row>
    <row r="3021" ht="13.5">
      <c r="D3021" s="252"/>
    </row>
    <row r="3022" ht="13.5">
      <c r="D3022" s="252"/>
    </row>
    <row r="3023" ht="13.5">
      <c r="D3023" s="252"/>
    </row>
    <row r="3024" ht="13.5">
      <c r="D3024" s="252"/>
    </row>
    <row r="3025" ht="13.5">
      <c r="D3025" s="252"/>
    </row>
    <row r="3026" ht="13.5">
      <c r="D3026" s="252"/>
    </row>
    <row r="3027" ht="13.5">
      <c r="D3027" s="252"/>
    </row>
    <row r="3028" ht="13.5">
      <c r="D3028" s="252"/>
    </row>
    <row r="3029" ht="13.5">
      <c r="D3029" s="252"/>
    </row>
    <row r="3030" ht="13.5">
      <c r="D3030" s="252"/>
    </row>
    <row r="3031" ht="13.5">
      <c r="D3031" s="252"/>
    </row>
    <row r="3032" ht="13.5">
      <c r="D3032" s="252"/>
    </row>
    <row r="3033" ht="13.5">
      <c r="D3033" s="252"/>
    </row>
    <row r="3034" ht="13.5">
      <c r="D3034" s="252"/>
    </row>
    <row r="3035" ht="13.5">
      <c r="D3035" s="252"/>
    </row>
    <row r="3036" ht="13.5">
      <c r="D3036" s="252"/>
    </row>
    <row r="3037" ht="13.5">
      <c r="D3037" s="252"/>
    </row>
    <row r="3038" ht="13.5">
      <c r="D3038" s="252"/>
    </row>
    <row r="3039" ht="13.5">
      <c r="D3039" s="252"/>
    </row>
    <row r="3040" ht="13.5">
      <c r="D3040" s="252"/>
    </row>
    <row r="3041" ht="13.5">
      <c r="D3041" s="252"/>
    </row>
    <row r="3042" ht="13.5">
      <c r="D3042" s="252"/>
    </row>
    <row r="3043" ht="13.5">
      <c r="D3043" s="252"/>
    </row>
    <row r="3044" ht="13.5">
      <c r="D3044" s="252"/>
    </row>
    <row r="3045" ht="13.5">
      <c r="D3045" s="252"/>
    </row>
    <row r="3046" ht="13.5">
      <c r="D3046" s="252"/>
    </row>
    <row r="3047" ht="13.5">
      <c r="D3047" s="252"/>
    </row>
    <row r="3048" ht="13.5">
      <c r="D3048" s="252"/>
    </row>
    <row r="3049" ht="13.5">
      <c r="D3049" s="252"/>
    </row>
    <row r="3050" ht="13.5">
      <c r="D3050" s="252"/>
    </row>
    <row r="3051" ht="13.5">
      <c r="D3051" s="252"/>
    </row>
    <row r="3052" ht="13.5">
      <c r="D3052" s="252"/>
    </row>
    <row r="3053" ht="13.5">
      <c r="D3053" s="252"/>
    </row>
    <row r="3054" ht="13.5">
      <c r="D3054" s="252"/>
    </row>
    <row r="3055" ht="13.5">
      <c r="D3055" s="252"/>
    </row>
    <row r="3056" ht="13.5">
      <c r="D3056" s="252"/>
    </row>
    <row r="3057" ht="13.5">
      <c r="D3057" s="252"/>
    </row>
    <row r="3058" ht="13.5">
      <c r="D3058" s="252"/>
    </row>
    <row r="3059" ht="13.5">
      <c r="D3059" s="252"/>
    </row>
    <row r="3060" ht="13.5">
      <c r="D3060" s="252"/>
    </row>
    <row r="3061" ht="13.5">
      <c r="D3061" s="252"/>
    </row>
    <row r="3062" ht="13.5">
      <c r="D3062" s="252"/>
    </row>
    <row r="3063" ht="13.5">
      <c r="D3063" s="252"/>
    </row>
    <row r="3064" ht="13.5">
      <c r="D3064" s="252"/>
    </row>
    <row r="3065" ht="13.5">
      <c r="D3065" s="252"/>
    </row>
    <row r="3066" ht="13.5">
      <c r="D3066" s="252"/>
    </row>
    <row r="3067" ht="13.5">
      <c r="D3067" s="252"/>
    </row>
    <row r="3068" ht="13.5">
      <c r="D3068" s="252"/>
    </row>
    <row r="3069" ht="13.5">
      <c r="D3069" s="252"/>
    </row>
    <row r="3070" ht="13.5">
      <c r="D3070" s="252"/>
    </row>
    <row r="3071" ht="13.5">
      <c r="D3071" s="252"/>
    </row>
    <row r="3072" ht="13.5">
      <c r="D3072" s="252"/>
    </row>
    <row r="3073" ht="13.5">
      <c r="D3073" s="252"/>
    </row>
    <row r="3074" ht="13.5">
      <c r="D3074" s="252"/>
    </row>
    <row r="3075" ht="13.5">
      <c r="D3075" s="252"/>
    </row>
    <row r="3076" ht="13.5">
      <c r="D3076" s="252"/>
    </row>
    <row r="3077" ht="13.5">
      <c r="D3077" s="252"/>
    </row>
    <row r="3078" ht="13.5">
      <c r="D3078" s="252"/>
    </row>
    <row r="3079" ht="13.5">
      <c r="D3079" s="252"/>
    </row>
    <row r="3080" ht="13.5">
      <c r="D3080" s="252"/>
    </row>
    <row r="3081" ht="13.5">
      <c r="D3081" s="252"/>
    </row>
    <row r="3082" ht="13.5">
      <c r="D3082" s="252"/>
    </row>
    <row r="3083" ht="13.5">
      <c r="D3083" s="252"/>
    </row>
    <row r="3084" ht="13.5">
      <c r="D3084" s="252"/>
    </row>
    <row r="3085" ht="13.5">
      <c r="D3085" s="252"/>
    </row>
    <row r="3086" ht="13.5">
      <c r="D3086" s="252"/>
    </row>
    <row r="3087" ht="13.5">
      <c r="D3087" s="252"/>
    </row>
    <row r="3088" ht="13.5">
      <c r="D3088" s="252"/>
    </row>
    <row r="3089" ht="13.5">
      <c r="D3089" s="252"/>
    </row>
    <row r="3090" ht="13.5">
      <c r="D3090" s="252"/>
    </row>
    <row r="3091" ht="13.5">
      <c r="D3091" s="252"/>
    </row>
    <row r="3092" ht="13.5">
      <c r="D3092" s="252"/>
    </row>
    <row r="3093" ht="13.5">
      <c r="D3093" s="252"/>
    </row>
    <row r="3094" ht="13.5">
      <c r="D3094" s="252"/>
    </row>
    <row r="3095" ht="13.5">
      <c r="D3095" s="252"/>
    </row>
    <row r="3096" ht="13.5">
      <c r="D3096" s="252"/>
    </row>
    <row r="3097" ht="13.5">
      <c r="D3097" s="252"/>
    </row>
    <row r="3098" ht="13.5">
      <c r="D3098" s="252"/>
    </row>
    <row r="3099" ht="13.5">
      <c r="D3099" s="252"/>
    </row>
    <row r="3100" ht="13.5">
      <c r="D3100" s="252"/>
    </row>
    <row r="3101" ht="13.5">
      <c r="D3101" s="252"/>
    </row>
    <row r="3102" ht="13.5">
      <c r="D3102" s="252"/>
    </row>
    <row r="3103" ht="13.5">
      <c r="D3103" s="252"/>
    </row>
    <row r="3104" ht="13.5">
      <c r="D3104" s="252"/>
    </row>
    <row r="3105" ht="13.5">
      <c r="D3105" s="252"/>
    </row>
    <row r="3106" ht="13.5">
      <c r="D3106" s="252"/>
    </row>
    <row r="3107" ht="13.5">
      <c r="D3107" s="252"/>
    </row>
    <row r="3108" ht="13.5">
      <c r="D3108" s="252"/>
    </row>
    <row r="3109" ht="13.5">
      <c r="D3109" s="252"/>
    </row>
    <row r="3110" ht="13.5">
      <c r="D3110" s="252"/>
    </row>
    <row r="3111" ht="13.5">
      <c r="D3111" s="252"/>
    </row>
    <row r="3112" ht="13.5">
      <c r="D3112" s="252"/>
    </row>
    <row r="3113" ht="13.5">
      <c r="D3113" s="252"/>
    </row>
    <row r="3114" ht="13.5">
      <c r="D3114" s="252"/>
    </row>
    <row r="3115" ht="13.5">
      <c r="D3115" s="252"/>
    </row>
    <row r="3116" ht="13.5">
      <c r="D3116" s="252"/>
    </row>
    <row r="3117" ht="13.5">
      <c r="D3117" s="252"/>
    </row>
    <row r="3118" ht="13.5">
      <c r="D3118" s="252"/>
    </row>
    <row r="3119" ht="13.5">
      <c r="D3119" s="252"/>
    </row>
    <row r="3120" ht="13.5">
      <c r="D3120" s="252"/>
    </row>
    <row r="3121" ht="13.5">
      <c r="D3121" s="252"/>
    </row>
    <row r="3122" ht="13.5">
      <c r="D3122" s="252"/>
    </row>
    <row r="3123" ht="13.5">
      <c r="D3123" s="252"/>
    </row>
    <row r="3124" ht="13.5">
      <c r="D3124" s="252"/>
    </row>
    <row r="3125" ht="13.5">
      <c r="D3125" s="252"/>
    </row>
    <row r="3126" ht="13.5">
      <c r="D3126" s="252"/>
    </row>
    <row r="3127" ht="13.5">
      <c r="D3127" s="252"/>
    </row>
    <row r="3128" ht="13.5">
      <c r="D3128" s="252"/>
    </row>
    <row r="3129" ht="13.5">
      <c r="D3129" s="252"/>
    </row>
    <row r="3130" ht="13.5">
      <c r="D3130" s="252"/>
    </row>
    <row r="3131" ht="13.5">
      <c r="D3131" s="252"/>
    </row>
    <row r="3132" ht="13.5">
      <c r="D3132" s="252"/>
    </row>
    <row r="3133" ht="13.5">
      <c r="D3133" s="252"/>
    </row>
    <row r="3134" ht="13.5">
      <c r="D3134" s="252"/>
    </row>
    <row r="3135" ht="13.5">
      <c r="D3135" s="252"/>
    </row>
    <row r="3136" ht="13.5">
      <c r="D3136" s="252"/>
    </row>
    <row r="3137" ht="13.5">
      <c r="D3137" s="252"/>
    </row>
    <row r="3138" ht="13.5">
      <c r="D3138" s="252"/>
    </row>
    <row r="3139" ht="13.5">
      <c r="D3139" s="252"/>
    </row>
    <row r="3140" ht="13.5">
      <c r="D3140" s="252"/>
    </row>
    <row r="3141" ht="13.5">
      <c r="D3141" s="252"/>
    </row>
    <row r="3142" ht="13.5">
      <c r="D3142" s="252"/>
    </row>
    <row r="3143" ht="13.5">
      <c r="D3143" s="252"/>
    </row>
    <row r="3144" ht="13.5">
      <c r="D3144" s="252"/>
    </row>
    <row r="3145" ht="13.5">
      <c r="D3145" s="252"/>
    </row>
    <row r="3146" ht="13.5">
      <c r="D3146" s="252"/>
    </row>
    <row r="3147" ht="13.5">
      <c r="D3147" s="252"/>
    </row>
    <row r="3148" ht="13.5">
      <c r="D3148" s="252"/>
    </row>
    <row r="3149" ht="13.5">
      <c r="D3149" s="252"/>
    </row>
    <row r="3150" ht="13.5">
      <c r="D3150" s="252"/>
    </row>
    <row r="3151" ht="13.5">
      <c r="D3151" s="252"/>
    </row>
    <row r="3152" ht="13.5">
      <c r="D3152" s="252"/>
    </row>
    <row r="3153" ht="13.5">
      <c r="D3153" s="252"/>
    </row>
    <row r="3154" ht="13.5">
      <c r="D3154" s="252"/>
    </row>
    <row r="3155" ht="13.5">
      <c r="D3155" s="252"/>
    </row>
    <row r="3156" ht="13.5">
      <c r="D3156" s="252"/>
    </row>
    <row r="3157" ht="13.5">
      <c r="D3157" s="252"/>
    </row>
    <row r="3158" ht="13.5">
      <c r="D3158" s="252"/>
    </row>
    <row r="3159" ht="13.5">
      <c r="D3159" s="252"/>
    </row>
    <row r="3160" ht="13.5">
      <c r="D3160" s="252"/>
    </row>
    <row r="3161" ht="13.5">
      <c r="D3161" s="252"/>
    </row>
    <row r="3162" ht="13.5">
      <c r="D3162" s="252"/>
    </row>
    <row r="3163" ht="13.5">
      <c r="D3163" s="252"/>
    </row>
    <row r="3164" ht="13.5">
      <c r="D3164" s="252"/>
    </row>
    <row r="3165" ht="13.5">
      <c r="D3165" s="252"/>
    </row>
    <row r="3166" ht="13.5">
      <c r="D3166" s="252"/>
    </row>
    <row r="3167" ht="13.5">
      <c r="D3167" s="252"/>
    </row>
    <row r="3168" ht="13.5">
      <c r="D3168" s="252"/>
    </row>
    <row r="3169" ht="13.5">
      <c r="D3169" s="252"/>
    </row>
    <row r="3170" ht="13.5">
      <c r="D3170" s="252"/>
    </row>
    <row r="3171" ht="13.5">
      <c r="D3171" s="252"/>
    </row>
    <row r="3172" ht="13.5">
      <c r="D3172" s="252"/>
    </row>
    <row r="3173" ht="13.5">
      <c r="D3173" s="252"/>
    </row>
    <row r="3174" ht="13.5">
      <c r="D3174" s="252"/>
    </row>
    <row r="3175" ht="13.5">
      <c r="D3175" s="252"/>
    </row>
    <row r="3176" ht="13.5">
      <c r="D3176" s="252"/>
    </row>
    <row r="3177" ht="13.5">
      <c r="D3177" s="252"/>
    </row>
    <row r="3178" ht="13.5">
      <c r="D3178" s="252"/>
    </row>
    <row r="3179" ht="13.5">
      <c r="D3179" s="252"/>
    </row>
    <row r="3180" ht="13.5">
      <c r="D3180" s="252"/>
    </row>
    <row r="3181" ht="13.5">
      <c r="D3181" s="252"/>
    </row>
    <row r="3182" ht="13.5">
      <c r="D3182" s="252"/>
    </row>
    <row r="3183" ht="13.5">
      <c r="D3183" s="252"/>
    </row>
    <row r="3184" ht="13.5">
      <c r="D3184" s="252"/>
    </row>
    <row r="3185" ht="13.5">
      <c r="D3185" s="252"/>
    </row>
    <row r="3186" ht="13.5">
      <c r="D3186" s="252"/>
    </row>
    <row r="3187" ht="13.5">
      <c r="D3187" s="252"/>
    </row>
    <row r="3188" ht="13.5">
      <c r="D3188" s="252"/>
    </row>
    <row r="3189" ht="13.5">
      <c r="D3189" s="252"/>
    </row>
    <row r="3190" ht="13.5">
      <c r="D3190" s="252"/>
    </row>
    <row r="3191" ht="13.5">
      <c r="D3191" s="252"/>
    </row>
    <row r="3192" ht="13.5">
      <c r="D3192" s="252"/>
    </row>
    <row r="3193" ht="13.5">
      <c r="D3193" s="252"/>
    </row>
    <row r="3194" ht="13.5">
      <c r="D3194" s="252"/>
    </row>
    <row r="3195" ht="13.5">
      <c r="D3195" s="252"/>
    </row>
    <row r="3196" ht="13.5">
      <c r="D3196" s="252"/>
    </row>
    <row r="3197" ht="13.5">
      <c r="D3197" s="252"/>
    </row>
    <row r="3198" ht="13.5">
      <c r="D3198" s="252"/>
    </row>
    <row r="3199" ht="13.5">
      <c r="D3199" s="252"/>
    </row>
    <row r="3200" ht="13.5">
      <c r="D3200" s="252"/>
    </row>
    <row r="3201" ht="13.5">
      <c r="D3201" s="252"/>
    </row>
    <row r="3202" ht="13.5">
      <c r="D3202" s="252"/>
    </row>
    <row r="3203" ht="13.5">
      <c r="D3203" s="252"/>
    </row>
    <row r="3204" ht="13.5">
      <c r="D3204" s="252"/>
    </row>
    <row r="3205" ht="13.5">
      <c r="D3205" s="252"/>
    </row>
    <row r="3206" ht="13.5">
      <c r="D3206" s="252"/>
    </row>
    <row r="3207" ht="13.5">
      <c r="D3207" s="252"/>
    </row>
    <row r="3208" ht="13.5">
      <c r="D3208" s="252"/>
    </row>
    <row r="3209" ht="13.5">
      <c r="D3209" s="252"/>
    </row>
    <row r="3210" ht="13.5">
      <c r="D3210" s="252"/>
    </row>
    <row r="3211" ht="13.5">
      <c r="D3211" s="252"/>
    </row>
    <row r="3212" ht="13.5">
      <c r="D3212" s="252"/>
    </row>
    <row r="3213" ht="13.5">
      <c r="D3213" s="252"/>
    </row>
    <row r="3214" ht="13.5">
      <c r="D3214" s="252"/>
    </row>
    <row r="3215" ht="13.5">
      <c r="D3215" s="252"/>
    </row>
    <row r="3216" ht="13.5">
      <c r="D3216" s="252"/>
    </row>
    <row r="3217" ht="13.5">
      <c r="D3217" s="252"/>
    </row>
    <row r="3218" ht="13.5">
      <c r="D3218" s="252"/>
    </row>
    <row r="3219" ht="13.5">
      <c r="D3219" s="252"/>
    </row>
    <row r="3220" ht="13.5">
      <c r="D3220" s="252"/>
    </row>
    <row r="3221" ht="13.5">
      <c r="D3221" s="252"/>
    </row>
    <row r="3222" ht="13.5">
      <c r="D3222" s="252"/>
    </row>
    <row r="3223" ht="13.5">
      <c r="D3223" s="252"/>
    </row>
    <row r="3224" ht="13.5">
      <c r="D3224" s="252"/>
    </row>
    <row r="3225" ht="13.5">
      <c r="D3225" s="252"/>
    </row>
    <row r="3226" ht="13.5">
      <c r="D3226" s="252"/>
    </row>
    <row r="3227" ht="13.5">
      <c r="D3227" s="252"/>
    </row>
    <row r="3228" ht="13.5">
      <c r="D3228" s="252"/>
    </row>
    <row r="3229" ht="13.5">
      <c r="D3229" s="252"/>
    </row>
    <row r="3230" ht="13.5">
      <c r="D3230" s="252"/>
    </row>
    <row r="3231" ht="13.5">
      <c r="D3231" s="252"/>
    </row>
    <row r="3232" ht="13.5">
      <c r="D3232" s="252"/>
    </row>
    <row r="3233" ht="13.5">
      <c r="D3233" s="252"/>
    </row>
    <row r="3234" ht="13.5">
      <c r="D3234" s="252"/>
    </row>
    <row r="3235" ht="13.5">
      <c r="D3235" s="252"/>
    </row>
    <row r="3236" ht="13.5">
      <c r="D3236" s="252"/>
    </row>
    <row r="3237" ht="13.5">
      <c r="D3237" s="252"/>
    </row>
    <row r="3238" ht="13.5">
      <c r="D3238" s="252"/>
    </row>
    <row r="3239" ht="13.5">
      <c r="D3239" s="252"/>
    </row>
    <row r="3240" ht="13.5">
      <c r="D3240" s="252"/>
    </row>
    <row r="3241" ht="13.5">
      <c r="D3241" s="252"/>
    </row>
    <row r="3242" ht="13.5">
      <c r="D3242" s="252"/>
    </row>
    <row r="3243" ht="13.5">
      <c r="D3243" s="252"/>
    </row>
    <row r="3244" ht="13.5">
      <c r="D3244" s="252"/>
    </row>
    <row r="3245" ht="13.5">
      <c r="D3245" s="252"/>
    </row>
    <row r="3246" ht="13.5">
      <c r="D3246" s="252"/>
    </row>
    <row r="3247" ht="13.5">
      <c r="D3247" s="252"/>
    </row>
    <row r="3248" ht="13.5">
      <c r="D3248" s="252"/>
    </row>
    <row r="3249" ht="13.5">
      <c r="D3249" s="252"/>
    </row>
    <row r="3250" ht="13.5">
      <c r="D3250" s="252"/>
    </row>
    <row r="3251" ht="13.5">
      <c r="D3251" s="252"/>
    </row>
    <row r="3252" ht="13.5">
      <c r="D3252" s="252"/>
    </row>
    <row r="3253" ht="13.5">
      <c r="D3253" s="252"/>
    </row>
    <row r="3254" ht="13.5">
      <c r="D3254" s="252"/>
    </row>
    <row r="3255" ht="13.5">
      <c r="D3255" s="252"/>
    </row>
    <row r="3256" ht="13.5">
      <c r="D3256" s="252"/>
    </row>
    <row r="3257" ht="13.5">
      <c r="D3257" s="252"/>
    </row>
    <row r="3258" ht="13.5">
      <c r="D3258" s="252"/>
    </row>
    <row r="3259" ht="13.5">
      <c r="D3259" s="252"/>
    </row>
    <row r="3260" ht="13.5">
      <c r="D3260" s="252"/>
    </row>
    <row r="3261" ht="13.5">
      <c r="D3261" s="252"/>
    </row>
    <row r="3262" ht="13.5">
      <c r="D3262" s="252"/>
    </row>
    <row r="3263" ht="13.5">
      <c r="D3263" s="252"/>
    </row>
    <row r="3264" ht="13.5">
      <c r="D3264" s="252"/>
    </row>
    <row r="3265" ht="13.5">
      <c r="D3265" s="252"/>
    </row>
    <row r="3266" ht="13.5">
      <c r="D3266" s="252"/>
    </row>
    <row r="3267" ht="13.5">
      <c r="D3267" s="252"/>
    </row>
    <row r="3268" ht="13.5">
      <c r="D3268" s="252"/>
    </row>
    <row r="3269" ht="13.5">
      <c r="D3269" s="252"/>
    </row>
    <row r="3270" ht="13.5">
      <c r="D3270" s="252"/>
    </row>
    <row r="3271" ht="13.5">
      <c r="D3271" s="252"/>
    </row>
    <row r="3272" ht="13.5">
      <c r="D3272" s="252"/>
    </row>
    <row r="3273" ht="13.5">
      <c r="D3273" s="252"/>
    </row>
    <row r="3274" ht="13.5">
      <c r="D3274" s="252"/>
    </row>
    <row r="3275" ht="13.5">
      <c r="D3275" s="252"/>
    </row>
    <row r="3276" ht="13.5">
      <c r="D3276" s="252"/>
    </row>
    <row r="3277" ht="13.5">
      <c r="D3277" s="252"/>
    </row>
    <row r="3278" ht="13.5">
      <c r="D3278" s="252"/>
    </row>
    <row r="3279" ht="13.5">
      <c r="D3279" s="252"/>
    </row>
    <row r="3280" ht="13.5">
      <c r="D3280" s="252"/>
    </row>
    <row r="3281" ht="13.5">
      <c r="D3281" s="252"/>
    </row>
    <row r="3282" ht="13.5">
      <c r="D3282" s="252"/>
    </row>
    <row r="3283" ht="13.5">
      <c r="D3283" s="252"/>
    </row>
    <row r="3284" ht="13.5">
      <c r="D3284" s="252"/>
    </row>
    <row r="3285" ht="13.5">
      <c r="D3285" s="252"/>
    </row>
    <row r="3286" ht="13.5">
      <c r="D3286" s="252"/>
    </row>
    <row r="3287" ht="13.5">
      <c r="D3287" s="252"/>
    </row>
    <row r="3288" ht="13.5">
      <c r="D3288" s="252"/>
    </row>
    <row r="3289" ht="13.5">
      <c r="D3289" s="252"/>
    </row>
    <row r="3290" ht="13.5">
      <c r="D3290" s="252"/>
    </row>
    <row r="3291" ht="13.5">
      <c r="D3291" s="252"/>
    </row>
    <row r="3292" ht="13.5">
      <c r="D3292" s="252"/>
    </row>
    <row r="3293" ht="13.5">
      <c r="D3293" s="252"/>
    </row>
    <row r="3294" ht="13.5">
      <c r="D3294" s="252"/>
    </row>
    <row r="3295" ht="13.5">
      <c r="D3295" s="252"/>
    </row>
    <row r="3296" ht="13.5">
      <c r="D3296" s="252"/>
    </row>
    <row r="3297" ht="13.5">
      <c r="D3297" s="252"/>
    </row>
    <row r="3298" ht="13.5">
      <c r="D3298" s="252"/>
    </row>
    <row r="3299" ht="13.5">
      <c r="D3299" s="252"/>
    </row>
    <row r="3300" ht="13.5">
      <c r="D3300" s="252"/>
    </row>
    <row r="3301" ht="13.5">
      <c r="D3301" s="252"/>
    </row>
    <row r="3302" ht="13.5">
      <c r="D3302" s="252"/>
    </row>
    <row r="3303" ht="13.5">
      <c r="D3303" s="252"/>
    </row>
    <row r="3304" ht="13.5">
      <c r="D3304" s="252"/>
    </row>
    <row r="3305" ht="13.5">
      <c r="D3305" s="252"/>
    </row>
    <row r="3306" ht="13.5">
      <c r="D3306" s="252"/>
    </row>
    <row r="3307" ht="13.5">
      <c r="D3307" s="252"/>
    </row>
    <row r="3308" ht="13.5">
      <c r="D3308" s="252"/>
    </row>
    <row r="3309" ht="13.5">
      <c r="D3309" s="252"/>
    </row>
    <row r="3310" ht="13.5">
      <c r="D3310" s="252"/>
    </row>
    <row r="3311" ht="13.5">
      <c r="D3311" s="252"/>
    </row>
    <row r="3312" ht="13.5">
      <c r="D3312" s="252"/>
    </row>
    <row r="3313" ht="13.5">
      <c r="D3313" s="252"/>
    </row>
    <row r="3314" ht="13.5">
      <c r="D3314" s="252"/>
    </row>
    <row r="3315" ht="13.5">
      <c r="D3315" s="252"/>
    </row>
    <row r="3316" ht="13.5">
      <c r="D3316" s="252"/>
    </row>
    <row r="3317" ht="13.5">
      <c r="D3317" s="252"/>
    </row>
    <row r="3318" ht="13.5">
      <c r="D3318" s="252"/>
    </row>
    <row r="3319" ht="13.5">
      <c r="D3319" s="252"/>
    </row>
    <row r="3320" ht="13.5">
      <c r="D3320" s="252"/>
    </row>
    <row r="3321" ht="13.5">
      <c r="D3321" s="252"/>
    </row>
    <row r="3322" ht="13.5">
      <c r="D3322" s="252"/>
    </row>
    <row r="3323" ht="13.5">
      <c r="D3323" s="252"/>
    </row>
    <row r="3324" ht="13.5">
      <c r="D3324" s="252"/>
    </row>
    <row r="3325" ht="13.5">
      <c r="D3325" s="252"/>
    </row>
    <row r="3326" ht="13.5">
      <c r="D3326" s="252"/>
    </row>
    <row r="3327" ht="13.5">
      <c r="D3327" s="252"/>
    </row>
    <row r="3328" ht="13.5">
      <c r="D3328" s="252"/>
    </row>
    <row r="3329" ht="13.5">
      <c r="D3329" s="252"/>
    </row>
    <row r="3330" ht="13.5">
      <c r="D3330" s="252"/>
    </row>
    <row r="3331" ht="13.5">
      <c r="D3331" s="252"/>
    </row>
    <row r="3332" ht="13.5">
      <c r="D3332" s="252"/>
    </row>
    <row r="3333" ht="13.5">
      <c r="D3333" s="252"/>
    </row>
    <row r="3334" ht="13.5">
      <c r="D3334" s="252"/>
    </row>
    <row r="3335" ht="13.5">
      <c r="D3335" s="252"/>
    </row>
    <row r="3336" ht="13.5">
      <c r="D3336" s="252"/>
    </row>
    <row r="3337" ht="13.5">
      <c r="D3337" s="252"/>
    </row>
    <row r="3338" ht="13.5">
      <c r="D3338" s="252"/>
    </row>
    <row r="3339" ht="13.5">
      <c r="D3339" s="252"/>
    </row>
    <row r="3340" ht="13.5">
      <c r="D3340" s="252"/>
    </row>
    <row r="3341" ht="13.5">
      <c r="D3341" s="252"/>
    </row>
    <row r="3342" ht="13.5">
      <c r="D3342" s="252"/>
    </row>
    <row r="3343" ht="13.5">
      <c r="D3343" s="252"/>
    </row>
    <row r="3344" ht="13.5">
      <c r="D3344" s="252"/>
    </row>
    <row r="3345" ht="13.5">
      <c r="D3345" s="252"/>
    </row>
    <row r="3346" ht="13.5">
      <c r="D3346" s="252"/>
    </row>
    <row r="3347" ht="13.5">
      <c r="D3347" s="252"/>
    </row>
    <row r="3348" ht="13.5">
      <c r="D3348" s="252"/>
    </row>
    <row r="3349" ht="13.5">
      <c r="D3349" s="252"/>
    </row>
    <row r="3350" ht="13.5">
      <c r="D3350" s="252"/>
    </row>
    <row r="3351" ht="13.5">
      <c r="D3351" s="252"/>
    </row>
    <row r="3352" ht="13.5">
      <c r="D3352" s="252"/>
    </row>
    <row r="3353" ht="13.5">
      <c r="D3353" s="252"/>
    </row>
    <row r="3354" ht="13.5">
      <c r="D3354" s="252"/>
    </row>
    <row r="3355" ht="13.5">
      <c r="D3355" s="252"/>
    </row>
    <row r="3356" ht="13.5">
      <c r="D3356" s="252"/>
    </row>
    <row r="3357" ht="13.5">
      <c r="D3357" s="252"/>
    </row>
    <row r="3358" ht="13.5">
      <c r="D3358" s="252"/>
    </row>
    <row r="3359" ht="13.5">
      <c r="D3359" s="252"/>
    </row>
    <row r="3360" ht="13.5">
      <c r="D3360" s="252"/>
    </row>
    <row r="3361" ht="13.5">
      <c r="D3361" s="252"/>
    </row>
    <row r="3362" ht="13.5">
      <c r="D3362" s="252"/>
    </row>
    <row r="3363" ht="13.5">
      <c r="D3363" s="252"/>
    </row>
    <row r="3364" ht="13.5">
      <c r="D3364" s="252"/>
    </row>
    <row r="3365" ht="13.5">
      <c r="D3365" s="252"/>
    </row>
    <row r="3366" ht="13.5">
      <c r="D3366" s="252"/>
    </row>
    <row r="3367" ht="13.5">
      <c r="D3367" s="252"/>
    </row>
    <row r="3368" ht="13.5">
      <c r="D3368" s="252"/>
    </row>
    <row r="3369" ht="13.5">
      <c r="D3369" s="252"/>
    </row>
    <row r="3370" ht="13.5">
      <c r="D3370" s="252"/>
    </row>
    <row r="3371" ht="13.5">
      <c r="D3371" s="252"/>
    </row>
    <row r="3372" ht="13.5">
      <c r="D3372" s="252"/>
    </row>
    <row r="3373" ht="13.5">
      <c r="D3373" s="252"/>
    </row>
    <row r="3374" ht="13.5">
      <c r="D3374" s="252"/>
    </row>
    <row r="3375" ht="13.5">
      <c r="D3375" s="252"/>
    </row>
    <row r="3376" ht="13.5">
      <c r="D3376" s="252"/>
    </row>
    <row r="3377" ht="13.5">
      <c r="D3377" s="252"/>
    </row>
    <row r="3378" ht="13.5">
      <c r="D3378" s="252"/>
    </row>
    <row r="3379" ht="13.5">
      <c r="D3379" s="252"/>
    </row>
    <row r="3380" ht="13.5">
      <c r="D3380" s="252"/>
    </row>
    <row r="3381" ht="13.5">
      <c r="D3381" s="252"/>
    </row>
    <row r="3382" ht="13.5">
      <c r="D3382" s="252"/>
    </row>
    <row r="3383" ht="13.5">
      <c r="D3383" s="252"/>
    </row>
    <row r="3384" ht="13.5">
      <c r="D3384" s="252"/>
    </row>
    <row r="3385" ht="13.5">
      <c r="D3385" s="252"/>
    </row>
    <row r="3386" ht="13.5">
      <c r="D3386" s="252"/>
    </row>
    <row r="3387" ht="13.5">
      <c r="D3387" s="252"/>
    </row>
    <row r="3388" ht="13.5">
      <c r="D3388" s="252"/>
    </row>
    <row r="3389" ht="13.5">
      <c r="D3389" s="252"/>
    </row>
    <row r="3390" ht="13.5">
      <c r="D3390" s="252"/>
    </row>
    <row r="3391" ht="13.5">
      <c r="D3391" s="252"/>
    </row>
    <row r="3392" ht="13.5">
      <c r="D3392" s="252"/>
    </row>
    <row r="3393" ht="13.5">
      <c r="D3393" s="252"/>
    </row>
    <row r="3394" ht="13.5">
      <c r="D3394" s="252"/>
    </row>
    <row r="3395" ht="13.5">
      <c r="D3395" s="252"/>
    </row>
    <row r="3396" ht="13.5">
      <c r="D3396" s="252"/>
    </row>
    <row r="3397" ht="13.5">
      <c r="D3397" s="252"/>
    </row>
    <row r="3398" ht="13.5">
      <c r="D3398" s="252"/>
    </row>
    <row r="3399" ht="13.5">
      <c r="D3399" s="252"/>
    </row>
    <row r="3400" ht="13.5">
      <c r="D3400" s="252"/>
    </row>
    <row r="3401" ht="13.5">
      <c r="D3401" s="252"/>
    </row>
    <row r="3402" ht="13.5">
      <c r="D3402" s="252"/>
    </row>
    <row r="3403" ht="13.5">
      <c r="D3403" s="252"/>
    </row>
    <row r="3404" ht="13.5">
      <c r="D3404" s="252"/>
    </row>
    <row r="3405" ht="13.5">
      <c r="D3405" s="252"/>
    </row>
    <row r="3406" ht="13.5">
      <c r="D3406" s="252"/>
    </row>
    <row r="3407" ht="13.5">
      <c r="D3407" s="252"/>
    </row>
    <row r="3408" ht="13.5">
      <c r="D3408" s="252"/>
    </row>
    <row r="3409" ht="13.5">
      <c r="D3409" s="252"/>
    </row>
    <row r="3410" ht="13.5">
      <c r="D3410" s="252"/>
    </row>
    <row r="3411" ht="13.5">
      <c r="D3411" s="252"/>
    </row>
    <row r="3412" ht="13.5">
      <c r="D3412" s="252"/>
    </row>
    <row r="3413" ht="13.5">
      <c r="D3413" s="252"/>
    </row>
    <row r="3414" ht="13.5">
      <c r="D3414" s="252"/>
    </row>
    <row r="3415" ht="13.5">
      <c r="D3415" s="252"/>
    </row>
    <row r="3416" ht="13.5">
      <c r="D3416" s="252"/>
    </row>
    <row r="3417" ht="13.5">
      <c r="D3417" s="252"/>
    </row>
    <row r="3418" ht="13.5">
      <c r="D3418" s="252"/>
    </row>
    <row r="3419" ht="13.5">
      <c r="D3419" s="252"/>
    </row>
    <row r="3420" ht="13.5">
      <c r="D3420" s="252"/>
    </row>
    <row r="3421" ht="13.5">
      <c r="D3421" s="252"/>
    </row>
    <row r="3422" ht="13.5">
      <c r="D3422" s="252"/>
    </row>
    <row r="3423" ht="13.5">
      <c r="D3423" s="252"/>
    </row>
    <row r="3424" ht="13.5">
      <c r="D3424" s="252"/>
    </row>
    <row r="3425" ht="13.5">
      <c r="D3425" s="252"/>
    </row>
    <row r="3426" ht="13.5">
      <c r="D3426" s="252"/>
    </row>
    <row r="3427" ht="13.5">
      <c r="D3427" s="252"/>
    </row>
    <row r="3428" ht="13.5">
      <c r="D3428" s="252"/>
    </row>
    <row r="3429" ht="13.5">
      <c r="D3429" s="252"/>
    </row>
    <row r="3430" ht="13.5">
      <c r="D3430" s="252"/>
    </row>
    <row r="3431" ht="13.5">
      <c r="D3431" s="252"/>
    </row>
    <row r="3432" ht="13.5">
      <c r="D3432" s="252"/>
    </row>
    <row r="3433" ht="13.5">
      <c r="D3433" s="252"/>
    </row>
    <row r="3434" ht="13.5">
      <c r="D3434" s="252"/>
    </row>
    <row r="3435" ht="13.5">
      <c r="D3435" s="252"/>
    </row>
    <row r="3436" ht="13.5">
      <c r="D3436" s="252"/>
    </row>
    <row r="3437" ht="13.5">
      <c r="D3437" s="252"/>
    </row>
    <row r="3438" ht="13.5">
      <c r="D3438" s="252"/>
    </row>
    <row r="3439" ht="13.5">
      <c r="D3439" s="252"/>
    </row>
    <row r="3440" ht="13.5">
      <c r="D3440" s="252"/>
    </row>
    <row r="3441" ht="13.5">
      <c r="D3441" s="252"/>
    </row>
    <row r="3442" ht="13.5">
      <c r="D3442" s="252"/>
    </row>
    <row r="3443" ht="13.5">
      <c r="D3443" s="252"/>
    </row>
    <row r="3444" ht="13.5">
      <c r="D3444" s="252"/>
    </row>
    <row r="3445" ht="13.5">
      <c r="D3445" s="252"/>
    </row>
    <row r="3446" ht="13.5">
      <c r="D3446" s="252"/>
    </row>
    <row r="3447" ht="13.5">
      <c r="D3447" s="252"/>
    </row>
    <row r="3448" ht="13.5">
      <c r="D3448" s="252"/>
    </row>
    <row r="3449" ht="13.5">
      <c r="D3449" s="252"/>
    </row>
    <row r="3450" ht="13.5">
      <c r="D3450" s="252"/>
    </row>
    <row r="3451" ht="13.5">
      <c r="D3451" s="252"/>
    </row>
    <row r="3452" ht="13.5">
      <c r="D3452" s="252"/>
    </row>
    <row r="3453" ht="13.5">
      <c r="D3453" s="252"/>
    </row>
    <row r="3454" ht="13.5">
      <c r="D3454" s="252"/>
    </row>
    <row r="3455" ht="13.5">
      <c r="D3455" s="252"/>
    </row>
    <row r="3456" ht="13.5">
      <c r="D3456" s="252"/>
    </row>
    <row r="3457" ht="13.5">
      <c r="D3457" s="252"/>
    </row>
    <row r="3458" ht="13.5">
      <c r="D3458" s="252"/>
    </row>
    <row r="3459" ht="13.5">
      <c r="D3459" s="252"/>
    </row>
    <row r="3460" ht="13.5">
      <c r="D3460" s="252"/>
    </row>
    <row r="3461" ht="13.5">
      <c r="D3461" s="252"/>
    </row>
    <row r="3462" ht="13.5">
      <c r="D3462" s="252"/>
    </row>
    <row r="3463" ht="13.5">
      <c r="D3463" s="252"/>
    </row>
    <row r="3464" ht="13.5">
      <c r="D3464" s="252"/>
    </row>
    <row r="3465" ht="13.5">
      <c r="D3465" s="252"/>
    </row>
    <row r="3466" ht="13.5">
      <c r="D3466" s="252"/>
    </row>
    <row r="3467" ht="13.5">
      <c r="D3467" s="252"/>
    </row>
    <row r="3468" ht="13.5">
      <c r="D3468" s="252"/>
    </row>
    <row r="3469" ht="13.5">
      <c r="D3469" s="252"/>
    </row>
    <row r="3470" ht="13.5">
      <c r="D3470" s="252"/>
    </row>
    <row r="3471" ht="13.5">
      <c r="D3471" s="252"/>
    </row>
    <row r="3472" ht="13.5">
      <c r="D3472" s="252"/>
    </row>
    <row r="3473" ht="13.5">
      <c r="D3473" s="252"/>
    </row>
    <row r="3474" ht="13.5">
      <c r="D3474" s="252"/>
    </row>
    <row r="3475" ht="13.5">
      <c r="D3475" s="252"/>
    </row>
    <row r="3476" ht="13.5">
      <c r="D3476" s="252"/>
    </row>
    <row r="3477" ht="13.5">
      <c r="D3477" s="252"/>
    </row>
    <row r="3478" ht="13.5">
      <c r="D3478" s="252"/>
    </row>
    <row r="3479" ht="13.5">
      <c r="D3479" s="252"/>
    </row>
    <row r="3480" ht="13.5">
      <c r="D3480" s="252"/>
    </row>
    <row r="3481" ht="13.5">
      <c r="D3481" s="252"/>
    </row>
    <row r="3482" ht="13.5">
      <c r="D3482" s="252"/>
    </row>
    <row r="3483" ht="13.5">
      <c r="D3483" s="252"/>
    </row>
    <row r="3484" ht="13.5">
      <c r="D3484" s="252"/>
    </row>
    <row r="3485" ht="13.5">
      <c r="D3485" s="252"/>
    </row>
    <row r="3486" ht="13.5">
      <c r="D3486" s="252"/>
    </row>
    <row r="3487" ht="13.5">
      <c r="D3487" s="252"/>
    </row>
    <row r="3488" ht="13.5">
      <c r="D3488" s="252"/>
    </row>
    <row r="3489" ht="13.5">
      <c r="D3489" s="252"/>
    </row>
    <row r="3490" ht="13.5">
      <c r="D3490" s="252"/>
    </row>
    <row r="3491" ht="13.5">
      <c r="D3491" s="252"/>
    </row>
    <row r="3492" ht="13.5">
      <c r="D3492" s="252"/>
    </row>
    <row r="3493" ht="13.5">
      <c r="D3493" s="252"/>
    </row>
    <row r="3494" ht="13.5">
      <c r="D3494" s="252"/>
    </row>
    <row r="3495" ht="13.5">
      <c r="D3495" s="252"/>
    </row>
    <row r="3496" ht="13.5">
      <c r="D3496" s="252"/>
    </row>
    <row r="3497" ht="13.5">
      <c r="D3497" s="252"/>
    </row>
    <row r="3498" ht="13.5">
      <c r="D3498" s="252"/>
    </row>
    <row r="3499" ht="13.5">
      <c r="D3499" s="252"/>
    </row>
    <row r="3500" ht="13.5">
      <c r="D3500" s="252"/>
    </row>
    <row r="3501" ht="13.5">
      <c r="D3501" s="252"/>
    </row>
    <row r="3502" ht="13.5">
      <c r="D3502" s="252"/>
    </row>
    <row r="3503" ht="13.5">
      <c r="D3503" s="252"/>
    </row>
    <row r="3504" ht="13.5">
      <c r="D3504" s="252"/>
    </row>
    <row r="3505" ht="13.5">
      <c r="D3505" s="252"/>
    </row>
    <row r="3506" ht="13.5">
      <c r="D3506" s="252"/>
    </row>
    <row r="3507" ht="13.5">
      <c r="D3507" s="252"/>
    </row>
    <row r="3508" ht="13.5">
      <c r="D3508" s="252"/>
    </row>
    <row r="3509" ht="13.5">
      <c r="D3509" s="252"/>
    </row>
    <row r="3510" ht="13.5">
      <c r="D3510" s="252"/>
    </row>
    <row r="3511" ht="13.5">
      <c r="D3511" s="252"/>
    </row>
    <row r="3512" ht="13.5">
      <c r="D3512" s="252"/>
    </row>
    <row r="3513" ht="13.5">
      <c r="D3513" s="252"/>
    </row>
    <row r="3514" ht="13.5">
      <c r="D3514" s="252"/>
    </row>
    <row r="3515" ht="13.5">
      <c r="D3515" s="252"/>
    </row>
    <row r="3516" ht="13.5">
      <c r="D3516" s="252"/>
    </row>
    <row r="3517" ht="13.5">
      <c r="D3517" s="252"/>
    </row>
    <row r="3518" ht="13.5">
      <c r="D3518" s="252"/>
    </row>
    <row r="3519" ht="13.5">
      <c r="D3519" s="252"/>
    </row>
    <row r="3520" ht="13.5">
      <c r="D3520" s="252"/>
    </row>
    <row r="3521" ht="13.5">
      <c r="D3521" s="252"/>
    </row>
    <row r="3522" ht="13.5">
      <c r="D3522" s="252"/>
    </row>
    <row r="3523" ht="13.5">
      <c r="D3523" s="252"/>
    </row>
    <row r="3524" ht="13.5">
      <c r="D3524" s="252"/>
    </row>
    <row r="3525" ht="13.5">
      <c r="D3525" s="252"/>
    </row>
    <row r="3526" ht="13.5">
      <c r="D3526" s="252"/>
    </row>
    <row r="3527" ht="13.5">
      <c r="D3527" s="252"/>
    </row>
    <row r="3528" ht="13.5">
      <c r="D3528" s="252"/>
    </row>
    <row r="3529" ht="13.5">
      <c r="D3529" s="252"/>
    </row>
    <row r="3530" ht="13.5">
      <c r="D3530" s="252"/>
    </row>
    <row r="3531" ht="13.5">
      <c r="D3531" s="252"/>
    </row>
    <row r="3532" ht="13.5">
      <c r="D3532" s="252"/>
    </row>
    <row r="3533" ht="13.5">
      <c r="D3533" s="252"/>
    </row>
    <row r="3534" ht="13.5">
      <c r="D3534" s="252"/>
    </row>
    <row r="3535" ht="13.5">
      <c r="D3535" s="252"/>
    </row>
    <row r="3536" ht="13.5">
      <c r="D3536" s="252"/>
    </row>
    <row r="3537" ht="13.5">
      <c r="D3537" s="252"/>
    </row>
    <row r="3538" ht="13.5">
      <c r="D3538" s="252"/>
    </row>
    <row r="3539" ht="13.5">
      <c r="D3539" s="252"/>
    </row>
    <row r="3540" ht="13.5">
      <c r="D3540" s="252"/>
    </row>
    <row r="3541" ht="13.5">
      <c r="D3541" s="252"/>
    </row>
    <row r="3542" ht="13.5">
      <c r="D3542" s="252"/>
    </row>
    <row r="3543" ht="13.5">
      <c r="D3543" s="252"/>
    </row>
    <row r="3544" ht="13.5">
      <c r="D3544" s="252"/>
    </row>
    <row r="3545" ht="13.5">
      <c r="D3545" s="252"/>
    </row>
    <row r="3546" ht="13.5">
      <c r="D3546" s="252"/>
    </row>
    <row r="3547" ht="13.5">
      <c r="D3547" s="252"/>
    </row>
    <row r="3548" ht="13.5">
      <c r="D3548" s="252"/>
    </row>
    <row r="3549" ht="13.5">
      <c r="D3549" s="252"/>
    </row>
    <row r="3550" ht="13.5">
      <c r="D3550" s="252"/>
    </row>
    <row r="3551" ht="13.5">
      <c r="D3551" s="252"/>
    </row>
    <row r="3552" ht="13.5">
      <c r="D3552" s="252"/>
    </row>
    <row r="3553" ht="13.5">
      <c r="D3553" s="252"/>
    </row>
    <row r="3554" ht="13.5">
      <c r="D3554" s="252"/>
    </row>
    <row r="3555" ht="13.5">
      <c r="D3555" s="252"/>
    </row>
    <row r="3556" ht="13.5">
      <c r="D3556" s="252"/>
    </row>
    <row r="3557" ht="13.5">
      <c r="D3557" s="252"/>
    </row>
    <row r="3558" ht="13.5">
      <c r="D3558" s="252"/>
    </row>
    <row r="3559" ht="13.5">
      <c r="D3559" s="252"/>
    </row>
    <row r="3560" ht="13.5">
      <c r="D3560" s="252"/>
    </row>
    <row r="3561" ht="13.5">
      <c r="D3561" s="252"/>
    </row>
    <row r="3562" ht="13.5">
      <c r="D3562" s="252"/>
    </row>
    <row r="3563" ht="13.5">
      <c r="D3563" s="252"/>
    </row>
    <row r="3564" ht="13.5">
      <c r="D3564" s="252"/>
    </row>
    <row r="3565" ht="13.5">
      <c r="D3565" s="252"/>
    </row>
    <row r="3566" ht="13.5">
      <c r="D3566" s="252"/>
    </row>
    <row r="3567" ht="13.5">
      <c r="D3567" s="252"/>
    </row>
    <row r="3568" ht="13.5">
      <c r="D3568" s="252"/>
    </row>
    <row r="3569" ht="13.5">
      <c r="D3569" s="252"/>
    </row>
    <row r="3570" ht="13.5">
      <c r="D3570" s="252"/>
    </row>
    <row r="3571" ht="13.5">
      <c r="D3571" s="252"/>
    </row>
    <row r="3572" ht="13.5">
      <c r="D3572" s="252"/>
    </row>
    <row r="3573" ht="13.5">
      <c r="D3573" s="252"/>
    </row>
    <row r="3574" ht="13.5">
      <c r="D3574" s="252"/>
    </row>
    <row r="3575" ht="13.5">
      <c r="D3575" s="252"/>
    </row>
    <row r="3576" ht="13.5">
      <c r="D3576" s="252"/>
    </row>
    <row r="3577" ht="13.5">
      <c r="D3577" s="252"/>
    </row>
    <row r="3578" ht="13.5">
      <c r="D3578" s="252"/>
    </row>
    <row r="3579" ht="13.5">
      <c r="D3579" s="252"/>
    </row>
    <row r="3580" ht="13.5">
      <c r="D3580" s="252"/>
    </row>
    <row r="3581" ht="13.5">
      <c r="D3581" s="252"/>
    </row>
    <row r="3582" ht="13.5">
      <c r="D3582" s="252"/>
    </row>
    <row r="3583" ht="13.5">
      <c r="D3583" s="252"/>
    </row>
    <row r="3584" ht="13.5">
      <c r="D3584" s="252"/>
    </row>
    <row r="3585" ht="13.5">
      <c r="D3585" s="252"/>
    </row>
    <row r="3586" ht="13.5">
      <c r="D3586" s="252"/>
    </row>
    <row r="3587" ht="13.5">
      <c r="D3587" s="252"/>
    </row>
    <row r="3588" ht="13.5">
      <c r="D3588" s="252"/>
    </row>
    <row r="3589" ht="13.5">
      <c r="D3589" s="252"/>
    </row>
    <row r="3590" ht="13.5">
      <c r="D3590" s="252"/>
    </row>
    <row r="3591" ht="13.5">
      <c r="D3591" s="252"/>
    </row>
    <row r="3592" ht="13.5">
      <c r="D3592" s="252"/>
    </row>
    <row r="3593" ht="13.5">
      <c r="D3593" s="252"/>
    </row>
    <row r="3594" ht="13.5">
      <c r="D3594" s="252"/>
    </row>
    <row r="3595" ht="13.5">
      <c r="D3595" s="252"/>
    </row>
    <row r="3596" ht="13.5">
      <c r="D3596" s="252"/>
    </row>
    <row r="3597" ht="13.5">
      <c r="D3597" s="252"/>
    </row>
    <row r="3598" ht="13.5">
      <c r="D3598" s="252"/>
    </row>
    <row r="3599" ht="13.5">
      <c r="D3599" s="252"/>
    </row>
    <row r="3600" ht="13.5">
      <c r="D3600" s="252"/>
    </row>
    <row r="3601" ht="13.5">
      <c r="D3601" s="252"/>
    </row>
    <row r="3602" ht="13.5">
      <c r="D3602" s="252"/>
    </row>
    <row r="3603" ht="13.5">
      <c r="D3603" s="252"/>
    </row>
    <row r="3604" ht="13.5">
      <c r="D3604" s="252"/>
    </row>
    <row r="3605" ht="13.5">
      <c r="D3605" s="252"/>
    </row>
    <row r="3606" ht="13.5">
      <c r="D3606" s="252"/>
    </row>
    <row r="3607" ht="13.5">
      <c r="D3607" s="252"/>
    </row>
    <row r="3608" ht="13.5">
      <c r="D3608" s="252"/>
    </row>
    <row r="3609" ht="13.5">
      <c r="D3609" s="252"/>
    </row>
    <row r="3610" ht="13.5">
      <c r="D3610" s="252"/>
    </row>
    <row r="3611" ht="13.5">
      <c r="D3611" s="252"/>
    </row>
    <row r="3612" ht="13.5">
      <c r="D3612" s="252"/>
    </row>
    <row r="3613" ht="13.5">
      <c r="D3613" s="252"/>
    </row>
    <row r="3614" ht="13.5">
      <c r="D3614" s="252"/>
    </row>
    <row r="3615" ht="13.5">
      <c r="D3615" s="252"/>
    </row>
    <row r="3616" ht="13.5">
      <c r="D3616" s="252"/>
    </row>
    <row r="3617" ht="13.5">
      <c r="D3617" s="252"/>
    </row>
    <row r="3618" ht="13.5">
      <c r="D3618" s="252"/>
    </row>
    <row r="3619" ht="13.5">
      <c r="D3619" s="252"/>
    </row>
    <row r="3620" ht="13.5">
      <c r="D3620" s="252"/>
    </row>
    <row r="3621" ht="13.5">
      <c r="D3621" s="252"/>
    </row>
    <row r="3622" ht="13.5">
      <c r="D3622" s="252"/>
    </row>
    <row r="3623" ht="13.5">
      <c r="D3623" s="252"/>
    </row>
    <row r="3624" ht="13.5">
      <c r="D3624" s="252"/>
    </row>
    <row r="3625" ht="13.5">
      <c r="D3625" s="252"/>
    </row>
    <row r="3626" ht="13.5">
      <c r="D3626" s="252"/>
    </row>
    <row r="3627" ht="13.5">
      <c r="D3627" s="252"/>
    </row>
    <row r="3628" ht="13.5">
      <c r="D3628" s="252"/>
    </row>
    <row r="3629" ht="13.5">
      <c r="D3629" s="252"/>
    </row>
    <row r="3630" ht="13.5">
      <c r="D3630" s="252"/>
    </row>
    <row r="3631" ht="13.5">
      <c r="D3631" s="252"/>
    </row>
    <row r="3632" ht="13.5">
      <c r="D3632" s="252"/>
    </row>
    <row r="3633" ht="13.5">
      <c r="D3633" s="252"/>
    </row>
    <row r="3634" ht="13.5">
      <c r="D3634" s="252"/>
    </row>
    <row r="3635" ht="13.5">
      <c r="D3635" s="252"/>
    </row>
    <row r="3636" ht="13.5">
      <c r="D3636" s="252"/>
    </row>
    <row r="3637" ht="13.5">
      <c r="D3637" s="252"/>
    </row>
    <row r="3638" ht="13.5">
      <c r="D3638" s="252"/>
    </row>
    <row r="3639" ht="13.5">
      <c r="D3639" s="252"/>
    </row>
    <row r="3640" ht="13.5">
      <c r="D3640" s="252"/>
    </row>
    <row r="3641" ht="13.5">
      <c r="D3641" s="252"/>
    </row>
    <row r="3642" ht="13.5">
      <c r="D3642" s="252"/>
    </row>
    <row r="3643" ht="13.5">
      <c r="D3643" s="252"/>
    </row>
    <row r="3644" ht="13.5">
      <c r="D3644" s="252"/>
    </row>
    <row r="3645" ht="13.5">
      <c r="D3645" s="252"/>
    </row>
    <row r="3646" ht="13.5">
      <c r="D3646" s="252"/>
    </row>
    <row r="3647" ht="13.5">
      <c r="D3647" s="252"/>
    </row>
    <row r="3648" ht="13.5">
      <c r="D3648" s="252"/>
    </row>
    <row r="3649" ht="13.5">
      <c r="D3649" s="252"/>
    </row>
    <row r="3650" ht="13.5">
      <c r="D3650" s="252"/>
    </row>
    <row r="3651" ht="13.5">
      <c r="D3651" s="252"/>
    </row>
    <row r="3652" ht="13.5">
      <c r="D3652" s="252"/>
    </row>
    <row r="3653" ht="13.5">
      <c r="D3653" s="252"/>
    </row>
    <row r="3654" ht="13.5">
      <c r="D3654" s="252"/>
    </row>
    <row r="3655" ht="13.5">
      <c r="D3655" s="252"/>
    </row>
    <row r="3656" ht="13.5">
      <c r="D3656" s="252"/>
    </row>
    <row r="3657" ht="13.5">
      <c r="D3657" s="252"/>
    </row>
    <row r="3658" ht="13.5">
      <c r="D3658" s="252"/>
    </row>
    <row r="3659" ht="13.5">
      <c r="D3659" s="252"/>
    </row>
    <row r="3660" ht="13.5">
      <c r="D3660" s="252"/>
    </row>
    <row r="3661" ht="13.5">
      <c r="D3661" s="252"/>
    </row>
    <row r="3662" ht="13.5">
      <c r="D3662" s="252"/>
    </row>
    <row r="3663" ht="13.5">
      <c r="D3663" s="252"/>
    </row>
    <row r="3664" ht="13.5">
      <c r="D3664" s="252"/>
    </row>
    <row r="3665" ht="13.5">
      <c r="D3665" s="252"/>
    </row>
    <row r="3666" ht="13.5">
      <c r="D3666" s="252"/>
    </row>
    <row r="3667" ht="13.5">
      <c r="D3667" s="252"/>
    </row>
    <row r="3668" ht="13.5">
      <c r="D3668" s="252"/>
    </row>
    <row r="3669" ht="13.5">
      <c r="D3669" s="252"/>
    </row>
    <row r="3670" ht="13.5">
      <c r="D3670" s="252"/>
    </row>
    <row r="3671" ht="13.5">
      <c r="D3671" s="252"/>
    </row>
    <row r="3672" ht="13.5">
      <c r="D3672" s="252"/>
    </row>
    <row r="3673" ht="13.5">
      <c r="D3673" s="252"/>
    </row>
    <row r="3674" ht="13.5">
      <c r="D3674" s="252"/>
    </row>
    <row r="3675" ht="13.5">
      <c r="D3675" s="252"/>
    </row>
    <row r="3676" ht="13.5">
      <c r="D3676" s="252"/>
    </row>
    <row r="3677" ht="13.5">
      <c r="D3677" s="252"/>
    </row>
    <row r="3678" ht="13.5">
      <c r="D3678" s="252"/>
    </row>
    <row r="3679" ht="13.5">
      <c r="D3679" s="252"/>
    </row>
    <row r="3680" ht="13.5">
      <c r="D3680" s="252"/>
    </row>
    <row r="3681" ht="13.5">
      <c r="D3681" s="252"/>
    </row>
    <row r="3682" ht="13.5">
      <c r="D3682" s="252"/>
    </row>
    <row r="3683" ht="13.5">
      <c r="D3683" s="252"/>
    </row>
    <row r="3684" ht="13.5">
      <c r="D3684" s="252"/>
    </row>
    <row r="3685" ht="13.5">
      <c r="D3685" s="252"/>
    </row>
    <row r="3686" ht="13.5">
      <c r="D3686" s="252"/>
    </row>
    <row r="3687" ht="13.5">
      <c r="D3687" s="252"/>
    </row>
    <row r="3688" ht="13.5">
      <c r="D3688" s="252"/>
    </row>
    <row r="3689" ht="13.5">
      <c r="D3689" s="252"/>
    </row>
    <row r="3690" ht="13.5">
      <c r="D3690" s="252"/>
    </row>
    <row r="3691" ht="13.5">
      <c r="D3691" s="252"/>
    </row>
    <row r="3692" ht="13.5">
      <c r="D3692" s="252"/>
    </row>
    <row r="3693" ht="13.5">
      <c r="D3693" s="252"/>
    </row>
    <row r="3694" ht="13.5">
      <c r="D3694" s="252"/>
    </row>
    <row r="3695" ht="13.5">
      <c r="D3695" s="252"/>
    </row>
    <row r="3696" ht="13.5">
      <c r="D3696" s="252"/>
    </row>
    <row r="3697" ht="13.5">
      <c r="D3697" s="252"/>
    </row>
    <row r="3698" ht="13.5">
      <c r="D3698" s="252"/>
    </row>
    <row r="3699" ht="13.5">
      <c r="D3699" s="252"/>
    </row>
    <row r="3700" ht="13.5">
      <c r="D3700" s="252"/>
    </row>
    <row r="3701" ht="13.5">
      <c r="D3701" s="252"/>
    </row>
    <row r="3702" ht="13.5">
      <c r="D3702" s="252"/>
    </row>
    <row r="3703" ht="13.5">
      <c r="D3703" s="252"/>
    </row>
    <row r="3704" ht="13.5">
      <c r="D3704" s="252"/>
    </row>
    <row r="3705" ht="13.5">
      <c r="D3705" s="252"/>
    </row>
    <row r="3706" ht="13.5">
      <c r="D3706" s="252"/>
    </row>
    <row r="3707" ht="13.5">
      <c r="D3707" s="252"/>
    </row>
    <row r="3708" ht="13.5">
      <c r="D3708" s="252"/>
    </row>
    <row r="3709" ht="13.5">
      <c r="D3709" s="252"/>
    </row>
    <row r="3710" ht="13.5">
      <c r="D3710" s="252"/>
    </row>
    <row r="3711" ht="13.5">
      <c r="D3711" s="252"/>
    </row>
    <row r="3712" ht="13.5">
      <c r="D3712" s="252"/>
    </row>
    <row r="3713" ht="13.5">
      <c r="D3713" s="252"/>
    </row>
    <row r="3714" ht="13.5">
      <c r="D3714" s="252"/>
    </row>
    <row r="3715" ht="13.5">
      <c r="D3715" s="252"/>
    </row>
    <row r="3716" ht="13.5">
      <c r="D3716" s="252"/>
    </row>
    <row r="3717" ht="13.5">
      <c r="D3717" s="252"/>
    </row>
    <row r="3718" ht="13.5">
      <c r="D3718" s="252"/>
    </row>
    <row r="3719" ht="13.5">
      <c r="D3719" s="252"/>
    </row>
    <row r="3720" ht="13.5">
      <c r="D3720" s="252"/>
    </row>
    <row r="3721" ht="13.5">
      <c r="D3721" s="252"/>
    </row>
    <row r="3722" ht="13.5">
      <c r="D3722" s="252"/>
    </row>
    <row r="3723" ht="13.5">
      <c r="D3723" s="252"/>
    </row>
    <row r="3724" ht="13.5">
      <c r="D3724" s="252"/>
    </row>
    <row r="3725" ht="13.5">
      <c r="D3725" s="252"/>
    </row>
    <row r="3726" ht="13.5">
      <c r="D3726" s="252"/>
    </row>
    <row r="3727" ht="13.5">
      <c r="D3727" s="252"/>
    </row>
    <row r="3728" ht="13.5">
      <c r="D3728" s="252"/>
    </row>
    <row r="3729" ht="13.5">
      <c r="D3729" s="252"/>
    </row>
    <row r="3730" ht="13.5">
      <c r="D3730" s="252"/>
    </row>
    <row r="3731" ht="13.5">
      <c r="D3731" s="252"/>
    </row>
    <row r="3732" ht="13.5">
      <c r="D3732" s="252"/>
    </row>
    <row r="3733" ht="13.5">
      <c r="D3733" s="252"/>
    </row>
    <row r="3734" ht="13.5">
      <c r="D3734" s="252"/>
    </row>
    <row r="3735" ht="13.5">
      <c r="D3735" s="252"/>
    </row>
    <row r="3736" ht="13.5">
      <c r="D3736" s="252"/>
    </row>
    <row r="3737" ht="13.5">
      <c r="D3737" s="252"/>
    </row>
    <row r="3738" ht="13.5">
      <c r="D3738" s="252"/>
    </row>
    <row r="3739" ht="13.5">
      <c r="D3739" s="252"/>
    </row>
    <row r="3740" ht="13.5">
      <c r="D3740" s="252"/>
    </row>
    <row r="3741" ht="13.5">
      <c r="D3741" s="252"/>
    </row>
    <row r="3742" ht="13.5">
      <c r="D3742" s="252"/>
    </row>
    <row r="3743" ht="13.5">
      <c r="D3743" s="252"/>
    </row>
    <row r="3744" ht="13.5">
      <c r="D3744" s="252"/>
    </row>
    <row r="3745" ht="13.5">
      <c r="D3745" s="252"/>
    </row>
    <row r="3746" ht="13.5">
      <c r="D3746" s="252"/>
    </row>
    <row r="3747" ht="13.5">
      <c r="D3747" s="252"/>
    </row>
    <row r="3748" ht="13.5">
      <c r="D3748" s="252"/>
    </row>
    <row r="3749" ht="13.5">
      <c r="D3749" s="252"/>
    </row>
    <row r="3750" ht="13.5">
      <c r="D3750" s="252"/>
    </row>
    <row r="3751" ht="13.5">
      <c r="D3751" s="252"/>
    </row>
    <row r="3752" ht="13.5">
      <c r="D3752" s="252"/>
    </row>
    <row r="3753" ht="13.5">
      <c r="D3753" s="252"/>
    </row>
    <row r="3754" ht="13.5">
      <c r="D3754" s="252"/>
    </row>
    <row r="3755" ht="13.5">
      <c r="D3755" s="252"/>
    </row>
    <row r="3756" ht="13.5">
      <c r="D3756" s="252"/>
    </row>
    <row r="3757" ht="13.5">
      <c r="D3757" s="252"/>
    </row>
    <row r="3758" ht="13.5">
      <c r="D3758" s="252"/>
    </row>
    <row r="3759" ht="13.5">
      <c r="D3759" s="252"/>
    </row>
    <row r="3760" ht="13.5">
      <c r="D3760" s="252"/>
    </row>
    <row r="3761" ht="13.5">
      <c r="D3761" s="252"/>
    </row>
    <row r="3762" ht="13.5">
      <c r="D3762" s="252"/>
    </row>
    <row r="3763" ht="13.5">
      <c r="D3763" s="252"/>
    </row>
    <row r="3764" ht="13.5">
      <c r="D3764" s="252"/>
    </row>
    <row r="3765" ht="13.5">
      <c r="D3765" s="252"/>
    </row>
    <row r="3766" ht="13.5">
      <c r="D3766" s="252"/>
    </row>
    <row r="3767" ht="13.5">
      <c r="D3767" s="252"/>
    </row>
    <row r="3768" ht="13.5">
      <c r="D3768" s="252"/>
    </row>
    <row r="3769" ht="13.5">
      <c r="D3769" s="252"/>
    </row>
    <row r="3770" ht="13.5">
      <c r="D3770" s="252"/>
    </row>
    <row r="3771" ht="13.5">
      <c r="D3771" s="252"/>
    </row>
    <row r="3772" ht="13.5">
      <c r="D3772" s="252"/>
    </row>
    <row r="3773" ht="13.5">
      <c r="D3773" s="252"/>
    </row>
    <row r="3774" ht="13.5">
      <c r="D3774" s="252"/>
    </row>
    <row r="3775" ht="13.5">
      <c r="D3775" s="252"/>
    </row>
    <row r="3776" ht="13.5">
      <c r="D3776" s="252"/>
    </row>
    <row r="3777" ht="13.5">
      <c r="D3777" s="252"/>
    </row>
    <row r="3778" ht="13.5">
      <c r="D3778" s="252"/>
    </row>
    <row r="3779" ht="13.5">
      <c r="D3779" s="252"/>
    </row>
    <row r="3780" ht="13.5">
      <c r="D3780" s="252"/>
    </row>
    <row r="3781" ht="13.5">
      <c r="D3781" s="252"/>
    </row>
    <row r="3782" ht="13.5">
      <c r="D3782" s="252"/>
    </row>
    <row r="3783" ht="13.5">
      <c r="D3783" s="252"/>
    </row>
    <row r="3784" ht="13.5">
      <c r="D3784" s="252"/>
    </row>
    <row r="3785" ht="13.5">
      <c r="D3785" s="252"/>
    </row>
    <row r="3786" ht="13.5">
      <c r="D3786" s="252"/>
    </row>
    <row r="3787" ht="13.5">
      <c r="D3787" s="252"/>
    </row>
    <row r="3788" ht="13.5">
      <c r="D3788" s="252"/>
    </row>
    <row r="3789" ht="13.5">
      <c r="D3789" s="252"/>
    </row>
    <row r="3790" ht="13.5">
      <c r="D3790" s="252"/>
    </row>
    <row r="3791" ht="13.5">
      <c r="D3791" s="252"/>
    </row>
    <row r="3792" ht="13.5">
      <c r="D3792" s="252"/>
    </row>
    <row r="3793" ht="13.5">
      <c r="D3793" s="252"/>
    </row>
    <row r="3794" ht="13.5">
      <c r="D3794" s="252"/>
    </row>
    <row r="3795" ht="13.5">
      <c r="D3795" s="252"/>
    </row>
    <row r="3796" ht="13.5">
      <c r="D3796" s="252"/>
    </row>
    <row r="3797" ht="13.5">
      <c r="D3797" s="252"/>
    </row>
    <row r="3798" ht="13.5">
      <c r="D3798" s="252"/>
    </row>
    <row r="3799" ht="13.5">
      <c r="D3799" s="252"/>
    </row>
    <row r="3800" ht="13.5">
      <c r="D3800" s="252"/>
    </row>
    <row r="3801" ht="13.5">
      <c r="D3801" s="252"/>
    </row>
    <row r="3802" ht="13.5">
      <c r="D3802" s="252"/>
    </row>
    <row r="3803" ht="13.5">
      <c r="D3803" s="252"/>
    </row>
    <row r="3804" ht="13.5">
      <c r="D3804" s="252"/>
    </row>
    <row r="3805" ht="13.5">
      <c r="D3805" s="252"/>
    </row>
    <row r="3806" ht="13.5">
      <c r="D3806" s="252"/>
    </row>
    <row r="3807" ht="13.5">
      <c r="D3807" s="252"/>
    </row>
    <row r="3808" ht="13.5">
      <c r="D3808" s="252"/>
    </row>
    <row r="3809" ht="13.5">
      <c r="D3809" s="252"/>
    </row>
    <row r="3810" ht="13.5">
      <c r="D3810" s="252"/>
    </row>
    <row r="3811" ht="13.5">
      <c r="D3811" s="252"/>
    </row>
    <row r="3812" ht="13.5">
      <c r="D3812" s="252"/>
    </row>
    <row r="3813" ht="13.5">
      <c r="D3813" s="252"/>
    </row>
    <row r="3814" ht="13.5">
      <c r="D3814" s="252"/>
    </row>
    <row r="3815" ht="13.5">
      <c r="D3815" s="252"/>
    </row>
    <row r="3816" ht="13.5">
      <c r="D3816" s="252"/>
    </row>
    <row r="3817" ht="13.5">
      <c r="D3817" s="252"/>
    </row>
    <row r="3818" ht="13.5">
      <c r="D3818" s="252"/>
    </row>
    <row r="3819" ht="13.5">
      <c r="D3819" s="252"/>
    </row>
    <row r="3820" ht="13.5">
      <c r="D3820" s="252"/>
    </row>
    <row r="3821" ht="13.5">
      <c r="D3821" s="252"/>
    </row>
    <row r="3822" ht="13.5">
      <c r="D3822" s="252"/>
    </row>
    <row r="3823" ht="13.5">
      <c r="D3823" s="252"/>
    </row>
    <row r="3824" ht="13.5">
      <c r="D3824" s="252"/>
    </row>
    <row r="3825" ht="13.5">
      <c r="D3825" s="252"/>
    </row>
    <row r="3826" ht="13.5">
      <c r="D3826" s="252"/>
    </row>
    <row r="3827" ht="13.5">
      <c r="D3827" s="252"/>
    </row>
    <row r="3828" ht="13.5">
      <c r="D3828" s="252"/>
    </row>
    <row r="3829" ht="13.5">
      <c r="D3829" s="252"/>
    </row>
    <row r="3830" ht="13.5">
      <c r="D3830" s="252"/>
    </row>
    <row r="3831" ht="13.5">
      <c r="D3831" s="252"/>
    </row>
    <row r="3832" ht="13.5">
      <c r="D3832" s="252"/>
    </row>
    <row r="3833" ht="13.5">
      <c r="D3833" s="252"/>
    </row>
    <row r="3834" ht="13.5">
      <c r="D3834" s="252"/>
    </row>
    <row r="3835" ht="13.5">
      <c r="D3835" s="252"/>
    </row>
    <row r="3836" ht="13.5">
      <c r="D3836" s="252"/>
    </row>
    <row r="3837" ht="13.5">
      <c r="D3837" s="252"/>
    </row>
    <row r="3838" ht="13.5">
      <c r="D3838" s="252"/>
    </row>
    <row r="3839" ht="13.5">
      <c r="D3839" s="252"/>
    </row>
    <row r="3840" ht="13.5">
      <c r="D3840" s="252"/>
    </row>
    <row r="3841" ht="13.5">
      <c r="D3841" s="252"/>
    </row>
    <row r="3842" ht="13.5">
      <c r="D3842" s="252"/>
    </row>
    <row r="3843" ht="13.5">
      <c r="D3843" s="252"/>
    </row>
    <row r="3844" ht="13.5">
      <c r="D3844" s="252"/>
    </row>
    <row r="3845" ht="13.5">
      <c r="D3845" s="252"/>
    </row>
    <row r="3846" ht="13.5">
      <c r="D3846" s="252"/>
    </row>
    <row r="3847" ht="13.5">
      <c r="D3847" s="252"/>
    </row>
    <row r="3848" ht="13.5">
      <c r="D3848" s="252"/>
    </row>
    <row r="3849" ht="13.5">
      <c r="D3849" s="252"/>
    </row>
    <row r="3850" ht="13.5">
      <c r="D3850" s="252"/>
    </row>
    <row r="3851" ht="13.5">
      <c r="D3851" s="252"/>
    </row>
    <row r="3852" ht="13.5">
      <c r="D3852" s="252"/>
    </row>
    <row r="3853" ht="13.5">
      <c r="D3853" s="252"/>
    </row>
    <row r="3854" ht="13.5">
      <c r="D3854" s="252"/>
    </row>
    <row r="3855" ht="13.5">
      <c r="D3855" s="252"/>
    </row>
    <row r="3856" ht="13.5">
      <c r="D3856" s="252"/>
    </row>
    <row r="3857" ht="13.5">
      <c r="D3857" s="252"/>
    </row>
    <row r="3858" ht="13.5">
      <c r="D3858" s="252"/>
    </row>
    <row r="3859" ht="13.5">
      <c r="D3859" s="252"/>
    </row>
    <row r="3860" ht="13.5">
      <c r="D3860" s="252"/>
    </row>
    <row r="3861" ht="13.5">
      <c r="D3861" s="252"/>
    </row>
    <row r="3862" ht="13.5">
      <c r="D3862" s="252"/>
    </row>
    <row r="3863" ht="13.5">
      <c r="D3863" s="252"/>
    </row>
    <row r="3864" ht="13.5">
      <c r="D3864" s="252"/>
    </row>
    <row r="3865" ht="13.5">
      <c r="D3865" s="252"/>
    </row>
    <row r="3866" ht="13.5">
      <c r="D3866" s="252"/>
    </row>
    <row r="3867" ht="13.5">
      <c r="D3867" s="252"/>
    </row>
    <row r="3868" ht="13.5">
      <c r="D3868" s="252"/>
    </row>
    <row r="3869" ht="13.5">
      <c r="D3869" s="252"/>
    </row>
    <row r="3870" ht="13.5">
      <c r="D3870" s="252"/>
    </row>
    <row r="3871" ht="13.5">
      <c r="D3871" s="252"/>
    </row>
    <row r="3872" ht="13.5">
      <c r="D3872" s="252"/>
    </row>
    <row r="3873" ht="13.5">
      <c r="D3873" s="252"/>
    </row>
    <row r="3874" ht="13.5">
      <c r="D3874" s="252"/>
    </row>
    <row r="3875" ht="13.5">
      <c r="D3875" s="252"/>
    </row>
    <row r="3876" ht="13.5">
      <c r="D3876" s="252"/>
    </row>
    <row r="3877" ht="13.5">
      <c r="D3877" s="252"/>
    </row>
    <row r="3878" ht="13.5">
      <c r="D3878" s="252"/>
    </row>
    <row r="3879" ht="13.5">
      <c r="D3879" s="252"/>
    </row>
    <row r="3880" ht="13.5">
      <c r="D3880" s="252"/>
    </row>
    <row r="3881" ht="13.5">
      <c r="D3881" s="252"/>
    </row>
    <row r="3882" ht="13.5">
      <c r="D3882" s="252"/>
    </row>
    <row r="3883" ht="13.5">
      <c r="D3883" s="252"/>
    </row>
    <row r="3884" ht="13.5">
      <c r="D3884" s="252"/>
    </row>
    <row r="3885" ht="13.5">
      <c r="D3885" s="252"/>
    </row>
    <row r="3886" ht="13.5">
      <c r="D3886" s="252"/>
    </row>
    <row r="3887" ht="13.5">
      <c r="D3887" s="252"/>
    </row>
    <row r="3888" ht="13.5">
      <c r="D3888" s="252"/>
    </row>
    <row r="3889" ht="13.5">
      <c r="D3889" s="252"/>
    </row>
    <row r="3890" ht="13.5">
      <c r="D3890" s="252"/>
    </row>
    <row r="3891" ht="13.5">
      <c r="D3891" s="252"/>
    </row>
    <row r="3892" ht="13.5">
      <c r="D3892" s="252"/>
    </row>
    <row r="3893" ht="13.5">
      <c r="D3893" s="252"/>
    </row>
    <row r="3894" ht="13.5">
      <c r="D3894" s="252"/>
    </row>
    <row r="3895" ht="13.5">
      <c r="D3895" s="252"/>
    </row>
    <row r="3896" ht="13.5">
      <c r="D3896" s="252"/>
    </row>
    <row r="3897" ht="13.5">
      <c r="D3897" s="252"/>
    </row>
    <row r="3898" ht="13.5">
      <c r="D3898" s="252"/>
    </row>
    <row r="3899" ht="13.5">
      <c r="D3899" s="252"/>
    </row>
    <row r="3900" ht="13.5">
      <c r="D3900" s="252"/>
    </row>
    <row r="3901" ht="13.5">
      <c r="D3901" s="252"/>
    </row>
    <row r="3902" ht="13.5">
      <c r="D3902" s="252"/>
    </row>
    <row r="3903" ht="13.5">
      <c r="D3903" s="252"/>
    </row>
    <row r="3904" ht="13.5">
      <c r="D3904" s="252"/>
    </row>
    <row r="3905" ht="13.5">
      <c r="D3905" s="252"/>
    </row>
    <row r="3906" ht="13.5">
      <c r="D3906" s="252"/>
    </row>
    <row r="3907" ht="13.5">
      <c r="D3907" s="252"/>
    </row>
    <row r="3908" ht="13.5">
      <c r="D3908" s="252"/>
    </row>
    <row r="3909" ht="13.5">
      <c r="D3909" s="252"/>
    </row>
    <row r="3910" ht="13.5">
      <c r="D3910" s="252"/>
    </row>
    <row r="3911" ht="13.5">
      <c r="D3911" s="252"/>
    </row>
    <row r="3912" ht="13.5">
      <c r="D3912" s="252"/>
    </row>
    <row r="3913" ht="13.5">
      <c r="D3913" s="252"/>
    </row>
    <row r="3914" ht="13.5">
      <c r="D3914" s="252"/>
    </row>
    <row r="3915" ht="13.5">
      <c r="D3915" s="252"/>
    </row>
    <row r="3916" ht="13.5">
      <c r="D3916" s="252"/>
    </row>
    <row r="3917" ht="13.5">
      <c r="D3917" s="252"/>
    </row>
    <row r="3918" ht="13.5">
      <c r="D3918" s="252"/>
    </row>
    <row r="3919" ht="13.5">
      <c r="D3919" s="252"/>
    </row>
    <row r="3920" ht="13.5">
      <c r="D3920" s="252"/>
    </row>
    <row r="3921" ht="13.5">
      <c r="D3921" s="252"/>
    </row>
    <row r="3922" ht="13.5">
      <c r="D3922" s="252"/>
    </row>
    <row r="3923" ht="13.5">
      <c r="D3923" s="252"/>
    </row>
    <row r="3924" ht="13.5">
      <c r="D3924" s="252"/>
    </row>
    <row r="3925" ht="13.5">
      <c r="D3925" s="252"/>
    </row>
    <row r="3926" ht="13.5">
      <c r="D3926" s="252"/>
    </row>
    <row r="3927" ht="13.5">
      <c r="D3927" s="252"/>
    </row>
    <row r="3928" ht="13.5">
      <c r="D3928" s="252"/>
    </row>
    <row r="3929" ht="13.5">
      <c r="D3929" s="252"/>
    </row>
    <row r="3930" ht="13.5">
      <c r="D3930" s="252"/>
    </row>
    <row r="3931" ht="13.5">
      <c r="D3931" s="252"/>
    </row>
    <row r="3932" ht="13.5">
      <c r="D3932" s="252"/>
    </row>
    <row r="3933" ht="13.5">
      <c r="D3933" s="252"/>
    </row>
    <row r="3934" ht="13.5">
      <c r="D3934" s="252"/>
    </row>
    <row r="3935" ht="13.5">
      <c r="D3935" s="252"/>
    </row>
    <row r="3936" ht="13.5">
      <c r="D3936" s="252"/>
    </row>
    <row r="3937" ht="13.5">
      <c r="D3937" s="252"/>
    </row>
    <row r="3938" ht="13.5">
      <c r="D3938" s="252"/>
    </row>
    <row r="3939" ht="13.5">
      <c r="D3939" s="252"/>
    </row>
    <row r="3940" ht="13.5">
      <c r="D3940" s="252"/>
    </row>
    <row r="3941" ht="13.5">
      <c r="D3941" s="252"/>
    </row>
    <row r="3942" ht="13.5">
      <c r="D3942" s="252"/>
    </row>
    <row r="3943" ht="13.5">
      <c r="D3943" s="252"/>
    </row>
    <row r="3944" ht="13.5">
      <c r="D3944" s="252"/>
    </row>
    <row r="3945" ht="13.5">
      <c r="D3945" s="252"/>
    </row>
    <row r="3946" ht="13.5">
      <c r="D3946" s="252"/>
    </row>
    <row r="3947" ht="13.5">
      <c r="D3947" s="252"/>
    </row>
    <row r="3948" ht="13.5">
      <c r="D3948" s="252"/>
    </row>
    <row r="3949" ht="13.5">
      <c r="D3949" s="252"/>
    </row>
    <row r="3950" ht="13.5">
      <c r="D3950" s="252"/>
    </row>
    <row r="3951" ht="13.5">
      <c r="D3951" s="252"/>
    </row>
    <row r="3952" ht="13.5">
      <c r="D3952" s="252"/>
    </row>
    <row r="3953" ht="13.5">
      <c r="D3953" s="252"/>
    </row>
    <row r="3954" ht="13.5">
      <c r="D3954" s="252"/>
    </row>
    <row r="3955" ht="13.5">
      <c r="D3955" s="252"/>
    </row>
    <row r="3956" ht="13.5">
      <c r="D3956" s="252"/>
    </row>
    <row r="3957" ht="13.5">
      <c r="D3957" s="252"/>
    </row>
    <row r="3958" ht="13.5">
      <c r="D3958" s="252"/>
    </row>
    <row r="3959" ht="13.5">
      <c r="D3959" s="252"/>
    </row>
    <row r="3960" ht="13.5">
      <c r="D3960" s="252"/>
    </row>
    <row r="3961" ht="13.5">
      <c r="D3961" s="252"/>
    </row>
    <row r="3962" ht="13.5">
      <c r="D3962" s="252"/>
    </row>
    <row r="3963" ht="13.5">
      <c r="D3963" s="252"/>
    </row>
    <row r="3964" ht="13.5">
      <c r="D3964" s="252"/>
    </row>
    <row r="3965" ht="13.5">
      <c r="D3965" s="252"/>
    </row>
    <row r="3966" ht="13.5">
      <c r="D3966" s="252"/>
    </row>
    <row r="3967" ht="13.5">
      <c r="D3967" s="252"/>
    </row>
    <row r="3968" ht="13.5">
      <c r="D3968" s="252"/>
    </row>
    <row r="3969" ht="13.5">
      <c r="D3969" s="252"/>
    </row>
    <row r="3970" ht="13.5">
      <c r="D3970" s="252"/>
    </row>
    <row r="3971" ht="13.5">
      <c r="D3971" s="252"/>
    </row>
    <row r="3972" ht="13.5">
      <c r="D3972" s="252"/>
    </row>
    <row r="3973" ht="13.5">
      <c r="D3973" s="252"/>
    </row>
    <row r="3974" ht="13.5">
      <c r="D3974" s="252"/>
    </row>
    <row r="3975" ht="13.5">
      <c r="D3975" s="252"/>
    </row>
    <row r="3976" ht="13.5">
      <c r="D3976" s="252"/>
    </row>
    <row r="3977" ht="13.5">
      <c r="D3977" s="252"/>
    </row>
    <row r="3978" ht="13.5">
      <c r="D3978" s="252"/>
    </row>
    <row r="3979" ht="13.5">
      <c r="D3979" s="252"/>
    </row>
    <row r="3980" ht="13.5">
      <c r="D3980" s="252"/>
    </row>
    <row r="3981" ht="13.5">
      <c r="D3981" s="252"/>
    </row>
    <row r="3982" ht="13.5">
      <c r="D3982" s="252"/>
    </row>
    <row r="3983" ht="13.5">
      <c r="D3983" s="252"/>
    </row>
    <row r="3984" ht="13.5">
      <c r="D3984" s="252"/>
    </row>
    <row r="3985" ht="13.5">
      <c r="D3985" s="252"/>
    </row>
    <row r="3986" ht="13.5">
      <c r="D3986" s="252"/>
    </row>
    <row r="3987" ht="13.5">
      <c r="D3987" s="252"/>
    </row>
    <row r="3988" ht="13.5">
      <c r="D3988" s="252"/>
    </row>
    <row r="3989" ht="13.5">
      <c r="D3989" s="252"/>
    </row>
    <row r="3990" ht="13.5">
      <c r="D3990" s="252"/>
    </row>
    <row r="3991" ht="13.5">
      <c r="D3991" s="252"/>
    </row>
    <row r="3992" ht="13.5">
      <c r="D3992" s="252"/>
    </row>
    <row r="3993" ht="13.5">
      <c r="D3993" s="252"/>
    </row>
    <row r="3994" ht="13.5">
      <c r="D3994" s="252"/>
    </row>
    <row r="3995" ht="13.5">
      <c r="D3995" s="252"/>
    </row>
    <row r="3996" ht="13.5">
      <c r="D3996" s="252"/>
    </row>
    <row r="3997" ht="13.5">
      <c r="D3997" s="252"/>
    </row>
    <row r="3998" ht="13.5">
      <c r="D3998" s="252"/>
    </row>
    <row r="3999" ht="13.5">
      <c r="D3999" s="252"/>
    </row>
    <row r="4000" ht="13.5">
      <c r="D4000" s="252"/>
    </row>
    <row r="4001" ht="13.5">
      <c r="D4001" s="252"/>
    </row>
    <row r="4002" ht="13.5">
      <c r="D4002" s="252"/>
    </row>
    <row r="4003" ht="13.5">
      <c r="D4003" s="252"/>
    </row>
    <row r="4004" ht="13.5">
      <c r="D4004" s="252"/>
    </row>
    <row r="4005" ht="13.5">
      <c r="D4005" s="252"/>
    </row>
    <row r="4006" ht="13.5">
      <c r="D4006" s="252"/>
    </row>
    <row r="4007" ht="13.5">
      <c r="D4007" s="252"/>
    </row>
    <row r="4008" ht="13.5">
      <c r="D4008" s="252"/>
    </row>
    <row r="4009" ht="13.5">
      <c r="D4009" s="252"/>
    </row>
    <row r="4010" ht="13.5">
      <c r="D4010" s="252"/>
    </row>
    <row r="4011" ht="13.5">
      <c r="D4011" s="252"/>
    </row>
    <row r="4012" ht="13.5">
      <c r="D4012" s="252"/>
    </row>
    <row r="4013" ht="13.5">
      <c r="D4013" s="252"/>
    </row>
    <row r="4014" ht="13.5">
      <c r="D4014" s="252"/>
    </row>
    <row r="4015" ht="13.5">
      <c r="D4015" s="252"/>
    </row>
    <row r="4016" ht="13.5">
      <c r="D4016" s="252"/>
    </row>
    <row r="4017" ht="13.5">
      <c r="D4017" s="252"/>
    </row>
    <row r="4018" ht="13.5">
      <c r="D4018" s="252"/>
    </row>
    <row r="4019" ht="13.5">
      <c r="D4019" s="252"/>
    </row>
    <row r="4020" ht="13.5">
      <c r="D4020" s="252"/>
    </row>
    <row r="4021" ht="13.5">
      <c r="D4021" s="252"/>
    </row>
    <row r="4022" ht="13.5">
      <c r="D4022" s="252"/>
    </row>
    <row r="4023" ht="13.5">
      <c r="D4023" s="252"/>
    </row>
    <row r="4024" ht="13.5">
      <c r="D4024" s="252"/>
    </row>
    <row r="4025" ht="13.5">
      <c r="D4025" s="252"/>
    </row>
    <row r="4026" ht="13.5">
      <c r="D4026" s="252"/>
    </row>
    <row r="4027" ht="13.5">
      <c r="D4027" s="252"/>
    </row>
    <row r="4028" ht="13.5">
      <c r="D4028" s="252"/>
    </row>
    <row r="4029" ht="13.5">
      <c r="D4029" s="252"/>
    </row>
    <row r="4030" ht="13.5">
      <c r="D4030" s="252"/>
    </row>
    <row r="4031" ht="13.5">
      <c r="D4031" s="252"/>
    </row>
    <row r="4032" ht="13.5">
      <c r="D4032" s="252"/>
    </row>
    <row r="4033" ht="13.5">
      <c r="D4033" s="252"/>
    </row>
    <row r="4034" ht="13.5">
      <c r="D4034" s="252"/>
    </row>
    <row r="4035" ht="13.5">
      <c r="D4035" s="252"/>
    </row>
    <row r="4036" ht="13.5">
      <c r="D4036" s="252"/>
    </row>
    <row r="4037" ht="13.5">
      <c r="D4037" s="252"/>
    </row>
    <row r="4038" ht="13.5">
      <c r="D4038" s="252"/>
    </row>
    <row r="4039" ht="13.5">
      <c r="D4039" s="252"/>
    </row>
    <row r="4040" ht="13.5">
      <c r="D4040" s="252"/>
    </row>
    <row r="4041" ht="13.5">
      <c r="D4041" s="252"/>
    </row>
    <row r="4042" ht="13.5">
      <c r="D4042" s="252"/>
    </row>
    <row r="4043" ht="13.5">
      <c r="D4043" s="252"/>
    </row>
    <row r="4044" ht="13.5">
      <c r="D4044" s="252"/>
    </row>
    <row r="4045" ht="13.5">
      <c r="D4045" s="252"/>
    </row>
    <row r="4046" ht="13.5">
      <c r="D4046" s="252"/>
    </row>
    <row r="4047" ht="13.5">
      <c r="D4047" s="252"/>
    </row>
    <row r="4048" ht="13.5">
      <c r="D4048" s="252"/>
    </row>
    <row r="4049" ht="13.5">
      <c r="D4049" s="252"/>
    </row>
    <row r="4050" ht="13.5">
      <c r="D4050" s="252"/>
    </row>
    <row r="4051" ht="13.5">
      <c r="D4051" s="252"/>
    </row>
    <row r="4052" ht="13.5">
      <c r="D4052" s="252"/>
    </row>
    <row r="4053" ht="13.5">
      <c r="D4053" s="252"/>
    </row>
    <row r="4054" ht="13.5">
      <c r="D4054" s="252"/>
    </row>
    <row r="4055" ht="13.5">
      <c r="D4055" s="252"/>
    </row>
    <row r="4056" ht="13.5">
      <c r="D4056" s="252"/>
    </row>
    <row r="4057" ht="13.5">
      <c r="D4057" s="252"/>
    </row>
    <row r="4058" ht="13.5">
      <c r="D4058" s="252"/>
    </row>
    <row r="4059" ht="13.5">
      <c r="D4059" s="252"/>
    </row>
    <row r="4060" ht="13.5">
      <c r="D4060" s="252"/>
    </row>
    <row r="4061" ht="13.5">
      <c r="D4061" s="252"/>
    </row>
    <row r="4062" ht="13.5">
      <c r="D4062" s="252"/>
    </row>
    <row r="4063" ht="13.5">
      <c r="D4063" s="252"/>
    </row>
    <row r="4064" ht="13.5">
      <c r="D4064" s="252"/>
    </row>
    <row r="4065" ht="13.5">
      <c r="D4065" s="252"/>
    </row>
    <row r="4066" ht="13.5">
      <c r="D4066" s="252"/>
    </row>
    <row r="4067" ht="13.5">
      <c r="D4067" s="252"/>
    </row>
    <row r="4068" ht="13.5">
      <c r="D4068" s="252"/>
    </row>
    <row r="4069" ht="13.5">
      <c r="D4069" s="252"/>
    </row>
    <row r="4070" ht="13.5">
      <c r="D4070" s="252"/>
    </row>
    <row r="4071" ht="13.5">
      <c r="D4071" s="252"/>
    </row>
    <row r="4072" ht="13.5">
      <c r="D4072" s="252"/>
    </row>
    <row r="4073" ht="13.5">
      <c r="D4073" s="252"/>
    </row>
    <row r="4074" ht="13.5">
      <c r="D4074" s="252"/>
    </row>
    <row r="4075" ht="13.5">
      <c r="D4075" s="252"/>
    </row>
    <row r="4076" ht="13.5">
      <c r="D4076" s="252"/>
    </row>
    <row r="4077" ht="13.5">
      <c r="D4077" s="252"/>
    </row>
    <row r="4078" ht="13.5">
      <c r="D4078" s="252"/>
    </row>
    <row r="4079" ht="13.5">
      <c r="D4079" s="252"/>
    </row>
    <row r="4080" ht="13.5">
      <c r="D4080" s="252"/>
    </row>
    <row r="4081" ht="13.5">
      <c r="D4081" s="252"/>
    </row>
    <row r="4082" ht="13.5">
      <c r="D4082" s="252"/>
    </row>
    <row r="4083" ht="13.5">
      <c r="D4083" s="252"/>
    </row>
    <row r="4084" ht="13.5">
      <c r="D4084" s="252"/>
    </row>
    <row r="4085" ht="13.5">
      <c r="D4085" s="252"/>
    </row>
    <row r="4086" ht="13.5">
      <c r="D4086" s="252"/>
    </row>
    <row r="4087" ht="13.5">
      <c r="D4087" s="252"/>
    </row>
    <row r="4088" ht="13.5">
      <c r="D4088" s="252"/>
    </row>
    <row r="4089" ht="13.5">
      <c r="D4089" s="252"/>
    </row>
    <row r="4090" ht="13.5">
      <c r="D4090" s="252"/>
    </row>
    <row r="4091" ht="13.5">
      <c r="D4091" s="252"/>
    </row>
    <row r="4092" ht="13.5">
      <c r="D4092" s="252"/>
    </row>
    <row r="4093" ht="13.5">
      <c r="D4093" s="252"/>
    </row>
    <row r="4094" ht="13.5">
      <c r="D4094" s="252"/>
    </row>
    <row r="4095" ht="13.5">
      <c r="D4095" s="252"/>
    </row>
    <row r="4096" ht="13.5">
      <c r="D4096" s="252"/>
    </row>
    <row r="4097" ht="13.5">
      <c r="D4097" s="252"/>
    </row>
    <row r="4098" ht="13.5">
      <c r="D4098" s="252"/>
    </row>
    <row r="4099" ht="13.5">
      <c r="D4099" s="252"/>
    </row>
    <row r="4100" ht="13.5">
      <c r="D4100" s="252"/>
    </row>
    <row r="4101" ht="13.5">
      <c r="D4101" s="252"/>
    </row>
    <row r="4102" ht="13.5">
      <c r="D4102" s="252"/>
    </row>
    <row r="4103" ht="13.5">
      <c r="D4103" s="252"/>
    </row>
    <row r="4104" ht="13.5">
      <c r="D4104" s="252"/>
    </row>
    <row r="4105" ht="13.5">
      <c r="D4105" s="252"/>
    </row>
    <row r="4106" ht="13.5">
      <c r="D4106" s="252"/>
    </row>
    <row r="4107" ht="13.5">
      <c r="D4107" s="252"/>
    </row>
    <row r="4108" ht="13.5">
      <c r="D4108" s="252"/>
    </row>
    <row r="4109" ht="13.5">
      <c r="D4109" s="252"/>
    </row>
    <row r="4110" ht="13.5">
      <c r="D4110" s="252"/>
    </row>
    <row r="4111" ht="13.5">
      <c r="D4111" s="252"/>
    </row>
    <row r="4112" ht="13.5">
      <c r="D4112" s="252"/>
    </row>
    <row r="4113" ht="13.5">
      <c r="D4113" s="252"/>
    </row>
    <row r="4114" ht="13.5">
      <c r="D4114" s="252"/>
    </row>
    <row r="4115" ht="13.5">
      <c r="D4115" s="252"/>
    </row>
    <row r="4116" ht="13.5">
      <c r="D4116" s="252"/>
    </row>
    <row r="4117" ht="13.5">
      <c r="D4117" s="252"/>
    </row>
    <row r="4118" ht="13.5">
      <c r="D4118" s="252"/>
    </row>
    <row r="4119" ht="13.5">
      <c r="D4119" s="252"/>
    </row>
    <row r="4120" ht="13.5">
      <c r="D4120" s="252"/>
    </row>
    <row r="4121" ht="13.5">
      <c r="D4121" s="252"/>
    </row>
    <row r="4122" ht="13.5">
      <c r="D4122" s="252"/>
    </row>
    <row r="4123" ht="13.5">
      <c r="D4123" s="252"/>
    </row>
    <row r="4124" ht="13.5">
      <c r="D4124" s="252"/>
    </row>
    <row r="4125" ht="13.5">
      <c r="D4125" s="252"/>
    </row>
    <row r="4126" ht="13.5">
      <c r="D4126" s="252"/>
    </row>
    <row r="4127" ht="13.5">
      <c r="D4127" s="252"/>
    </row>
    <row r="4128" ht="13.5">
      <c r="D4128" s="252"/>
    </row>
    <row r="4129" ht="13.5">
      <c r="D4129" s="252"/>
    </row>
    <row r="4130" ht="13.5">
      <c r="D4130" s="252"/>
    </row>
    <row r="4131" ht="13.5">
      <c r="D4131" s="252"/>
    </row>
    <row r="4132" ht="13.5">
      <c r="D4132" s="252"/>
    </row>
    <row r="4133" ht="13.5">
      <c r="D4133" s="252"/>
    </row>
    <row r="4134" ht="13.5">
      <c r="D4134" s="252"/>
    </row>
    <row r="4135" ht="13.5">
      <c r="D4135" s="252"/>
    </row>
    <row r="4136" ht="13.5">
      <c r="D4136" s="252"/>
    </row>
    <row r="4137" ht="13.5">
      <c r="D4137" s="252"/>
    </row>
    <row r="4138" ht="13.5">
      <c r="D4138" s="252"/>
    </row>
    <row r="4139" ht="13.5">
      <c r="D4139" s="252"/>
    </row>
    <row r="4140" ht="13.5">
      <c r="D4140" s="252"/>
    </row>
    <row r="4141" ht="13.5">
      <c r="D4141" s="252"/>
    </row>
    <row r="4142" ht="13.5">
      <c r="D4142" s="252"/>
    </row>
    <row r="4143" ht="13.5">
      <c r="D4143" s="252"/>
    </row>
    <row r="4144" ht="13.5">
      <c r="D4144" s="252"/>
    </row>
    <row r="4145" ht="13.5">
      <c r="D4145" s="252"/>
    </row>
    <row r="4146" ht="13.5">
      <c r="D4146" s="252"/>
    </row>
    <row r="4147" ht="13.5">
      <c r="D4147" s="252"/>
    </row>
    <row r="4148" ht="13.5">
      <c r="D4148" s="252"/>
    </row>
    <row r="4149" ht="13.5">
      <c r="D4149" s="252"/>
    </row>
    <row r="4150" ht="13.5">
      <c r="D4150" s="252"/>
    </row>
    <row r="4151" ht="13.5">
      <c r="D4151" s="252"/>
    </row>
    <row r="4152" ht="13.5">
      <c r="D4152" s="252"/>
    </row>
    <row r="4153" ht="13.5">
      <c r="D4153" s="252"/>
    </row>
    <row r="4154" ht="13.5">
      <c r="D4154" s="252"/>
    </row>
    <row r="4155" ht="13.5">
      <c r="D4155" s="252"/>
    </row>
    <row r="4156" ht="13.5">
      <c r="D4156" s="252"/>
    </row>
    <row r="4157" ht="13.5">
      <c r="D4157" s="252"/>
    </row>
    <row r="4158" ht="13.5">
      <c r="D4158" s="252"/>
    </row>
    <row r="4159" ht="13.5">
      <c r="D4159" s="252"/>
    </row>
    <row r="4160" ht="13.5">
      <c r="D4160" s="252"/>
    </row>
    <row r="4161" ht="13.5">
      <c r="D4161" s="252"/>
    </row>
    <row r="4162" ht="13.5">
      <c r="D4162" s="252"/>
    </row>
    <row r="4163" ht="13.5">
      <c r="D4163" s="252"/>
    </row>
    <row r="4164" ht="13.5">
      <c r="D4164" s="252"/>
    </row>
    <row r="4165" ht="13.5">
      <c r="D4165" s="252"/>
    </row>
    <row r="4166" ht="13.5">
      <c r="D4166" s="252"/>
    </row>
    <row r="4167" ht="13.5">
      <c r="D4167" s="252"/>
    </row>
    <row r="4168" ht="13.5">
      <c r="D4168" s="252"/>
    </row>
    <row r="4169" ht="13.5">
      <c r="D4169" s="252"/>
    </row>
    <row r="4170" ht="13.5">
      <c r="D4170" s="252"/>
    </row>
    <row r="4171" ht="13.5">
      <c r="D4171" s="252"/>
    </row>
    <row r="4172" ht="13.5">
      <c r="D4172" s="252"/>
    </row>
    <row r="4173" ht="13.5">
      <c r="D4173" s="252"/>
    </row>
    <row r="4174" ht="13.5">
      <c r="D4174" s="252"/>
    </row>
    <row r="4175" ht="13.5">
      <c r="D4175" s="252"/>
    </row>
    <row r="4176" ht="13.5">
      <c r="D4176" s="252"/>
    </row>
    <row r="4177" ht="13.5">
      <c r="D4177" s="252"/>
    </row>
    <row r="4178" ht="13.5">
      <c r="D4178" s="252"/>
    </row>
    <row r="4179" ht="13.5">
      <c r="D4179" s="252"/>
    </row>
    <row r="4180" ht="13.5">
      <c r="D4180" s="252"/>
    </row>
    <row r="4181" ht="13.5">
      <c r="D4181" s="252"/>
    </row>
    <row r="4182" ht="13.5">
      <c r="D4182" s="252"/>
    </row>
    <row r="4183" ht="13.5">
      <c r="D4183" s="252"/>
    </row>
    <row r="4184" ht="13.5">
      <c r="D4184" s="252"/>
    </row>
    <row r="4185" ht="13.5">
      <c r="D4185" s="252"/>
    </row>
    <row r="4186" ht="13.5">
      <c r="D4186" s="252"/>
    </row>
    <row r="4187" ht="13.5">
      <c r="D4187" s="252"/>
    </row>
    <row r="4188" ht="13.5">
      <c r="D4188" s="252"/>
    </row>
    <row r="4189" ht="13.5">
      <c r="D4189" s="252"/>
    </row>
    <row r="4190" ht="13.5">
      <c r="D4190" s="252"/>
    </row>
    <row r="4191" ht="13.5">
      <c r="D4191" s="252"/>
    </row>
    <row r="4192" ht="13.5">
      <c r="D4192" s="252"/>
    </row>
    <row r="4193" ht="13.5">
      <c r="D4193" s="252"/>
    </row>
    <row r="4194" ht="13.5">
      <c r="D4194" s="252"/>
    </row>
    <row r="4195" ht="13.5">
      <c r="D4195" s="252"/>
    </row>
    <row r="4196" ht="13.5">
      <c r="D4196" s="252"/>
    </row>
    <row r="4197" ht="13.5">
      <c r="D4197" s="252"/>
    </row>
    <row r="4198" ht="13.5">
      <c r="D4198" s="252"/>
    </row>
    <row r="4199" ht="13.5">
      <c r="D4199" s="252"/>
    </row>
    <row r="4200" ht="13.5">
      <c r="D4200" s="252"/>
    </row>
    <row r="4201" ht="13.5">
      <c r="D4201" s="252"/>
    </row>
    <row r="4202" ht="13.5">
      <c r="D4202" s="252"/>
    </row>
    <row r="4203" ht="13.5">
      <c r="D4203" s="252"/>
    </row>
    <row r="4204" ht="13.5">
      <c r="D4204" s="252"/>
    </row>
    <row r="4205" ht="13.5">
      <c r="D4205" s="252"/>
    </row>
    <row r="4206" ht="13.5">
      <c r="D4206" s="252"/>
    </row>
    <row r="4207" ht="13.5">
      <c r="D4207" s="252"/>
    </row>
    <row r="4208" ht="13.5">
      <c r="D4208" s="252"/>
    </row>
    <row r="4209" ht="13.5">
      <c r="D4209" s="252"/>
    </row>
    <row r="4210" ht="13.5">
      <c r="D4210" s="252"/>
    </row>
    <row r="4211" ht="13.5">
      <c r="D4211" s="252"/>
    </row>
    <row r="4212" ht="13.5">
      <c r="D4212" s="252"/>
    </row>
    <row r="4213" ht="13.5">
      <c r="D4213" s="252"/>
    </row>
    <row r="4214" ht="13.5">
      <c r="D4214" s="252"/>
    </row>
    <row r="4215" ht="13.5">
      <c r="D4215" s="252"/>
    </row>
    <row r="4216" ht="13.5">
      <c r="D4216" s="252"/>
    </row>
    <row r="4217" ht="13.5">
      <c r="D4217" s="252"/>
    </row>
    <row r="4218" ht="13.5">
      <c r="D4218" s="252"/>
    </row>
    <row r="4219" ht="13.5">
      <c r="D4219" s="252"/>
    </row>
    <row r="4220" ht="13.5">
      <c r="D4220" s="252"/>
    </row>
    <row r="4221" ht="13.5">
      <c r="D4221" s="252"/>
    </row>
    <row r="4222" ht="13.5">
      <c r="D4222" s="252"/>
    </row>
    <row r="4223" ht="13.5">
      <c r="D4223" s="252"/>
    </row>
    <row r="4224" ht="13.5">
      <c r="D4224" s="252"/>
    </row>
    <row r="4225" ht="13.5">
      <c r="D4225" s="252"/>
    </row>
    <row r="4226" ht="13.5">
      <c r="D4226" s="252"/>
    </row>
    <row r="4227" ht="13.5">
      <c r="D4227" s="252"/>
    </row>
    <row r="4228" ht="13.5">
      <c r="D4228" s="252"/>
    </row>
    <row r="4229" ht="13.5">
      <c r="D4229" s="252"/>
    </row>
    <row r="4230" ht="13.5">
      <c r="D4230" s="252"/>
    </row>
    <row r="4231" ht="13.5">
      <c r="D4231" s="252"/>
    </row>
    <row r="4232" ht="13.5">
      <c r="D4232" s="252"/>
    </row>
    <row r="4233" ht="13.5">
      <c r="D4233" s="252"/>
    </row>
    <row r="4234" ht="13.5">
      <c r="D4234" s="252"/>
    </row>
    <row r="4235" ht="13.5">
      <c r="D4235" s="252"/>
    </row>
    <row r="4236" ht="13.5">
      <c r="D4236" s="252"/>
    </row>
    <row r="4237" ht="13.5">
      <c r="D4237" s="252"/>
    </row>
    <row r="4238" ht="13.5">
      <c r="D4238" s="252"/>
    </row>
    <row r="4239" ht="13.5">
      <c r="D4239" s="252"/>
    </row>
    <row r="4240" ht="13.5">
      <c r="D4240" s="252"/>
    </row>
    <row r="4241" ht="13.5">
      <c r="D4241" s="252"/>
    </row>
    <row r="4242" ht="13.5">
      <c r="D4242" s="252"/>
    </row>
    <row r="4243" ht="13.5">
      <c r="D4243" s="252"/>
    </row>
    <row r="4244" ht="13.5">
      <c r="D4244" s="252"/>
    </row>
    <row r="4245" ht="13.5">
      <c r="D4245" s="252"/>
    </row>
    <row r="4246" ht="13.5">
      <c r="D4246" s="252"/>
    </row>
    <row r="4247" ht="13.5">
      <c r="D4247" s="252"/>
    </row>
    <row r="4248" ht="13.5">
      <c r="D4248" s="252"/>
    </row>
    <row r="4249" ht="13.5">
      <c r="D4249" s="252"/>
    </row>
    <row r="4250" ht="13.5">
      <c r="D4250" s="252"/>
    </row>
    <row r="4251" ht="13.5">
      <c r="D4251" s="252"/>
    </row>
    <row r="4252" ht="13.5">
      <c r="D4252" s="252"/>
    </row>
    <row r="4253" ht="13.5">
      <c r="D4253" s="252"/>
    </row>
    <row r="4254" ht="13.5">
      <c r="D4254" s="252"/>
    </row>
    <row r="4255" ht="13.5">
      <c r="D4255" s="252"/>
    </row>
    <row r="4256" ht="13.5">
      <c r="D4256" s="252"/>
    </row>
    <row r="4257" ht="13.5">
      <c r="D4257" s="252"/>
    </row>
    <row r="4258" ht="13.5">
      <c r="D4258" s="252"/>
    </row>
    <row r="4259" ht="13.5">
      <c r="D4259" s="252"/>
    </row>
    <row r="4260" ht="13.5">
      <c r="D4260" s="252"/>
    </row>
    <row r="4261" ht="13.5">
      <c r="D4261" s="252"/>
    </row>
    <row r="4262" ht="13.5">
      <c r="D4262" s="252"/>
    </row>
    <row r="4263" ht="13.5">
      <c r="D4263" s="252"/>
    </row>
    <row r="4264" ht="13.5">
      <c r="D4264" s="252"/>
    </row>
    <row r="4265" ht="13.5">
      <c r="D4265" s="252"/>
    </row>
    <row r="4266" ht="13.5">
      <c r="D4266" s="252"/>
    </row>
    <row r="4267" ht="13.5">
      <c r="D4267" s="252"/>
    </row>
    <row r="4268" ht="13.5">
      <c r="D4268" s="252"/>
    </row>
    <row r="4269" ht="13.5">
      <c r="D4269" s="252"/>
    </row>
    <row r="4270" ht="13.5">
      <c r="D4270" s="252"/>
    </row>
    <row r="4271" ht="13.5">
      <c r="D4271" s="252"/>
    </row>
    <row r="4272" ht="13.5">
      <c r="D4272" s="252"/>
    </row>
    <row r="4273" ht="13.5">
      <c r="D4273" s="252"/>
    </row>
    <row r="4274" ht="13.5">
      <c r="D4274" s="252"/>
    </row>
    <row r="4275" ht="13.5">
      <c r="D4275" s="252"/>
    </row>
    <row r="4276" ht="13.5">
      <c r="D4276" s="252"/>
    </row>
    <row r="4277" ht="13.5">
      <c r="D4277" s="252"/>
    </row>
    <row r="4278" ht="13.5">
      <c r="D4278" s="252"/>
    </row>
    <row r="4279" ht="13.5">
      <c r="D4279" s="252"/>
    </row>
    <row r="4280" ht="13.5">
      <c r="D4280" s="252"/>
    </row>
    <row r="4281" ht="13.5">
      <c r="D4281" s="252"/>
    </row>
    <row r="4282" ht="13.5">
      <c r="D4282" s="252"/>
    </row>
    <row r="4283" ht="13.5">
      <c r="D4283" s="252"/>
    </row>
    <row r="4284" ht="13.5">
      <c r="D4284" s="252"/>
    </row>
    <row r="4285" ht="13.5">
      <c r="D4285" s="252"/>
    </row>
    <row r="4286" ht="13.5">
      <c r="D4286" s="252"/>
    </row>
    <row r="4287" ht="13.5">
      <c r="D4287" s="252"/>
    </row>
    <row r="4288" ht="13.5">
      <c r="D4288" s="252"/>
    </row>
    <row r="4289" ht="13.5">
      <c r="D4289" s="252"/>
    </row>
    <row r="4290" ht="13.5">
      <c r="D4290" s="252"/>
    </row>
    <row r="4291" ht="13.5">
      <c r="D4291" s="252"/>
    </row>
    <row r="4292" ht="13.5">
      <c r="D4292" s="252"/>
    </row>
    <row r="4293" ht="13.5">
      <c r="D4293" s="252"/>
    </row>
    <row r="4294" ht="13.5">
      <c r="D4294" s="252"/>
    </row>
    <row r="4295" ht="13.5">
      <c r="D4295" s="252"/>
    </row>
    <row r="4296" ht="13.5">
      <c r="D4296" s="252"/>
    </row>
    <row r="4297" ht="13.5">
      <c r="D4297" s="252"/>
    </row>
    <row r="4298" ht="13.5">
      <c r="D4298" s="252"/>
    </row>
    <row r="4299" ht="13.5">
      <c r="D4299" s="252"/>
    </row>
    <row r="4300" ht="13.5">
      <c r="D4300" s="252"/>
    </row>
    <row r="4301" ht="13.5">
      <c r="D4301" s="252"/>
    </row>
    <row r="4302" ht="13.5">
      <c r="D4302" s="252"/>
    </row>
    <row r="4303" ht="13.5">
      <c r="D4303" s="252"/>
    </row>
    <row r="4304" ht="13.5">
      <c r="D4304" s="252"/>
    </row>
    <row r="4305" ht="13.5">
      <c r="D4305" s="252"/>
    </row>
    <row r="4306" ht="13.5">
      <c r="D4306" s="252"/>
    </row>
    <row r="4307" ht="13.5">
      <c r="D4307" s="252"/>
    </row>
    <row r="4308" ht="13.5">
      <c r="D4308" s="252"/>
    </row>
    <row r="4309" ht="13.5">
      <c r="D4309" s="252"/>
    </row>
    <row r="4310" ht="13.5">
      <c r="D4310" s="252"/>
    </row>
    <row r="4311" ht="13.5">
      <c r="D4311" s="252"/>
    </row>
    <row r="4312" ht="13.5">
      <c r="D4312" s="252"/>
    </row>
    <row r="4313" ht="13.5">
      <c r="D4313" s="252"/>
    </row>
    <row r="4314" ht="13.5">
      <c r="D4314" s="252"/>
    </row>
    <row r="4315" ht="13.5">
      <c r="D4315" s="252"/>
    </row>
    <row r="4316" ht="13.5">
      <c r="D4316" s="252"/>
    </row>
    <row r="4317" ht="13.5">
      <c r="D4317" s="252"/>
    </row>
    <row r="4318" ht="13.5">
      <c r="D4318" s="252"/>
    </row>
    <row r="4319" ht="13.5">
      <c r="D4319" s="252"/>
    </row>
    <row r="4320" ht="13.5">
      <c r="D4320" s="252"/>
    </row>
    <row r="4321" ht="13.5">
      <c r="D4321" s="252"/>
    </row>
    <row r="4322" ht="13.5">
      <c r="D4322" s="252"/>
    </row>
    <row r="4323" ht="13.5">
      <c r="D4323" s="252"/>
    </row>
    <row r="4324" ht="13.5">
      <c r="D4324" s="252"/>
    </row>
    <row r="4325" ht="13.5">
      <c r="D4325" s="252"/>
    </row>
    <row r="4326" ht="13.5">
      <c r="D4326" s="252"/>
    </row>
    <row r="4327" ht="13.5">
      <c r="D4327" s="252"/>
    </row>
    <row r="4328" ht="13.5">
      <c r="D4328" s="252"/>
    </row>
    <row r="4329" ht="13.5">
      <c r="D4329" s="252"/>
    </row>
    <row r="4330" ht="13.5">
      <c r="D4330" s="252"/>
    </row>
    <row r="4331" ht="13.5">
      <c r="D4331" s="252"/>
    </row>
    <row r="4332" ht="13.5">
      <c r="D4332" s="252"/>
    </row>
    <row r="4333" ht="13.5">
      <c r="D4333" s="252"/>
    </row>
    <row r="4334" ht="13.5">
      <c r="D4334" s="252"/>
    </row>
    <row r="4335" ht="13.5">
      <c r="D4335" s="252"/>
    </row>
    <row r="4336" ht="13.5">
      <c r="D4336" s="252"/>
    </row>
    <row r="4337" ht="13.5">
      <c r="D4337" s="252"/>
    </row>
    <row r="4338" ht="13.5">
      <c r="D4338" s="252"/>
    </row>
    <row r="4339" ht="13.5">
      <c r="D4339" s="252"/>
    </row>
    <row r="4340" ht="13.5">
      <c r="D4340" s="252"/>
    </row>
    <row r="4341" ht="13.5">
      <c r="D4341" s="252"/>
    </row>
    <row r="4342" ht="13.5">
      <c r="D4342" s="252"/>
    </row>
    <row r="4343" ht="13.5">
      <c r="D4343" s="252"/>
    </row>
    <row r="4344" ht="13.5">
      <c r="D4344" s="252"/>
    </row>
    <row r="4345" ht="13.5">
      <c r="D4345" s="252"/>
    </row>
    <row r="4346" ht="13.5">
      <c r="D4346" s="252"/>
    </row>
    <row r="4347" ht="13.5">
      <c r="D4347" s="252"/>
    </row>
    <row r="4348" ht="13.5">
      <c r="D4348" s="252"/>
    </row>
    <row r="4349" ht="13.5">
      <c r="D4349" s="252"/>
    </row>
    <row r="4350" ht="13.5">
      <c r="D4350" s="252"/>
    </row>
    <row r="4351" ht="13.5">
      <c r="D4351" s="252"/>
    </row>
    <row r="4352" ht="13.5">
      <c r="D4352" s="252"/>
    </row>
    <row r="4353" ht="13.5">
      <c r="D4353" s="252"/>
    </row>
    <row r="4354" ht="13.5">
      <c r="D4354" s="252"/>
    </row>
    <row r="4355" ht="13.5">
      <c r="D4355" s="252"/>
    </row>
    <row r="4356" ht="13.5">
      <c r="D4356" s="252"/>
    </row>
    <row r="4357" ht="13.5">
      <c r="D4357" s="252"/>
    </row>
    <row r="4358" ht="13.5">
      <c r="D4358" s="252"/>
    </row>
    <row r="4359" ht="13.5">
      <c r="D4359" s="252"/>
    </row>
    <row r="4360" ht="13.5">
      <c r="D4360" s="252"/>
    </row>
    <row r="4361" ht="13.5">
      <c r="D4361" s="252"/>
    </row>
    <row r="4362" ht="13.5">
      <c r="D4362" s="252"/>
    </row>
    <row r="4363" ht="13.5">
      <c r="D4363" s="252"/>
    </row>
    <row r="4364" ht="13.5">
      <c r="D4364" s="252"/>
    </row>
    <row r="4365" ht="13.5">
      <c r="D4365" s="252"/>
    </row>
    <row r="4366" ht="13.5">
      <c r="D4366" s="252"/>
    </row>
    <row r="4367" ht="13.5">
      <c r="D4367" s="252"/>
    </row>
    <row r="4368" ht="13.5">
      <c r="D4368" s="252"/>
    </row>
    <row r="4369" ht="13.5">
      <c r="D4369" s="252"/>
    </row>
    <row r="4370" ht="13.5">
      <c r="D4370" s="252"/>
    </row>
    <row r="4371" ht="13.5">
      <c r="D4371" s="252"/>
    </row>
    <row r="4372" ht="13.5">
      <c r="D4372" s="252"/>
    </row>
    <row r="4373" ht="13.5">
      <c r="D4373" s="252"/>
    </row>
    <row r="4374" ht="13.5">
      <c r="D4374" s="252"/>
    </row>
    <row r="4375" ht="13.5">
      <c r="D4375" s="252"/>
    </row>
    <row r="4376" ht="13.5">
      <c r="D4376" s="252"/>
    </row>
    <row r="4377" ht="13.5">
      <c r="D4377" s="252"/>
    </row>
    <row r="4378" ht="13.5">
      <c r="D4378" s="252"/>
    </row>
    <row r="4379" ht="13.5">
      <c r="D4379" s="252"/>
    </row>
    <row r="4380" ht="13.5">
      <c r="D4380" s="252"/>
    </row>
    <row r="4381" ht="13.5">
      <c r="D4381" s="252"/>
    </row>
    <row r="4382" ht="13.5">
      <c r="D4382" s="252"/>
    </row>
    <row r="4383" ht="13.5">
      <c r="D4383" s="252"/>
    </row>
    <row r="4384" ht="13.5">
      <c r="D4384" s="252"/>
    </row>
    <row r="4385" ht="13.5">
      <c r="D4385" s="252"/>
    </row>
    <row r="4386" ht="13.5">
      <c r="D4386" s="252"/>
    </row>
    <row r="4387" ht="13.5">
      <c r="D4387" s="252"/>
    </row>
    <row r="4388" ht="13.5">
      <c r="D4388" s="252"/>
    </row>
    <row r="4389" ht="13.5">
      <c r="D4389" s="252"/>
    </row>
    <row r="4390" ht="13.5">
      <c r="D4390" s="252"/>
    </row>
    <row r="4391" ht="13.5">
      <c r="D4391" s="252"/>
    </row>
    <row r="4392" ht="13.5">
      <c r="D4392" s="252"/>
    </row>
    <row r="4393" ht="13.5">
      <c r="D4393" s="252"/>
    </row>
    <row r="4394" ht="13.5">
      <c r="D4394" s="252"/>
    </row>
    <row r="4395" ht="13.5">
      <c r="D4395" s="252"/>
    </row>
    <row r="4396" ht="13.5">
      <c r="D4396" s="252"/>
    </row>
    <row r="4397" ht="13.5">
      <c r="D4397" s="252"/>
    </row>
    <row r="4398" ht="13.5">
      <c r="D4398" s="252"/>
    </row>
    <row r="4399" ht="13.5">
      <c r="D4399" s="252"/>
    </row>
    <row r="4400" ht="13.5">
      <c r="D4400" s="252"/>
    </row>
    <row r="4401" ht="13.5">
      <c r="D4401" s="252"/>
    </row>
    <row r="4402" ht="13.5">
      <c r="D4402" s="252"/>
    </row>
    <row r="4403" ht="13.5">
      <c r="D4403" s="252"/>
    </row>
    <row r="4404" ht="13.5">
      <c r="D4404" s="252"/>
    </row>
    <row r="4405" ht="13.5">
      <c r="D4405" s="252"/>
    </row>
    <row r="4406" ht="13.5">
      <c r="D4406" s="252"/>
    </row>
    <row r="4407" ht="13.5">
      <c r="D4407" s="252"/>
    </row>
    <row r="4408" ht="13.5">
      <c r="D4408" s="252"/>
    </row>
    <row r="4409" ht="13.5">
      <c r="D4409" s="252"/>
    </row>
    <row r="4410" ht="13.5">
      <c r="D4410" s="252"/>
    </row>
    <row r="4411" ht="13.5">
      <c r="D4411" s="252"/>
    </row>
    <row r="4412" ht="13.5">
      <c r="D4412" s="252"/>
    </row>
    <row r="4413" ht="13.5">
      <c r="D4413" s="252"/>
    </row>
    <row r="4414" ht="13.5">
      <c r="D4414" s="252"/>
    </row>
    <row r="4415" ht="13.5">
      <c r="D4415" s="252"/>
    </row>
    <row r="4416" ht="13.5">
      <c r="D4416" s="252"/>
    </row>
    <row r="4417" ht="13.5">
      <c r="D4417" s="252"/>
    </row>
    <row r="4418" ht="13.5">
      <c r="D4418" s="252"/>
    </row>
    <row r="4419" ht="13.5">
      <c r="D4419" s="252"/>
    </row>
    <row r="4420" ht="13.5">
      <c r="D4420" s="252"/>
    </row>
    <row r="4421" ht="13.5">
      <c r="D4421" s="252"/>
    </row>
    <row r="4422" ht="13.5">
      <c r="D4422" s="252"/>
    </row>
    <row r="4423" ht="13.5">
      <c r="D4423" s="252"/>
    </row>
    <row r="4424" ht="13.5">
      <c r="D4424" s="252"/>
    </row>
    <row r="4425" ht="13.5">
      <c r="D4425" s="252"/>
    </row>
    <row r="4426" ht="13.5">
      <c r="D4426" s="252"/>
    </row>
    <row r="4427" ht="13.5">
      <c r="D4427" s="252"/>
    </row>
    <row r="4428" ht="13.5">
      <c r="D4428" s="252"/>
    </row>
    <row r="4429" ht="13.5">
      <c r="D4429" s="252"/>
    </row>
    <row r="4430" ht="13.5">
      <c r="D4430" s="252"/>
    </row>
    <row r="4431" ht="13.5">
      <c r="D4431" s="252"/>
    </row>
    <row r="4432" ht="13.5">
      <c r="D4432" s="252"/>
    </row>
    <row r="4433" ht="13.5">
      <c r="D4433" s="252"/>
    </row>
    <row r="4434" ht="13.5">
      <c r="D4434" s="252"/>
    </row>
    <row r="4435" ht="13.5">
      <c r="D4435" s="252"/>
    </row>
    <row r="4436" ht="13.5">
      <c r="D4436" s="252"/>
    </row>
    <row r="4437" ht="13.5">
      <c r="D4437" s="252"/>
    </row>
    <row r="4438" ht="13.5">
      <c r="D4438" s="252"/>
    </row>
    <row r="4439" ht="13.5">
      <c r="D4439" s="252"/>
    </row>
    <row r="4440" ht="13.5">
      <c r="D4440" s="252"/>
    </row>
    <row r="4441" ht="13.5">
      <c r="D4441" s="252"/>
    </row>
    <row r="4442" ht="13.5">
      <c r="D4442" s="252"/>
    </row>
    <row r="4443" ht="13.5">
      <c r="D4443" s="252"/>
    </row>
    <row r="4444" ht="13.5">
      <c r="D4444" s="252"/>
    </row>
    <row r="4445" ht="13.5">
      <c r="D4445" s="252"/>
    </row>
    <row r="4446" ht="13.5">
      <c r="D4446" s="252"/>
    </row>
    <row r="4447" ht="13.5">
      <c r="D4447" s="252"/>
    </row>
    <row r="4448" ht="13.5">
      <c r="D4448" s="252"/>
    </row>
    <row r="4449" ht="13.5">
      <c r="D4449" s="252"/>
    </row>
    <row r="4450" ht="13.5">
      <c r="D4450" s="252"/>
    </row>
    <row r="4451" ht="13.5">
      <c r="D4451" s="252"/>
    </row>
    <row r="4452" ht="13.5">
      <c r="D4452" s="252"/>
    </row>
    <row r="4453" ht="13.5">
      <c r="D4453" s="252"/>
    </row>
    <row r="4454" ht="13.5">
      <c r="D4454" s="252"/>
    </row>
    <row r="4455" ht="13.5">
      <c r="D4455" s="252"/>
    </row>
    <row r="4456" ht="13.5">
      <c r="D4456" s="252"/>
    </row>
    <row r="4457" ht="13.5">
      <c r="D4457" s="252"/>
    </row>
    <row r="4458" ht="13.5">
      <c r="D4458" s="252"/>
    </row>
    <row r="4459" ht="13.5">
      <c r="D4459" s="252"/>
    </row>
    <row r="4460" ht="13.5">
      <c r="D4460" s="252"/>
    </row>
    <row r="4461" ht="13.5">
      <c r="D4461" s="252"/>
    </row>
    <row r="4462" ht="13.5">
      <c r="D4462" s="252"/>
    </row>
    <row r="4463" ht="13.5">
      <c r="D4463" s="252"/>
    </row>
    <row r="4464" ht="13.5">
      <c r="D4464" s="252"/>
    </row>
    <row r="4465" ht="13.5">
      <c r="D4465" s="252"/>
    </row>
    <row r="4466" ht="13.5">
      <c r="D4466" s="252"/>
    </row>
    <row r="4467" ht="13.5">
      <c r="D4467" s="252"/>
    </row>
    <row r="4468" ht="13.5">
      <c r="D4468" s="252"/>
    </row>
    <row r="4469" ht="13.5">
      <c r="D4469" s="252"/>
    </row>
    <row r="4470" ht="13.5">
      <c r="D4470" s="252"/>
    </row>
    <row r="4471" ht="13.5">
      <c r="D4471" s="252"/>
    </row>
    <row r="4472" ht="13.5">
      <c r="D4472" s="252"/>
    </row>
    <row r="4473" ht="13.5">
      <c r="D4473" s="252"/>
    </row>
    <row r="4474" ht="13.5">
      <c r="D4474" s="252"/>
    </row>
    <row r="4475" ht="13.5">
      <c r="D4475" s="252"/>
    </row>
    <row r="4476" ht="13.5">
      <c r="D4476" s="252"/>
    </row>
    <row r="4477" ht="13.5">
      <c r="D4477" s="252"/>
    </row>
    <row r="4478" ht="13.5">
      <c r="D4478" s="252"/>
    </row>
    <row r="4479" ht="13.5">
      <c r="D4479" s="252"/>
    </row>
    <row r="4480" ht="13.5">
      <c r="D4480" s="252"/>
    </row>
    <row r="4481" ht="13.5">
      <c r="D4481" s="252"/>
    </row>
    <row r="4482" ht="13.5">
      <c r="D4482" s="252"/>
    </row>
    <row r="4483" ht="13.5">
      <c r="D4483" s="252"/>
    </row>
    <row r="4484" ht="13.5">
      <c r="D4484" s="252"/>
    </row>
    <row r="4485" ht="13.5">
      <c r="D4485" s="252"/>
    </row>
    <row r="4486" ht="13.5">
      <c r="D4486" s="252"/>
    </row>
    <row r="4487" ht="13.5">
      <c r="D4487" s="252"/>
    </row>
    <row r="4488" ht="13.5">
      <c r="D4488" s="252"/>
    </row>
    <row r="4489" ht="13.5">
      <c r="D4489" s="252"/>
    </row>
    <row r="4490" ht="13.5">
      <c r="D4490" s="252"/>
    </row>
    <row r="4491" ht="13.5">
      <c r="D4491" s="252"/>
    </row>
    <row r="4492" ht="13.5">
      <c r="D4492" s="252"/>
    </row>
    <row r="4493" ht="13.5">
      <c r="D4493" s="252"/>
    </row>
    <row r="4494" ht="13.5">
      <c r="D4494" s="252"/>
    </row>
    <row r="4495" ht="13.5">
      <c r="D4495" s="252"/>
    </row>
    <row r="4496" ht="13.5">
      <c r="D4496" s="252"/>
    </row>
    <row r="4497" ht="13.5">
      <c r="D4497" s="252"/>
    </row>
    <row r="4498" ht="13.5">
      <c r="D4498" s="252"/>
    </row>
    <row r="4499" ht="13.5">
      <c r="D4499" s="252"/>
    </row>
    <row r="4500" ht="13.5">
      <c r="D4500" s="252"/>
    </row>
    <row r="4501" ht="13.5">
      <c r="D4501" s="252"/>
    </row>
    <row r="4502" ht="13.5">
      <c r="D4502" s="252"/>
    </row>
    <row r="4503" ht="13.5">
      <c r="D4503" s="252"/>
    </row>
    <row r="4504" ht="13.5">
      <c r="D4504" s="252"/>
    </row>
    <row r="4505" ht="13.5">
      <c r="D4505" s="252"/>
    </row>
    <row r="4506" ht="13.5">
      <c r="D4506" s="252"/>
    </row>
    <row r="4507" ht="13.5">
      <c r="D4507" s="252"/>
    </row>
    <row r="4508" ht="13.5">
      <c r="D4508" s="252"/>
    </row>
    <row r="4509" ht="13.5">
      <c r="D4509" s="252"/>
    </row>
    <row r="4510" ht="13.5">
      <c r="D4510" s="252"/>
    </row>
    <row r="4511" ht="13.5">
      <c r="D4511" s="252"/>
    </row>
    <row r="4512" ht="13.5">
      <c r="D4512" s="252"/>
    </row>
    <row r="4513" ht="13.5">
      <c r="D4513" s="252"/>
    </row>
    <row r="4514" ht="13.5">
      <c r="D4514" s="252"/>
    </row>
    <row r="4515" ht="13.5">
      <c r="D4515" s="252"/>
    </row>
    <row r="4516" ht="13.5">
      <c r="D4516" s="252"/>
    </row>
    <row r="4517" ht="13.5">
      <c r="D4517" s="252"/>
    </row>
    <row r="4518" ht="13.5">
      <c r="D4518" s="252"/>
    </row>
    <row r="4519" ht="13.5">
      <c r="D4519" s="252"/>
    </row>
    <row r="4520" ht="13.5">
      <c r="D4520" s="252"/>
    </row>
    <row r="4521" ht="13.5">
      <c r="D4521" s="252"/>
    </row>
    <row r="4522" ht="13.5">
      <c r="D4522" s="252"/>
    </row>
    <row r="4523" ht="13.5">
      <c r="D4523" s="252"/>
    </row>
    <row r="4524" ht="13.5">
      <c r="D4524" s="252"/>
    </row>
    <row r="4525" ht="13.5">
      <c r="D4525" s="252"/>
    </row>
    <row r="4526" ht="13.5">
      <c r="D4526" s="252"/>
    </row>
    <row r="4527" ht="13.5">
      <c r="D4527" s="252"/>
    </row>
    <row r="4528" ht="13.5">
      <c r="D4528" s="252"/>
    </row>
    <row r="4529" ht="13.5">
      <c r="D4529" s="252"/>
    </row>
    <row r="4530" ht="13.5">
      <c r="D4530" s="252"/>
    </row>
    <row r="4531" ht="13.5">
      <c r="D4531" s="252"/>
    </row>
    <row r="4532" ht="13.5">
      <c r="D4532" s="252"/>
    </row>
    <row r="4533" ht="13.5">
      <c r="D4533" s="252"/>
    </row>
    <row r="4534" ht="13.5">
      <c r="D4534" s="252"/>
    </row>
    <row r="4535" ht="13.5">
      <c r="D4535" s="252"/>
    </row>
    <row r="4536" ht="13.5">
      <c r="D4536" s="252"/>
    </row>
    <row r="4537" ht="13.5">
      <c r="D4537" s="252"/>
    </row>
    <row r="4538" ht="13.5">
      <c r="D4538" s="252"/>
    </row>
    <row r="4539" ht="13.5">
      <c r="D4539" s="252"/>
    </row>
    <row r="4540" ht="13.5">
      <c r="D4540" s="252"/>
    </row>
    <row r="4541" ht="13.5">
      <c r="D4541" s="252"/>
    </row>
    <row r="4542" ht="13.5">
      <c r="D4542" s="252"/>
    </row>
    <row r="4543" ht="13.5">
      <c r="D4543" s="252"/>
    </row>
    <row r="4544" ht="13.5">
      <c r="D4544" s="252"/>
    </row>
    <row r="4545" ht="13.5">
      <c r="D4545" s="252"/>
    </row>
    <row r="4546" ht="13.5">
      <c r="D4546" s="252"/>
    </row>
    <row r="4547" ht="13.5">
      <c r="D4547" s="252"/>
    </row>
    <row r="4548" ht="13.5">
      <c r="D4548" s="252"/>
    </row>
    <row r="4549" ht="13.5">
      <c r="D4549" s="252"/>
    </row>
    <row r="4550" ht="13.5">
      <c r="D4550" s="252"/>
    </row>
    <row r="4551" ht="13.5">
      <c r="D4551" s="252"/>
    </row>
    <row r="4552" ht="13.5">
      <c r="D4552" s="252"/>
    </row>
    <row r="4553" ht="13.5">
      <c r="D4553" s="252"/>
    </row>
    <row r="4554" ht="13.5">
      <c r="D4554" s="252"/>
    </row>
    <row r="4555" ht="13.5">
      <c r="D4555" s="252"/>
    </row>
    <row r="4556" ht="13.5">
      <c r="D4556" s="252"/>
    </row>
    <row r="4557" ht="13.5">
      <c r="D4557" s="252"/>
    </row>
    <row r="4558" ht="13.5">
      <c r="D4558" s="252"/>
    </row>
    <row r="4559" ht="13.5">
      <c r="D4559" s="252"/>
    </row>
    <row r="4560" ht="13.5">
      <c r="D4560" s="252"/>
    </row>
    <row r="4561" ht="13.5">
      <c r="D4561" s="252"/>
    </row>
    <row r="4562" ht="13.5">
      <c r="D4562" s="252"/>
    </row>
    <row r="4563" ht="13.5">
      <c r="D4563" s="252"/>
    </row>
    <row r="4564" ht="13.5">
      <c r="D4564" s="252"/>
    </row>
    <row r="4565" ht="13.5">
      <c r="D4565" s="252"/>
    </row>
    <row r="4566" ht="13.5">
      <c r="D4566" s="252"/>
    </row>
    <row r="4567" ht="13.5">
      <c r="D4567" s="252"/>
    </row>
    <row r="4568" ht="13.5">
      <c r="D4568" s="252"/>
    </row>
    <row r="4569" ht="13.5">
      <c r="D4569" s="252"/>
    </row>
    <row r="4570" ht="13.5">
      <c r="D4570" s="252"/>
    </row>
    <row r="4571" ht="13.5">
      <c r="D4571" s="252"/>
    </row>
    <row r="4572" ht="13.5">
      <c r="D4572" s="252"/>
    </row>
    <row r="4573" ht="13.5">
      <c r="D4573" s="252"/>
    </row>
    <row r="4574" ht="13.5">
      <c r="D4574" s="252"/>
    </row>
    <row r="4575" ht="13.5">
      <c r="D4575" s="252"/>
    </row>
    <row r="4576" ht="13.5">
      <c r="D4576" s="252"/>
    </row>
    <row r="4577" ht="13.5">
      <c r="D4577" s="252"/>
    </row>
    <row r="4578" ht="13.5">
      <c r="D4578" s="252"/>
    </row>
    <row r="4579" ht="13.5">
      <c r="D4579" s="252"/>
    </row>
    <row r="4580" ht="13.5">
      <c r="D4580" s="252"/>
    </row>
    <row r="4581" ht="13.5">
      <c r="D4581" s="252"/>
    </row>
    <row r="4582" ht="13.5">
      <c r="D4582" s="252"/>
    </row>
    <row r="4583" ht="13.5">
      <c r="D4583" s="252"/>
    </row>
    <row r="4584" ht="13.5">
      <c r="D4584" s="252"/>
    </row>
    <row r="4585" ht="13.5">
      <c r="D4585" s="252"/>
    </row>
    <row r="4586" ht="13.5">
      <c r="D4586" s="252"/>
    </row>
    <row r="4587" ht="13.5">
      <c r="D4587" s="252"/>
    </row>
    <row r="4588" ht="13.5">
      <c r="D4588" s="252"/>
    </row>
    <row r="4589" ht="13.5">
      <c r="D4589" s="252"/>
    </row>
    <row r="4590" ht="13.5">
      <c r="D4590" s="252"/>
    </row>
    <row r="4591" ht="13.5">
      <c r="D4591" s="252"/>
    </row>
    <row r="4592" ht="13.5">
      <c r="D4592" s="252"/>
    </row>
    <row r="4593" ht="13.5">
      <c r="D4593" s="252"/>
    </row>
    <row r="4594" ht="13.5">
      <c r="D4594" s="252"/>
    </row>
    <row r="4595" ht="13.5">
      <c r="D4595" s="252"/>
    </row>
    <row r="4596" ht="13.5">
      <c r="D4596" s="252"/>
    </row>
    <row r="4597" ht="13.5">
      <c r="D4597" s="252"/>
    </row>
    <row r="4598" ht="13.5">
      <c r="D4598" s="252"/>
    </row>
    <row r="4599" ht="13.5">
      <c r="D4599" s="252"/>
    </row>
    <row r="4600" ht="13.5">
      <c r="D4600" s="252"/>
    </row>
    <row r="4601" ht="13.5">
      <c r="D4601" s="252"/>
    </row>
    <row r="4602" ht="13.5">
      <c r="D4602" s="252"/>
    </row>
    <row r="4603" ht="13.5">
      <c r="D4603" s="252"/>
    </row>
    <row r="4604" ht="13.5">
      <c r="D4604" s="252"/>
    </row>
    <row r="4605" ht="13.5">
      <c r="D4605" s="252"/>
    </row>
    <row r="4606" ht="13.5">
      <c r="D4606" s="252"/>
    </row>
    <row r="4607" ht="13.5">
      <c r="D4607" s="252"/>
    </row>
    <row r="4608" ht="13.5">
      <c r="D4608" s="252"/>
    </row>
    <row r="4609" ht="13.5">
      <c r="D4609" s="252"/>
    </row>
    <row r="4610" ht="13.5">
      <c r="D4610" s="252"/>
    </row>
    <row r="4611" ht="13.5">
      <c r="D4611" s="252"/>
    </row>
    <row r="4612" ht="13.5">
      <c r="D4612" s="252"/>
    </row>
    <row r="4613" ht="13.5">
      <c r="D4613" s="252"/>
    </row>
    <row r="4614" ht="13.5">
      <c r="D4614" s="252"/>
    </row>
    <row r="4615" ht="13.5">
      <c r="D4615" s="252"/>
    </row>
    <row r="4616" ht="13.5">
      <c r="D4616" s="252"/>
    </row>
    <row r="4617" ht="13.5">
      <c r="D4617" s="252"/>
    </row>
    <row r="4618" ht="13.5">
      <c r="D4618" s="252"/>
    </row>
    <row r="4619" ht="13.5">
      <c r="D4619" s="252"/>
    </row>
    <row r="4620" ht="13.5">
      <c r="D4620" s="252"/>
    </row>
    <row r="4621" ht="13.5">
      <c r="D4621" s="252"/>
    </row>
    <row r="4622" ht="13.5">
      <c r="D4622" s="252"/>
    </row>
    <row r="4623" ht="13.5">
      <c r="D4623" s="252"/>
    </row>
    <row r="4624" ht="13.5">
      <c r="D4624" s="252"/>
    </row>
    <row r="4625" ht="13.5">
      <c r="D4625" s="252"/>
    </row>
    <row r="4626" ht="13.5">
      <c r="D4626" s="252"/>
    </row>
    <row r="4627" ht="13.5">
      <c r="D4627" s="252"/>
    </row>
    <row r="4628" ht="13.5">
      <c r="D4628" s="252"/>
    </row>
    <row r="4629" ht="13.5">
      <c r="D4629" s="252"/>
    </row>
    <row r="4630" ht="13.5">
      <c r="D4630" s="252"/>
    </row>
    <row r="4631" ht="13.5">
      <c r="D4631" s="252"/>
    </row>
    <row r="4632" ht="13.5">
      <c r="D4632" s="252"/>
    </row>
    <row r="4633" ht="13.5">
      <c r="D4633" s="252"/>
    </row>
    <row r="4634" ht="13.5">
      <c r="D4634" s="252"/>
    </row>
    <row r="4635" ht="13.5">
      <c r="D4635" s="252"/>
    </row>
    <row r="4636" ht="13.5">
      <c r="D4636" s="252"/>
    </row>
    <row r="4637" ht="13.5">
      <c r="D4637" s="252"/>
    </row>
    <row r="4638" ht="13.5">
      <c r="D4638" s="252"/>
    </row>
    <row r="4639" ht="13.5">
      <c r="D4639" s="252"/>
    </row>
    <row r="4640" ht="13.5">
      <c r="D4640" s="252"/>
    </row>
    <row r="4641" ht="13.5">
      <c r="D4641" s="252"/>
    </row>
    <row r="4642" ht="13.5">
      <c r="D4642" s="252"/>
    </row>
    <row r="4643" ht="13.5">
      <c r="D4643" s="252"/>
    </row>
    <row r="4644" ht="13.5">
      <c r="D4644" s="252"/>
    </row>
    <row r="4645" ht="13.5">
      <c r="D4645" s="252"/>
    </row>
    <row r="4646" ht="13.5">
      <c r="D4646" s="252"/>
    </row>
    <row r="4647" ht="13.5">
      <c r="D4647" s="252"/>
    </row>
    <row r="4648" ht="13.5">
      <c r="D4648" s="252"/>
    </row>
    <row r="4649" ht="13.5">
      <c r="D4649" s="252"/>
    </row>
    <row r="4650" ht="13.5">
      <c r="D4650" s="252"/>
    </row>
    <row r="4651" ht="13.5">
      <c r="D4651" s="252"/>
    </row>
    <row r="4652" ht="13.5">
      <c r="D4652" s="252"/>
    </row>
    <row r="4653" ht="13.5">
      <c r="D4653" s="252"/>
    </row>
    <row r="4654" ht="13.5">
      <c r="D4654" s="252"/>
    </row>
    <row r="4655" ht="13.5">
      <c r="D4655" s="252"/>
    </row>
    <row r="4656" ht="13.5">
      <c r="D4656" s="252"/>
    </row>
    <row r="4657" ht="13.5">
      <c r="D4657" s="252"/>
    </row>
    <row r="4658" ht="13.5">
      <c r="D4658" s="252"/>
    </row>
    <row r="4659" ht="13.5">
      <c r="D4659" s="252"/>
    </row>
    <row r="4660" ht="13.5">
      <c r="D4660" s="252"/>
    </row>
    <row r="4661" ht="13.5">
      <c r="D4661" s="252"/>
    </row>
    <row r="4662" ht="13.5">
      <c r="D4662" s="252"/>
    </row>
    <row r="4663" ht="13.5">
      <c r="D4663" s="252"/>
    </row>
    <row r="4664" ht="13.5">
      <c r="D4664" s="252"/>
    </row>
    <row r="4665" ht="13.5">
      <c r="D4665" s="252"/>
    </row>
    <row r="4666" ht="13.5">
      <c r="D4666" s="252"/>
    </row>
    <row r="4667" ht="13.5">
      <c r="D4667" s="252"/>
    </row>
    <row r="4668" ht="13.5">
      <c r="D4668" s="252"/>
    </row>
    <row r="4669" ht="13.5">
      <c r="D4669" s="252"/>
    </row>
    <row r="4670" ht="13.5">
      <c r="D4670" s="252"/>
    </row>
    <row r="4671" ht="13.5">
      <c r="D4671" s="252"/>
    </row>
    <row r="4672" ht="13.5">
      <c r="D4672" s="252"/>
    </row>
    <row r="4673" ht="13.5">
      <c r="D4673" s="252"/>
    </row>
    <row r="4674" ht="13.5">
      <c r="D4674" s="252"/>
    </row>
    <row r="4675" ht="13.5">
      <c r="D4675" s="252"/>
    </row>
    <row r="4676" ht="13.5">
      <c r="D4676" s="252"/>
    </row>
    <row r="4677" ht="13.5">
      <c r="D4677" s="252"/>
    </row>
    <row r="4678" ht="13.5">
      <c r="D4678" s="252"/>
    </row>
    <row r="4679" ht="13.5">
      <c r="D4679" s="252"/>
    </row>
    <row r="4680" ht="13.5">
      <c r="D4680" s="252"/>
    </row>
    <row r="4681" ht="13.5">
      <c r="D4681" s="252"/>
    </row>
    <row r="4682" ht="13.5">
      <c r="D4682" s="252"/>
    </row>
    <row r="4683" ht="13.5">
      <c r="D4683" s="252"/>
    </row>
    <row r="4684" ht="13.5">
      <c r="D4684" s="252"/>
    </row>
    <row r="4685" ht="13.5">
      <c r="D4685" s="252"/>
    </row>
    <row r="4686" ht="13.5">
      <c r="D4686" s="252"/>
    </row>
    <row r="4687" ht="13.5">
      <c r="D4687" s="252"/>
    </row>
    <row r="4688" ht="13.5">
      <c r="D4688" s="252"/>
    </row>
    <row r="4689" ht="13.5">
      <c r="D4689" s="252"/>
    </row>
    <row r="4690" ht="13.5">
      <c r="D4690" s="252"/>
    </row>
    <row r="4691" ht="13.5">
      <c r="D4691" s="252"/>
    </row>
    <row r="4692" ht="13.5">
      <c r="D4692" s="252"/>
    </row>
    <row r="4693" ht="13.5">
      <c r="D4693" s="252"/>
    </row>
    <row r="4694" ht="13.5">
      <c r="D4694" s="252"/>
    </row>
    <row r="4695" ht="13.5">
      <c r="D4695" s="252"/>
    </row>
    <row r="4696" ht="13.5">
      <c r="D4696" s="252"/>
    </row>
    <row r="4697" ht="13.5">
      <c r="D4697" s="252"/>
    </row>
    <row r="4698" ht="13.5">
      <c r="D4698" s="252"/>
    </row>
    <row r="4699" ht="13.5">
      <c r="D4699" s="252"/>
    </row>
    <row r="4700" ht="13.5">
      <c r="D4700" s="252"/>
    </row>
    <row r="4701" ht="13.5">
      <c r="D4701" s="252"/>
    </row>
    <row r="4702" ht="13.5">
      <c r="D4702" s="252"/>
    </row>
    <row r="4703" ht="13.5">
      <c r="D4703" s="252"/>
    </row>
    <row r="4704" ht="13.5">
      <c r="D4704" s="252"/>
    </row>
    <row r="4705" ht="13.5">
      <c r="D4705" s="252"/>
    </row>
    <row r="4706" ht="13.5">
      <c r="D4706" s="252"/>
    </row>
    <row r="4707" ht="13.5">
      <c r="D4707" s="252"/>
    </row>
    <row r="4708" ht="13.5">
      <c r="D4708" s="252"/>
    </row>
    <row r="4709" ht="13.5">
      <c r="D4709" s="252"/>
    </row>
    <row r="4710" ht="13.5">
      <c r="D4710" s="252"/>
    </row>
    <row r="4711" ht="13.5">
      <c r="D4711" s="252"/>
    </row>
    <row r="4712" ht="13.5">
      <c r="D4712" s="252"/>
    </row>
    <row r="4713" ht="13.5">
      <c r="D4713" s="252"/>
    </row>
    <row r="4714" ht="13.5">
      <c r="D4714" s="252"/>
    </row>
    <row r="4715" ht="13.5">
      <c r="D4715" s="252"/>
    </row>
    <row r="4716" ht="13.5">
      <c r="D4716" s="252"/>
    </row>
    <row r="4717" ht="13.5">
      <c r="D4717" s="252"/>
    </row>
    <row r="4718" ht="13.5">
      <c r="D4718" s="252"/>
    </row>
    <row r="4719" ht="13.5">
      <c r="D4719" s="252"/>
    </row>
    <row r="4720" ht="13.5">
      <c r="D4720" s="252"/>
    </row>
    <row r="4721" ht="13.5">
      <c r="D4721" s="252"/>
    </row>
    <row r="4722" ht="13.5">
      <c r="D4722" s="252"/>
    </row>
    <row r="4723" ht="13.5">
      <c r="D4723" s="252"/>
    </row>
    <row r="4724" ht="13.5">
      <c r="D4724" s="252"/>
    </row>
    <row r="4725" ht="13.5">
      <c r="D4725" s="252"/>
    </row>
    <row r="4726" ht="13.5">
      <c r="D4726" s="252"/>
    </row>
    <row r="4727" ht="13.5">
      <c r="D4727" s="252"/>
    </row>
    <row r="4728" ht="13.5">
      <c r="D4728" s="252"/>
    </row>
    <row r="4729" ht="13.5">
      <c r="D4729" s="252"/>
    </row>
    <row r="4730" ht="13.5">
      <c r="D4730" s="252"/>
    </row>
    <row r="4731" ht="13.5">
      <c r="D4731" s="252"/>
    </row>
    <row r="4732" ht="13.5">
      <c r="D4732" s="252"/>
    </row>
    <row r="4733" ht="13.5">
      <c r="D4733" s="252"/>
    </row>
    <row r="4734" ht="13.5">
      <c r="D4734" s="252"/>
    </row>
    <row r="4735" ht="13.5">
      <c r="D4735" s="252"/>
    </row>
    <row r="4736" ht="13.5">
      <c r="D4736" s="252"/>
    </row>
    <row r="4737" ht="13.5">
      <c r="D4737" s="252"/>
    </row>
    <row r="4738" ht="13.5">
      <c r="D4738" s="252"/>
    </row>
    <row r="4739" ht="13.5">
      <c r="D4739" s="252"/>
    </row>
    <row r="4740" ht="13.5">
      <c r="D4740" s="252"/>
    </row>
    <row r="4741" ht="13.5">
      <c r="D4741" s="252"/>
    </row>
    <row r="4742" ht="13.5">
      <c r="D4742" s="252"/>
    </row>
    <row r="4743" ht="13.5">
      <c r="D4743" s="252"/>
    </row>
    <row r="4744" ht="13.5">
      <c r="D4744" s="252"/>
    </row>
    <row r="4745" ht="13.5">
      <c r="D4745" s="252"/>
    </row>
    <row r="4746" ht="13.5">
      <c r="D4746" s="252"/>
    </row>
    <row r="4747" ht="13.5">
      <c r="D4747" s="252"/>
    </row>
    <row r="4748" ht="13.5">
      <c r="D4748" s="252"/>
    </row>
    <row r="4749" ht="13.5">
      <c r="D4749" s="252"/>
    </row>
    <row r="4750" ht="13.5">
      <c r="D4750" s="252"/>
    </row>
    <row r="4751" ht="13.5">
      <c r="D4751" s="252"/>
    </row>
    <row r="4752" ht="13.5">
      <c r="D4752" s="252"/>
    </row>
    <row r="4753" ht="13.5">
      <c r="D4753" s="252"/>
    </row>
    <row r="4754" ht="13.5">
      <c r="D4754" s="252"/>
    </row>
    <row r="4755" ht="13.5">
      <c r="D4755" s="252"/>
    </row>
    <row r="4756" ht="13.5">
      <c r="D4756" s="252"/>
    </row>
    <row r="4757" ht="13.5">
      <c r="D4757" s="252"/>
    </row>
    <row r="4758" ht="13.5">
      <c r="D4758" s="252"/>
    </row>
    <row r="4759" ht="13.5">
      <c r="D4759" s="252"/>
    </row>
    <row r="4760" ht="13.5">
      <c r="D4760" s="252"/>
    </row>
    <row r="4761" ht="13.5">
      <c r="D4761" s="252"/>
    </row>
    <row r="4762" ht="13.5">
      <c r="D4762" s="252"/>
    </row>
    <row r="4763" ht="13.5">
      <c r="D4763" s="252"/>
    </row>
    <row r="4764" ht="13.5">
      <c r="D4764" s="252"/>
    </row>
    <row r="4765" ht="13.5">
      <c r="D4765" s="252"/>
    </row>
    <row r="4766" ht="13.5">
      <c r="D4766" s="252"/>
    </row>
    <row r="4767" ht="13.5">
      <c r="D4767" s="252"/>
    </row>
    <row r="4768" ht="13.5">
      <c r="D4768" s="252"/>
    </row>
    <row r="4769" ht="13.5">
      <c r="D4769" s="252"/>
    </row>
    <row r="4770" ht="13.5">
      <c r="D4770" s="252"/>
    </row>
    <row r="4771" ht="13.5">
      <c r="D4771" s="252"/>
    </row>
    <row r="4772" ht="13.5">
      <c r="D4772" s="252"/>
    </row>
    <row r="4773" ht="13.5">
      <c r="D4773" s="252"/>
    </row>
    <row r="4774" ht="13.5">
      <c r="D4774" s="252"/>
    </row>
    <row r="4775" ht="13.5">
      <c r="D4775" s="252"/>
    </row>
    <row r="4776" ht="13.5">
      <c r="D4776" s="252"/>
    </row>
    <row r="4777" ht="13.5">
      <c r="D4777" s="252"/>
    </row>
    <row r="4778" ht="13.5">
      <c r="D4778" s="252"/>
    </row>
    <row r="4779" ht="13.5">
      <c r="D4779" s="252"/>
    </row>
    <row r="4780" ht="13.5">
      <c r="D4780" s="252"/>
    </row>
    <row r="4781" ht="13.5">
      <c r="D4781" s="252"/>
    </row>
    <row r="4782" ht="13.5">
      <c r="D4782" s="252"/>
    </row>
    <row r="4783" ht="13.5">
      <c r="D4783" s="252"/>
    </row>
    <row r="4784" ht="13.5">
      <c r="D4784" s="252"/>
    </row>
    <row r="4785" ht="13.5">
      <c r="D4785" s="252"/>
    </row>
    <row r="4786" ht="13.5">
      <c r="D4786" s="252"/>
    </row>
    <row r="4787" ht="13.5">
      <c r="D4787" s="252"/>
    </row>
    <row r="4788" ht="13.5">
      <c r="D4788" s="252"/>
    </row>
    <row r="4789" ht="13.5">
      <c r="D4789" s="252"/>
    </row>
    <row r="4790" ht="13.5">
      <c r="D4790" s="252"/>
    </row>
    <row r="4791" ht="13.5">
      <c r="D4791" s="252"/>
    </row>
    <row r="4792" ht="13.5">
      <c r="D4792" s="252"/>
    </row>
    <row r="4793" ht="13.5">
      <c r="D4793" s="252"/>
    </row>
    <row r="4794" ht="13.5">
      <c r="D4794" s="252"/>
    </row>
    <row r="4795" ht="13.5">
      <c r="D4795" s="252"/>
    </row>
    <row r="4796" ht="13.5">
      <c r="D4796" s="252"/>
    </row>
    <row r="4797" ht="13.5">
      <c r="D4797" s="252"/>
    </row>
    <row r="4798" ht="13.5">
      <c r="D4798" s="252"/>
    </row>
    <row r="4799" ht="13.5">
      <c r="D4799" s="252"/>
    </row>
    <row r="4800" ht="13.5">
      <c r="D4800" s="252"/>
    </row>
    <row r="4801" ht="13.5">
      <c r="D4801" s="252"/>
    </row>
    <row r="4802" ht="13.5">
      <c r="D4802" s="252"/>
    </row>
    <row r="4803" ht="13.5">
      <c r="D4803" s="252"/>
    </row>
    <row r="4804" ht="13.5">
      <c r="D4804" s="252"/>
    </row>
    <row r="4805" ht="13.5">
      <c r="D4805" s="252"/>
    </row>
    <row r="4806" ht="13.5">
      <c r="D4806" s="252"/>
    </row>
    <row r="4807" ht="13.5">
      <c r="D4807" s="252"/>
    </row>
    <row r="4808" ht="13.5">
      <c r="D4808" s="252"/>
    </row>
    <row r="4809" ht="13.5">
      <c r="D4809" s="252"/>
    </row>
    <row r="4810" ht="13.5">
      <c r="D4810" s="252"/>
    </row>
    <row r="4811" ht="13.5">
      <c r="D4811" s="252"/>
    </row>
    <row r="4812" ht="13.5">
      <c r="D4812" s="252"/>
    </row>
    <row r="4813" ht="13.5">
      <c r="D4813" s="252"/>
    </row>
    <row r="4814" ht="13.5">
      <c r="D4814" s="252"/>
    </row>
    <row r="4815" ht="13.5">
      <c r="D4815" s="252"/>
    </row>
    <row r="4816" ht="13.5">
      <c r="D4816" s="252"/>
    </row>
    <row r="4817" ht="13.5">
      <c r="D4817" s="252"/>
    </row>
    <row r="4818" ht="13.5">
      <c r="D4818" s="252"/>
    </row>
    <row r="4819" ht="13.5">
      <c r="D4819" s="252"/>
    </row>
    <row r="4820" ht="13.5">
      <c r="D4820" s="252"/>
    </row>
    <row r="4821" ht="13.5">
      <c r="D4821" s="252"/>
    </row>
    <row r="4822" ht="13.5">
      <c r="D4822" s="252"/>
    </row>
    <row r="4823" ht="13.5">
      <c r="D4823" s="252"/>
    </row>
    <row r="4824" ht="13.5">
      <c r="D4824" s="252"/>
    </row>
    <row r="4825" ht="13.5">
      <c r="D4825" s="252"/>
    </row>
    <row r="4826" ht="13.5">
      <c r="D4826" s="252"/>
    </row>
    <row r="4827" ht="13.5">
      <c r="D4827" s="252"/>
    </row>
    <row r="4828" ht="13.5">
      <c r="D4828" s="252"/>
    </row>
    <row r="4829" ht="13.5">
      <c r="D4829" s="252"/>
    </row>
    <row r="4830" ht="13.5">
      <c r="D4830" s="252"/>
    </row>
    <row r="4831" ht="13.5">
      <c r="D4831" s="252"/>
    </row>
    <row r="4832" ht="13.5">
      <c r="D4832" s="252"/>
    </row>
    <row r="4833" ht="13.5">
      <c r="D4833" s="252"/>
    </row>
    <row r="4834" ht="13.5">
      <c r="D4834" s="252"/>
    </row>
    <row r="4835" ht="13.5">
      <c r="D4835" s="252"/>
    </row>
    <row r="4836" ht="13.5">
      <c r="D4836" s="252"/>
    </row>
    <row r="4837" ht="13.5">
      <c r="D4837" s="252"/>
    </row>
    <row r="4838" ht="13.5">
      <c r="D4838" s="252"/>
    </row>
    <row r="4839" ht="13.5">
      <c r="D4839" s="252"/>
    </row>
    <row r="4840" ht="13.5">
      <c r="D4840" s="252"/>
    </row>
    <row r="4841" ht="13.5">
      <c r="D4841" s="252"/>
    </row>
    <row r="4842" ht="13.5">
      <c r="D4842" s="252"/>
    </row>
    <row r="4843" ht="13.5">
      <c r="D4843" s="252"/>
    </row>
    <row r="4844" ht="13.5">
      <c r="D4844" s="252"/>
    </row>
    <row r="4845" ht="13.5">
      <c r="D4845" s="252"/>
    </row>
    <row r="4846" ht="13.5">
      <c r="D4846" s="252"/>
    </row>
    <row r="4847" ht="13.5">
      <c r="D4847" s="252"/>
    </row>
    <row r="4848" ht="13.5">
      <c r="D4848" s="252"/>
    </row>
    <row r="4849" ht="13.5">
      <c r="D4849" s="252"/>
    </row>
    <row r="4850" ht="13.5">
      <c r="D4850" s="252"/>
    </row>
    <row r="4851" ht="13.5">
      <c r="D4851" s="252"/>
    </row>
    <row r="4852" ht="13.5">
      <c r="D4852" s="252"/>
    </row>
    <row r="4853" ht="13.5">
      <c r="D4853" s="252"/>
    </row>
    <row r="4854" ht="13.5">
      <c r="D4854" s="252"/>
    </row>
    <row r="4855" ht="13.5">
      <c r="D4855" s="252"/>
    </row>
    <row r="4856" ht="13.5">
      <c r="D4856" s="252"/>
    </row>
    <row r="4857" ht="13.5">
      <c r="D4857" s="252"/>
    </row>
    <row r="4858" ht="13.5">
      <c r="D4858" s="252"/>
    </row>
    <row r="4859" ht="13.5">
      <c r="D4859" s="252"/>
    </row>
    <row r="4860" ht="13.5">
      <c r="D4860" s="252"/>
    </row>
    <row r="4861" ht="13.5">
      <c r="D4861" s="252"/>
    </row>
    <row r="4862" ht="13.5">
      <c r="D4862" s="252"/>
    </row>
    <row r="4863" ht="13.5">
      <c r="D4863" s="252"/>
    </row>
    <row r="4864" ht="13.5">
      <c r="D4864" s="252"/>
    </row>
    <row r="4865" ht="13.5">
      <c r="D4865" s="252"/>
    </row>
    <row r="4866" ht="13.5">
      <c r="D4866" s="252"/>
    </row>
    <row r="4867" ht="13.5">
      <c r="D4867" s="252"/>
    </row>
    <row r="4868" ht="13.5">
      <c r="D4868" s="252"/>
    </row>
    <row r="4869" ht="13.5">
      <c r="D4869" s="252"/>
    </row>
    <row r="4870" ht="13.5">
      <c r="D4870" s="252"/>
    </row>
    <row r="4871" ht="13.5">
      <c r="D4871" s="252"/>
    </row>
    <row r="4872" ht="13.5">
      <c r="D4872" s="252"/>
    </row>
    <row r="4873" ht="13.5">
      <c r="D4873" s="252"/>
    </row>
    <row r="4874" ht="13.5">
      <c r="D4874" s="252"/>
    </row>
    <row r="4875" ht="13.5">
      <c r="D4875" s="252"/>
    </row>
    <row r="4876" ht="13.5">
      <c r="D4876" s="252"/>
    </row>
    <row r="4877" ht="13.5">
      <c r="D4877" s="252"/>
    </row>
    <row r="4878" ht="13.5">
      <c r="D4878" s="252"/>
    </row>
    <row r="4879" ht="13.5">
      <c r="D4879" s="252"/>
    </row>
    <row r="4880" ht="13.5">
      <c r="D4880" s="252"/>
    </row>
    <row r="4881" ht="13.5">
      <c r="D4881" s="252"/>
    </row>
    <row r="4882" ht="13.5">
      <c r="D4882" s="252"/>
    </row>
    <row r="4883" ht="13.5">
      <c r="D4883" s="252"/>
    </row>
    <row r="4884" ht="13.5">
      <c r="D4884" s="252"/>
    </row>
    <row r="4885" ht="13.5">
      <c r="D4885" s="252"/>
    </row>
    <row r="4886" ht="13.5">
      <c r="D4886" s="252"/>
    </row>
    <row r="4887" ht="13.5">
      <c r="D4887" s="252"/>
    </row>
    <row r="4888" ht="13.5">
      <c r="D4888" s="252"/>
    </row>
    <row r="4889" ht="13.5">
      <c r="D4889" s="252"/>
    </row>
    <row r="4890" ht="13.5">
      <c r="D4890" s="252"/>
    </row>
    <row r="4891" ht="13.5">
      <c r="D4891" s="252"/>
    </row>
    <row r="4892" ht="13.5">
      <c r="D4892" s="252"/>
    </row>
    <row r="4893" ht="13.5">
      <c r="D4893" s="252"/>
    </row>
    <row r="4894" ht="13.5">
      <c r="D4894" s="252"/>
    </row>
    <row r="4895" ht="13.5">
      <c r="D4895" s="252"/>
    </row>
    <row r="4896" ht="13.5">
      <c r="D4896" s="252"/>
    </row>
    <row r="4897" ht="13.5">
      <c r="D4897" s="252"/>
    </row>
    <row r="4898" ht="13.5">
      <c r="D4898" s="252"/>
    </row>
    <row r="4899" ht="13.5">
      <c r="D4899" s="252"/>
    </row>
    <row r="4900" ht="13.5">
      <c r="D4900" s="252"/>
    </row>
    <row r="4901" ht="13.5">
      <c r="D4901" s="252"/>
    </row>
    <row r="4902" ht="13.5">
      <c r="D4902" s="252"/>
    </row>
    <row r="4903" ht="13.5">
      <c r="D4903" s="252"/>
    </row>
    <row r="4904" ht="13.5">
      <c r="D4904" s="252"/>
    </row>
    <row r="4905" ht="13.5">
      <c r="D4905" s="252"/>
    </row>
    <row r="4906" ht="13.5">
      <c r="D4906" s="252"/>
    </row>
    <row r="4907" ht="13.5">
      <c r="D4907" s="252"/>
    </row>
    <row r="4908" ht="13.5">
      <c r="D4908" s="252"/>
    </row>
    <row r="4909" ht="13.5">
      <c r="D4909" s="252"/>
    </row>
    <row r="4910" ht="13.5">
      <c r="D4910" s="252"/>
    </row>
    <row r="4911" ht="13.5">
      <c r="D4911" s="252"/>
    </row>
    <row r="4912" ht="13.5">
      <c r="D4912" s="252"/>
    </row>
    <row r="4913" ht="13.5">
      <c r="D4913" s="252"/>
    </row>
    <row r="4914" ht="13.5">
      <c r="D4914" s="252"/>
    </row>
    <row r="4915" ht="13.5">
      <c r="D4915" s="252"/>
    </row>
    <row r="4916" ht="13.5">
      <c r="D4916" s="252"/>
    </row>
    <row r="4917" ht="13.5">
      <c r="D4917" s="252"/>
    </row>
    <row r="4918" ht="13.5">
      <c r="D4918" s="252"/>
    </row>
    <row r="4919" ht="13.5">
      <c r="D4919" s="252"/>
    </row>
    <row r="4920" ht="13.5">
      <c r="D4920" s="252"/>
    </row>
    <row r="4921" ht="13.5">
      <c r="D4921" s="252"/>
    </row>
    <row r="4922" ht="13.5">
      <c r="D4922" s="252"/>
    </row>
    <row r="4923" ht="13.5">
      <c r="D4923" s="252"/>
    </row>
    <row r="4924" ht="13.5">
      <c r="D4924" s="252"/>
    </row>
    <row r="4925" ht="13.5">
      <c r="D4925" s="252"/>
    </row>
    <row r="4926" ht="13.5">
      <c r="D4926" s="252"/>
    </row>
    <row r="4927" ht="13.5">
      <c r="D4927" s="252"/>
    </row>
    <row r="4928" ht="13.5">
      <c r="D4928" s="252"/>
    </row>
    <row r="4929" ht="13.5">
      <c r="D4929" s="252"/>
    </row>
    <row r="4930" ht="13.5">
      <c r="D4930" s="252"/>
    </row>
    <row r="4931" ht="13.5">
      <c r="D4931" s="252"/>
    </row>
    <row r="4932" ht="13.5">
      <c r="D4932" s="252"/>
    </row>
    <row r="4933" ht="13.5">
      <c r="D4933" s="252"/>
    </row>
    <row r="4934" ht="13.5">
      <c r="D4934" s="252"/>
    </row>
    <row r="4935" ht="13.5">
      <c r="D4935" s="252"/>
    </row>
    <row r="4936" ht="13.5">
      <c r="D4936" s="252"/>
    </row>
    <row r="4937" ht="13.5">
      <c r="D4937" s="252"/>
    </row>
    <row r="4938" ht="13.5">
      <c r="D4938" s="252"/>
    </row>
    <row r="4939" ht="13.5">
      <c r="D4939" s="252"/>
    </row>
    <row r="4940" ht="13.5">
      <c r="D4940" s="252"/>
    </row>
    <row r="4941" ht="13.5">
      <c r="D4941" s="252"/>
    </row>
    <row r="4942" ht="13.5">
      <c r="D4942" s="252"/>
    </row>
    <row r="4943" ht="13.5">
      <c r="D4943" s="252"/>
    </row>
    <row r="4944" ht="13.5">
      <c r="D4944" s="252"/>
    </row>
    <row r="4945" ht="13.5">
      <c r="D4945" s="252"/>
    </row>
    <row r="4946" ht="13.5">
      <c r="D4946" s="252"/>
    </row>
    <row r="4947" ht="13.5">
      <c r="D4947" s="252"/>
    </row>
    <row r="4948" ht="13.5">
      <c r="D4948" s="252"/>
    </row>
    <row r="4949" ht="13.5">
      <c r="D4949" s="252"/>
    </row>
    <row r="4950" ht="13.5">
      <c r="D4950" s="252"/>
    </row>
    <row r="4951" ht="13.5">
      <c r="D4951" s="252"/>
    </row>
    <row r="4952" ht="13.5">
      <c r="D4952" s="252"/>
    </row>
    <row r="4953" ht="13.5">
      <c r="D4953" s="252"/>
    </row>
    <row r="4954" ht="13.5">
      <c r="D4954" s="252"/>
    </row>
    <row r="4955" ht="13.5">
      <c r="D4955" s="252"/>
    </row>
    <row r="4956" ht="13.5">
      <c r="D4956" s="252"/>
    </row>
    <row r="4957" ht="13.5">
      <c r="D4957" s="252"/>
    </row>
    <row r="4958" ht="13.5">
      <c r="D4958" s="252"/>
    </row>
    <row r="4959" ht="13.5">
      <c r="D4959" s="252"/>
    </row>
    <row r="4960" ht="13.5">
      <c r="D4960" s="252"/>
    </row>
    <row r="4961" ht="13.5">
      <c r="D4961" s="252"/>
    </row>
    <row r="4962" ht="13.5">
      <c r="D4962" s="252"/>
    </row>
    <row r="4963" ht="13.5">
      <c r="D4963" s="252"/>
    </row>
    <row r="4964" ht="13.5">
      <c r="D4964" s="252"/>
    </row>
    <row r="4965" ht="13.5">
      <c r="D4965" s="252"/>
    </row>
    <row r="4966" ht="13.5">
      <c r="D4966" s="252"/>
    </row>
    <row r="4967" ht="13.5">
      <c r="D4967" s="252"/>
    </row>
    <row r="4968" ht="13.5">
      <c r="D4968" s="252"/>
    </row>
    <row r="4969" ht="13.5">
      <c r="D4969" s="252"/>
    </row>
  </sheetData>
  <sheetProtection algorithmName="SHA-512" hashValue="Y0L2kwxEaII+XDEy42N4rcVH0E/jfOFwLuhqVqNz303jmfVBgVh1O+IUDUk5CBuCc5ui8uYTRCiBu3xdTIQ0Fg==" saltValue="oiGUnPPP6MBau3K2WypkWQ==" spinCount="100000" sheet="1" objects="1" scenarios="1"/>
  <mergeCells count="5">
    <mergeCell ref="A1:G1"/>
    <mergeCell ref="C2:G2"/>
    <mergeCell ref="C3:G3"/>
    <mergeCell ref="A33:C33"/>
    <mergeCell ref="A34:G36"/>
  </mergeCells>
  <printOptions/>
  <pageMargins left="0.7" right="0.7" top="0.75" bottom="0.75" header="0.3" footer="0.3"/>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H4956"/>
  <sheetViews>
    <sheetView view="pageBreakPreview" zoomScaleSheetLayoutView="100" workbookViewId="0" topLeftCell="A1">
      <pane ySplit="6" topLeftCell="A7" activePane="bottomLeft" state="frozen"/>
      <selection pane="topLeft" activeCell="AH45" sqref="AH45"/>
      <selection pane="bottomLeft" activeCell="F7" sqref="F7"/>
    </sheetView>
  </sheetViews>
  <sheetFormatPr defaultColWidth="9.33203125" defaultRowHeight="13.5" outlineLevelRow="1"/>
  <cols>
    <col min="1" max="1" width="5" style="173" customWidth="1"/>
    <col min="2" max="2" width="15" style="251" customWidth="1"/>
    <col min="3" max="3" width="44.66015625" style="251" customWidth="1"/>
    <col min="4" max="4" width="5.5" style="173" customWidth="1"/>
    <col min="5" max="5" width="10.5" style="173" customWidth="1"/>
    <col min="6" max="6" width="11.5" style="173" customWidth="1"/>
    <col min="7" max="7" width="13.66015625" style="173" customWidth="1"/>
    <col min="8" max="18" width="9.33203125" style="173" hidden="1" customWidth="1"/>
    <col min="19" max="19" width="1.5" style="173" hidden="1" customWidth="1"/>
    <col min="20" max="20" width="9.33203125" style="173" customWidth="1"/>
    <col min="21" max="21" width="13.33203125" style="173" customWidth="1"/>
    <col min="22" max="28" width="9.33203125" style="173" customWidth="1"/>
    <col min="29" max="39" width="9.33203125" style="173" hidden="1" customWidth="1"/>
    <col min="40" max="52" width="9.33203125" style="173" customWidth="1"/>
    <col min="53" max="53" width="85.66015625" style="173" customWidth="1"/>
    <col min="54" max="256" width="9.33203125" style="173" customWidth="1"/>
    <col min="257" max="257" width="5" style="173" customWidth="1"/>
    <col min="258" max="258" width="16.83203125" style="173" customWidth="1"/>
    <col min="259" max="259" width="44.66015625" style="173" customWidth="1"/>
    <col min="260" max="260" width="5.5" style="173" customWidth="1"/>
    <col min="261" max="261" width="12.5" style="173" customWidth="1"/>
    <col min="262" max="262" width="11.5" style="173" customWidth="1"/>
    <col min="263" max="263" width="14.83203125" style="173" customWidth="1"/>
    <col min="264" max="275" width="9.33203125" style="173" hidden="1" customWidth="1"/>
    <col min="276" max="284" width="9.33203125" style="173" customWidth="1"/>
    <col min="285" max="295" width="9.33203125" style="173" hidden="1" customWidth="1"/>
    <col min="296" max="308" width="9.33203125" style="173" customWidth="1"/>
    <col min="309" max="309" width="85.66015625" style="173" customWidth="1"/>
    <col min="310" max="512" width="9.33203125" style="173" customWidth="1"/>
    <col min="513" max="513" width="5" style="173" customWidth="1"/>
    <col min="514" max="514" width="16.83203125" style="173" customWidth="1"/>
    <col min="515" max="515" width="44.66015625" style="173" customWidth="1"/>
    <col min="516" max="516" width="5.5" style="173" customWidth="1"/>
    <col min="517" max="517" width="12.5" style="173" customWidth="1"/>
    <col min="518" max="518" width="11.5" style="173" customWidth="1"/>
    <col min="519" max="519" width="14.83203125" style="173" customWidth="1"/>
    <col min="520" max="531" width="9.33203125" style="173" hidden="1" customWidth="1"/>
    <col min="532" max="540" width="9.33203125" style="173" customWidth="1"/>
    <col min="541" max="551" width="9.33203125" style="173" hidden="1" customWidth="1"/>
    <col min="552" max="564" width="9.33203125" style="173" customWidth="1"/>
    <col min="565" max="565" width="85.66015625" style="173" customWidth="1"/>
    <col min="566" max="768" width="9.33203125" style="173" customWidth="1"/>
    <col min="769" max="769" width="5" style="173" customWidth="1"/>
    <col min="770" max="770" width="16.83203125" style="173" customWidth="1"/>
    <col min="771" max="771" width="44.66015625" style="173" customWidth="1"/>
    <col min="772" max="772" width="5.5" style="173" customWidth="1"/>
    <col min="773" max="773" width="12.5" style="173" customWidth="1"/>
    <col min="774" max="774" width="11.5" style="173" customWidth="1"/>
    <col min="775" max="775" width="14.83203125" style="173" customWidth="1"/>
    <col min="776" max="787" width="9.33203125" style="173" hidden="1" customWidth="1"/>
    <col min="788" max="796" width="9.33203125" style="173" customWidth="1"/>
    <col min="797" max="807" width="9.33203125" style="173" hidden="1" customWidth="1"/>
    <col min="808" max="820" width="9.33203125" style="173" customWidth="1"/>
    <col min="821" max="821" width="85.66015625" style="173" customWidth="1"/>
    <col min="822" max="1024" width="9.33203125" style="173" customWidth="1"/>
    <col min="1025" max="1025" width="5" style="173" customWidth="1"/>
    <col min="1026" max="1026" width="16.83203125" style="173" customWidth="1"/>
    <col min="1027" max="1027" width="44.66015625" style="173" customWidth="1"/>
    <col min="1028" max="1028" width="5.5" style="173" customWidth="1"/>
    <col min="1029" max="1029" width="12.5" style="173" customWidth="1"/>
    <col min="1030" max="1030" width="11.5" style="173" customWidth="1"/>
    <col min="1031" max="1031" width="14.83203125" style="173" customWidth="1"/>
    <col min="1032" max="1043" width="9.33203125" style="173" hidden="1" customWidth="1"/>
    <col min="1044" max="1052" width="9.33203125" style="173" customWidth="1"/>
    <col min="1053" max="1063" width="9.33203125" style="173" hidden="1" customWidth="1"/>
    <col min="1064" max="1076" width="9.33203125" style="173" customWidth="1"/>
    <col min="1077" max="1077" width="85.66015625" style="173" customWidth="1"/>
    <col min="1078" max="1280" width="9.33203125" style="173" customWidth="1"/>
    <col min="1281" max="1281" width="5" style="173" customWidth="1"/>
    <col min="1282" max="1282" width="16.83203125" style="173" customWidth="1"/>
    <col min="1283" max="1283" width="44.66015625" style="173" customWidth="1"/>
    <col min="1284" max="1284" width="5.5" style="173" customWidth="1"/>
    <col min="1285" max="1285" width="12.5" style="173" customWidth="1"/>
    <col min="1286" max="1286" width="11.5" style="173" customWidth="1"/>
    <col min="1287" max="1287" width="14.83203125" style="173" customWidth="1"/>
    <col min="1288" max="1299" width="9.33203125" style="173" hidden="1" customWidth="1"/>
    <col min="1300" max="1308" width="9.33203125" style="173" customWidth="1"/>
    <col min="1309" max="1319" width="9.33203125" style="173" hidden="1" customWidth="1"/>
    <col min="1320" max="1332" width="9.33203125" style="173" customWidth="1"/>
    <col min="1333" max="1333" width="85.66015625" style="173" customWidth="1"/>
    <col min="1334" max="1536" width="9.33203125" style="173" customWidth="1"/>
    <col min="1537" max="1537" width="5" style="173" customWidth="1"/>
    <col min="1538" max="1538" width="16.83203125" style="173" customWidth="1"/>
    <col min="1539" max="1539" width="44.66015625" style="173" customWidth="1"/>
    <col min="1540" max="1540" width="5.5" style="173" customWidth="1"/>
    <col min="1541" max="1541" width="12.5" style="173" customWidth="1"/>
    <col min="1542" max="1542" width="11.5" style="173" customWidth="1"/>
    <col min="1543" max="1543" width="14.83203125" style="173" customWidth="1"/>
    <col min="1544" max="1555" width="9.33203125" style="173" hidden="1" customWidth="1"/>
    <col min="1556" max="1564" width="9.33203125" style="173" customWidth="1"/>
    <col min="1565" max="1575" width="9.33203125" style="173" hidden="1" customWidth="1"/>
    <col min="1576" max="1588" width="9.33203125" style="173" customWidth="1"/>
    <col min="1589" max="1589" width="85.66015625" style="173" customWidth="1"/>
    <col min="1590" max="1792" width="9.33203125" style="173" customWidth="1"/>
    <col min="1793" max="1793" width="5" style="173" customWidth="1"/>
    <col min="1794" max="1794" width="16.83203125" style="173" customWidth="1"/>
    <col min="1795" max="1795" width="44.66015625" style="173" customWidth="1"/>
    <col min="1796" max="1796" width="5.5" style="173" customWidth="1"/>
    <col min="1797" max="1797" width="12.5" style="173" customWidth="1"/>
    <col min="1798" max="1798" width="11.5" style="173" customWidth="1"/>
    <col min="1799" max="1799" width="14.83203125" style="173" customWidth="1"/>
    <col min="1800" max="1811" width="9.33203125" style="173" hidden="1" customWidth="1"/>
    <col min="1812" max="1820" width="9.33203125" style="173" customWidth="1"/>
    <col min="1821" max="1831" width="9.33203125" style="173" hidden="1" customWidth="1"/>
    <col min="1832" max="1844" width="9.33203125" style="173" customWidth="1"/>
    <col min="1845" max="1845" width="85.66015625" style="173" customWidth="1"/>
    <col min="1846" max="2048" width="9.33203125" style="173" customWidth="1"/>
    <col min="2049" max="2049" width="5" style="173" customWidth="1"/>
    <col min="2050" max="2050" width="16.83203125" style="173" customWidth="1"/>
    <col min="2051" max="2051" width="44.66015625" style="173" customWidth="1"/>
    <col min="2052" max="2052" width="5.5" style="173" customWidth="1"/>
    <col min="2053" max="2053" width="12.5" style="173" customWidth="1"/>
    <col min="2054" max="2054" width="11.5" style="173" customWidth="1"/>
    <col min="2055" max="2055" width="14.83203125" style="173" customWidth="1"/>
    <col min="2056" max="2067" width="9.33203125" style="173" hidden="1" customWidth="1"/>
    <col min="2068" max="2076" width="9.33203125" style="173" customWidth="1"/>
    <col min="2077" max="2087" width="9.33203125" style="173" hidden="1" customWidth="1"/>
    <col min="2088" max="2100" width="9.33203125" style="173" customWidth="1"/>
    <col min="2101" max="2101" width="85.66015625" style="173" customWidth="1"/>
    <col min="2102" max="2304" width="9.33203125" style="173" customWidth="1"/>
    <col min="2305" max="2305" width="5" style="173" customWidth="1"/>
    <col min="2306" max="2306" width="16.83203125" style="173" customWidth="1"/>
    <col min="2307" max="2307" width="44.66015625" style="173" customWidth="1"/>
    <col min="2308" max="2308" width="5.5" style="173" customWidth="1"/>
    <col min="2309" max="2309" width="12.5" style="173" customWidth="1"/>
    <col min="2310" max="2310" width="11.5" style="173" customWidth="1"/>
    <col min="2311" max="2311" width="14.83203125" style="173" customWidth="1"/>
    <col min="2312" max="2323" width="9.33203125" style="173" hidden="1" customWidth="1"/>
    <col min="2324" max="2332" width="9.33203125" style="173" customWidth="1"/>
    <col min="2333" max="2343" width="9.33203125" style="173" hidden="1" customWidth="1"/>
    <col min="2344" max="2356" width="9.33203125" style="173" customWidth="1"/>
    <col min="2357" max="2357" width="85.66015625" style="173" customWidth="1"/>
    <col min="2358" max="2560" width="9.33203125" style="173" customWidth="1"/>
    <col min="2561" max="2561" width="5" style="173" customWidth="1"/>
    <col min="2562" max="2562" width="16.83203125" style="173" customWidth="1"/>
    <col min="2563" max="2563" width="44.66015625" style="173" customWidth="1"/>
    <col min="2564" max="2564" width="5.5" style="173" customWidth="1"/>
    <col min="2565" max="2565" width="12.5" style="173" customWidth="1"/>
    <col min="2566" max="2566" width="11.5" style="173" customWidth="1"/>
    <col min="2567" max="2567" width="14.83203125" style="173" customWidth="1"/>
    <col min="2568" max="2579" width="9.33203125" style="173" hidden="1" customWidth="1"/>
    <col min="2580" max="2588" width="9.33203125" style="173" customWidth="1"/>
    <col min="2589" max="2599" width="9.33203125" style="173" hidden="1" customWidth="1"/>
    <col min="2600" max="2612" width="9.33203125" style="173" customWidth="1"/>
    <col min="2613" max="2613" width="85.66015625" style="173" customWidth="1"/>
    <col min="2614" max="2816" width="9.33203125" style="173" customWidth="1"/>
    <col min="2817" max="2817" width="5" style="173" customWidth="1"/>
    <col min="2818" max="2818" width="16.83203125" style="173" customWidth="1"/>
    <col min="2819" max="2819" width="44.66015625" style="173" customWidth="1"/>
    <col min="2820" max="2820" width="5.5" style="173" customWidth="1"/>
    <col min="2821" max="2821" width="12.5" style="173" customWidth="1"/>
    <col min="2822" max="2822" width="11.5" style="173" customWidth="1"/>
    <col min="2823" max="2823" width="14.83203125" style="173" customWidth="1"/>
    <col min="2824" max="2835" width="9.33203125" style="173" hidden="1" customWidth="1"/>
    <col min="2836" max="2844" width="9.33203125" style="173" customWidth="1"/>
    <col min="2845" max="2855" width="9.33203125" style="173" hidden="1" customWidth="1"/>
    <col min="2856" max="2868" width="9.33203125" style="173" customWidth="1"/>
    <col min="2869" max="2869" width="85.66015625" style="173" customWidth="1"/>
    <col min="2870" max="3072" width="9.33203125" style="173" customWidth="1"/>
    <col min="3073" max="3073" width="5" style="173" customWidth="1"/>
    <col min="3074" max="3074" width="16.83203125" style="173" customWidth="1"/>
    <col min="3075" max="3075" width="44.66015625" style="173" customWidth="1"/>
    <col min="3076" max="3076" width="5.5" style="173" customWidth="1"/>
    <col min="3077" max="3077" width="12.5" style="173" customWidth="1"/>
    <col min="3078" max="3078" width="11.5" style="173" customWidth="1"/>
    <col min="3079" max="3079" width="14.83203125" style="173" customWidth="1"/>
    <col min="3080" max="3091" width="9.33203125" style="173" hidden="1" customWidth="1"/>
    <col min="3092" max="3100" width="9.33203125" style="173" customWidth="1"/>
    <col min="3101" max="3111" width="9.33203125" style="173" hidden="1" customWidth="1"/>
    <col min="3112" max="3124" width="9.33203125" style="173" customWidth="1"/>
    <col min="3125" max="3125" width="85.66015625" style="173" customWidth="1"/>
    <col min="3126" max="3328" width="9.33203125" style="173" customWidth="1"/>
    <col min="3329" max="3329" width="5" style="173" customWidth="1"/>
    <col min="3330" max="3330" width="16.83203125" style="173" customWidth="1"/>
    <col min="3331" max="3331" width="44.66015625" style="173" customWidth="1"/>
    <col min="3332" max="3332" width="5.5" style="173" customWidth="1"/>
    <col min="3333" max="3333" width="12.5" style="173" customWidth="1"/>
    <col min="3334" max="3334" width="11.5" style="173" customWidth="1"/>
    <col min="3335" max="3335" width="14.83203125" style="173" customWidth="1"/>
    <col min="3336" max="3347" width="9.33203125" style="173" hidden="1" customWidth="1"/>
    <col min="3348" max="3356" width="9.33203125" style="173" customWidth="1"/>
    <col min="3357" max="3367" width="9.33203125" style="173" hidden="1" customWidth="1"/>
    <col min="3368" max="3380" width="9.33203125" style="173" customWidth="1"/>
    <col min="3381" max="3381" width="85.66015625" style="173" customWidth="1"/>
    <col min="3382" max="3584" width="9.33203125" style="173" customWidth="1"/>
    <col min="3585" max="3585" width="5" style="173" customWidth="1"/>
    <col min="3586" max="3586" width="16.83203125" style="173" customWidth="1"/>
    <col min="3587" max="3587" width="44.66015625" style="173" customWidth="1"/>
    <col min="3588" max="3588" width="5.5" style="173" customWidth="1"/>
    <col min="3589" max="3589" width="12.5" style="173" customWidth="1"/>
    <col min="3590" max="3590" width="11.5" style="173" customWidth="1"/>
    <col min="3591" max="3591" width="14.83203125" style="173" customWidth="1"/>
    <col min="3592" max="3603" width="9.33203125" style="173" hidden="1" customWidth="1"/>
    <col min="3604" max="3612" width="9.33203125" style="173" customWidth="1"/>
    <col min="3613" max="3623" width="9.33203125" style="173" hidden="1" customWidth="1"/>
    <col min="3624" max="3636" width="9.33203125" style="173" customWidth="1"/>
    <col min="3637" max="3637" width="85.66015625" style="173" customWidth="1"/>
    <col min="3638" max="3840" width="9.33203125" style="173" customWidth="1"/>
    <col min="3841" max="3841" width="5" style="173" customWidth="1"/>
    <col min="3842" max="3842" width="16.83203125" style="173" customWidth="1"/>
    <col min="3843" max="3843" width="44.66015625" style="173" customWidth="1"/>
    <col min="3844" max="3844" width="5.5" style="173" customWidth="1"/>
    <col min="3845" max="3845" width="12.5" style="173" customWidth="1"/>
    <col min="3846" max="3846" width="11.5" style="173" customWidth="1"/>
    <col min="3847" max="3847" width="14.83203125" style="173" customWidth="1"/>
    <col min="3848" max="3859" width="9.33203125" style="173" hidden="1" customWidth="1"/>
    <col min="3860" max="3868" width="9.33203125" style="173" customWidth="1"/>
    <col min="3869" max="3879" width="9.33203125" style="173" hidden="1" customWidth="1"/>
    <col min="3880" max="3892" width="9.33203125" style="173" customWidth="1"/>
    <col min="3893" max="3893" width="85.66015625" style="173" customWidth="1"/>
    <col min="3894" max="4096" width="9.33203125" style="173" customWidth="1"/>
    <col min="4097" max="4097" width="5" style="173" customWidth="1"/>
    <col min="4098" max="4098" width="16.83203125" style="173" customWidth="1"/>
    <col min="4099" max="4099" width="44.66015625" style="173" customWidth="1"/>
    <col min="4100" max="4100" width="5.5" style="173" customWidth="1"/>
    <col min="4101" max="4101" width="12.5" style="173" customWidth="1"/>
    <col min="4102" max="4102" width="11.5" style="173" customWidth="1"/>
    <col min="4103" max="4103" width="14.83203125" style="173" customWidth="1"/>
    <col min="4104" max="4115" width="9.33203125" style="173" hidden="1" customWidth="1"/>
    <col min="4116" max="4124" width="9.33203125" style="173" customWidth="1"/>
    <col min="4125" max="4135" width="9.33203125" style="173" hidden="1" customWidth="1"/>
    <col min="4136" max="4148" width="9.33203125" style="173" customWidth="1"/>
    <col min="4149" max="4149" width="85.66015625" style="173" customWidth="1"/>
    <col min="4150" max="4352" width="9.33203125" style="173" customWidth="1"/>
    <col min="4353" max="4353" width="5" style="173" customWidth="1"/>
    <col min="4354" max="4354" width="16.83203125" style="173" customWidth="1"/>
    <col min="4355" max="4355" width="44.66015625" style="173" customWidth="1"/>
    <col min="4356" max="4356" width="5.5" style="173" customWidth="1"/>
    <col min="4357" max="4357" width="12.5" style="173" customWidth="1"/>
    <col min="4358" max="4358" width="11.5" style="173" customWidth="1"/>
    <col min="4359" max="4359" width="14.83203125" style="173" customWidth="1"/>
    <col min="4360" max="4371" width="9.33203125" style="173" hidden="1" customWidth="1"/>
    <col min="4372" max="4380" width="9.33203125" style="173" customWidth="1"/>
    <col min="4381" max="4391" width="9.33203125" style="173" hidden="1" customWidth="1"/>
    <col min="4392" max="4404" width="9.33203125" style="173" customWidth="1"/>
    <col min="4405" max="4405" width="85.66015625" style="173" customWidth="1"/>
    <col min="4406" max="4608" width="9.33203125" style="173" customWidth="1"/>
    <col min="4609" max="4609" width="5" style="173" customWidth="1"/>
    <col min="4610" max="4610" width="16.83203125" style="173" customWidth="1"/>
    <col min="4611" max="4611" width="44.66015625" style="173" customWidth="1"/>
    <col min="4612" max="4612" width="5.5" style="173" customWidth="1"/>
    <col min="4613" max="4613" width="12.5" style="173" customWidth="1"/>
    <col min="4614" max="4614" width="11.5" style="173" customWidth="1"/>
    <col min="4615" max="4615" width="14.83203125" style="173" customWidth="1"/>
    <col min="4616" max="4627" width="9.33203125" style="173" hidden="1" customWidth="1"/>
    <col min="4628" max="4636" width="9.33203125" style="173" customWidth="1"/>
    <col min="4637" max="4647" width="9.33203125" style="173" hidden="1" customWidth="1"/>
    <col min="4648" max="4660" width="9.33203125" style="173" customWidth="1"/>
    <col min="4661" max="4661" width="85.66015625" style="173" customWidth="1"/>
    <col min="4662" max="4864" width="9.33203125" style="173" customWidth="1"/>
    <col min="4865" max="4865" width="5" style="173" customWidth="1"/>
    <col min="4866" max="4866" width="16.83203125" style="173" customWidth="1"/>
    <col min="4867" max="4867" width="44.66015625" style="173" customWidth="1"/>
    <col min="4868" max="4868" width="5.5" style="173" customWidth="1"/>
    <col min="4869" max="4869" width="12.5" style="173" customWidth="1"/>
    <col min="4870" max="4870" width="11.5" style="173" customWidth="1"/>
    <col min="4871" max="4871" width="14.83203125" style="173" customWidth="1"/>
    <col min="4872" max="4883" width="9.33203125" style="173" hidden="1" customWidth="1"/>
    <col min="4884" max="4892" width="9.33203125" style="173" customWidth="1"/>
    <col min="4893" max="4903" width="9.33203125" style="173" hidden="1" customWidth="1"/>
    <col min="4904" max="4916" width="9.33203125" style="173" customWidth="1"/>
    <col min="4917" max="4917" width="85.66015625" style="173" customWidth="1"/>
    <col min="4918" max="5120" width="9.33203125" style="173" customWidth="1"/>
    <col min="5121" max="5121" width="5" style="173" customWidth="1"/>
    <col min="5122" max="5122" width="16.83203125" style="173" customWidth="1"/>
    <col min="5123" max="5123" width="44.66015625" style="173" customWidth="1"/>
    <col min="5124" max="5124" width="5.5" style="173" customWidth="1"/>
    <col min="5125" max="5125" width="12.5" style="173" customWidth="1"/>
    <col min="5126" max="5126" width="11.5" style="173" customWidth="1"/>
    <col min="5127" max="5127" width="14.83203125" style="173" customWidth="1"/>
    <col min="5128" max="5139" width="9.33203125" style="173" hidden="1" customWidth="1"/>
    <col min="5140" max="5148" width="9.33203125" style="173" customWidth="1"/>
    <col min="5149" max="5159" width="9.33203125" style="173" hidden="1" customWidth="1"/>
    <col min="5160" max="5172" width="9.33203125" style="173" customWidth="1"/>
    <col min="5173" max="5173" width="85.66015625" style="173" customWidth="1"/>
    <col min="5174" max="5376" width="9.33203125" style="173" customWidth="1"/>
    <col min="5377" max="5377" width="5" style="173" customWidth="1"/>
    <col min="5378" max="5378" width="16.83203125" style="173" customWidth="1"/>
    <col min="5379" max="5379" width="44.66015625" style="173" customWidth="1"/>
    <col min="5380" max="5380" width="5.5" style="173" customWidth="1"/>
    <col min="5381" max="5381" width="12.5" style="173" customWidth="1"/>
    <col min="5382" max="5382" width="11.5" style="173" customWidth="1"/>
    <col min="5383" max="5383" width="14.83203125" style="173" customWidth="1"/>
    <col min="5384" max="5395" width="9.33203125" style="173" hidden="1" customWidth="1"/>
    <col min="5396" max="5404" width="9.33203125" style="173" customWidth="1"/>
    <col min="5405" max="5415" width="9.33203125" style="173" hidden="1" customWidth="1"/>
    <col min="5416" max="5428" width="9.33203125" style="173" customWidth="1"/>
    <col min="5429" max="5429" width="85.66015625" style="173" customWidth="1"/>
    <col min="5430" max="5632" width="9.33203125" style="173" customWidth="1"/>
    <col min="5633" max="5633" width="5" style="173" customWidth="1"/>
    <col min="5634" max="5634" width="16.83203125" style="173" customWidth="1"/>
    <col min="5635" max="5635" width="44.66015625" style="173" customWidth="1"/>
    <col min="5636" max="5636" width="5.5" style="173" customWidth="1"/>
    <col min="5637" max="5637" width="12.5" style="173" customWidth="1"/>
    <col min="5638" max="5638" width="11.5" style="173" customWidth="1"/>
    <col min="5639" max="5639" width="14.83203125" style="173" customWidth="1"/>
    <col min="5640" max="5651" width="9.33203125" style="173" hidden="1" customWidth="1"/>
    <col min="5652" max="5660" width="9.33203125" style="173" customWidth="1"/>
    <col min="5661" max="5671" width="9.33203125" style="173" hidden="1" customWidth="1"/>
    <col min="5672" max="5684" width="9.33203125" style="173" customWidth="1"/>
    <col min="5685" max="5685" width="85.66015625" style="173" customWidth="1"/>
    <col min="5686" max="5888" width="9.33203125" style="173" customWidth="1"/>
    <col min="5889" max="5889" width="5" style="173" customWidth="1"/>
    <col min="5890" max="5890" width="16.83203125" style="173" customWidth="1"/>
    <col min="5891" max="5891" width="44.66015625" style="173" customWidth="1"/>
    <col min="5892" max="5892" width="5.5" style="173" customWidth="1"/>
    <col min="5893" max="5893" width="12.5" style="173" customWidth="1"/>
    <col min="5894" max="5894" width="11.5" style="173" customWidth="1"/>
    <col min="5895" max="5895" width="14.83203125" style="173" customWidth="1"/>
    <col min="5896" max="5907" width="9.33203125" style="173" hidden="1" customWidth="1"/>
    <col min="5908" max="5916" width="9.33203125" style="173" customWidth="1"/>
    <col min="5917" max="5927" width="9.33203125" style="173" hidden="1" customWidth="1"/>
    <col min="5928" max="5940" width="9.33203125" style="173" customWidth="1"/>
    <col min="5941" max="5941" width="85.66015625" style="173" customWidth="1"/>
    <col min="5942" max="6144" width="9.33203125" style="173" customWidth="1"/>
    <col min="6145" max="6145" width="5" style="173" customWidth="1"/>
    <col min="6146" max="6146" width="16.83203125" style="173" customWidth="1"/>
    <col min="6147" max="6147" width="44.66015625" style="173" customWidth="1"/>
    <col min="6148" max="6148" width="5.5" style="173" customWidth="1"/>
    <col min="6149" max="6149" width="12.5" style="173" customWidth="1"/>
    <col min="6150" max="6150" width="11.5" style="173" customWidth="1"/>
    <col min="6151" max="6151" width="14.83203125" style="173" customWidth="1"/>
    <col min="6152" max="6163" width="9.33203125" style="173" hidden="1" customWidth="1"/>
    <col min="6164" max="6172" width="9.33203125" style="173" customWidth="1"/>
    <col min="6173" max="6183" width="9.33203125" style="173" hidden="1" customWidth="1"/>
    <col min="6184" max="6196" width="9.33203125" style="173" customWidth="1"/>
    <col min="6197" max="6197" width="85.66015625" style="173" customWidth="1"/>
    <col min="6198" max="6400" width="9.33203125" style="173" customWidth="1"/>
    <col min="6401" max="6401" width="5" style="173" customWidth="1"/>
    <col min="6402" max="6402" width="16.83203125" style="173" customWidth="1"/>
    <col min="6403" max="6403" width="44.66015625" style="173" customWidth="1"/>
    <col min="6404" max="6404" width="5.5" style="173" customWidth="1"/>
    <col min="6405" max="6405" width="12.5" style="173" customWidth="1"/>
    <col min="6406" max="6406" width="11.5" style="173" customWidth="1"/>
    <col min="6407" max="6407" width="14.83203125" style="173" customWidth="1"/>
    <col min="6408" max="6419" width="9.33203125" style="173" hidden="1" customWidth="1"/>
    <col min="6420" max="6428" width="9.33203125" style="173" customWidth="1"/>
    <col min="6429" max="6439" width="9.33203125" style="173" hidden="1" customWidth="1"/>
    <col min="6440" max="6452" width="9.33203125" style="173" customWidth="1"/>
    <col min="6453" max="6453" width="85.66015625" style="173" customWidth="1"/>
    <col min="6454" max="6656" width="9.33203125" style="173" customWidth="1"/>
    <col min="6657" max="6657" width="5" style="173" customWidth="1"/>
    <col min="6658" max="6658" width="16.83203125" style="173" customWidth="1"/>
    <col min="6659" max="6659" width="44.66015625" style="173" customWidth="1"/>
    <col min="6660" max="6660" width="5.5" style="173" customWidth="1"/>
    <col min="6661" max="6661" width="12.5" style="173" customWidth="1"/>
    <col min="6662" max="6662" width="11.5" style="173" customWidth="1"/>
    <col min="6663" max="6663" width="14.83203125" style="173" customWidth="1"/>
    <col min="6664" max="6675" width="9.33203125" style="173" hidden="1" customWidth="1"/>
    <col min="6676" max="6684" width="9.33203125" style="173" customWidth="1"/>
    <col min="6685" max="6695" width="9.33203125" style="173" hidden="1" customWidth="1"/>
    <col min="6696" max="6708" width="9.33203125" style="173" customWidth="1"/>
    <col min="6709" max="6709" width="85.66015625" style="173" customWidth="1"/>
    <col min="6710" max="6912" width="9.33203125" style="173" customWidth="1"/>
    <col min="6913" max="6913" width="5" style="173" customWidth="1"/>
    <col min="6914" max="6914" width="16.83203125" style="173" customWidth="1"/>
    <col min="6915" max="6915" width="44.66015625" style="173" customWidth="1"/>
    <col min="6916" max="6916" width="5.5" style="173" customWidth="1"/>
    <col min="6917" max="6917" width="12.5" style="173" customWidth="1"/>
    <col min="6918" max="6918" width="11.5" style="173" customWidth="1"/>
    <col min="6919" max="6919" width="14.83203125" style="173" customWidth="1"/>
    <col min="6920" max="6931" width="9.33203125" style="173" hidden="1" customWidth="1"/>
    <col min="6932" max="6940" width="9.33203125" style="173" customWidth="1"/>
    <col min="6941" max="6951" width="9.33203125" style="173" hidden="1" customWidth="1"/>
    <col min="6952" max="6964" width="9.33203125" style="173" customWidth="1"/>
    <col min="6965" max="6965" width="85.66015625" style="173" customWidth="1"/>
    <col min="6966" max="7168" width="9.33203125" style="173" customWidth="1"/>
    <col min="7169" max="7169" width="5" style="173" customWidth="1"/>
    <col min="7170" max="7170" width="16.83203125" style="173" customWidth="1"/>
    <col min="7171" max="7171" width="44.66015625" style="173" customWidth="1"/>
    <col min="7172" max="7172" width="5.5" style="173" customWidth="1"/>
    <col min="7173" max="7173" width="12.5" style="173" customWidth="1"/>
    <col min="7174" max="7174" width="11.5" style="173" customWidth="1"/>
    <col min="7175" max="7175" width="14.83203125" style="173" customWidth="1"/>
    <col min="7176" max="7187" width="9.33203125" style="173" hidden="1" customWidth="1"/>
    <col min="7188" max="7196" width="9.33203125" style="173" customWidth="1"/>
    <col min="7197" max="7207" width="9.33203125" style="173" hidden="1" customWidth="1"/>
    <col min="7208" max="7220" width="9.33203125" style="173" customWidth="1"/>
    <col min="7221" max="7221" width="85.66015625" style="173" customWidth="1"/>
    <col min="7222" max="7424" width="9.33203125" style="173" customWidth="1"/>
    <col min="7425" max="7425" width="5" style="173" customWidth="1"/>
    <col min="7426" max="7426" width="16.83203125" style="173" customWidth="1"/>
    <col min="7427" max="7427" width="44.66015625" style="173" customWidth="1"/>
    <col min="7428" max="7428" width="5.5" style="173" customWidth="1"/>
    <col min="7429" max="7429" width="12.5" style="173" customWidth="1"/>
    <col min="7430" max="7430" width="11.5" style="173" customWidth="1"/>
    <col min="7431" max="7431" width="14.83203125" style="173" customWidth="1"/>
    <col min="7432" max="7443" width="9.33203125" style="173" hidden="1" customWidth="1"/>
    <col min="7444" max="7452" width="9.33203125" style="173" customWidth="1"/>
    <col min="7453" max="7463" width="9.33203125" style="173" hidden="1" customWidth="1"/>
    <col min="7464" max="7476" width="9.33203125" style="173" customWidth="1"/>
    <col min="7477" max="7477" width="85.66015625" style="173" customWidth="1"/>
    <col min="7478" max="7680" width="9.33203125" style="173" customWidth="1"/>
    <col min="7681" max="7681" width="5" style="173" customWidth="1"/>
    <col min="7682" max="7682" width="16.83203125" style="173" customWidth="1"/>
    <col min="7683" max="7683" width="44.66015625" style="173" customWidth="1"/>
    <col min="7684" max="7684" width="5.5" style="173" customWidth="1"/>
    <col min="7685" max="7685" width="12.5" style="173" customWidth="1"/>
    <col min="7686" max="7686" width="11.5" style="173" customWidth="1"/>
    <col min="7687" max="7687" width="14.83203125" style="173" customWidth="1"/>
    <col min="7688" max="7699" width="9.33203125" style="173" hidden="1" customWidth="1"/>
    <col min="7700" max="7708" width="9.33203125" style="173" customWidth="1"/>
    <col min="7709" max="7719" width="9.33203125" style="173" hidden="1" customWidth="1"/>
    <col min="7720" max="7732" width="9.33203125" style="173" customWidth="1"/>
    <col min="7733" max="7733" width="85.66015625" style="173" customWidth="1"/>
    <col min="7734" max="7936" width="9.33203125" style="173" customWidth="1"/>
    <col min="7937" max="7937" width="5" style="173" customWidth="1"/>
    <col min="7938" max="7938" width="16.83203125" style="173" customWidth="1"/>
    <col min="7939" max="7939" width="44.66015625" style="173" customWidth="1"/>
    <col min="7940" max="7940" width="5.5" style="173" customWidth="1"/>
    <col min="7941" max="7941" width="12.5" style="173" customWidth="1"/>
    <col min="7942" max="7942" width="11.5" style="173" customWidth="1"/>
    <col min="7943" max="7943" width="14.83203125" style="173" customWidth="1"/>
    <col min="7944" max="7955" width="9.33203125" style="173" hidden="1" customWidth="1"/>
    <col min="7956" max="7964" width="9.33203125" style="173" customWidth="1"/>
    <col min="7965" max="7975" width="9.33203125" style="173" hidden="1" customWidth="1"/>
    <col min="7976" max="7988" width="9.33203125" style="173" customWidth="1"/>
    <col min="7989" max="7989" width="85.66015625" style="173" customWidth="1"/>
    <col min="7990" max="8192" width="9.33203125" style="173" customWidth="1"/>
    <col min="8193" max="8193" width="5" style="173" customWidth="1"/>
    <col min="8194" max="8194" width="16.83203125" style="173" customWidth="1"/>
    <col min="8195" max="8195" width="44.66015625" style="173" customWidth="1"/>
    <col min="8196" max="8196" width="5.5" style="173" customWidth="1"/>
    <col min="8197" max="8197" width="12.5" style="173" customWidth="1"/>
    <col min="8198" max="8198" width="11.5" style="173" customWidth="1"/>
    <col min="8199" max="8199" width="14.83203125" style="173" customWidth="1"/>
    <col min="8200" max="8211" width="9.33203125" style="173" hidden="1" customWidth="1"/>
    <col min="8212" max="8220" width="9.33203125" style="173" customWidth="1"/>
    <col min="8221" max="8231" width="9.33203125" style="173" hidden="1" customWidth="1"/>
    <col min="8232" max="8244" width="9.33203125" style="173" customWidth="1"/>
    <col min="8245" max="8245" width="85.66015625" style="173" customWidth="1"/>
    <col min="8246" max="8448" width="9.33203125" style="173" customWidth="1"/>
    <col min="8449" max="8449" width="5" style="173" customWidth="1"/>
    <col min="8450" max="8450" width="16.83203125" style="173" customWidth="1"/>
    <col min="8451" max="8451" width="44.66015625" style="173" customWidth="1"/>
    <col min="8452" max="8452" width="5.5" style="173" customWidth="1"/>
    <col min="8453" max="8453" width="12.5" style="173" customWidth="1"/>
    <col min="8454" max="8454" width="11.5" style="173" customWidth="1"/>
    <col min="8455" max="8455" width="14.83203125" style="173" customWidth="1"/>
    <col min="8456" max="8467" width="9.33203125" style="173" hidden="1" customWidth="1"/>
    <col min="8468" max="8476" width="9.33203125" style="173" customWidth="1"/>
    <col min="8477" max="8487" width="9.33203125" style="173" hidden="1" customWidth="1"/>
    <col min="8488" max="8500" width="9.33203125" style="173" customWidth="1"/>
    <col min="8501" max="8501" width="85.66015625" style="173" customWidth="1"/>
    <col min="8502" max="8704" width="9.33203125" style="173" customWidth="1"/>
    <col min="8705" max="8705" width="5" style="173" customWidth="1"/>
    <col min="8706" max="8706" width="16.83203125" style="173" customWidth="1"/>
    <col min="8707" max="8707" width="44.66015625" style="173" customWidth="1"/>
    <col min="8708" max="8708" width="5.5" style="173" customWidth="1"/>
    <col min="8709" max="8709" width="12.5" style="173" customWidth="1"/>
    <col min="8710" max="8710" width="11.5" style="173" customWidth="1"/>
    <col min="8711" max="8711" width="14.83203125" style="173" customWidth="1"/>
    <col min="8712" max="8723" width="9.33203125" style="173" hidden="1" customWidth="1"/>
    <col min="8724" max="8732" width="9.33203125" style="173" customWidth="1"/>
    <col min="8733" max="8743" width="9.33203125" style="173" hidden="1" customWidth="1"/>
    <col min="8744" max="8756" width="9.33203125" style="173" customWidth="1"/>
    <col min="8757" max="8757" width="85.66015625" style="173" customWidth="1"/>
    <col min="8758" max="8960" width="9.33203125" style="173" customWidth="1"/>
    <col min="8961" max="8961" width="5" style="173" customWidth="1"/>
    <col min="8962" max="8962" width="16.83203125" style="173" customWidth="1"/>
    <col min="8963" max="8963" width="44.66015625" style="173" customWidth="1"/>
    <col min="8964" max="8964" width="5.5" style="173" customWidth="1"/>
    <col min="8965" max="8965" width="12.5" style="173" customWidth="1"/>
    <col min="8966" max="8966" width="11.5" style="173" customWidth="1"/>
    <col min="8967" max="8967" width="14.83203125" style="173" customWidth="1"/>
    <col min="8968" max="8979" width="9.33203125" style="173" hidden="1" customWidth="1"/>
    <col min="8980" max="8988" width="9.33203125" style="173" customWidth="1"/>
    <col min="8989" max="8999" width="9.33203125" style="173" hidden="1" customWidth="1"/>
    <col min="9000" max="9012" width="9.33203125" style="173" customWidth="1"/>
    <col min="9013" max="9013" width="85.66015625" style="173" customWidth="1"/>
    <col min="9014" max="9216" width="9.33203125" style="173" customWidth="1"/>
    <col min="9217" max="9217" width="5" style="173" customWidth="1"/>
    <col min="9218" max="9218" width="16.83203125" style="173" customWidth="1"/>
    <col min="9219" max="9219" width="44.66015625" style="173" customWidth="1"/>
    <col min="9220" max="9220" width="5.5" style="173" customWidth="1"/>
    <col min="9221" max="9221" width="12.5" style="173" customWidth="1"/>
    <col min="9222" max="9222" width="11.5" style="173" customWidth="1"/>
    <col min="9223" max="9223" width="14.83203125" style="173" customWidth="1"/>
    <col min="9224" max="9235" width="9.33203125" style="173" hidden="1" customWidth="1"/>
    <col min="9236" max="9244" width="9.33203125" style="173" customWidth="1"/>
    <col min="9245" max="9255" width="9.33203125" style="173" hidden="1" customWidth="1"/>
    <col min="9256" max="9268" width="9.33203125" style="173" customWidth="1"/>
    <col min="9269" max="9269" width="85.66015625" style="173" customWidth="1"/>
    <col min="9270" max="9472" width="9.33203125" style="173" customWidth="1"/>
    <col min="9473" max="9473" width="5" style="173" customWidth="1"/>
    <col min="9474" max="9474" width="16.83203125" style="173" customWidth="1"/>
    <col min="9475" max="9475" width="44.66015625" style="173" customWidth="1"/>
    <col min="9476" max="9476" width="5.5" style="173" customWidth="1"/>
    <col min="9477" max="9477" width="12.5" style="173" customWidth="1"/>
    <col min="9478" max="9478" width="11.5" style="173" customWidth="1"/>
    <col min="9479" max="9479" width="14.83203125" style="173" customWidth="1"/>
    <col min="9480" max="9491" width="9.33203125" style="173" hidden="1" customWidth="1"/>
    <col min="9492" max="9500" width="9.33203125" style="173" customWidth="1"/>
    <col min="9501" max="9511" width="9.33203125" style="173" hidden="1" customWidth="1"/>
    <col min="9512" max="9524" width="9.33203125" style="173" customWidth="1"/>
    <col min="9525" max="9525" width="85.66015625" style="173" customWidth="1"/>
    <col min="9526" max="9728" width="9.33203125" style="173" customWidth="1"/>
    <col min="9729" max="9729" width="5" style="173" customWidth="1"/>
    <col min="9730" max="9730" width="16.83203125" style="173" customWidth="1"/>
    <col min="9731" max="9731" width="44.66015625" style="173" customWidth="1"/>
    <col min="9732" max="9732" width="5.5" style="173" customWidth="1"/>
    <col min="9733" max="9733" width="12.5" style="173" customWidth="1"/>
    <col min="9734" max="9734" width="11.5" style="173" customWidth="1"/>
    <col min="9735" max="9735" width="14.83203125" style="173" customWidth="1"/>
    <col min="9736" max="9747" width="9.33203125" style="173" hidden="1" customWidth="1"/>
    <col min="9748" max="9756" width="9.33203125" style="173" customWidth="1"/>
    <col min="9757" max="9767" width="9.33203125" style="173" hidden="1" customWidth="1"/>
    <col min="9768" max="9780" width="9.33203125" style="173" customWidth="1"/>
    <col min="9781" max="9781" width="85.66015625" style="173" customWidth="1"/>
    <col min="9782" max="9984" width="9.33203125" style="173" customWidth="1"/>
    <col min="9985" max="9985" width="5" style="173" customWidth="1"/>
    <col min="9986" max="9986" width="16.83203125" style="173" customWidth="1"/>
    <col min="9987" max="9987" width="44.66015625" style="173" customWidth="1"/>
    <col min="9988" max="9988" width="5.5" style="173" customWidth="1"/>
    <col min="9989" max="9989" width="12.5" style="173" customWidth="1"/>
    <col min="9990" max="9990" width="11.5" style="173" customWidth="1"/>
    <col min="9991" max="9991" width="14.83203125" style="173" customWidth="1"/>
    <col min="9992" max="10003" width="9.33203125" style="173" hidden="1" customWidth="1"/>
    <col min="10004" max="10012" width="9.33203125" style="173" customWidth="1"/>
    <col min="10013" max="10023" width="9.33203125" style="173" hidden="1" customWidth="1"/>
    <col min="10024" max="10036" width="9.33203125" style="173" customWidth="1"/>
    <col min="10037" max="10037" width="85.66015625" style="173" customWidth="1"/>
    <col min="10038" max="10240" width="9.33203125" style="173" customWidth="1"/>
    <col min="10241" max="10241" width="5" style="173" customWidth="1"/>
    <col min="10242" max="10242" width="16.83203125" style="173" customWidth="1"/>
    <col min="10243" max="10243" width="44.66015625" style="173" customWidth="1"/>
    <col min="10244" max="10244" width="5.5" style="173" customWidth="1"/>
    <col min="10245" max="10245" width="12.5" style="173" customWidth="1"/>
    <col min="10246" max="10246" width="11.5" style="173" customWidth="1"/>
    <col min="10247" max="10247" width="14.83203125" style="173" customWidth="1"/>
    <col min="10248" max="10259" width="9.33203125" style="173" hidden="1" customWidth="1"/>
    <col min="10260" max="10268" width="9.33203125" style="173" customWidth="1"/>
    <col min="10269" max="10279" width="9.33203125" style="173" hidden="1" customWidth="1"/>
    <col min="10280" max="10292" width="9.33203125" style="173" customWidth="1"/>
    <col min="10293" max="10293" width="85.66015625" style="173" customWidth="1"/>
    <col min="10294" max="10496" width="9.33203125" style="173" customWidth="1"/>
    <col min="10497" max="10497" width="5" style="173" customWidth="1"/>
    <col min="10498" max="10498" width="16.83203125" style="173" customWidth="1"/>
    <col min="10499" max="10499" width="44.66015625" style="173" customWidth="1"/>
    <col min="10500" max="10500" width="5.5" style="173" customWidth="1"/>
    <col min="10501" max="10501" width="12.5" style="173" customWidth="1"/>
    <col min="10502" max="10502" width="11.5" style="173" customWidth="1"/>
    <col min="10503" max="10503" width="14.83203125" style="173" customWidth="1"/>
    <col min="10504" max="10515" width="9.33203125" style="173" hidden="1" customWidth="1"/>
    <col min="10516" max="10524" width="9.33203125" style="173" customWidth="1"/>
    <col min="10525" max="10535" width="9.33203125" style="173" hidden="1" customWidth="1"/>
    <col min="10536" max="10548" width="9.33203125" style="173" customWidth="1"/>
    <col min="10549" max="10549" width="85.66015625" style="173" customWidth="1"/>
    <col min="10550" max="10752" width="9.33203125" style="173" customWidth="1"/>
    <col min="10753" max="10753" width="5" style="173" customWidth="1"/>
    <col min="10754" max="10754" width="16.83203125" style="173" customWidth="1"/>
    <col min="10755" max="10755" width="44.66015625" style="173" customWidth="1"/>
    <col min="10756" max="10756" width="5.5" style="173" customWidth="1"/>
    <col min="10757" max="10757" width="12.5" style="173" customWidth="1"/>
    <col min="10758" max="10758" width="11.5" style="173" customWidth="1"/>
    <col min="10759" max="10759" width="14.83203125" style="173" customWidth="1"/>
    <col min="10760" max="10771" width="9.33203125" style="173" hidden="1" customWidth="1"/>
    <col min="10772" max="10780" width="9.33203125" style="173" customWidth="1"/>
    <col min="10781" max="10791" width="9.33203125" style="173" hidden="1" customWidth="1"/>
    <col min="10792" max="10804" width="9.33203125" style="173" customWidth="1"/>
    <col min="10805" max="10805" width="85.66015625" style="173" customWidth="1"/>
    <col min="10806" max="11008" width="9.33203125" style="173" customWidth="1"/>
    <col min="11009" max="11009" width="5" style="173" customWidth="1"/>
    <col min="11010" max="11010" width="16.83203125" style="173" customWidth="1"/>
    <col min="11011" max="11011" width="44.66015625" style="173" customWidth="1"/>
    <col min="11012" max="11012" width="5.5" style="173" customWidth="1"/>
    <col min="11013" max="11013" width="12.5" style="173" customWidth="1"/>
    <col min="11014" max="11014" width="11.5" style="173" customWidth="1"/>
    <col min="11015" max="11015" width="14.83203125" style="173" customWidth="1"/>
    <col min="11016" max="11027" width="9.33203125" style="173" hidden="1" customWidth="1"/>
    <col min="11028" max="11036" width="9.33203125" style="173" customWidth="1"/>
    <col min="11037" max="11047" width="9.33203125" style="173" hidden="1" customWidth="1"/>
    <col min="11048" max="11060" width="9.33203125" style="173" customWidth="1"/>
    <col min="11061" max="11061" width="85.66015625" style="173" customWidth="1"/>
    <col min="11062" max="11264" width="9.33203125" style="173" customWidth="1"/>
    <col min="11265" max="11265" width="5" style="173" customWidth="1"/>
    <col min="11266" max="11266" width="16.83203125" style="173" customWidth="1"/>
    <col min="11267" max="11267" width="44.66015625" style="173" customWidth="1"/>
    <col min="11268" max="11268" width="5.5" style="173" customWidth="1"/>
    <col min="11269" max="11269" width="12.5" style="173" customWidth="1"/>
    <col min="11270" max="11270" width="11.5" style="173" customWidth="1"/>
    <col min="11271" max="11271" width="14.83203125" style="173" customWidth="1"/>
    <col min="11272" max="11283" width="9.33203125" style="173" hidden="1" customWidth="1"/>
    <col min="11284" max="11292" width="9.33203125" style="173" customWidth="1"/>
    <col min="11293" max="11303" width="9.33203125" style="173" hidden="1" customWidth="1"/>
    <col min="11304" max="11316" width="9.33203125" style="173" customWidth="1"/>
    <col min="11317" max="11317" width="85.66015625" style="173" customWidth="1"/>
    <col min="11318" max="11520" width="9.33203125" style="173" customWidth="1"/>
    <col min="11521" max="11521" width="5" style="173" customWidth="1"/>
    <col min="11522" max="11522" width="16.83203125" style="173" customWidth="1"/>
    <col min="11523" max="11523" width="44.66015625" style="173" customWidth="1"/>
    <col min="11524" max="11524" width="5.5" style="173" customWidth="1"/>
    <col min="11525" max="11525" width="12.5" style="173" customWidth="1"/>
    <col min="11526" max="11526" width="11.5" style="173" customWidth="1"/>
    <col min="11527" max="11527" width="14.83203125" style="173" customWidth="1"/>
    <col min="11528" max="11539" width="9.33203125" style="173" hidden="1" customWidth="1"/>
    <col min="11540" max="11548" width="9.33203125" style="173" customWidth="1"/>
    <col min="11549" max="11559" width="9.33203125" style="173" hidden="1" customWidth="1"/>
    <col min="11560" max="11572" width="9.33203125" style="173" customWidth="1"/>
    <col min="11573" max="11573" width="85.66015625" style="173" customWidth="1"/>
    <col min="11574" max="11776" width="9.33203125" style="173" customWidth="1"/>
    <col min="11777" max="11777" width="5" style="173" customWidth="1"/>
    <col min="11778" max="11778" width="16.83203125" style="173" customWidth="1"/>
    <col min="11779" max="11779" width="44.66015625" style="173" customWidth="1"/>
    <col min="11780" max="11780" width="5.5" style="173" customWidth="1"/>
    <col min="11781" max="11781" width="12.5" style="173" customWidth="1"/>
    <col min="11782" max="11782" width="11.5" style="173" customWidth="1"/>
    <col min="11783" max="11783" width="14.83203125" style="173" customWidth="1"/>
    <col min="11784" max="11795" width="9.33203125" style="173" hidden="1" customWidth="1"/>
    <col min="11796" max="11804" width="9.33203125" style="173" customWidth="1"/>
    <col min="11805" max="11815" width="9.33203125" style="173" hidden="1" customWidth="1"/>
    <col min="11816" max="11828" width="9.33203125" style="173" customWidth="1"/>
    <col min="11829" max="11829" width="85.66015625" style="173" customWidth="1"/>
    <col min="11830" max="12032" width="9.33203125" style="173" customWidth="1"/>
    <col min="12033" max="12033" width="5" style="173" customWidth="1"/>
    <col min="12034" max="12034" width="16.83203125" style="173" customWidth="1"/>
    <col min="12035" max="12035" width="44.66015625" style="173" customWidth="1"/>
    <col min="12036" max="12036" width="5.5" style="173" customWidth="1"/>
    <col min="12037" max="12037" width="12.5" style="173" customWidth="1"/>
    <col min="12038" max="12038" width="11.5" style="173" customWidth="1"/>
    <col min="12039" max="12039" width="14.83203125" style="173" customWidth="1"/>
    <col min="12040" max="12051" width="9.33203125" style="173" hidden="1" customWidth="1"/>
    <col min="12052" max="12060" width="9.33203125" style="173" customWidth="1"/>
    <col min="12061" max="12071" width="9.33203125" style="173" hidden="1" customWidth="1"/>
    <col min="12072" max="12084" width="9.33203125" style="173" customWidth="1"/>
    <col min="12085" max="12085" width="85.66015625" style="173" customWidth="1"/>
    <col min="12086" max="12288" width="9.33203125" style="173" customWidth="1"/>
    <col min="12289" max="12289" width="5" style="173" customWidth="1"/>
    <col min="12290" max="12290" width="16.83203125" style="173" customWidth="1"/>
    <col min="12291" max="12291" width="44.66015625" style="173" customWidth="1"/>
    <col min="12292" max="12292" width="5.5" style="173" customWidth="1"/>
    <col min="12293" max="12293" width="12.5" style="173" customWidth="1"/>
    <col min="12294" max="12294" width="11.5" style="173" customWidth="1"/>
    <col min="12295" max="12295" width="14.83203125" style="173" customWidth="1"/>
    <col min="12296" max="12307" width="9.33203125" style="173" hidden="1" customWidth="1"/>
    <col min="12308" max="12316" width="9.33203125" style="173" customWidth="1"/>
    <col min="12317" max="12327" width="9.33203125" style="173" hidden="1" customWidth="1"/>
    <col min="12328" max="12340" width="9.33203125" style="173" customWidth="1"/>
    <col min="12341" max="12341" width="85.66015625" style="173" customWidth="1"/>
    <col min="12342" max="12544" width="9.33203125" style="173" customWidth="1"/>
    <col min="12545" max="12545" width="5" style="173" customWidth="1"/>
    <col min="12546" max="12546" width="16.83203125" style="173" customWidth="1"/>
    <col min="12547" max="12547" width="44.66015625" style="173" customWidth="1"/>
    <col min="12548" max="12548" width="5.5" style="173" customWidth="1"/>
    <col min="12549" max="12549" width="12.5" style="173" customWidth="1"/>
    <col min="12550" max="12550" width="11.5" style="173" customWidth="1"/>
    <col min="12551" max="12551" width="14.83203125" style="173" customWidth="1"/>
    <col min="12552" max="12563" width="9.33203125" style="173" hidden="1" customWidth="1"/>
    <col min="12564" max="12572" width="9.33203125" style="173" customWidth="1"/>
    <col min="12573" max="12583" width="9.33203125" style="173" hidden="1" customWidth="1"/>
    <col min="12584" max="12596" width="9.33203125" style="173" customWidth="1"/>
    <col min="12597" max="12597" width="85.66015625" style="173" customWidth="1"/>
    <col min="12598" max="12800" width="9.33203125" style="173" customWidth="1"/>
    <col min="12801" max="12801" width="5" style="173" customWidth="1"/>
    <col min="12802" max="12802" width="16.83203125" style="173" customWidth="1"/>
    <col min="12803" max="12803" width="44.66015625" style="173" customWidth="1"/>
    <col min="12804" max="12804" width="5.5" style="173" customWidth="1"/>
    <col min="12805" max="12805" width="12.5" style="173" customWidth="1"/>
    <col min="12806" max="12806" width="11.5" style="173" customWidth="1"/>
    <col min="12807" max="12807" width="14.83203125" style="173" customWidth="1"/>
    <col min="12808" max="12819" width="9.33203125" style="173" hidden="1" customWidth="1"/>
    <col min="12820" max="12828" width="9.33203125" style="173" customWidth="1"/>
    <col min="12829" max="12839" width="9.33203125" style="173" hidden="1" customWidth="1"/>
    <col min="12840" max="12852" width="9.33203125" style="173" customWidth="1"/>
    <col min="12853" max="12853" width="85.66015625" style="173" customWidth="1"/>
    <col min="12854" max="13056" width="9.33203125" style="173" customWidth="1"/>
    <col min="13057" max="13057" width="5" style="173" customWidth="1"/>
    <col min="13058" max="13058" width="16.83203125" style="173" customWidth="1"/>
    <col min="13059" max="13059" width="44.66015625" style="173" customWidth="1"/>
    <col min="13060" max="13060" width="5.5" style="173" customWidth="1"/>
    <col min="13061" max="13061" width="12.5" style="173" customWidth="1"/>
    <col min="13062" max="13062" width="11.5" style="173" customWidth="1"/>
    <col min="13063" max="13063" width="14.83203125" style="173" customWidth="1"/>
    <col min="13064" max="13075" width="9.33203125" style="173" hidden="1" customWidth="1"/>
    <col min="13076" max="13084" width="9.33203125" style="173" customWidth="1"/>
    <col min="13085" max="13095" width="9.33203125" style="173" hidden="1" customWidth="1"/>
    <col min="13096" max="13108" width="9.33203125" style="173" customWidth="1"/>
    <col min="13109" max="13109" width="85.66015625" style="173" customWidth="1"/>
    <col min="13110" max="13312" width="9.33203125" style="173" customWidth="1"/>
    <col min="13313" max="13313" width="5" style="173" customWidth="1"/>
    <col min="13314" max="13314" width="16.83203125" style="173" customWidth="1"/>
    <col min="13315" max="13315" width="44.66015625" style="173" customWidth="1"/>
    <col min="13316" max="13316" width="5.5" style="173" customWidth="1"/>
    <col min="13317" max="13317" width="12.5" style="173" customWidth="1"/>
    <col min="13318" max="13318" width="11.5" style="173" customWidth="1"/>
    <col min="13319" max="13319" width="14.83203125" style="173" customWidth="1"/>
    <col min="13320" max="13331" width="9.33203125" style="173" hidden="1" customWidth="1"/>
    <col min="13332" max="13340" width="9.33203125" style="173" customWidth="1"/>
    <col min="13341" max="13351" width="9.33203125" style="173" hidden="1" customWidth="1"/>
    <col min="13352" max="13364" width="9.33203125" style="173" customWidth="1"/>
    <col min="13365" max="13365" width="85.66015625" style="173" customWidth="1"/>
    <col min="13366" max="13568" width="9.33203125" style="173" customWidth="1"/>
    <col min="13569" max="13569" width="5" style="173" customWidth="1"/>
    <col min="13570" max="13570" width="16.83203125" style="173" customWidth="1"/>
    <col min="13571" max="13571" width="44.66015625" style="173" customWidth="1"/>
    <col min="13572" max="13572" width="5.5" style="173" customWidth="1"/>
    <col min="13573" max="13573" width="12.5" style="173" customWidth="1"/>
    <col min="13574" max="13574" width="11.5" style="173" customWidth="1"/>
    <col min="13575" max="13575" width="14.83203125" style="173" customWidth="1"/>
    <col min="13576" max="13587" width="9.33203125" style="173" hidden="1" customWidth="1"/>
    <col min="13588" max="13596" width="9.33203125" style="173" customWidth="1"/>
    <col min="13597" max="13607" width="9.33203125" style="173" hidden="1" customWidth="1"/>
    <col min="13608" max="13620" width="9.33203125" style="173" customWidth="1"/>
    <col min="13621" max="13621" width="85.66015625" style="173" customWidth="1"/>
    <col min="13622" max="13824" width="9.33203125" style="173" customWidth="1"/>
    <col min="13825" max="13825" width="5" style="173" customWidth="1"/>
    <col min="13826" max="13826" width="16.83203125" style="173" customWidth="1"/>
    <col min="13827" max="13827" width="44.66015625" style="173" customWidth="1"/>
    <col min="13828" max="13828" width="5.5" style="173" customWidth="1"/>
    <col min="13829" max="13829" width="12.5" style="173" customWidth="1"/>
    <col min="13830" max="13830" width="11.5" style="173" customWidth="1"/>
    <col min="13831" max="13831" width="14.83203125" style="173" customWidth="1"/>
    <col min="13832" max="13843" width="9.33203125" style="173" hidden="1" customWidth="1"/>
    <col min="13844" max="13852" width="9.33203125" style="173" customWidth="1"/>
    <col min="13853" max="13863" width="9.33203125" style="173" hidden="1" customWidth="1"/>
    <col min="13864" max="13876" width="9.33203125" style="173" customWidth="1"/>
    <col min="13877" max="13877" width="85.66015625" style="173" customWidth="1"/>
    <col min="13878" max="14080" width="9.33203125" style="173" customWidth="1"/>
    <col min="14081" max="14081" width="5" style="173" customWidth="1"/>
    <col min="14082" max="14082" width="16.83203125" style="173" customWidth="1"/>
    <col min="14083" max="14083" width="44.66015625" style="173" customWidth="1"/>
    <col min="14084" max="14084" width="5.5" style="173" customWidth="1"/>
    <col min="14085" max="14085" width="12.5" style="173" customWidth="1"/>
    <col min="14086" max="14086" width="11.5" style="173" customWidth="1"/>
    <col min="14087" max="14087" width="14.83203125" style="173" customWidth="1"/>
    <col min="14088" max="14099" width="9.33203125" style="173" hidden="1" customWidth="1"/>
    <col min="14100" max="14108" width="9.33203125" style="173" customWidth="1"/>
    <col min="14109" max="14119" width="9.33203125" style="173" hidden="1" customWidth="1"/>
    <col min="14120" max="14132" width="9.33203125" style="173" customWidth="1"/>
    <col min="14133" max="14133" width="85.66015625" style="173" customWidth="1"/>
    <col min="14134" max="14336" width="9.33203125" style="173" customWidth="1"/>
    <col min="14337" max="14337" width="5" style="173" customWidth="1"/>
    <col min="14338" max="14338" width="16.83203125" style="173" customWidth="1"/>
    <col min="14339" max="14339" width="44.66015625" style="173" customWidth="1"/>
    <col min="14340" max="14340" width="5.5" style="173" customWidth="1"/>
    <col min="14341" max="14341" width="12.5" style="173" customWidth="1"/>
    <col min="14342" max="14342" width="11.5" style="173" customWidth="1"/>
    <col min="14343" max="14343" width="14.83203125" style="173" customWidth="1"/>
    <col min="14344" max="14355" width="9.33203125" style="173" hidden="1" customWidth="1"/>
    <col min="14356" max="14364" width="9.33203125" style="173" customWidth="1"/>
    <col min="14365" max="14375" width="9.33203125" style="173" hidden="1" customWidth="1"/>
    <col min="14376" max="14388" width="9.33203125" style="173" customWidth="1"/>
    <col min="14389" max="14389" width="85.66015625" style="173" customWidth="1"/>
    <col min="14390" max="14592" width="9.33203125" style="173" customWidth="1"/>
    <col min="14593" max="14593" width="5" style="173" customWidth="1"/>
    <col min="14594" max="14594" width="16.83203125" style="173" customWidth="1"/>
    <col min="14595" max="14595" width="44.66015625" style="173" customWidth="1"/>
    <col min="14596" max="14596" width="5.5" style="173" customWidth="1"/>
    <col min="14597" max="14597" width="12.5" style="173" customWidth="1"/>
    <col min="14598" max="14598" width="11.5" style="173" customWidth="1"/>
    <col min="14599" max="14599" width="14.83203125" style="173" customWidth="1"/>
    <col min="14600" max="14611" width="9.33203125" style="173" hidden="1" customWidth="1"/>
    <col min="14612" max="14620" width="9.33203125" style="173" customWidth="1"/>
    <col min="14621" max="14631" width="9.33203125" style="173" hidden="1" customWidth="1"/>
    <col min="14632" max="14644" width="9.33203125" style="173" customWidth="1"/>
    <col min="14645" max="14645" width="85.66015625" style="173" customWidth="1"/>
    <col min="14646" max="14848" width="9.33203125" style="173" customWidth="1"/>
    <col min="14849" max="14849" width="5" style="173" customWidth="1"/>
    <col min="14850" max="14850" width="16.83203125" style="173" customWidth="1"/>
    <col min="14851" max="14851" width="44.66015625" style="173" customWidth="1"/>
    <col min="14852" max="14852" width="5.5" style="173" customWidth="1"/>
    <col min="14853" max="14853" width="12.5" style="173" customWidth="1"/>
    <col min="14854" max="14854" width="11.5" style="173" customWidth="1"/>
    <col min="14855" max="14855" width="14.83203125" style="173" customWidth="1"/>
    <col min="14856" max="14867" width="9.33203125" style="173" hidden="1" customWidth="1"/>
    <col min="14868" max="14876" width="9.33203125" style="173" customWidth="1"/>
    <col min="14877" max="14887" width="9.33203125" style="173" hidden="1" customWidth="1"/>
    <col min="14888" max="14900" width="9.33203125" style="173" customWidth="1"/>
    <col min="14901" max="14901" width="85.66015625" style="173" customWidth="1"/>
    <col min="14902" max="15104" width="9.33203125" style="173" customWidth="1"/>
    <col min="15105" max="15105" width="5" style="173" customWidth="1"/>
    <col min="15106" max="15106" width="16.83203125" style="173" customWidth="1"/>
    <col min="15107" max="15107" width="44.66015625" style="173" customWidth="1"/>
    <col min="15108" max="15108" width="5.5" style="173" customWidth="1"/>
    <col min="15109" max="15109" width="12.5" style="173" customWidth="1"/>
    <col min="15110" max="15110" width="11.5" style="173" customWidth="1"/>
    <col min="15111" max="15111" width="14.83203125" style="173" customWidth="1"/>
    <col min="15112" max="15123" width="9.33203125" style="173" hidden="1" customWidth="1"/>
    <col min="15124" max="15132" width="9.33203125" style="173" customWidth="1"/>
    <col min="15133" max="15143" width="9.33203125" style="173" hidden="1" customWidth="1"/>
    <col min="15144" max="15156" width="9.33203125" style="173" customWidth="1"/>
    <col min="15157" max="15157" width="85.66015625" style="173" customWidth="1"/>
    <col min="15158" max="15360" width="9.33203125" style="173" customWidth="1"/>
    <col min="15361" max="15361" width="5" style="173" customWidth="1"/>
    <col min="15362" max="15362" width="16.83203125" style="173" customWidth="1"/>
    <col min="15363" max="15363" width="44.66015625" style="173" customWidth="1"/>
    <col min="15364" max="15364" width="5.5" style="173" customWidth="1"/>
    <col min="15365" max="15365" width="12.5" style="173" customWidth="1"/>
    <col min="15366" max="15366" width="11.5" style="173" customWidth="1"/>
    <col min="15367" max="15367" width="14.83203125" style="173" customWidth="1"/>
    <col min="15368" max="15379" width="9.33203125" style="173" hidden="1" customWidth="1"/>
    <col min="15380" max="15388" width="9.33203125" style="173" customWidth="1"/>
    <col min="15389" max="15399" width="9.33203125" style="173" hidden="1" customWidth="1"/>
    <col min="15400" max="15412" width="9.33203125" style="173" customWidth="1"/>
    <col min="15413" max="15413" width="85.66015625" style="173" customWidth="1"/>
    <col min="15414" max="15616" width="9.33203125" style="173" customWidth="1"/>
    <col min="15617" max="15617" width="5" style="173" customWidth="1"/>
    <col min="15618" max="15618" width="16.83203125" style="173" customWidth="1"/>
    <col min="15619" max="15619" width="44.66015625" style="173" customWidth="1"/>
    <col min="15620" max="15620" width="5.5" style="173" customWidth="1"/>
    <col min="15621" max="15621" width="12.5" style="173" customWidth="1"/>
    <col min="15622" max="15622" width="11.5" style="173" customWidth="1"/>
    <col min="15623" max="15623" width="14.83203125" style="173" customWidth="1"/>
    <col min="15624" max="15635" width="9.33203125" style="173" hidden="1" customWidth="1"/>
    <col min="15636" max="15644" width="9.33203125" style="173" customWidth="1"/>
    <col min="15645" max="15655" width="9.33203125" style="173" hidden="1" customWidth="1"/>
    <col min="15656" max="15668" width="9.33203125" style="173" customWidth="1"/>
    <col min="15669" max="15669" width="85.66015625" style="173" customWidth="1"/>
    <col min="15670" max="15872" width="9.33203125" style="173" customWidth="1"/>
    <col min="15873" max="15873" width="5" style="173" customWidth="1"/>
    <col min="15874" max="15874" width="16.83203125" style="173" customWidth="1"/>
    <col min="15875" max="15875" width="44.66015625" style="173" customWidth="1"/>
    <col min="15876" max="15876" width="5.5" style="173" customWidth="1"/>
    <col min="15877" max="15877" width="12.5" style="173" customWidth="1"/>
    <col min="15878" max="15878" width="11.5" style="173" customWidth="1"/>
    <col min="15879" max="15879" width="14.83203125" style="173" customWidth="1"/>
    <col min="15880" max="15891" width="9.33203125" style="173" hidden="1" customWidth="1"/>
    <col min="15892" max="15900" width="9.33203125" style="173" customWidth="1"/>
    <col min="15901" max="15911" width="9.33203125" style="173" hidden="1" customWidth="1"/>
    <col min="15912" max="15924" width="9.33203125" style="173" customWidth="1"/>
    <col min="15925" max="15925" width="85.66015625" style="173" customWidth="1"/>
    <col min="15926" max="16128" width="9.33203125" style="173" customWidth="1"/>
    <col min="16129" max="16129" width="5" style="173" customWidth="1"/>
    <col min="16130" max="16130" width="16.83203125" style="173" customWidth="1"/>
    <col min="16131" max="16131" width="44.66015625" style="173" customWidth="1"/>
    <col min="16132" max="16132" width="5.5" style="173" customWidth="1"/>
    <col min="16133" max="16133" width="12.5" style="173" customWidth="1"/>
    <col min="16134" max="16134" width="11.5" style="173" customWidth="1"/>
    <col min="16135" max="16135" width="14.83203125" style="173" customWidth="1"/>
    <col min="16136" max="16147" width="9.33203125" style="173" hidden="1" customWidth="1"/>
    <col min="16148" max="16156" width="9.33203125" style="173" customWidth="1"/>
    <col min="16157" max="16167" width="9.33203125" style="173" hidden="1" customWidth="1"/>
    <col min="16168" max="16180" width="9.33203125" style="173" customWidth="1"/>
    <col min="16181" max="16181" width="85.66015625" style="173" customWidth="1"/>
    <col min="16182" max="16384" width="9.33203125" style="173" customWidth="1"/>
  </cols>
  <sheetData>
    <row r="1" spans="1:7" ht="15.5">
      <c r="A1" s="525" t="s">
        <v>692</v>
      </c>
      <c r="B1" s="526"/>
      <c r="C1" s="526"/>
      <c r="D1" s="526"/>
      <c r="E1" s="526"/>
      <c r="F1" s="526"/>
      <c r="G1" s="527"/>
    </row>
    <row r="2" spans="1:7" ht="13.5">
      <c r="A2" s="174"/>
      <c r="B2" s="175"/>
      <c r="C2" s="528" t="s">
        <v>693</v>
      </c>
      <c r="D2" s="529"/>
      <c r="E2" s="529"/>
      <c r="F2" s="529"/>
      <c r="G2" s="530"/>
    </row>
    <row r="3" spans="1:7" ht="13.5">
      <c r="A3" s="176"/>
      <c r="B3" s="177" t="s">
        <v>744</v>
      </c>
      <c r="C3" s="531" t="s">
        <v>745</v>
      </c>
      <c r="D3" s="532"/>
      <c r="E3" s="532"/>
      <c r="F3" s="532"/>
      <c r="G3" s="533"/>
    </row>
    <row r="4" spans="1:7" ht="13.5">
      <c r="A4" s="178"/>
      <c r="B4" s="179"/>
      <c r="C4" s="179"/>
      <c r="D4" s="180"/>
      <c r="E4" s="181"/>
      <c r="F4" s="181"/>
      <c r="G4" s="182"/>
    </row>
    <row r="5" spans="1:19" ht="15" customHeight="1">
      <c r="A5" s="183" t="s">
        <v>696</v>
      </c>
      <c r="B5" s="184" t="s">
        <v>697</v>
      </c>
      <c r="C5" s="184" t="s">
        <v>698</v>
      </c>
      <c r="D5" s="185" t="s">
        <v>148</v>
      </c>
      <c r="E5" s="186" t="s">
        <v>699</v>
      </c>
      <c r="F5" s="187" t="s">
        <v>700</v>
      </c>
      <c r="G5" s="188" t="s">
        <v>701</v>
      </c>
      <c r="H5" s="189" t="s">
        <v>702</v>
      </c>
      <c r="I5" s="190" t="s">
        <v>703</v>
      </c>
      <c r="J5" s="190" t="s">
        <v>704</v>
      </c>
      <c r="K5" s="190" t="s">
        <v>705</v>
      </c>
      <c r="L5" s="190" t="s">
        <v>42</v>
      </c>
      <c r="M5" s="190" t="s">
        <v>706</v>
      </c>
      <c r="N5" s="190" t="s">
        <v>707</v>
      </c>
      <c r="O5" s="190" t="s">
        <v>708</v>
      </c>
      <c r="P5" s="190" t="s">
        <v>709</v>
      </c>
      <c r="Q5" s="190" t="s">
        <v>710</v>
      </c>
      <c r="R5" s="190" t="s">
        <v>711</v>
      </c>
      <c r="S5" s="190" t="s">
        <v>712</v>
      </c>
    </row>
    <row r="6" spans="1:19" ht="13.5">
      <c r="A6" s="191" t="s">
        <v>713</v>
      </c>
      <c r="B6" s="192" t="s">
        <v>746</v>
      </c>
      <c r="C6" s="193" t="s">
        <v>747</v>
      </c>
      <c r="D6" s="194"/>
      <c r="E6" s="195"/>
      <c r="F6" s="196"/>
      <c r="G6" s="197">
        <f>SUM(G7:G16)</f>
        <v>0</v>
      </c>
      <c r="H6" s="198"/>
      <c r="I6" s="199" t="e">
        <f>SUM(#REF!)</f>
        <v>#REF!</v>
      </c>
      <c r="J6" s="199"/>
      <c r="K6" s="199" t="e">
        <f>SUM(#REF!)</f>
        <v>#REF!</v>
      </c>
      <c r="L6" s="199"/>
      <c r="M6" s="199" t="e">
        <f>SUM(#REF!)</f>
        <v>#REF!</v>
      </c>
      <c r="N6" s="199"/>
      <c r="O6" s="199" t="e">
        <f>SUM(#REF!)</f>
        <v>#REF!</v>
      </c>
      <c r="P6" s="199"/>
      <c r="Q6" s="199" t="e">
        <f>SUM(#REF!)</f>
        <v>#REF!</v>
      </c>
      <c r="R6" s="200"/>
      <c r="S6" s="199"/>
    </row>
    <row r="7" spans="1:60" ht="24" customHeight="1" outlineLevel="1">
      <c r="A7" s="201">
        <v>1</v>
      </c>
      <c r="B7" s="202">
        <v>731001</v>
      </c>
      <c r="C7" s="203" t="s">
        <v>748</v>
      </c>
      <c r="D7" s="204" t="s">
        <v>717</v>
      </c>
      <c r="E7" s="205">
        <v>17.2</v>
      </c>
      <c r="F7" s="353"/>
      <c r="G7" s="206">
        <f>ROUND(E7*F7,2)</f>
        <v>0</v>
      </c>
      <c r="H7" s="207"/>
      <c r="I7" s="208"/>
      <c r="J7" s="209"/>
      <c r="K7" s="208"/>
      <c r="L7" s="208"/>
      <c r="M7" s="208"/>
      <c r="N7" s="208"/>
      <c r="O7" s="208"/>
      <c r="P7" s="208"/>
      <c r="Q7" s="208"/>
      <c r="R7" s="210"/>
      <c r="S7" s="208"/>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R7" s="211"/>
      <c r="AS7" s="211"/>
      <c r="AT7" s="211"/>
      <c r="AU7" s="211"/>
      <c r="AV7" s="211"/>
      <c r="AW7" s="211"/>
      <c r="AX7" s="211"/>
      <c r="AY7" s="211"/>
      <c r="AZ7" s="211"/>
      <c r="BA7" s="211"/>
      <c r="BB7" s="211"/>
      <c r="BC7" s="211"/>
      <c r="BD7" s="211"/>
      <c r="BE7" s="211"/>
      <c r="BF7" s="211"/>
      <c r="BG7" s="211"/>
      <c r="BH7" s="211"/>
    </row>
    <row r="8" spans="1:60" ht="23" outlineLevel="1">
      <c r="A8" s="201">
        <v>2</v>
      </c>
      <c r="B8" s="202">
        <v>731002</v>
      </c>
      <c r="C8" s="203" t="s">
        <v>749</v>
      </c>
      <c r="D8" s="204" t="s">
        <v>717</v>
      </c>
      <c r="E8" s="205">
        <v>17.2</v>
      </c>
      <c r="F8" s="353"/>
      <c r="G8" s="206">
        <f aca="true" t="shared" si="0" ref="G8:G16">ROUND(E8*F8,2)</f>
        <v>0</v>
      </c>
      <c r="H8" s="207"/>
      <c r="I8" s="208"/>
      <c r="J8" s="209"/>
      <c r="K8" s="208"/>
      <c r="L8" s="208"/>
      <c r="M8" s="208"/>
      <c r="N8" s="208"/>
      <c r="O8" s="208"/>
      <c r="P8" s="208"/>
      <c r="Q8" s="208"/>
      <c r="R8" s="210"/>
      <c r="S8" s="208"/>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1"/>
      <c r="AY8" s="211"/>
      <c r="AZ8" s="211"/>
      <c r="BA8" s="211"/>
      <c r="BB8" s="211"/>
      <c r="BC8" s="211"/>
      <c r="BD8" s="211"/>
      <c r="BE8" s="211"/>
      <c r="BF8" s="211"/>
      <c r="BG8" s="211"/>
      <c r="BH8" s="211"/>
    </row>
    <row r="9" spans="1:60" ht="34.5" outlineLevel="1">
      <c r="A9" s="201">
        <v>3</v>
      </c>
      <c r="B9" s="202">
        <v>731003</v>
      </c>
      <c r="C9" s="203" t="s">
        <v>750</v>
      </c>
      <c r="D9" s="204" t="s">
        <v>719</v>
      </c>
      <c r="E9" s="205">
        <v>34</v>
      </c>
      <c r="F9" s="353"/>
      <c r="G9" s="206">
        <f t="shared" si="0"/>
        <v>0</v>
      </c>
      <c r="H9" s="207"/>
      <c r="I9" s="208"/>
      <c r="J9" s="209"/>
      <c r="K9" s="208"/>
      <c r="L9" s="208"/>
      <c r="M9" s="208"/>
      <c r="N9" s="208"/>
      <c r="O9" s="208"/>
      <c r="P9" s="208"/>
      <c r="Q9" s="208"/>
      <c r="R9" s="210"/>
      <c r="S9" s="208"/>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row>
    <row r="10" spans="1:60" ht="13.5" outlineLevel="1">
      <c r="A10" s="201">
        <v>4</v>
      </c>
      <c r="B10" s="202">
        <v>731004</v>
      </c>
      <c r="C10" s="203" t="s">
        <v>751</v>
      </c>
      <c r="D10" s="204" t="s">
        <v>719</v>
      </c>
      <c r="E10" s="205">
        <v>1</v>
      </c>
      <c r="F10" s="353"/>
      <c r="G10" s="206">
        <f t="shared" si="0"/>
        <v>0</v>
      </c>
      <c r="H10" s="207"/>
      <c r="I10" s="208"/>
      <c r="J10" s="209"/>
      <c r="K10" s="208"/>
      <c r="L10" s="208"/>
      <c r="M10" s="208"/>
      <c r="N10" s="208"/>
      <c r="O10" s="208"/>
      <c r="P10" s="208"/>
      <c r="Q10" s="208"/>
      <c r="R10" s="210"/>
      <c r="S10" s="208"/>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row>
    <row r="11" spans="1:60" ht="13.5" outlineLevel="1">
      <c r="A11" s="201">
        <v>5</v>
      </c>
      <c r="B11" s="202">
        <v>731005</v>
      </c>
      <c r="C11" s="203" t="s">
        <v>752</v>
      </c>
      <c r="D11" s="204" t="s">
        <v>717</v>
      </c>
      <c r="E11" s="205">
        <v>18.2</v>
      </c>
      <c r="F11" s="353"/>
      <c r="G11" s="206">
        <f t="shared" si="0"/>
        <v>0</v>
      </c>
      <c r="H11" s="207"/>
      <c r="I11" s="208"/>
      <c r="J11" s="209"/>
      <c r="K11" s="208"/>
      <c r="L11" s="208"/>
      <c r="M11" s="208"/>
      <c r="N11" s="208"/>
      <c r="O11" s="208"/>
      <c r="P11" s="208"/>
      <c r="Q11" s="208"/>
      <c r="R11" s="210"/>
      <c r="S11" s="208"/>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row>
    <row r="12" spans="1:60" ht="46" outlineLevel="1">
      <c r="A12" s="201">
        <v>6</v>
      </c>
      <c r="B12" s="202">
        <v>731006</v>
      </c>
      <c r="C12" s="238" t="s">
        <v>753</v>
      </c>
      <c r="D12" s="204" t="s">
        <v>717</v>
      </c>
      <c r="E12" s="205">
        <v>13.2</v>
      </c>
      <c r="F12" s="353"/>
      <c r="G12" s="206">
        <f t="shared" si="0"/>
        <v>0</v>
      </c>
      <c r="H12" s="207"/>
      <c r="I12" s="208"/>
      <c r="J12" s="209"/>
      <c r="K12" s="208"/>
      <c r="L12" s="208"/>
      <c r="M12" s="208"/>
      <c r="N12" s="208"/>
      <c r="O12" s="208"/>
      <c r="P12" s="208"/>
      <c r="Q12" s="208"/>
      <c r="R12" s="210"/>
      <c r="S12" s="208"/>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row>
    <row r="13" spans="1:60" ht="23" outlineLevel="1">
      <c r="A13" s="201">
        <v>7</v>
      </c>
      <c r="B13" s="202">
        <v>731007</v>
      </c>
      <c r="C13" s="203" t="s">
        <v>754</v>
      </c>
      <c r="D13" s="204" t="s">
        <v>719</v>
      </c>
      <c r="E13" s="205">
        <v>4</v>
      </c>
      <c r="F13" s="353"/>
      <c r="G13" s="206">
        <f t="shared" si="0"/>
        <v>0</v>
      </c>
      <c r="H13" s="207"/>
      <c r="I13" s="208"/>
      <c r="J13" s="209"/>
      <c r="K13" s="208"/>
      <c r="L13" s="208"/>
      <c r="M13" s="208"/>
      <c r="N13" s="208"/>
      <c r="O13" s="208"/>
      <c r="P13" s="208"/>
      <c r="Q13" s="208"/>
      <c r="R13" s="210"/>
      <c r="S13" s="208"/>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row>
    <row r="14" spans="1:60" ht="13.5" outlineLevel="1">
      <c r="A14" s="201">
        <v>8</v>
      </c>
      <c r="B14" s="202">
        <v>731008</v>
      </c>
      <c r="C14" s="203" t="s">
        <v>755</v>
      </c>
      <c r="D14" s="204" t="s">
        <v>442</v>
      </c>
      <c r="E14" s="205">
        <v>1</v>
      </c>
      <c r="F14" s="353"/>
      <c r="G14" s="206">
        <f t="shared" si="0"/>
        <v>0</v>
      </c>
      <c r="H14" s="207"/>
      <c r="I14" s="208"/>
      <c r="J14" s="209"/>
      <c r="K14" s="208"/>
      <c r="L14" s="208"/>
      <c r="M14" s="208"/>
      <c r="N14" s="208"/>
      <c r="O14" s="208"/>
      <c r="P14" s="208"/>
      <c r="Q14" s="208"/>
      <c r="R14" s="210"/>
      <c r="S14" s="208"/>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row>
    <row r="15" spans="1:60" ht="13.5" outlineLevel="1">
      <c r="A15" s="201">
        <v>9</v>
      </c>
      <c r="B15" s="202">
        <v>731009</v>
      </c>
      <c r="C15" s="213" t="s">
        <v>729</v>
      </c>
      <c r="D15" s="214" t="s">
        <v>717</v>
      </c>
      <c r="E15" s="205">
        <v>17.2</v>
      </c>
      <c r="F15" s="353"/>
      <c r="G15" s="206">
        <f t="shared" si="0"/>
        <v>0</v>
      </c>
      <c r="H15" s="207"/>
      <c r="I15" s="208"/>
      <c r="J15" s="209"/>
      <c r="K15" s="208"/>
      <c r="L15" s="208"/>
      <c r="M15" s="208"/>
      <c r="N15" s="208"/>
      <c r="O15" s="208"/>
      <c r="P15" s="208"/>
      <c r="Q15" s="208"/>
      <c r="R15" s="210"/>
      <c r="S15" s="208"/>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row>
    <row r="16" spans="1:60" ht="13.5" outlineLevel="1">
      <c r="A16" s="201">
        <v>10</v>
      </c>
      <c r="B16" s="202">
        <v>731010</v>
      </c>
      <c r="C16" s="203" t="s">
        <v>730</v>
      </c>
      <c r="D16" s="204" t="s">
        <v>442</v>
      </c>
      <c r="E16" s="205">
        <v>1</v>
      </c>
      <c r="F16" s="353"/>
      <c r="G16" s="206">
        <f t="shared" si="0"/>
        <v>0</v>
      </c>
      <c r="H16" s="207"/>
      <c r="I16" s="208"/>
      <c r="J16" s="209"/>
      <c r="K16" s="208"/>
      <c r="L16" s="208"/>
      <c r="M16" s="208"/>
      <c r="N16" s="208"/>
      <c r="O16" s="208"/>
      <c r="P16" s="208"/>
      <c r="Q16" s="208"/>
      <c r="R16" s="210"/>
      <c r="S16" s="208"/>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row>
    <row r="17" spans="1:7" ht="13.5">
      <c r="A17" s="178"/>
      <c r="B17" s="179" t="s">
        <v>5</v>
      </c>
      <c r="C17" s="244" t="s">
        <v>5</v>
      </c>
      <c r="D17" s="180"/>
      <c r="E17" s="181"/>
      <c r="F17" s="181"/>
      <c r="G17" s="182"/>
    </row>
    <row r="18" spans="1:7" ht="13">
      <c r="A18" s="245"/>
      <c r="B18" s="246" t="s">
        <v>741</v>
      </c>
      <c r="C18" s="247" t="s">
        <v>5</v>
      </c>
      <c r="D18" s="248"/>
      <c r="E18" s="249"/>
      <c r="F18" s="249"/>
      <c r="G18" s="250">
        <f>G6</f>
        <v>0</v>
      </c>
    </row>
    <row r="19" spans="1:7" ht="13.5">
      <c r="A19" s="178"/>
      <c r="B19" s="179" t="s">
        <v>5</v>
      </c>
      <c r="C19" s="244" t="s">
        <v>5</v>
      </c>
      <c r="D19" s="180"/>
      <c r="E19" s="181"/>
      <c r="F19" s="181"/>
      <c r="G19" s="182"/>
    </row>
    <row r="20" spans="1:7" ht="13.5">
      <c r="A20" s="534" t="s">
        <v>742</v>
      </c>
      <c r="B20" s="535"/>
      <c r="C20" s="535"/>
      <c r="D20" s="180"/>
      <c r="E20" s="181"/>
      <c r="F20" s="181"/>
      <c r="G20" s="182"/>
    </row>
    <row r="21" spans="1:7" ht="13.5">
      <c r="A21" s="536" t="s">
        <v>743</v>
      </c>
      <c r="B21" s="537"/>
      <c r="C21" s="537"/>
      <c r="D21" s="537"/>
      <c r="E21" s="537"/>
      <c r="F21" s="537"/>
      <c r="G21" s="538"/>
    </row>
    <row r="22" spans="1:7" ht="13.5">
      <c r="A22" s="539"/>
      <c r="B22" s="540"/>
      <c r="C22" s="540"/>
      <c r="D22" s="540"/>
      <c r="E22" s="540"/>
      <c r="F22" s="540"/>
      <c r="G22" s="541"/>
    </row>
    <row r="23" spans="1:7" ht="13" thickBot="1">
      <c r="A23" s="542"/>
      <c r="B23" s="543"/>
      <c r="C23" s="543"/>
      <c r="D23" s="543"/>
      <c r="E23" s="543"/>
      <c r="F23" s="543"/>
      <c r="G23" s="544"/>
    </row>
    <row r="24" ht="13.5">
      <c r="D24" s="252"/>
    </row>
    <row r="25" ht="13.5">
      <c r="D25" s="252"/>
    </row>
    <row r="26" ht="13.5">
      <c r="D26" s="252"/>
    </row>
    <row r="27" ht="13.5">
      <c r="D27" s="252"/>
    </row>
    <row r="28" ht="13.5">
      <c r="D28" s="252"/>
    </row>
    <row r="29" ht="13.5">
      <c r="D29" s="252"/>
    </row>
    <row r="30" ht="13.5">
      <c r="D30" s="252"/>
    </row>
    <row r="31" ht="13.5">
      <c r="D31" s="252"/>
    </row>
    <row r="32" ht="13.5">
      <c r="D32" s="252"/>
    </row>
    <row r="33" ht="13.5">
      <c r="D33" s="252"/>
    </row>
    <row r="34" ht="13.5">
      <c r="D34" s="252"/>
    </row>
    <row r="35" ht="13.5">
      <c r="D35" s="252"/>
    </row>
    <row r="36" ht="13.5">
      <c r="D36" s="252"/>
    </row>
    <row r="37" ht="13.5">
      <c r="D37" s="252"/>
    </row>
    <row r="38" ht="13.5">
      <c r="D38" s="252"/>
    </row>
    <row r="39" ht="13.5">
      <c r="D39" s="252"/>
    </row>
    <row r="40" ht="13.5">
      <c r="D40" s="252"/>
    </row>
    <row r="41" ht="13.5">
      <c r="D41" s="252"/>
    </row>
    <row r="42" ht="13.5">
      <c r="D42" s="252"/>
    </row>
    <row r="43" ht="13.5">
      <c r="D43" s="252"/>
    </row>
    <row r="44" ht="13.5">
      <c r="D44" s="252"/>
    </row>
    <row r="45" ht="13.5">
      <c r="D45" s="252"/>
    </row>
    <row r="46" ht="13.5">
      <c r="D46" s="252"/>
    </row>
    <row r="47" ht="13.5">
      <c r="D47" s="252"/>
    </row>
    <row r="48" ht="13.5">
      <c r="D48" s="252"/>
    </row>
    <row r="49" ht="13.5">
      <c r="D49" s="252"/>
    </row>
    <row r="50" ht="13.5">
      <c r="D50" s="252"/>
    </row>
    <row r="51" ht="13.5">
      <c r="D51" s="252"/>
    </row>
    <row r="52" ht="13.5">
      <c r="D52" s="252"/>
    </row>
    <row r="53" ht="13.5">
      <c r="D53" s="252"/>
    </row>
    <row r="54" ht="13.5">
      <c r="D54" s="252"/>
    </row>
    <row r="55" ht="13.5">
      <c r="D55" s="252"/>
    </row>
    <row r="56" ht="13.5">
      <c r="D56" s="252"/>
    </row>
    <row r="57" ht="13.5">
      <c r="D57" s="252"/>
    </row>
    <row r="58" ht="13.5">
      <c r="D58" s="252"/>
    </row>
    <row r="59" ht="13.5">
      <c r="D59" s="252"/>
    </row>
    <row r="60" ht="13.5">
      <c r="D60" s="252"/>
    </row>
    <row r="61" ht="13.5">
      <c r="D61" s="252"/>
    </row>
    <row r="62" ht="13.5">
      <c r="D62" s="252"/>
    </row>
    <row r="63" ht="13.5">
      <c r="D63" s="252"/>
    </row>
    <row r="64" ht="13.5">
      <c r="D64" s="252"/>
    </row>
    <row r="65" ht="13.5">
      <c r="D65" s="252"/>
    </row>
    <row r="66" ht="13.5">
      <c r="D66" s="252"/>
    </row>
    <row r="67" ht="13.5">
      <c r="D67" s="252"/>
    </row>
    <row r="68" ht="13.5">
      <c r="D68" s="252"/>
    </row>
    <row r="69" ht="13.5">
      <c r="D69" s="252"/>
    </row>
    <row r="70" ht="13.5">
      <c r="D70" s="252"/>
    </row>
    <row r="71" ht="13.5">
      <c r="D71" s="252"/>
    </row>
    <row r="72" ht="13.5">
      <c r="D72" s="252"/>
    </row>
    <row r="73" ht="13.5">
      <c r="D73" s="252"/>
    </row>
    <row r="74" ht="13.5">
      <c r="D74" s="252"/>
    </row>
    <row r="75" ht="13.5">
      <c r="D75" s="252"/>
    </row>
    <row r="76" ht="13.5">
      <c r="D76" s="252"/>
    </row>
    <row r="77" ht="13.5">
      <c r="D77" s="252"/>
    </row>
    <row r="78" ht="13.5">
      <c r="D78" s="252"/>
    </row>
    <row r="79" ht="13.5">
      <c r="D79" s="252"/>
    </row>
    <row r="80" ht="13.5">
      <c r="D80" s="252"/>
    </row>
    <row r="81" ht="13.5">
      <c r="D81" s="252"/>
    </row>
    <row r="82" ht="13.5">
      <c r="D82" s="252"/>
    </row>
    <row r="83" ht="13.5">
      <c r="D83" s="252"/>
    </row>
    <row r="84" ht="13.5">
      <c r="D84" s="252"/>
    </row>
    <row r="85" ht="13.5">
      <c r="D85" s="252"/>
    </row>
    <row r="86" ht="13.5">
      <c r="D86" s="252"/>
    </row>
    <row r="87" ht="13.5">
      <c r="D87" s="252"/>
    </row>
    <row r="88" ht="13.5">
      <c r="D88" s="252"/>
    </row>
    <row r="89" ht="13.5">
      <c r="D89" s="252"/>
    </row>
    <row r="90" ht="13.5">
      <c r="D90" s="252"/>
    </row>
    <row r="91" ht="13.5">
      <c r="D91" s="252"/>
    </row>
    <row r="92" ht="13.5">
      <c r="D92" s="252"/>
    </row>
    <row r="93" ht="13.5">
      <c r="D93" s="252"/>
    </row>
    <row r="94" ht="13.5">
      <c r="D94" s="252"/>
    </row>
    <row r="95" ht="13.5">
      <c r="D95" s="252"/>
    </row>
    <row r="96" ht="13.5">
      <c r="D96" s="252"/>
    </row>
    <row r="97" ht="13.5">
      <c r="D97" s="252"/>
    </row>
    <row r="98" ht="13.5">
      <c r="D98" s="252"/>
    </row>
    <row r="99" ht="13.5">
      <c r="D99" s="252"/>
    </row>
    <row r="100" ht="13.5">
      <c r="D100" s="252"/>
    </row>
    <row r="101" ht="13.5">
      <c r="D101" s="252"/>
    </row>
    <row r="102" ht="13.5">
      <c r="D102" s="252"/>
    </row>
    <row r="103" ht="13.5">
      <c r="D103" s="252"/>
    </row>
    <row r="104" ht="13.5">
      <c r="D104" s="252"/>
    </row>
    <row r="105" ht="13.5">
      <c r="D105" s="252"/>
    </row>
    <row r="106" ht="13.5">
      <c r="D106" s="252"/>
    </row>
    <row r="107" ht="13.5">
      <c r="D107" s="252"/>
    </row>
    <row r="108" ht="13.5">
      <c r="D108" s="252"/>
    </row>
    <row r="109" ht="13.5">
      <c r="D109" s="252"/>
    </row>
    <row r="110" ht="13.5">
      <c r="D110" s="252"/>
    </row>
    <row r="111" ht="13.5">
      <c r="D111" s="252"/>
    </row>
    <row r="112" ht="13.5">
      <c r="D112" s="252"/>
    </row>
    <row r="113" ht="13.5">
      <c r="D113" s="252"/>
    </row>
    <row r="114" ht="13.5">
      <c r="D114" s="252"/>
    </row>
    <row r="115" ht="13.5">
      <c r="D115" s="252"/>
    </row>
    <row r="116" ht="13.5">
      <c r="D116" s="252"/>
    </row>
    <row r="117" ht="13.5">
      <c r="D117" s="252"/>
    </row>
    <row r="118" ht="13.5">
      <c r="D118" s="252"/>
    </row>
    <row r="119" ht="13.5">
      <c r="D119" s="252"/>
    </row>
    <row r="120" ht="13.5">
      <c r="D120" s="252"/>
    </row>
    <row r="121" ht="13.5">
      <c r="D121" s="252"/>
    </row>
    <row r="122" ht="13.5">
      <c r="D122" s="252"/>
    </row>
    <row r="123" ht="13.5">
      <c r="D123" s="252"/>
    </row>
    <row r="124" ht="13.5">
      <c r="D124" s="252"/>
    </row>
    <row r="125" ht="13.5">
      <c r="D125" s="252"/>
    </row>
    <row r="126" ht="13.5">
      <c r="D126" s="252"/>
    </row>
    <row r="127" ht="13.5">
      <c r="D127" s="252"/>
    </row>
    <row r="128" ht="13.5">
      <c r="D128" s="252"/>
    </row>
    <row r="129" ht="13.5">
      <c r="D129" s="252"/>
    </row>
    <row r="130" ht="13.5">
      <c r="D130" s="252"/>
    </row>
    <row r="131" ht="13.5">
      <c r="D131" s="252"/>
    </row>
    <row r="132" ht="13.5">
      <c r="D132" s="252"/>
    </row>
    <row r="133" ht="13.5">
      <c r="D133" s="252"/>
    </row>
    <row r="134" ht="13.5">
      <c r="D134" s="252"/>
    </row>
    <row r="135" ht="13.5">
      <c r="D135" s="252"/>
    </row>
    <row r="136" ht="13.5">
      <c r="D136" s="252"/>
    </row>
    <row r="137" ht="13.5">
      <c r="D137" s="252"/>
    </row>
    <row r="138" ht="13.5">
      <c r="D138" s="252"/>
    </row>
    <row r="139" ht="13.5">
      <c r="D139" s="252"/>
    </row>
    <row r="140" ht="13.5">
      <c r="D140" s="252"/>
    </row>
    <row r="141" ht="13.5">
      <c r="D141" s="252"/>
    </row>
    <row r="142" ht="13.5">
      <c r="D142" s="252"/>
    </row>
    <row r="143" ht="13.5">
      <c r="D143" s="252"/>
    </row>
    <row r="144" ht="13.5">
      <c r="D144" s="252"/>
    </row>
    <row r="145" ht="13.5">
      <c r="D145" s="252"/>
    </row>
    <row r="146" ht="13.5">
      <c r="D146" s="252"/>
    </row>
    <row r="147" ht="13.5">
      <c r="D147" s="252"/>
    </row>
    <row r="148" ht="13.5">
      <c r="D148" s="252"/>
    </row>
    <row r="149" ht="13.5">
      <c r="D149" s="252"/>
    </row>
    <row r="150" ht="13.5">
      <c r="D150" s="252"/>
    </row>
    <row r="151" ht="13.5">
      <c r="D151" s="252"/>
    </row>
    <row r="152" ht="13.5">
      <c r="D152" s="252"/>
    </row>
    <row r="153" ht="13.5">
      <c r="D153" s="252"/>
    </row>
    <row r="154" ht="13.5">
      <c r="D154" s="252"/>
    </row>
    <row r="155" ht="13.5">
      <c r="D155" s="252"/>
    </row>
    <row r="156" ht="13.5">
      <c r="D156" s="252"/>
    </row>
    <row r="157" ht="13.5">
      <c r="D157" s="252"/>
    </row>
    <row r="158" ht="13.5">
      <c r="D158" s="252"/>
    </row>
    <row r="159" ht="13.5">
      <c r="D159" s="252"/>
    </row>
    <row r="160" ht="13.5">
      <c r="D160" s="252"/>
    </row>
    <row r="161" ht="13.5">
      <c r="D161" s="252"/>
    </row>
    <row r="162" ht="13.5">
      <c r="D162" s="252"/>
    </row>
    <row r="163" ht="13.5">
      <c r="D163" s="252"/>
    </row>
    <row r="164" ht="13.5">
      <c r="D164" s="252"/>
    </row>
    <row r="165" ht="13.5">
      <c r="D165" s="252"/>
    </row>
    <row r="166" ht="13.5">
      <c r="D166" s="252"/>
    </row>
    <row r="167" ht="13.5">
      <c r="D167" s="252"/>
    </row>
    <row r="168" ht="13.5">
      <c r="D168" s="252"/>
    </row>
    <row r="169" ht="13.5">
      <c r="D169" s="252"/>
    </row>
    <row r="170" ht="13.5">
      <c r="D170" s="252"/>
    </row>
    <row r="171" ht="13.5">
      <c r="D171" s="252"/>
    </row>
    <row r="172" ht="13.5">
      <c r="D172" s="252"/>
    </row>
    <row r="173" ht="13.5">
      <c r="D173" s="252"/>
    </row>
    <row r="174" ht="13.5">
      <c r="D174" s="252"/>
    </row>
    <row r="175" ht="13.5">
      <c r="D175" s="252"/>
    </row>
    <row r="176" ht="13.5">
      <c r="D176" s="252"/>
    </row>
    <row r="177" ht="13.5">
      <c r="D177" s="252"/>
    </row>
    <row r="178" ht="13.5">
      <c r="D178" s="252"/>
    </row>
    <row r="179" ht="13.5">
      <c r="D179" s="252"/>
    </row>
    <row r="180" ht="13.5">
      <c r="D180" s="252"/>
    </row>
    <row r="181" ht="13.5">
      <c r="D181" s="252"/>
    </row>
    <row r="182" ht="13.5">
      <c r="D182" s="252"/>
    </row>
    <row r="183" ht="13.5">
      <c r="D183" s="252"/>
    </row>
    <row r="184" ht="13.5">
      <c r="D184" s="252"/>
    </row>
    <row r="185" ht="13.5">
      <c r="D185" s="252"/>
    </row>
    <row r="186" ht="13.5">
      <c r="D186" s="252"/>
    </row>
    <row r="187" ht="13.5">
      <c r="D187" s="252"/>
    </row>
    <row r="188" ht="13.5">
      <c r="D188" s="252"/>
    </row>
    <row r="189" ht="13.5">
      <c r="D189" s="252"/>
    </row>
    <row r="190" ht="13.5">
      <c r="D190" s="252"/>
    </row>
    <row r="191" ht="13.5">
      <c r="D191" s="252"/>
    </row>
    <row r="192" ht="13.5">
      <c r="D192" s="252"/>
    </row>
    <row r="193" ht="13.5">
      <c r="D193" s="252"/>
    </row>
    <row r="194" ht="13.5">
      <c r="D194" s="252"/>
    </row>
    <row r="195" ht="13.5">
      <c r="D195" s="252"/>
    </row>
    <row r="196" ht="13.5">
      <c r="D196" s="252"/>
    </row>
    <row r="197" ht="13.5">
      <c r="D197" s="252"/>
    </row>
    <row r="198" ht="13.5">
      <c r="D198" s="252"/>
    </row>
    <row r="199" ht="13.5">
      <c r="D199" s="252"/>
    </row>
    <row r="200" ht="13.5">
      <c r="D200" s="252"/>
    </row>
    <row r="201" ht="13.5">
      <c r="D201" s="252"/>
    </row>
    <row r="202" ht="13.5">
      <c r="D202" s="252"/>
    </row>
    <row r="203" ht="13.5">
      <c r="D203" s="252"/>
    </row>
    <row r="204" ht="13.5">
      <c r="D204" s="252"/>
    </row>
    <row r="205" ht="13.5">
      <c r="D205" s="252"/>
    </row>
    <row r="206" ht="13.5">
      <c r="D206" s="252"/>
    </row>
    <row r="207" ht="13.5">
      <c r="D207" s="252"/>
    </row>
    <row r="208" ht="13.5">
      <c r="D208" s="252"/>
    </row>
    <row r="209" ht="13.5">
      <c r="D209" s="252"/>
    </row>
    <row r="210" ht="13.5">
      <c r="D210" s="252"/>
    </row>
    <row r="211" ht="13.5">
      <c r="D211" s="252"/>
    </row>
    <row r="212" ht="13.5">
      <c r="D212" s="252"/>
    </row>
    <row r="213" ht="13.5">
      <c r="D213" s="252"/>
    </row>
    <row r="214" ht="13.5">
      <c r="D214" s="252"/>
    </row>
    <row r="215" ht="13.5">
      <c r="D215" s="252"/>
    </row>
    <row r="216" ht="13.5">
      <c r="D216" s="252"/>
    </row>
    <row r="217" ht="13.5">
      <c r="D217" s="252"/>
    </row>
    <row r="218" ht="13.5">
      <c r="D218" s="252"/>
    </row>
    <row r="219" ht="13.5">
      <c r="D219" s="252"/>
    </row>
    <row r="220" ht="13.5">
      <c r="D220" s="252"/>
    </row>
    <row r="221" ht="13.5">
      <c r="D221" s="252"/>
    </row>
    <row r="222" ht="13.5">
      <c r="D222" s="252"/>
    </row>
    <row r="223" ht="13.5">
      <c r="D223" s="252"/>
    </row>
    <row r="224" ht="13.5">
      <c r="D224" s="252"/>
    </row>
    <row r="225" ht="13.5">
      <c r="D225" s="252"/>
    </row>
    <row r="226" ht="13.5">
      <c r="D226" s="252"/>
    </row>
    <row r="227" ht="13.5">
      <c r="D227" s="252"/>
    </row>
    <row r="228" ht="13.5">
      <c r="D228" s="252"/>
    </row>
    <row r="229" ht="13.5">
      <c r="D229" s="252"/>
    </row>
    <row r="230" ht="13.5">
      <c r="D230" s="252"/>
    </row>
    <row r="231" ht="13.5">
      <c r="D231" s="252"/>
    </row>
    <row r="232" ht="13.5">
      <c r="D232" s="252"/>
    </row>
    <row r="233" ht="13.5">
      <c r="D233" s="252"/>
    </row>
    <row r="234" ht="13.5">
      <c r="D234" s="252"/>
    </row>
    <row r="235" ht="13.5">
      <c r="D235" s="252"/>
    </row>
    <row r="236" ht="13.5">
      <c r="D236" s="252"/>
    </row>
    <row r="237" ht="13.5">
      <c r="D237" s="252"/>
    </row>
    <row r="238" ht="13.5">
      <c r="D238" s="252"/>
    </row>
    <row r="239" ht="13.5">
      <c r="D239" s="252"/>
    </row>
    <row r="240" ht="13.5">
      <c r="D240" s="252"/>
    </row>
    <row r="241" ht="13.5">
      <c r="D241" s="252"/>
    </row>
    <row r="242" ht="13.5">
      <c r="D242" s="252"/>
    </row>
    <row r="243" ht="13.5">
      <c r="D243" s="252"/>
    </row>
    <row r="244" ht="13.5">
      <c r="D244" s="252"/>
    </row>
    <row r="245" ht="13.5">
      <c r="D245" s="252"/>
    </row>
    <row r="246" ht="13.5">
      <c r="D246" s="252"/>
    </row>
    <row r="247" ht="13.5">
      <c r="D247" s="252"/>
    </row>
    <row r="248" ht="13.5">
      <c r="D248" s="252"/>
    </row>
    <row r="249" ht="13.5">
      <c r="D249" s="252"/>
    </row>
    <row r="250" ht="13.5">
      <c r="D250" s="252"/>
    </row>
    <row r="251" ht="13.5">
      <c r="D251" s="252"/>
    </row>
    <row r="252" ht="13.5">
      <c r="D252" s="252"/>
    </row>
    <row r="253" ht="13.5">
      <c r="D253" s="252"/>
    </row>
    <row r="254" ht="13.5">
      <c r="D254" s="252"/>
    </row>
    <row r="255" ht="13.5">
      <c r="D255" s="252"/>
    </row>
    <row r="256" ht="13.5">
      <c r="D256" s="252"/>
    </row>
    <row r="257" ht="13.5">
      <c r="D257" s="252"/>
    </row>
    <row r="258" ht="13.5">
      <c r="D258" s="252"/>
    </row>
    <row r="259" ht="13.5">
      <c r="D259" s="252"/>
    </row>
    <row r="260" ht="13.5">
      <c r="D260" s="252"/>
    </row>
    <row r="261" ht="13.5">
      <c r="D261" s="252"/>
    </row>
    <row r="262" ht="13.5">
      <c r="D262" s="252"/>
    </row>
    <row r="263" ht="13.5">
      <c r="D263" s="252"/>
    </row>
    <row r="264" ht="13.5">
      <c r="D264" s="252"/>
    </row>
    <row r="265" ht="13.5">
      <c r="D265" s="252"/>
    </row>
    <row r="266" ht="13.5">
      <c r="D266" s="252"/>
    </row>
    <row r="267" ht="13.5">
      <c r="D267" s="252"/>
    </row>
    <row r="268" ht="13.5">
      <c r="D268" s="252"/>
    </row>
    <row r="269" ht="13.5">
      <c r="D269" s="252"/>
    </row>
    <row r="270" ht="13.5">
      <c r="D270" s="252"/>
    </row>
    <row r="271" ht="13.5">
      <c r="D271" s="252"/>
    </row>
    <row r="272" ht="13.5">
      <c r="D272" s="252"/>
    </row>
    <row r="273" ht="13.5">
      <c r="D273" s="252"/>
    </row>
    <row r="274" ht="13.5">
      <c r="D274" s="252"/>
    </row>
    <row r="275" ht="13.5">
      <c r="D275" s="252"/>
    </row>
    <row r="276" ht="13.5">
      <c r="D276" s="252"/>
    </row>
    <row r="277" ht="13.5">
      <c r="D277" s="252"/>
    </row>
    <row r="278" ht="13.5">
      <c r="D278" s="252"/>
    </row>
    <row r="279" ht="13.5">
      <c r="D279" s="252"/>
    </row>
    <row r="280" ht="13.5">
      <c r="D280" s="252"/>
    </row>
    <row r="281" ht="13.5">
      <c r="D281" s="252"/>
    </row>
    <row r="282" ht="13.5">
      <c r="D282" s="252"/>
    </row>
    <row r="283" ht="13.5">
      <c r="D283" s="252"/>
    </row>
    <row r="284" ht="13.5">
      <c r="D284" s="252"/>
    </row>
    <row r="285" ht="13.5">
      <c r="D285" s="252"/>
    </row>
    <row r="286" ht="13.5">
      <c r="D286" s="252"/>
    </row>
    <row r="287" ht="13.5">
      <c r="D287" s="252"/>
    </row>
    <row r="288" ht="13.5">
      <c r="D288" s="252"/>
    </row>
    <row r="289" ht="13.5">
      <c r="D289" s="252"/>
    </row>
    <row r="290" ht="13.5">
      <c r="D290" s="252"/>
    </row>
    <row r="291" ht="13.5">
      <c r="D291" s="252"/>
    </row>
    <row r="292" ht="13.5">
      <c r="D292" s="252"/>
    </row>
    <row r="293" ht="13.5">
      <c r="D293" s="252"/>
    </row>
    <row r="294" ht="13.5">
      <c r="D294" s="252"/>
    </row>
    <row r="295" ht="13.5">
      <c r="D295" s="252"/>
    </row>
    <row r="296" ht="13.5">
      <c r="D296" s="252"/>
    </row>
    <row r="297" ht="13.5">
      <c r="D297" s="252"/>
    </row>
    <row r="298" ht="13.5">
      <c r="D298" s="252"/>
    </row>
    <row r="299" ht="13.5">
      <c r="D299" s="252"/>
    </row>
    <row r="300" ht="13.5">
      <c r="D300" s="252"/>
    </row>
    <row r="301" ht="13.5">
      <c r="D301" s="252"/>
    </row>
    <row r="302" ht="13.5">
      <c r="D302" s="252"/>
    </row>
    <row r="303" ht="13.5">
      <c r="D303" s="252"/>
    </row>
    <row r="304" ht="13.5">
      <c r="D304" s="252"/>
    </row>
    <row r="305" ht="13.5">
      <c r="D305" s="252"/>
    </row>
    <row r="306" ht="13.5">
      <c r="D306" s="252"/>
    </row>
    <row r="307" ht="13.5">
      <c r="D307" s="252"/>
    </row>
    <row r="308" ht="13.5">
      <c r="D308" s="252"/>
    </row>
    <row r="309" ht="13.5">
      <c r="D309" s="252"/>
    </row>
    <row r="310" ht="13.5">
      <c r="D310" s="252"/>
    </row>
    <row r="311" ht="13.5">
      <c r="D311" s="252"/>
    </row>
    <row r="312" ht="13.5">
      <c r="D312" s="252"/>
    </row>
    <row r="313" ht="13.5">
      <c r="D313" s="252"/>
    </row>
    <row r="314" ht="13.5">
      <c r="D314" s="252"/>
    </row>
    <row r="315" ht="13.5">
      <c r="D315" s="252"/>
    </row>
    <row r="316" ht="13.5">
      <c r="D316" s="252"/>
    </row>
    <row r="317" ht="13.5">
      <c r="D317" s="252"/>
    </row>
    <row r="318" ht="13.5">
      <c r="D318" s="252"/>
    </row>
    <row r="319" ht="13.5">
      <c r="D319" s="252"/>
    </row>
    <row r="320" ht="13.5">
      <c r="D320" s="252"/>
    </row>
    <row r="321" ht="13.5">
      <c r="D321" s="252"/>
    </row>
    <row r="322" ht="13.5">
      <c r="D322" s="252"/>
    </row>
    <row r="323" ht="13.5">
      <c r="D323" s="252"/>
    </row>
    <row r="324" ht="13.5">
      <c r="D324" s="252"/>
    </row>
    <row r="325" ht="13.5">
      <c r="D325" s="252"/>
    </row>
    <row r="326" ht="13.5">
      <c r="D326" s="252"/>
    </row>
    <row r="327" ht="13.5">
      <c r="D327" s="252"/>
    </row>
    <row r="328" ht="13.5">
      <c r="D328" s="252"/>
    </row>
    <row r="329" ht="13.5">
      <c r="D329" s="252"/>
    </row>
    <row r="330" ht="13.5">
      <c r="D330" s="252"/>
    </row>
    <row r="331" ht="13.5">
      <c r="D331" s="252"/>
    </row>
    <row r="332" ht="13.5">
      <c r="D332" s="252"/>
    </row>
    <row r="333" ht="13.5">
      <c r="D333" s="252"/>
    </row>
    <row r="334" ht="13.5">
      <c r="D334" s="252"/>
    </row>
    <row r="335" ht="13.5">
      <c r="D335" s="252"/>
    </row>
    <row r="336" ht="13.5">
      <c r="D336" s="252"/>
    </row>
    <row r="337" ht="13.5">
      <c r="D337" s="252"/>
    </row>
    <row r="338" ht="13.5">
      <c r="D338" s="252"/>
    </row>
    <row r="339" ht="13.5">
      <c r="D339" s="252"/>
    </row>
    <row r="340" ht="13.5">
      <c r="D340" s="252"/>
    </row>
    <row r="341" ht="13.5">
      <c r="D341" s="252"/>
    </row>
    <row r="342" ht="13.5">
      <c r="D342" s="252"/>
    </row>
    <row r="343" ht="13.5">
      <c r="D343" s="252"/>
    </row>
    <row r="344" ht="13.5">
      <c r="D344" s="252"/>
    </row>
    <row r="345" ht="13.5">
      <c r="D345" s="252"/>
    </row>
    <row r="346" ht="13.5">
      <c r="D346" s="252"/>
    </row>
    <row r="347" ht="13.5">
      <c r="D347" s="252"/>
    </row>
    <row r="348" ht="13.5">
      <c r="D348" s="252"/>
    </row>
    <row r="349" ht="13.5">
      <c r="D349" s="252"/>
    </row>
    <row r="350" ht="13.5">
      <c r="D350" s="252"/>
    </row>
    <row r="351" ht="13.5">
      <c r="D351" s="252"/>
    </row>
    <row r="352" ht="13.5">
      <c r="D352" s="252"/>
    </row>
    <row r="353" ht="13.5">
      <c r="D353" s="252"/>
    </row>
    <row r="354" ht="13.5">
      <c r="D354" s="252"/>
    </row>
    <row r="355" ht="13.5">
      <c r="D355" s="252"/>
    </row>
    <row r="356" ht="13.5">
      <c r="D356" s="252"/>
    </row>
    <row r="357" ht="13.5">
      <c r="D357" s="252"/>
    </row>
    <row r="358" ht="13.5">
      <c r="D358" s="252"/>
    </row>
    <row r="359" ht="13.5">
      <c r="D359" s="252"/>
    </row>
    <row r="360" ht="13.5">
      <c r="D360" s="252"/>
    </row>
    <row r="361" ht="13.5">
      <c r="D361" s="252"/>
    </row>
    <row r="362" ht="13.5">
      <c r="D362" s="252"/>
    </row>
    <row r="363" ht="13.5">
      <c r="D363" s="252"/>
    </row>
    <row r="364" ht="13.5">
      <c r="D364" s="252"/>
    </row>
    <row r="365" ht="13.5">
      <c r="D365" s="252"/>
    </row>
    <row r="366" ht="13.5">
      <c r="D366" s="252"/>
    </row>
    <row r="367" ht="13.5">
      <c r="D367" s="252"/>
    </row>
    <row r="368" ht="13.5">
      <c r="D368" s="252"/>
    </row>
    <row r="369" ht="13.5">
      <c r="D369" s="252"/>
    </row>
    <row r="370" ht="13.5">
      <c r="D370" s="252"/>
    </row>
    <row r="371" ht="13.5">
      <c r="D371" s="252"/>
    </row>
    <row r="372" ht="13.5">
      <c r="D372" s="252"/>
    </row>
    <row r="373" ht="13.5">
      <c r="D373" s="252"/>
    </row>
    <row r="374" ht="13.5">
      <c r="D374" s="252"/>
    </row>
    <row r="375" ht="13.5">
      <c r="D375" s="252"/>
    </row>
    <row r="376" ht="13.5">
      <c r="D376" s="252"/>
    </row>
    <row r="377" ht="13.5">
      <c r="D377" s="252"/>
    </row>
    <row r="378" ht="13.5">
      <c r="D378" s="252"/>
    </row>
    <row r="379" ht="13.5">
      <c r="D379" s="252"/>
    </row>
    <row r="380" ht="13.5">
      <c r="D380" s="252"/>
    </row>
    <row r="381" ht="13.5">
      <c r="D381" s="252"/>
    </row>
    <row r="382" ht="13.5">
      <c r="D382" s="252"/>
    </row>
    <row r="383" ht="13.5">
      <c r="D383" s="252"/>
    </row>
    <row r="384" ht="13.5">
      <c r="D384" s="252"/>
    </row>
    <row r="385" ht="13.5">
      <c r="D385" s="252"/>
    </row>
    <row r="386" ht="13.5">
      <c r="D386" s="252"/>
    </row>
    <row r="387" ht="13.5">
      <c r="D387" s="252"/>
    </row>
    <row r="388" ht="13.5">
      <c r="D388" s="252"/>
    </row>
    <row r="389" ht="13.5">
      <c r="D389" s="252"/>
    </row>
    <row r="390" ht="13.5">
      <c r="D390" s="252"/>
    </row>
    <row r="391" ht="13.5">
      <c r="D391" s="252"/>
    </row>
    <row r="392" ht="13.5">
      <c r="D392" s="252"/>
    </row>
    <row r="393" ht="13.5">
      <c r="D393" s="252"/>
    </row>
    <row r="394" ht="13.5">
      <c r="D394" s="252"/>
    </row>
    <row r="395" ht="13.5">
      <c r="D395" s="252"/>
    </row>
    <row r="396" ht="13.5">
      <c r="D396" s="252"/>
    </row>
    <row r="397" ht="13.5">
      <c r="D397" s="252"/>
    </row>
    <row r="398" ht="13.5">
      <c r="D398" s="252"/>
    </row>
    <row r="399" ht="13.5">
      <c r="D399" s="252"/>
    </row>
    <row r="400" ht="13.5">
      <c r="D400" s="252"/>
    </row>
    <row r="401" ht="13.5">
      <c r="D401" s="252"/>
    </row>
    <row r="402" ht="13.5">
      <c r="D402" s="252"/>
    </row>
    <row r="403" ht="13.5">
      <c r="D403" s="252"/>
    </row>
    <row r="404" ht="13.5">
      <c r="D404" s="252"/>
    </row>
    <row r="405" ht="13.5">
      <c r="D405" s="252"/>
    </row>
    <row r="406" ht="13.5">
      <c r="D406" s="252"/>
    </row>
    <row r="407" ht="13.5">
      <c r="D407" s="252"/>
    </row>
    <row r="408" ht="13.5">
      <c r="D408" s="252"/>
    </row>
    <row r="409" ht="13.5">
      <c r="D409" s="252"/>
    </row>
    <row r="410" ht="13.5">
      <c r="D410" s="252"/>
    </row>
    <row r="411" ht="13.5">
      <c r="D411" s="252"/>
    </row>
    <row r="412" ht="13.5">
      <c r="D412" s="252"/>
    </row>
    <row r="413" ht="13.5">
      <c r="D413" s="252"/>
    </row>
    <row r="414" ht="13.5">
      <c r="D414" s="252"/>
    </row>
    <row r="415" ht="13.5">
      <c r="D415" s="252"/>
    </row>
    <row r="416" ht="13.5">
      <c r="D416" s="252"/>
    </row>
    <row r="417" ht="13.5">
      <c r="D417" s="252"/>
    </row>
    <row r="418" ht="13.5">
      <c r="D418" s="252"/>
    </row>
    <row r="419" ht="13.5">
      <c r="D419" s="252"/>
    </row>
    <row r="420" ht="13.5">
      <c r="D420" s="252"/>
    </row>
    <row r="421" ht="13.5">
      <c r="D421" s="252"/>
    </row>
    <row r="422" ht="13.5">
      <c r="D422" s="252"/>
    </row>
    <row r="423" ht="13.5">
      <c r="D423" s="252"/>
    </row>
    <row r="424" ht="13.5">
      <c r="D424" s="252"/>
    </row>
    <row r="425" ht="13.5">
      <c r="D425" s="252"/>
    </row>
    <row r="426" ht="13.5">
      <c r="D426" s="252"/>
    </row>
    <row r="427" ht="13.5">
      <c r="D427" s="252"/>
    </row>
    <row r="428" ht="13.5">
      <c r="D428" s="252"/>
    </row>
    <row r="429" ht="13.5">
      <c r="D429" s="252"/>
    </row>
    <row r="430" ht="13.5">
      <c r="D430" s="252"/>
    </row>
    <row r="431" ht="13.5">
      <c r="D431" s="252"/>
    </row>
    <row r="432" ht="13.5">
      <c r="D432" s="252"/>
    </row>
    <row r="433" ht="13.5">
      <c r="D433" s="252"/>
    </row>
    <row r="434" ht="13.5">
      <c r="D434" s="252"/>
    </row>
    <row r="435" ht="13.5">
      <c r="D435" s="252"/>
    </row>
    <row r="436" ht="13.5">
      <c r="D436" s="252"/>
    </row>
    <row r="437" ht="13.5">
      <c r="D437" s="252"/>
    </row>
    <row r="438" ht="13.5">
      <c r="D438" s="252"/>
    </row>
    <row r="439" ht="13.5">
      <c r="D439" s="252"/>
    </row>
    <row r="440" ht="13.5">
      <c r="D440" s="252"/>
    </row>
    <row r="441" ht="13.5">
      <c r="D441" s="252"/>
    </row>
    <row r="442" ht="13.5">
      <c r="D442" s="252"/>
    </row>
    <row r="443" ht="13.5">
      <c r="D443" s="252"/>
    </row>
    <row r="444" ht="13.5">
      <c r="D444" s="252"/>
    </row>
    <row r="445" ht="13.5">
      <c r="D445" s="252"/>
    </row>
    <row r="446" ht="13.5">
      <c r="D446" s="252"/>
    </row>
    <row r="447" ht="13.5">
      <c r="D447" s="252"/>
    </row>
    <row r="448" ht="13.5">
      <c r="D448" s="252"/>
    </row>
    <row r="449" ht="13.5">
      <c r="D449" s="252"/>
    </row>
    <row r="450" ht="13.5">
      <c r="D450" s="252"/>
    </row>
    <row r="451" ht="13.5">
      <c r="D451" s="252"/>
    </row>
    <row r="452" ht="13.5">
      <c r="D452" s="252"/>
    </row>
    <row r="453" ht="13.5">
      <c r="D453" s="252"/>
    </row>
    <row r="454" ht="13.5">
      <c r="D454" s="252"/>
    </row>
    <row r="455" ht="13.5">
      <c r="D455" s="252"/>
    </row>
    <row r="456" ht="13.5">
      <c r="D456" s="252"/>
    </row>
    <row r="457" ht="13.5">
      <c r="D457" s="252"/>
    </row>
    <row r="458" ht="13.5">
      <c r="D458" s="252"/>
    </row>
    <row r="459" ht="13.5">
      <c r="D459" s="252"/>
    </row>
    <row r="460" ht="13.5">
      <c r="D460" s="252"/>
    </row>
    <row r="461" ht="13.5">
      <c r="D461" s="252"/>
    </row>
    <row r="462" ht="13.5">
      <c r="D462" s="252"/>
    </row>
    <row r="463" ht="13.5">
      <c r="D463" s="252"/>
    </row>
    <row r="464" ht="13.5">
      <c r="D464" s="252"/>
    </row>
    <row r="465" ht="13.5">
      <c r="D465" s="252"/>
    </row>
    <row r="466" ht="13.5">
      <c r="D466" s="252"/>
    </row>
    <row r="467" ht="13.5">
      <c r="D467" s="252"/>
    </row>
    <row r="468" ht="13.5">
      <c r="D468" s="252"/>
    </row>
    <row r="469" ht="13.5">
      <c r="D469" s="252"/>
    </row>
    <row r="470" ht="13.5">
      <c r="D470" s="252"/>
    </row>
    <row r="471" ht="13.5">
      <c r="D471" s="252"/>
    </row>
    <row r="472" ht="13.5">
      <c r="D472" s="252"/>
    </row>
    <row r="473" ht="13.5">
      <c r="D473" s="252"/>
    </row>
    <row r="474" ht="13.5">
      <c r="D474" s="252"/>
    </row>
    <row r="475" ht="13.5">
      <c r="D475" s="252"/>
    </row>
    <row r="476" ht="13.5">
      <c r="D476" s="252"/>
    </row>
    <row r="477" ht="13.5">
      <c r="D477" s="252"/>
    </row>
    <row r="478" ht="13.5">
      <c r="D478" s="252"/>
    </row>
    <row r="479" ht="13.5">
      <c r="D479" s="252"/>
    </row>
    <row r="480" ht="13.5">
      <c r="D480" s="252"/>
    </row>
    <row r="481" ht="13.5">
      <c r="D481" s="252"/>
    </row>
    <row r="482" ht="13.5">
      <c r="D482" s="252"/>
    </row>
    <row r="483" ht="13.5">
      <c r="D483" s="252"/>
    </row>
    <row r="484" ht="13.5">
      <c r="D484" s="252"/>
    </row>
    <row r="485" ht="13.5">
      <c r="D485" s="252"/>
    </row>
    <row r="486" ht="13.5">
      <c r="D486" s="252"/>
    </row>
    <row r="487" ht="13.5">
      <c r="D487" s="252"/>
    </row>
    <row r="488" ht="13.5">
      <c r="D488" s="252"/>
    </row>
    <row r="489" ht="13.5">
      <c r="D489" s="252"/>
    </row>
    <row r="490" ht="13.5">
      <c r="D490" s="252"/>
    </row>
    <row r="491" ht="13.5">
      <c r="D491" s="252"/>
    </row>
    <row r="492" ht="13.5">
      <c r="D492" s="252"/>
    </row>
    <row r="493" ht="13.5">
      <c r="D493" s="252"/>
    </row>
    <row r="494" ht="13.5">
      <c r="D494" s="252"/>
    </row>
    <row r="495" ht="13.5">
      <c r="D495" s="252"/>
    </row>
    <row r="496" ht="13.5">
      <c r="D496" s="252"/>
    </row>
    <row r="497" ht="13.5">
      <c r="D497" s="252"/>
    </row>
    <row r="498" ht="13.5">
      <c r="D498" s="252"/>
    </row>
    <row r="499" ht="13.5">
      <c r="D499" s="252"/>
    </row>
    <row r="500" ht="13.5">
      <c r="D500" s="252"/>
    </row>
    <row r="501" ht="13.5">
      <c r="D501" s="252"/>
    </row>
    <row r="502" ht="13.5">
      <c r="D502" s="252"/>
    </row>
    <row r="503" ht="13.5">
      <c r="D503" s="252"/>
    </row>
    <row r="504" ht="13.5">
      <c r="D504" s="252"/>
    </row>
    <row r="505" ht="13.5">
      <c r="D505" s="252"/>
    </row>
    <row r="506" ht="13.5">
      <c r="D506" s="252"/>
    </row>
    <row r="507" ht="13.5">
      <c r="D507" s="252"/>
    </row>
    <row r="508" ht="13.5">
      <c r="D508" s="252"/>
    </row>
    <row r="509" ht="13.5">
      <c r="D509" s="252"/>
    </row>
    <row r="510" ht="13.5">
      <c r="D510" s="252"/>
    </row>
    <row r="511" ht="13.5">
      <c r="D511" s="252"/>
    </row>
    <row r="512" ht="13.5">
      <c r="D512" s="252"/>
    </row>
    <row r="513" ht="13.5">
      <c r="D513" s="252"/>
    </row>
    <row r="514" ht="13.5">
      <c r="D514" s="252"/>
    </row>
    <row r="515" ht="13.5">
      <c r="D515" s="252"/>
    </row>
    <row r="516" ht="13.5">
      <c r="D516" s="252"/>
    </row>
    <row r="517" ht="13.5">
      <c r="D517" s="252"/>
    </row>
    <row r="518" ht="13.5">
      <c r="D518" s="252"/>
    </row>
    <row r="519" ht="13.5">
      <c r="D519" s="252"/>
    </row>
    <row r="520" ht="13.5">
      <c r="D520" s="252"/>
    </row>
    <row r="521" ht="13.5">
      <c r="D521" s="252"/>
    </row>
    <row r="522" ht="13.5">
      <c r="D522" s="252"/>
    </row>
    <row r="523" ht="13.5">
      <c r="D523" s="252"/>
    </row>
    <row r="524" ht="13.5">
      <c r="D524" s="252"/>
    </row>
    <row r="525" ht="13.5">
      <c r="D525" s="252"/>
    </row>
    <row r="526" ht="13.5">
      <c r="D526" s="252"/>
    </row>
    <row r="527" ht="13.5">
      <c r="D527" s="252"/>
    </row>
    <row r="528" ht="13.5">
      <c r="D528" s="252"/>
    </row>
    <row r="529" ht="13.5">
      <c r="D529" s="252"/>
    </row>
    <row r="530" ht="13.5">
      <c r="D530" s="252"/>
    </row>
    <row r="531" ht="13.5">
      <c r="D531" s="252"/>
    </row>
    <row r="532" ht="13.5">
      <c r="D532" s="252"/>
    </row>
    <row r="533" ht="13.5">
      <c r="D533" s="252"/>
    </row>
    <row r="534" ht="13.5">
      <c r="D534" s="252"/>
    </row>
    <row r="535" ht="13.5">
      <c r="D535" s="252"/>
    </row>
    <row r="536" ht="13.5">
      <c r="D536" s="252"/>
    </row>
    <row r="537" ht="13.5">
      <c r="D537" s="252"/>
    </row>
    <row r="538" ht="13.5">
      <c r="D538" s="252"/>
    </row>
    <row r="539" ht="13.5">
      <c r="D539" s="252"/>
    </row>
    <row r="540" ht="13.5">
      <c r="D540" s="252"/>
    </row>
    <row r="541" ht="13.5">
      <c r="D541" s="252"/>
    </row>
    <row r="542" ht="13.5">
      <c r="D542" s="252"/>
    </row>
    <row r="543" ht="13.5">
      <c r="D543" s="252"/>
    </row>
    <row r="544" ht="13.5">
      <c r="D544" s="252"/>
    </row>
    <row r="545" ht="13.5">
      <c r="D545" s="252"/>
    </row>
    <row r="546" ht="13.5">
      <c r="D546" s="252"/>
    </row>
    <row r="547" ht="13.5">
      <c r="D547" s="252"/>
    </row>
    <row r="548" ht="13.5">
      <c r="D548" s="252"/>
    </row>
    <row r="549" ht="13.5">
      <c r="D549" s="252"/>
    </row>
    <row r="550" ht="13.5">
      <c r="D550" s="252"/>
    </row>
    <row r="551" ht="13.5">
      <c r="D551" s="252"/>
    </row>
    <row r="552" ht="13.5">
      <c r="D552" s="252"/>
    </row>
    <row r="553" ht="13.5">
      <c r="D553" s="252"/>
    </row>
    <row r="554" ht="13.5">
      <c r="D554" s="252"/>
    </row>
    <row r="555" ht="13.5">
      <c r="D555" s="252"/>
    </row>
    <row r="556" ht="13.5">
      <c r="D556" s="252"/>
    </row>
    <row r="557" ht="13.5">
      <c r="D557" s="252"/>
    </row>
    <row r="558" ht="13.5">
      <c r="D558" s="252"/>
    </row>
    <row r="559" ht="13.5">
      <c r="D559" s="252"/>
    </row>
    <row r="560" ht="13.5">
      <c r="D560" s="252"/>
    </row>
    <row r="561" ht="13.5">
      <c r="D561" s="252"/>
    </row>
    <row r="562" ht="13.5">
      <c r="D562" s="252"/>
    </row>
    <row r="563" ht="13.5">
      <c r="D563" s="252"/>
    </row>
    <row r="564" ht="13.5">
      <c r="D564" s="252"/>
    </row>
    <row r="565" ht="13.5">
      <c r="D565" s="252"/>
    </row>
    <row r="566" ht="13.5">
      <c r="D566" s="252"/>
    </row>
    <row r="567" ht="13.5">
      <c r="D567" s="252"/>
    </row>
    <row r="568" ht="13.5">
      <c r="D568" s="252"/>
    </row>
    <row r="569" ht="13.5">
      <c r="D569" s="252"/>
    </row>
    <row r="570" ht="13.5">
      <c r="D570" s="252"/>
    </row>
    <row r="571" ht="13.5">
      <c r="D571" s="252"/>
    </row>
    <row r="572" ht="13.5">
      <c r="D572" s="252"/>
    </row>
    <row r="573" ht="13.5">
      <c r="D573" s="252"/>
    </row>
    <row r="574" ht="13.5">
      <c r="D574" s="252"/>
    </row>
    <row r="575" ht="13.5">
      <c r="D575" s="252"/>
    </row>
    <row r="576" ht="13.5">
      <c r="D576" s="252"/>
    </row>
    <row r="577" ht="13.5">
      <c r="D577" s="252"/>
    </row>
    <row r="578" ht="13.5">
      <c r="D578" s="252"/>
    </row>
    <row r="579" ht="13.5">
      <c r="D579" s="252"/>
    </row>
    <row r="580" ht="13.5">
      <c r="D580" s="252"/>
    </row>
    <row r="581" ht="13.5">
      <c r="D581" s="252"/>
    </row>
    <row r="582" ht="13.5">
      <c r="D582" s="252"/>
    </row>
    <row r="583" ht="13.5">
      <c r="D583" s="252"/>
    </row>
    <row r="584" ht="13.5">
      <c r="D584" s="252"/>
    </row>
    <row r="585" ht="13.5">
      <c r="D585" s="252"/>
    </row>
    <row r="586" ht="13.5">
      <c r="D586" s="252"/>
    </row>
    <row r="587" ht="13.5">
      <c r="D587" s="252"/>
    </row>
    <row r="588" ht="13.5">
      <c r="D588" s="252"/>
    </row>
    <row r="589" ht="13.5">
      <c r="D589" s="252"/>
    </row>
    <row r="590" ht="13.5">
      <c r="D590" s="252"/>
    </row>
    <row r="591" ht="13.5">
      <c r="D591" s="252"/>
    </row>
    <row r="592" ht="13.5">
      <c r="D592" s="252"/>
    </row>
    <row r="593" ht="13.5">
      <c r="D593" s="252"/>
    </row>
    <row r="594" ht="13.5">
      <c r="D594" s="252"/>
    </row>
    <row r="595" ht="13.5">
      <c r="D595" s="252"/>
    </row>
    <row r="596" ht="13.5">
      <c r="D596" s="252"/>
    </row>
    <row r="597" ht="13.5">
      <c r="D597" s="252"/>
    </row>
    <row r="598" ht="13.5">
      <c r="D598" s="252"/>
    </row>
    <row r="599" ht="13.5">
      <c r="D599" s="252"/>
    </row>
    <row r="600" ht="13.5">
      <c r="D600" s="252"/>
    </row>
    <row r="601" ht="13.5">
      <c r="D601" s="252"/>
    </row>
    <row r="602" ht="13.5">
      <c r="D602" s="252"/>
    </row>
    <row r="603" ht="13.5">
      <c r="D603" s="252"/>
    </row>
    <row r="604" ht="13.5">
      <c r="D604" s="252"/>
    </row>
    <row r="605" ht="13.5">
      <c r="D605" s="252"/>
    </row>
    <row r="606" ht="13.5">
      <c r="D606" s="252"/>
    </row>
    <row r="607" ht="13.5">
      <c r="D607" s="252"/>
    </row>
    <row r="608" ht="13.5">
      <c r="D608" s="252"/>
    </row>
    <row r="609" ht="13.5">
      <c r="D609" s="252"/>
    </row>
    <row r="610" ht="13.5">
      <c r="D610" s="252"/>
    </row>
    <row r="611" ht="13.5">
      <c r="D611" s="252"/>
    </row>
    <row r="612" ht="13.5">
      <c r="D612" s="252"/>
    </row>
    <row r="613" ht="13.5">
      <c r="D613" s="252"/>
    </row>
    <row r="614" ht="13.5">
      <c r="D614" s="252"/>
    </row>
    <row r="615" ht="13.5">
      <c r="D615" s="252"/>
    </row>
    <row r="616" ht="13.5">
      <c r="D616" s="252"/>
    </row>
    <row r="617" ht="13.5">
      <c r="D617" s="252"/>
    </row>
    <row r="618" ht="13.5">
      <c r="D618" s="252"/>
    </row>
    <row r="619" ht="13.5">
      <c r="D619" s="252"/>
    </row>
    <row r="620" ht="13.5">
      <c r="D620" s="252"/>
    </row>
    <row r="621" ht="13.5">
      <c r="D621" s="252"/>
    </row>
    <row r="622" ht="13.5">
      <c r="D622" s="252"/>
    </row>
    <row r="623" ht="13.5">
      <c r="D623" s="252"/>
    </row>
    <row r="624" ht="13.5">
      <c r="D624" s="252"/>
    </row>
    <row r="625" ht="13.5">
      <c r="D625" s="252"/>
    </row>
    <row r="626" ht="13.5">
      <c r="D626" s="252"/>
    </row>
    <row r="627" ht="13.5">
      <c r="D627" s="252"/>
    </row>
    <row r="628" ht="13.5">
      <c r="D628" s="252"/>
    </row>
    <row r="629" ht="13.5">
      <c r="D629" s="252"/>
    </row>
    <row r="630" ht="13.5">
      <c r="D630" s="252"/>
    </row>
    <row r="631" ht="13.5">
      <c r="D631" s="252"/>
    </row>
    <row r="632" ht="13.5">
      <c r="D632" s="252"/>
    </row>
    <row r="633" ht="13.5">
      <c r="D633" s="252"/>
    </row>
    <row r="634" ht="13.5">
      <c r="D634" s="252"/>
    </row>
    <row r="635" ht="13.5">
      <c r="D635" s="252"/>
    </row>
    <row r="636" ht="13.5">
      <c r="D636" s="252"/>
    </row>
    <row r="637" ht="13.5">
      <c r="D637" s="252"/>
    </row>
    <row r="638" ht="13.5">
      <c r="D638" s="252"/>
    </row>
    <row r="639" ht="13.5">
      <c r="D639" s="252"/>
    </row>
    <row r="640" ht="13.5">
      <c r="D640" s="252"/>
    </row>
    <row r="641" ht="13.5">
      <c r="D641" s="252"/>
    </row>
    <row r="642" ht="13.5">
      <c r="D642" s="252"/>
    </row>
    <row r="643" ht="13.5">
      <c r="D643" s="252"/>
    </row>
    <row r="644" ht="13.5">
      <c r="D644" s="252"/>
    </row>
    <row r="645" ht="13.5">
      <c r="D645" s="252"/>
    </row>
    <row r="646" ht="13.5">
      <c r="D646" s="252"/>
    </row>
    <row r="647" ht="13.5">
      <c r="D647" s="252"/>
    </row>
    <row r="648" ht="13.5">
      <c r="D648" s="252"/>
    </row>
    <row r="649" ht="13.5">
      <c r="D649" s="252"/>
    </row>
    <row r="650" ht="13.5">
      <c r="D650" s="252"/>
    </row>
    <row r="651" ht="13.5">
      <c r="D651" s="252"/>
    </row>
    <row r="652" ht="13.5">
      <c r="D652" s="252"/>
    </row>
    <row r="653" ht="13.5">
      <c r="D653" s="252"/>
    </row>
    <row r="654" ht="13.5">
      <c r="D654" s="252"/>
    </row>
    <row r="655" ht="13.5">
      <c r="D655" s="252"/>
    </row>
    <row r="656" ht="13.5">
      <c r="D656" s="252"/>
    </row>
    <row r="657" ht="13.5">
      <c r="D657" s="252"/>
    </row>
    <row r="658" ht="13.5">
      <c r="D658" s="252"/>
    </row>
    <row r="659" ht="13.5">
      <c r="D659" s="252"/>
    </row>
    <row r="660" ht="13.5">
      <c r="D660" s="252"/>
    </row>
    <row r="661" ht="13.5">
      <c r="D661" s="252"/>
    </row>
    <row r="662" ht="13.5">
      <c r="D662" s="252"/>
    </row>
    <row r="663" ht="13.5">
      <c r="D663" s="252"/>
    </row>
    <row r="664" ht="13.5">
      <c r="D664" s="252"/>
    </row>
    <row r="665" ht="13.5">
      <c r="D665" s="252"/>
    </row>
    <row r="666" ht="13.5">
      <c r="D666" s="252"/>
    </row>
    <row r="667" ht="13.5">
      <c r="D667" s="252"/>
    </row>
    <row r="668" ht="13.5">
      <c r="D668" s="252"/>
    </row>
    <row r="669" ht="13.5">
      <c r="D669" s="252"/>
    </row>
    <row r="670" ht="13.5">
      <c r="D670" s="252"/>
    </row>
    <row r="671" ht="13.5">
      <c r="D671" s="252"/>
    </row>
    <row r="672" ht="13.5">
      <c r="D672" s="252"/>
    </row>
    <row r="673" ht="13.5">
      <c r="D673" s="252"/>
    </row>
    <row r="674" ht="13.5">
      <c r="D674" s="252"/>
    </row>
    <row r="675" ht="13.5">
      <c r="D675" s="252"/>
    </row>
    <row r="676" ht="13.5">
      <c r="D676" s="252"/>
    </row>
    <row r="677" ht="13.5">
      <c r="D677" s="252"/>
    </row>
    <row r="678" ht="13.5">
      <c r="D678" s="252"/>
    </row>
    <row r="679" ht="13.5">
      <c r="D679" s="252"/>
    </row>
    <row r="680" ht="13.5">
      <c r="D680" s="252"/>
    </row>
    <row r="681" ht="13.5">
      <c r="D681" s="252"/>
    </row>
    <row r="682" ht="13.5">
      <c r="D682" s="252"/>
    </row>
    <row r="683" ht="13.5">
      <c r="D683" s="252"/>
    </row>
    <row r="684" ht="13.5">
      <c r="D684" s="252"/>
    </row>
    <row r="685" ht="13.5">
      <c r="D685" s="252"/>
    </row>
    <row r="686" ht="13.5">
      <c r="D686" s="252"/>
    </row>
    <row r="687" ht="13.5">
      <c r="D687" s="252"/>
    </row>
    <row r="688" ht="13.5">
      <c r="D688" s="252"/>
    </row>
    <row r="689" ht="13.5">
      <c r="D689" s="252"/>
    </row>
    <row r="690" ht="13.5">
      <c r="D690" s="252"/>
    </row>
    <row r="691" ht="13.5">
      <c r="D691" s="252"/>
    </row>
    <row r="692" ht="13.5">
      <c r="D692" s="252"/>
    </row>
    <row r="693" ht="13.5">
      <c r="D693" s="252"/>
    </row>
    <row r="694" ht="13.5">
      <c r="D694" s="252"/>
    </row>
    <row r="695" ht="13.5">
      <c r="D695" s="252"/>
    </row>
    <row r="696" ht="13.5">
      <c r="D696" s="252"/>
    </row>
    <row r="697" ht="13.5">
      <c r="D697" s="252"/>
    </row>
    <row r="698" ht="13.5">
      <c r="D698" s="252"/>
    </row>
    <row r="699" ht="13.5">
      <c r="D699" s="252"/>
    </row>
    <row r="700" ht="13.5">
      <c r="D700" s="252"/>
    </row>
    <row r="701" ht="13.5">
      <c r="D701" s="252"/>
    </row>
    <row r="702" ht="13.5">
      <c r="D702" s="252"/>
    </row>
    <row r="703" ht="13.5">
      <c r="D703" s="252"/>
    </row>
    <row r="704" ht="13.5">
      <c r="D704" s="252"/>
    </row>
    <row r="705" ht="13.5">
      <c r="D705" s="252"/>
    </row>
    <row r="706" ht="13.5">
      <c r="D706" s="252"/>
    </row>
    <row r="707" ht="13.5">
      <c r="D707" s="252"/>
    </row>
    <row r="708" ht="13.5">
      <c r="D708" s="252"/>
    </row>
    <row r="709" ht="13.5">
      <c r="D709" s="252"/>
    </row>
    <row r="710" ht="13.5">
      <c r="D710" s="252"/>
    </row>
    <row r="711" ht="13.5">
      <c r="D711" s="252"/>
    </row>
    <row r="712" ht="13.5">
      <c r="D712" s="252"/>
    </row>
    <row r="713" ht="13.5">
      <c r="D713" s="252"/>
    </row>
    <row r="714" ht="13.5">
      <c r="D714" s="252"/>
    </row>
    <row r="715" ht="13.5">
      <c r="D715" s="252"/>
    </row>
    <row r="716" ht="13.5">
      <c r="D716" s="252"/>
    </row>
    <row r="717" ht="13.5">
      <c r="D717" s="252"/>
    </row>
    <row r="718" ht="13.5">
      <c r="D718" s="252"/>
    </row>
    <row r="719" ht="13.5">
      <c r="D719" s="252"/>
    </row>
    <row r="720" ht="13.5">
      <c r="D720" s="252"/>
    </row>
    <row r="721" ht="13.5">
      <c r="D721" s="252"/>
    </row>
    <row r="722" ht="13.5">
      <c r="D722" s="252"/>
    </row>
    <row r="723" ht="13.5">
      <c r="D723" s="252"/>
    </row>
    <row r="724" ht="13.5">
      <c r="D724" s="252"/>
    </row>
    <row r="725" ht="13.5">
      <c r="D725" s="252"/>
    </row>
    <row r="726" ht="13.5">
      <c r="D726" s="252"/>
    </row>
    <row r="727" ht="13.5">
      <c r="D727" s="252"/>
    </row>
    <row r="728" ht="13.5">
      <c r="D728" s="252"/>
    </row>
    <row r="729" ht="13.5">
      <c r="D729" s="252"/>
    </row>
    <row r="730" ht="13.5">
      <c r="D730" s="252"/>
    </row>
    <row r="731" ht="13.5">
      <c r="D731" s="252"/>
    </row>
    <row r="732" ht="13.5">
      <c r="D732" s="252"/>
    </row>
    <row r="733" ht="13.5">
      <c r="D733" s="252"/>
    </row>
    <row r="734" ht="13.5">
      <c r="D734" s="252"/>
    </row>
    <row r="735" ht="13.5">
      <c r="D735" s="252"/>
    </row>
    <row r="736" ht="13.5">
      <c r="D736" s="252"/>
    </row>
    <row r="737" ht="13.5">
      <c r="D737" s="252"/>
    </row>
    <row r="738" ht="13.5">
      <c r="D738" s="252"/>
    </row>
    <row r="739" ht="13.5">
      <c r="D739" s="252"/>
    </row>
    <row r="740" ht="13.5">
      <c r="D740" s="252"/>
    </row>
    <row r="741" ht="13.5">
      <c r="D741" s="252"/>
    </row>
    <row r="742" ht="13.5">
      <c r="D742" s="252"/>
    </row>
    <row r="743" ht="13.5">
      <c r="D743" s="252"/>
    </row>
    <row r="744" ht="13.5">
      <c r="D744" s="252"/>
    </row>
    <row r="745" ht="13.5">
      <c r="D745" s="252"/>
    </row>
    <row r="746" ht="13.5">
      <c r="D746" s="252"/>
    </row>
    <row r="747" ht="13.5">
      <c r="D747" s="252"/>
    </row>
    <row r="748" ht="13.5">
      <c r="D748" s="252"/>
    </row>
    <row r="749" ht="13.5">
      <c r="D749" s="252"/>
    </row>
    <row r="750" ht="13.5">
      <c r="D750" s="252"/>
    </row>
    <row r="751" ht="13.5">
      <c r="D751" s="252"/>
    </row>
    <row r="752" ht="13.5">
      <c r="D752" s="252"/>
    </row>
    <row r="753" ht="13.5">
      <c r="D753" s="252"/>
    </row>
    <row r="754" ht="13.5">
      <c r="D754" s="252"/>
    </row>
    <row r="755" ht="13.5">
      <c r="D755" s="252"/>
    </row>
    <row r="756" ht="13.5">
      <c r="D756" s="252"/>
    </row>
    <row r="757" ht="13.5">
      <c r="D757" s="252"/>
    </row>
    <row r="758" ht="13.5">
      <c r="D758" s="252"/>
    </row>
    <row r="759" ht="13.5">
      <c r="D759" s="252"/>
    </row>
    <row r="760" ht="13.5">
      <c r="D760" s="252"/>
    </row>
    <row r="761" ht="13.5">
      <c r="D761" s="252"/>
    </row>
    <row r="762" ht="13.5">
      <c r="D762" s="252"/>
    </row>
    <row r="763" ht="13.5">
      <c r="D763" s="252"/>
    </row>
    <row r="764" ht="13.5">
      <c r="D764" s="252"/>
    </row>
    <row r="765" ht="13.5">
      <c r="D765" s="252"/>
    </row>
    <row r="766" ht="13.5">
      <c r="D766" s="252"/>
    </row>
    <row r="767" ht="13.5">
      <c r="D767" s="252"/>
    </row>
    <row r="768" ht="13.5">
      <c r="D768" s="252"/>
    </row>
    <row r="769" ht="13.5">
      <c r="D769" s="252"/>
    </row>
    <row r="770" ht="13.5">
      <c r="D770" s="252"/>
    </row>
    <row r="771" ht="13.5">
      <c r="D771" s="252"/>
    </row>
    <row r="772" ht="13.5">
      <c r="D772" s="252"/>
    </row>
    <row r="773" ht="13.5">
      <c r="D773" s="252"/>
    </row>
    <row r="774" ht="13.5">
      <c r="D774" s="252"/>
    </row>
    <row r="775" ht="13.5">
      <c r="D775" s="252"/>
    </row>
    <row r="776" ht="13.5">
      <c r="D776" s="252"/>
    </row>
    <row r="777" ht="13.5">
      <c r="D777" s="252"/>
    </row>
    <row r="778" ht="13.5">
      <c r="D778" s="252"/>
    </row>
    <row r="779" ht="13.5">
      <c r="D779" s="252"/>
    </row>
    <row r="780" ht="13.5">
      <c r="D780" s="252"/>
    </row>
    <row r="781" ht="13.5">
      <c r="D781" s="252"/>
    </row>
    <row r="782" ht="13.5">
      <c r="D782" s="252"/>
    </row>
    <row r="783" ht="13.5">
      <c r="D783" s="252"/>
    </row>
    <row r="784" ht="13.5">
      <c r="D784" s="252"/>
    </row>
    <row r="785" ht="13.5">
      <c r="D785" s="252"/>
    </row>
    <row r="786" ht="13.5">
      <c r="D786" s="252"/>
    </row>
    <row r="787" ht="13.5">
      <c r="D787" s="252"/>
    </row>
    <row r="788" ht="13.5">
      <c r="D788" s="252"/>
    </row>
    <row r="789" ht="13.5">
      <c r="D789" s="252"/>
    </row>
    <row r="790" ht="13.5">
      <c r="D790" s="252"/>
    </row>
    <row r="791" ht="13.5">
      <c r="D791" s="252"/>
    </row>
    <row r="792" ht="13.5">
      <c r="D792" s="252"/>
    </row>
    <row r="793" ht="13.5">
      <c r="D793" s="252"/>
    </row>
    <row r="794" ht="13.5">
      <c r="D794" s="252"/>
    </row>
    <row r="795" ht="13.5">
      <c r="D795" s="252"/>
    </row>
    <row r="796" ht="13.5">
      <c r="D796" s="252"/>
    </row>
    <row r="797" ht="13.5">
      <c r="D797" s="252"/>
    </row>
    <row r="798" ht="13.5">
      <c r="D798" s="252"/>
    </row>
    <row r="799" ht="13.5">
      <c r="D799" s="252"/>
    </row>
    <row r="800" ht="13.5">
      <c r="D800" s="252"/>
    </row>
    <row r="801" ht="13.5">
      <c r="D801" s="252"/>
    </row>
    <row r="802" ht="13.5">
      <c r="D802" s="252"/>
    </row>
    <row r="803" ht="13.5">
      <c r="D803" s="252"/>
    </row>
    <row r="804" ht="13.5">
      <c r="D804" s="252"/>
    </row>
    <row r="805" ht="13.5">
      <c r="D805" s="252"/>
    </row>
    <row r="806" ht="13.5">
      <c r="D806" s="252"/>
    </row>
    <row r="807" ht="13.5">
      <c r="D807" s="252"/>
    </row>
    <row r="808" ht="13.5">
      <c r="D808" s="252"/>
    </row>
    <row r="809" ht="13.5">
      <c r="D809" s="252"/>
    </row>
    <row r="810" ht="13.5">
      <c r="D810" s="252"/>
    </row>
    <row r="811" ht="13.5">
      <c r="D811" s="252"/>
    </row>
    <row r="812" ht="13.5">
      <c r="D812" s="252"/>
    </row>
    <row r="813" ht="13.5">
      <c r="D813" s="252"/>
    </row>
    <row r="814" ht="13.5">
      <c r="D814" s="252"/>
    </row>
    <row r="815" ht="13.5">
      <c r="D815" s="252"/>
    </row>
    <row r="816" ht="13.5">
      <c r="D816" s="252"/>
    </row>
    <row r="817" ht="13.5">
      <c r="D817" s="252"/>
    </row>
    <row r="818" ht="13.5">
      <c r="D818" s="252"/>
    </row>
    <row r="819" ht="13.5">
      <c r="D819" s="252"/>
    </row>
    <row r="820" ht="13.5">
      <c r="D820" s="252"/>
    </row>
    <row r="821" ht="13.5">
      <c r="D821" s="252"/>
    </row>
    <row r="822" ht="13.5">
      <c r="D822" s="252"/>
    </row>
    <row r="823" ht="13.5">
      <c r="D823" s="252"/>
    </row>
    <row r="824" ht="13.5">
      <c r="D824" s="252"/>
    </row>
    <row r="825" ht="13.5">
      <c r="D825" s="252"/>
    </row>
    <row r="826" ht="13.5">
      <c r="D826" s="252"/>
    </row>
    <row r="827" ht="13.5">
      <c r="D827" s="252"/>
    </row>
    <row r="828" ht="13.5">
      <c r="D828" s="252"/>
    </row>
    <row r="829" ht="13.5">
      <c r="D829" s="252"/>
    </row>
    <row r="830" ht="13.5">
      <c r="D830" s="252"/>
    </row>
    <row r="831" ht="13.5">
      <c r="D831" s="252"/>
    </row>
    <row r="832" ht="13.5">
      <c r="D832" s="252"/>
    </row>
    <row r="833" ht="13.5">
      <c r="D833" s="252"/>
    </row>
    <row r="834" ht="13.5">
      <c r="D834" s="252"/>
    </row>
    <row r="835" ht="13.5">
      <c r="D835" s="252"/>
    </row>
    <row r="836" ht="13.5">
      <c r="D836" s="252"/>
    </row>
    <row r="837" ht="13.5">
      <c r="D837" s="252"/>
    </row>
    <row r="838" ht="13.5">
      <c r="D838" s="252"/>
    </row>
    <row r="839" ht="13.5">
      <c r="D839" s="252"/>
    </row>
    <row r="840" ht="13.5">
      <c r="D840" s="252"/>
    </row>
    <row r="841" ht="13.5">
      <c r="D841" s="252"/>
    </row>
    <row r="842" ht="13.5">
      <c r="D842" s="252"/>
    </row>
    <row r="843" ht="13.5">
      <c r="D843" s="252"/>
    </row>
    <row r="844" ht="13.5">
      <c r="D844" s="252"/>
    </row>
    <row r="845" ht="13.5">
      <c r="D845" s="252"/>
    </row>
    <row r="846" ht="13.5">
      <c r="D846" s="252"/>
    </row>
    <row r="847" ht="13.5">
      <c r="D847" s="252"/>
    </row>
    <row r="848" ht="13.5">
      <c r="D848" s="252"/>
    </row>
    <row r="849" ht="13.5">
      <c r="D849" s="252"/>
    </row>
    <row r="850" ht="13.5">
      <c r="D850" s="252"/>
    </row>
    <row r="851" ht="13.5">
      <c r="D851" s="252"/>
    </row>
    <row r="852" ht="13.5">
      <c r="D852" s="252"/>
    </row>
    <row r="853" ht="13.5">
      <c r="D853" s="252"/>
    </row>
    <row r="854" ht="13.5">
      <c r="D854" s="252"/>
    </row>
    <row r="855" ht="13.5">
      <c r="D855" s="252"/>
    </row>
    <row r="856" ht="13.5">
      <c r="D856" s="252"/>
    </row>
    <row r="857" ht="13.5">
      <c r="D857" s="252"/>
    </row>
    <row r="858" ht="13.5">
      <c r="D858" s="252"/>
    </row>
    <row r="859" ht="13.5">
      <c r="D859" s="252"/>
    </row>
    <row r="860" ht="13.5">
      <c r="D860" s="252"/>
    </row>
    <row r="861" ht="13.5">
      <c r="D861" s="252"/>
    </row>
    <row r="862" ht="13.5">
      <c r="D862" s="252"/>
    </row>
    <row r="863" ht="13.5">
      <c r="D863" s="252"/>
    </row>
    <row r="864" ht="13.5">
      <c r="D864" s="252"/>
    </row>
    <row r="865" ht="13.5">
      <c r="D865" s="252"/>
    </row>
    <row r="866" ht="13.5">
      <c r="D866" s="252"/>
    </row>
    <row r="867" ht="13.5">
      <c r="D867" s="252"/>
    </row>
    <row r="868" ht="13.5">
      <c r="D868" s="252"/>
    </row>
    <row r="869" ht="13.5">
      <c r="D869" s="252"/>
    </row>
    <row r="870" ht="13.5">
      <c r="D870" s="252"/>
    </row>
    <row r="871" ht="13.5">
      <c r="D871" s="252"/>
    </row>
    <row r="872" ht="13.5">
      <c r="D872" s="252"/>
    </row>
    <row r="873" ht="13.5">
      <c r="D873" s="252"/>
    </row>
    <row r="874" ht="13.5">
      <c r="D874" s="252"/>
    </row>
    <row r="875" ht="13.5">
      <c r="D875" s="252"/>
    </row>
    <row r="876" ht="13.5">
      <c r="D876" s="252"/>
    </row>
    <row r="877" ht="13.5">
      <c r="D877" s="252"/>
    </row>
    <row r="878" ht="13.5">
      <c r="D878" s="252"/>
    </row>
    <row r="879" ht="13.5">
      <c r="D879" s="252"/>
    </row>
    <row r="880" ht="13.5">
      <c r="D880" s="252"/>
    </row>
    <row r="881" ht="13.5">
      <c r="D881" s="252"/>
    </row>
    <row r="882" ht="13.5">
      <c r="D882" s="252"/>
    </row>
    <row r="883" ht="13.5">
      <c r="D883" s="252"/>
    </row>
    <row r="884" ht="13.5">
      <c r="D884" s="252"/>
    </row>
    <row r="885" ht="13.5">
      <c r="D885" s="252"/>
    </row>
    <row r="886" ht="13.5">
      <c r="D886" s="252"/>
    </row>
    <row r="887" ht="13.5">
      <c r="D887" s="252"/>
    </row>
    <row r="888" ht="13.5">
      <c r="D888" s="252"/>
    </row>
    <row r="889" ht="13.5">
      <c r="D889" s="252"/>
    </row>
    <row r="890" ht="13.5">
      <c r="D890" s="252"/>
    </row>
    <row r="891" ht="13.5">
      <c r="D891" s="252"/>
    </row>
    <row r="892" ht="13.5">
      <c r="D892" s="252"/>
    </row>
    <row r="893" ht="13.5">
      <c r="D893" s="252"/>
    </row>
    <row r="894" ht="13.5">
      <c r="D894" s="252"/>
    </row>
    <row r="895" ht="13.5">
      <c r="D895" s="252"/>
    </row>
    <row r="896" ht="13.5">
      <c r="D896" s="252"/>
    </row>
    <row r="897" ht="13.5">
      <c r="D897" s="252"/>
    </row>
    <row r="898" ht="13.5">
      <c r="D898" s="252"/>
    </row>
    <row r="899" ht="13.5">
      <c r="D899" s="252"/>
    </row>
    <row r="900" ht="13.5">
      <c r="D900" s="252"/>
    </row>
    <row r="901" ht="13.5">
      <c r="D901" s="252"/>
    </row>
    <row r="902" ht="13.5">
      <c r="D902" s="252"/>
    </row>
    <row r="903" ht="13.5">
      <c r="D903" s="252"/>
    </row>
    <row r="904" ht="13.5">
      <c r="D904" s="252"/>
    </row>
    <row r="905" ht="13.5">
      <c r="D905" s="252"/>
    </row>
    <row r="906" ht="13.5">
      <c r="D906" s="252"/>
    </row>
    <row r="907" ht="13.5">
      <c r="D907" s="252"/>
    </row>
    <row r="908" ht="13.5">
      <c r="D908" s="252"/>
    </row>
    <row r="909" ht="13.5">
      <c r="D909" s="252"/>
    </row>
    <row r="910" ht="13.5">
      <c r="D910" s="252"/>
    </row>
    <row r="911" ht="13.5">
      <c r="D911" s="252"/>
    </row>
    <row r="912" ht="13.5">
      <c r="D912" s="252"/>
    </row>
    <row r="913" ht="13.5">
      <c r="D913" s="252"/>
    </row>
    <row r="914" ht="13.5">
      <c r="D914" s="252"/>
    </row>
    <row r="915" ht="13.5">
      <c r="D915" s="252"/>
    </row>
    <row r="916" ht="13.5">
      <c r="D916" s="252"/>
    </row>
    <row r="917" ht="13.5">
      <c r="D917" s="252"/>
    </row>
    <row r="918" ht="13.5">
      <c r="D918" s="252"/>
    </row>
    <row r="919" ht="13.5">
      <c r="D919" s="252"/>
    </row>
    <row r="920" ht="13.5">
      <c r="D920" s="252"/>
    </row>
    <row r="921" ht="13.5">
      <c r="D921" s="252"/>
    </row>
    <row r="922" ht="13.5">
      <c r="D922" s="252"/>
    </row>
    <row r="923" ht="13.5">
      <c r="D923" s="252"/>
    </row>
    <row r="924" ht="13.5">
      <c r="D924" s="252"/>
    </row>
    <row r="925" ht="13.5">
      <c r="D925" s="252"/>
    </row>
    <row r="926" ht="13.5">
      <c r="D926" s="252"/>
    </row>
    <row r="927" ht="13.5">
      <c r="D927" s="252"/>
    </row>
    <row r="928" ht="13.5">
      <c r="D928" s="252"/>
    </row>
    <row r="929" ht="13.5">
      <c r="D929" s="252"/>
    </row>
    <row r="930" ht="13.5">
      <c r="D930" s="252"/>
    </row>
    <row r="931" ht="13.5">
      <c r="D931" s="252"/>
    </row>
    <row r="932" ht="13.5">
      <c r="D932" s="252"/>
    </row>
    <row r="933" ht="13.5">
      <c r="D933" s="252"/>
    </row>
    <row r="934" ht="13.5">
      <c r="D934" s="252"/>
    </row>
    <row r="935" ht="13.5">
      <c r="D935" s="252"/>
    </row>
    <row r="936" ht="13.5">
      <c r="D936" s="252"/>
    </row>
    <row r="937" ht="13.5">
      <c r="D937" s="252"/>
    </row>
    <row r="938" ht="13.5">
      <c r="D938" s="252"/>
    </row>
    <row r="939" ht="13.5">
      <c r="D939" s="252"/>
    </row>
    <row r="940" ht="13.5">
      <c r="D940" s="252"/>
    </row>
    <row r="941" ht="13.5">
      <c r="D941" s="252"/>
    </row>
    <row r="942" ht="13.5">
      <c r="D942" s="252"/>
    </row>
    <row r="943" ht="13.5">
      <c r="D943" s="252"/>
    </row>
    <row r="944" ht="13.5">
      <c r="D944" s="252"/>
    </row>
    <row r="945" ht="13.5">
      <c r="D945" s="252"/>
    </row>
    <row r="946" ht="13.5">
      <c r="D946" s="252"/>
    </row>
    <row r="947" ht="13.5">
      <c r="D947" s="252"/>
    </row>
    <row r="948" ht="13.5">
      <c r="D948" s="252"/>
    </row>
    <row r="949" ht="13.5">
      <c r="D949" s="252"/>
    </row>
    <row r="950" ht="13.5">
      <c r="D950" s="252"/>
    </row>
    <row r="951" ht="13.5">
      <c r="D951" s="252"/>
    </row>
    <row r="952" ht="13.5">
      <c r="D952" s="252"/>
    </row>
    <row r="953" ht="13.5">
      <c r="D953" s="252"/>
    </row>
    <row r="954" ht="13.5">
      <c r="D954" s="252"/>
    </row>
    <row r="955" ht="13.5">
      <c r="D955" s="252"/>
    </row>
    <row r="956" ht="13.5">
      <c r="D956" s="252"/>
    </row>
    <row r="957" ht="13.5">
      <c r="D957" s="252"/>
    </row>
    <row r="958" ht="13.5">
      <c r="D958" s="252"/>
    </row>
    <row r="959" ht="13.5">
      <c r="D959" s="252"/>
    </row>
    <row r="960" ht="13.5">
      <c r="D960" s="252"/>
    </row>
    <row r="961" ht="13.5">
      <c r="D961" s="252"/>
    </row>
    <row r="962" ht="13.5">
      <c r="D962" s="252"/>
    </row>
    <row r="963" ht="13.5">
      <c r="D963" s="252"/>
    </row>
    <row r="964" ht="13.5">
      <c r="D964" s="252"/>
    </row>
    <row r="965" ht="13.5">
      <c r="D965" s="252"/>
    </row>
    <row r="966" ht="13.5">
      <c r="D966" s="252"/>
    </row>
    <row r="967" ht="13.5">
      <c r="D967" s="252"/>
    </row>
    <row r="968" ht="13.5">
      <c r="D968" s="252"/>
    </row>
    <row r="969" ht="13.5">
      <c r="D969" s="252"/>
    </row>
    <row r="970" ht="13.5">
      <c r="D970" s="252"/>
    </row>
    <row r="971" ht="13.5">
      <c r="D971" s="252"/>
    </row>
    <row r="972" ht="13.5">
      <c r="D972" s="252"/>
    </row>
    <row r="973" ht="13.5">
      <c r="D973" s="252"/>
    </row>
    <row r="974" ht="13.5">
      <c r="D974" s="252"/>
    </row>
    <row r="975" ht="13.5">
      <c r="D975" s="252"/>
    </row>
    <row r="976" ht="13.5">
      <c r="D976" s="252"/>
    </row>
    <row r="977" ht="13.5">
      <c r="D977" s="252"/>
    </row>
    <row r="978" ht="13.5">
      <c r="D978" s="252"/>
    </row>
    <row r="979" ht="13.5">
      <c r="D979" s="252"/>
    </row>
    <row r="980" ht="13.5">
      <c r="D980" s="252"/>
    </row>
    <row r="981" ht="13.5">
      <c r="D981" s="252"/>
    </row>
    <row r="982" ht="13.5">
      <c r="D982" s="252"/>
    </row>
    <row r="983" ht="13.5">
      <c r="D983" s="252"/>
    </row>
    <row r="984" ht="13.5">
      <c r="D984" s="252"/>
    </row>
    <row r="985" ht="13.5">
      <c r="D985" s="252"/>
    </row>
    <row r="986" ht="13.5">
      <c r="D986" s="252"/>
    </row>
    <row r="987" ht="13.5">
      <c r="D987" s="252"/>
    </row>
    <row r="988" ht="13.5">
      <c r="D988" s="252"/>
    </row>
    <row r="989" ht="13.5">
      <c r="D989" s="252"/>
    </row>
    <row r="990" ht="13.5">
      <c r="D990" s="252"/>
    </row>
    <row r="991" ht="13.5">
      <c r="D991" s="252"/>
    </row>
    <row r="992" ht="13.5">
      <c r="D992" s="252"/>
    </row>
    <row r="993" ht="13.5">
      <c r="D993" s="252"/>
    </row>
    <row r="994" ht="13.5">
      <c r="D994" s="252"/>
    </row>
    <row r="995" ht="13.5">
      <c r="D995" s="252"/>
    </row>
    <row r="996" ht="13.5">
      <c r="D996" s="252"/>
    </row>
    <row r="997" ht="13.5">
      <c r="D997" s="252"/>
    </row>
    <row r="998" ht="13.5">
      <c r="D998" s="252"/>
    </row>
    <row r="999" ht="13.5">
      <c r="D999" s="252"/>
    </row>
    <row r="1000" ht="13.5">
      <c r="D1000" s="252"/>
    </row>
    <row r="1001" ht="13.5">
      <c r="D1001" s="252"/>
    </row>
    <row r="1002" ht="13.5">
      <c r="D1002" s="252"/>
    </row>
    <row r="1003" ht="13.5">
      <c r="D1003" s="252"/>
    </row>
    <row r="1004" ht="13.5">
      <c r="D1004" s="252"/>
    </row>
    <row r="1005" ht="13.5">
      <c r="D1005" s="252"/>
    </row>
    <row r="1006" ht="13.5">
      <c r="D1006" s="252"/>
    </row>
    <row r="1007" ht="13.5">
      <c r="D1007" s="252"/>
    </row>
    <row r="1008" ht="13.5">
      <c r="D1008" s="252"/>
    </row>
    <row r="1009" ht="13.5">
      <c r="D1009" s="252"/>
    </row>
    <row r="1010" ht="13.5">
      <c r="D1010" s="252"/>
    </row>
    <row r="1011" ht="13.5">
      <c r="D1011" s="252"/>
    </row>
    <row r="1012" ht="13.5">
      <c r="D1012" s="252"/>
    </row>
    <row r="1013" ht="13.5">
      <c r="D1013" s="252"/>
    </row>
    <row r="1014" ht="13.5">
      <c r="D1014" s="252"/>
    </row>
    <row r="1015" ht="13.5">
      <c r="D1015" s="252"/>
    </row>
    <row r="1016" ht="13.5">
      <c r="D1016" s="252"/>
    </row>
    <row r="1017" ht="13.5">
      <c r="D1017" s="252"/>
    </row>
    <row r="1018" ht="13.5">
      <c r="D1018" s="252"/>
    </row>
    <row r="1019" ht="13.5">
      <c r="D1019" s="252"/>
    </row>
    <row r="1020" ht="13.5">
      <c r="D1020" s="252"/>
    </row>
    <row r="1021" ht="13.5">
      <c r="D1021" s="252"/>
    </row>
    <row r="1022" ht="13.5">
      <c r="D1022" s="252"/>
    </row>
    <row r="1023" ht="13.5">
      <c r="D1023" s="252"/>
    </row>
    <row r="1024" ht="13.5">
      <c r="D1024" s="252"/>
    </row>
    <row r="1025" ht="13.5">
      <c r="D1025" s="252"/>
    </row>
    <row r="1026" ht="13.5">
      <c r="D1026" s="252"/>
    </row>
    <row r="1027" ht="13.5">
      <c r="D1027" s="252"/>
    </row>
    <row r="1028" ht="13.5">
      <c r="D1028" s="252"/>
    </row>
    <row r="1029" ht="13.5">
      <c r="D1029" s="252"/>
    </row>
    <row r="1030" ht="13.5">
      <c r="D1030" s="252"/>
    </row>
    <row r="1031" ht="13.5">
      <c r="D1031" s="252"/>
    </row>
    <row r="1032" ht="13.5">
      <c r="D1032" s="252"/>
    </row>
    <row r="1033" ht="13.5">
      <c r="D1033" s="252"/>
    </row>
    <row r="1034" ht="13.5">
      <c r="D1034" s="252"/>
    </row>
    <row r="1035" ht="13.5">
      <c r="D1035" s="252"/>
    </row>
    <row r="1036" ht="13.5">
      <c r="D1036" s="252"/>
    </row>
    <row r="1037" ht="13.5">
      <c r="D1037" s="252"/>
    </row>
    <row r="1038" ht="13.5">
      <c r="D1038" s="252"/>
    </row>
    <row r="1039" ht="13.5">
      <c r="D1039" s="252"/>
    </row>
    <row r="1040" ht="13.5">
      <c r="D1040" s="252"/>
    </row>
    <row r="1041" ht="13.5">
      <c r="D1041" s="252"/>
    </row>
    <row r="1042" ht="13.5">
      <c r="D1042" s="252"/>
    </row>
    <row r="1043" ht="13.5">
      <c r="D1043" s="252"/>
    </row>
    <row r="1044" ht="13.5">
      <c r="D1044" s="252"/>
    </row>
    <row r="1045" ht="13.5">
      <c r="D1045" s="252"/>
    </row>
    <row r="1046" ht="13.5">
      <c r="D1046" s="252"/>
    </row>
    <row r="1047" ht="13.5">
      <c r="D1047" s="252"/>
    </row>
    <row r="1048" ht="13.5">
      <c r="D1048" s="252"/>
    </row>
    <row r="1049" ht="13.5">
      <c r="D1049" s="252"/>
    </row>
    <row r="1050" ht="13.5">
      <c r="D1050" s="252"/>
    </row>
    <row r="1051" ht="13.5">
      <c r="D1051" s="252"/>
    </row>
    <row r="1052" ht="13.5">
      <c r="D1052" s="252"/>
    </row>
    <row r="1053" ht="13.5">
      <c r="D1053" s="252"/>
    </row>
    <row r="1054" ht="13.5">
      <c r="D1054" s="252"/>
    </row>
    <row r="1055" ht="13.5">
      <c r="D1055" s="252"/>
    </row>
    <row r="1056" ht="13.5">
      <c r="D1056" s="252"/>
    </row>
    <row r="1057" ht="13.5">
      <c r="D1057" s="252"/>
    </row>
    <row r="1058" ht="13.5">
      <c r="D1058" s="252"/>
    </row>
    <row r="1059" ht="13.5">
      <c r="D1059" s="252"/>
    </row>
    <row r="1060" ht="13.5">
      <c r="D1060" s="252"/>
    </row>
    <row r="1061" ht="13.5">
      <c r="D1061" s="252"/>
    </row>
    <row r="1062" ht="13.5">
      <c r="D1062" s="252"/>
    </row>
    <row r="1063" ht="13.5">
      <c r="D1063" s="252"/>
    </row>
    <row r="1064" ht="13.5">
      <c r="D1064" s="252"/>
    </row>
    <row r="1065" ht="13.5">
      <c r="D1065" s="252"/>
    </row>
    <row r="1066" ht="13.5">
      <c r="D1066" s="252"/>
    </row>
    <row r="1067" ht="13.5">
      <c r="D1067" s="252"/>
    </row>
    <row r="1068" ht="13.5">
      <c r="D1068" s="252"/>
    </row>
    <row r="1069" ht="13.5">
      <c r="D1069" s="252"/>
    </row>
    <row r="1070" ht="13.5">
      <c r="D1070" s="252"/>
    </row>
    <row r="1071" ht="13.5">
      <c r="D1071" s="252"/>
    </row>
    <row r="1072" ht="13.5">
      <c r="D1072" s="252"/>
    </row>
    <row r="1073" ht="13.5">
      <c r="D1073" s="252"/>
    </row>
    <row r="1074" ht="13.5">
      <c r="D1074" s="252"/>
    </row>
    <row r="1075" ht="13.5">
      <c r="D1075" s="252"/>
    </row>
    <row r="1076" ht="13.5">
      <c r="D1076" s="252"/>
    </row>
    <row r="1077" ht="13.5">
      <c r="D1077" s="252"/>
    </row>
    <row r="1078" ht="13.5">
      <c r="D1078" s="252"/>
    </row>
    <row r="1079" ht="13.5">
      <c r="D1079" s="252"/>
    </row>
    <row r="1080" ht="13.5">
      <c r="D1080" s="252"/>
    </row>
    <row r="1081" ht="13.5">
      <c r="D1081" s="252"/>
    </row>
    <row r="1082" ht="13.5">
      <c r="D1082" s="252"/>
    </row>
    <row r="1083" ht="13.5">
      <c r="D1083" s="252"/>
    </row>
    <row r="1084" ht="13.5">
      <c r="D1084" s="252"/>
    </row>
    <row r="1085" ht="13.5">
      <c r="D1085" s="252"/>
    </row>
    <row r="1086" ht="13.5">
      <c r="D1086" s="252"/>
    </row>
    <row r="1087" ht="13.5">
      <c r="D1087" s="252"/>
    </row>
    <row r="1088" ht="13.5">
      <c r="D1088" s="252"/>
    </row>
    <row r="1089" ht="13.5">
      <c r="D1089" s="252"/>
    </row>
    <row r="1090" ht="13.5">
      <c r="D1090" s="252"/>
    </row>
    <row r="1091" ht="13.5">
      <c r="D1091" s="252"/>
    </row>
    <row r="1092" ht="13.5">
      <c r="D1092" s="252"/>
    </row>
    <row r="1093" ht="13.5">
      <c r="D1093" s="252"/>
    </row>
    <row r="1094" ht="13.5">
      <c r="D1094" s="252"/>
    </row>
    <row r="1095" ht="13.5">
      <c r="D1095" s="252"/>
    </row>
    <row r="1096" ht="13.5">
      <c r="D1096" s="252"/>
    </row>
    <row r="1097" ht="13.5">
      <c r="D1097" s="252"/>
    </row>
    <row r="1098" ht="13.5">
      <c r="D1098" s="252"/>
    </row>
    <row r="1099" ht="13.5">
      <c r="D1099" s="252"/>
    </row>
    <row r="1100" ht="13.5">
      <c r="D1100" s="252"/>
    </row>
    <row r="1101" ht="13.5">
      <c r="D1101" s="252"/>
    </row>
    <row r="1102" ht="13.5">
      <c r="D1102" s="252"/>
    </row>
    <row r="1103" ht="13.5">
      <c r="D1103" s="252"/>
    </row>
    <row r="1104" ht="13.5">
      <c r="D1104" s="252"/>
    </row>
    <row r="1105" ht="13.5">
      <c r="D1105" s="252"/>
    </row>
    <row r="1106" ht="13.5">
      <c r="D1106" s="252"/>
    </row>
    <row r="1107" ht="13.5">
      <c r="D1107" s="252"/>
    </row>
    <row r="1108" ht="13.5">
      <c r="D1108" s="252"/>
    </row>
    <row r="1109" ht="13.5">
      <c r="D1109" s="252"/>
    </row>
    <row r="1110" ht="13.5">
      <c r="D1110" s="252"/>
    </row>
    <row r="1111" ht="13.5">
      <c r="D1111" s="252"/>
    </row>
    <row r="1112" ht="13.5">
      <c r="D1112" s="252"/>
    </row>
    <row r="1113" ht="13.5">
      <c r="D1113" s="252"/>
    </row>
    <row r="1114" ht="13.5">
      <c r="D1114" s="252"/>
    </row>
    <row r="1115" ht="13.5">
      <c r="D1115" s="252"/>
    </row>
    <row r="1116" ht="13.5">
      <c r="D1116" s="252"/>
    </row>
    <row r="1117" ht="13.5">
      <c r="D1117" s="252"/>
    </row>
    <row r="1118" ht="13.5">
      <c r="D1118" s="252"/>
    </row>
    <row r="1119" ht="13.5">
      <c r="D1119" s="252"/>
    </row>
    <row r="1120" ht="13.5">
      <c r="D1120" s="252"/>
    </row>
    <row r="1121" ht="13.5">
      <c r="D1121" s="252"/>
    </row>
    <row r="1122" ht="13.5">
      <c r="D1122" s="252"/>
    </row>
    <row r="1123" ht="13.5">
      <c r="D1123" s="252"/>
    </row>
    <row r="1124" ht="13.5">
      <c r="D1124" s="252"/>
    </row>
    <row r="1125" ht="13.5">
      <c r="D1125" s="252"/>
    </row>
    <row r="1126" ht="13.5">
      <c r="D1126" s="252"/>
    </row>
    <row r="1127" ht="13.5">
      <c r="D1127" s="252"/>
    </row>
    <row r="1128" ht="13.5">
      <c r="D1128" s="252"/>
    </row>
    <row r="1129" ht="13.5">
      <c r="D1129" s="252"/>
    </row>
    <row r="1130" ht="13.5">
      <c r="D1130" s="252"/>
    </row>
    <row r="1131" ht="13.5">
      <c r="D1131" s="252"/>
    </row>
    <row r="1132" ht="13.5">
      <c r="D1132" s="252"/>
    </row>
    <row r="1133" ht="13.5">
      <c r="D1133" s="252"/>
    </row>
    <row r="1134" ht="13.5">
      <c r="D1134" s="252"/>
    </row>
    <row r="1135" ht="13.5">
      <c r="D1135" s="252"/>
    </row>
    <row r="1136" ht="13.5">
      <c r="D1136" s="252"/>
    </row>
    <row r="1137" ht="13.5">
      <c r="D1137" s="252"/>
    </row>
    <row r="1138" ht="13.5">
      <c r="D1138" s="252"/>
    </row>
    <row r="1139" ht="13.5">
      <c r="D1139" s="252"/>
    </row>
    <row r="1140" ht="13.5">
      <c r="D1140" s="252"/>
    </row>
    <row r="1141" ht="13.5">
      <c r="D1141" s="252"/>
    </row>
    <row r="1142" ht="13.5">
      <c r="D1142" s="252"/>
    </row>
    <row r="1143" ht="13.5">
      <c r="D1143" s="252"/>
    </row>
    <row r="1144" ht="13.5">
      <c r="D1144" s="252"/>
    </row>
    <row r="1145" ht="13.5">
      <c r="D1145" s="252"/>
    </row>
    <row r="1146" ht="13.5">
      <c r="D1146" s="252"/>
    </row>
    <row r="1147" ht="13.5">
      <c r="D1147" s="252"/>
    </row>
    <row r="1148" ht="13.5">
      <c r="D1148" s="252"/>
    </row>
    <row r="1149" ht="13.5">
      <c r="D1149" s="252"/>
    </row>
    <row r="1150" ht="13.5">
      <c r="D1150" s="252"/>
    </row>
    <row r="1151" ht="13.5">
      <c r="D1151" s="252"/>
    </row>
    <row r="1152" ht="13.5">
      <c r="D1152" s="252"/>
    </row>
    <row r="1153" ht="13.5">
      <c r="D1153" s="252"/>
    </row>
    <row r="1154" ht="13.5">
      <c r="D1154" s="252"/>
    </row>
    <row r="1155" ht="13.5">
      <c r="D1155" s="252"/>
    </row>
    <row r="1156" ht="13.5">
      <c r="D1156" s="252"/>
    </row>
    <row r="1157" ht="13.5">
      <c r="D1157" s="252"/>
    </row>
    <row r="1158" ht="13.5">
      <c r="D1158" s="252"/>
    </row>
    <row r="1159" ht="13.5">
      <c r="D1159" s="252"/>
    </row>
    <row r="1160" ht="13.5">
      <c r="D1160" s="252"/>
    </row>
    <row r="1161" ht="13.5">
      <c r="D1161" s="252"/>
    </row>
    <row r="1162" ht="13.5">
      <c r="D1162" s="252"/>
    </row>
    <row r="1163" ht="13.5">
      <c r="D1163" s="252"/>
    </row>
    <row r="1164" ht="13.5">
      <c r="D1164" s="252"/>
    </row>
    <row r="1165" ht="13.5">
      <c r="D1165" s="252"/>
    </row>
    <row r="1166" ht="13.5">
      <c r="D1166" s="252"/>
    </row>
    <row r="1167" ht="13.5">
      <c r="D1167" s="252"/>
    </row>
    <row r="1168" ht="13.5">
      <c r="D1168" s="252"/>
    </row>
    <row r="1169" ht="13.5">
      <c r="D1169" s="252"/>
    </row>
    <row r="1170" ht="13.5">
      <c r="D1170" s="252"/>
    </row>
    <row r="1171" ht="13.5">
      <c r="D1171" s="252"/>
    </row>
    <row r="1172" ht="13.5">
      <c r="D1172" s="252"/>
    </row>
    <row r="1173" ht="13.5">
      <c r="D1173" s="252"/>
    </row>
    <row r="1174" ht="13.5">
      <c r="D1174" s="252"/>
    </row>
    <row r="1175" ht="13.5">
      <c r="D1175" s="252"/>
    </row>
    <row r="1176" ht="13.5">
      <c r="D1176" s="252"/>
    </row>
    <row r="1177" ht="13.5">
      <c r="D1177" s="252"/>
    </row>
    <row r="1178" ht="13.5">
      <c r="D1178" s="252"/>
    </row>
    <row r="1179" ht="13.5">
      <c r="D1179" s="252"/>
    </row>
    <row r="1180" ht="13.5">
      <c r="D1180" s="252"/>
    </row>
    <row r="1181" ht="13.5">
      <c r="D1181" s="252"/>
    </row>
    <row r="1182" ht="13.5">
      <c r="D1182" s="252"/>
    </row>
    <row r="1183" ht="13.5">
      <c r="D1183" s="252"/>
    </row>
    <row r="1184" ht="13.5">
      <c r="D1184" s="252"/>
    </row>
    <row r="1185" ht="13.5">
      <c r="D1185" s="252"/>
    </row>
    <row r="1186" ht="13.5">
      <c r="D1186" s="252"/>
    </row>
    <row r="1187" ht="13.5">
      <c r="D1187" s="252"/>
    </row>
    <row r="1188" ht="13.5">
      <c r="D1188" s="252"/>
    </row>
    <row r="1189" ht="13.5">
      <c r="D1189" s="252"/>
    </row>
    <row r="1190" ht="13.5">
      <c r="D1190" s="252"/>
    </row>
    <row r="1191" ht="13.5">
      <c r="D1191" s="252"/>
    </row>
    <row r="1192" ht="13.5">
      <c r="D1192" s="252"/>
    </row>
    <row r="1193" ht="13.5">
      <c r="D1193" s="252"/>
    </row>
    <row r="1194" ht="13.5">
      <c r="D1194" s="252"/>
    </row>
    <row r="1195" ht="13.5">
      <c r="D1195" s="252"/>
    </row>
    <row r="1196" ht="13.5">
      <c r="D1196" s="252"/>
    </row>
    <row r="1197" ht="13.5">
      <c r="D1197" s="252"/>
    </row>
    <row r="1198" ht="13.5">
      <c r="D1198" s="252"/>
    </row>
    <row r="1199" ht="13.5">
      <c r="D1199" s="252"/>
    </row>
    <row r="1200" ht="13.5">
      <c r="D1200" s="252"/>
    </row>
    <row r="1201" ht="13.5">
      <c r="D1201" s="252"/>
    </row>
    <row r="1202" ht="13.5">
      <c r="D1202" s="252"/>
    </row>
    <row r="1203" ht="13.5">
      <c r="D1203" s="252"/>
    </row>
    <row r="1204" ht="13.5">
      <c r="D1204" s="252"/>
    </row>
    <row r="1205" ht="13.5">
      <c r="D1205" s="252"/>
    </row>
    <row r="1206" ht="13.5">
      <c r="D1206" s="252"/>
    </row>
    <row r="1207" ht="13.5">
      <c r="D1207" s="252"/>
    </row>
    <row r="1208" ht="13.5">
      <c r="D1208" s="252"/>
    </row>
    <row r="1209" ht="13.5">
      <c r="D1209" s="252"/>
    </row>
    <row r="1210" ht="13.5">
      <c r="D1210" s="252"/>
    </row>
    <row r="1211" ht="13.5">
      <c r="D1211" s="252"/>
    </row>
    <row r="1212" ht="13.5">
      <c r="D1212" s="252"/>
    </row>
    <row r="1213" ht="13.5">
      <c r="D1213" s="252"/>
    </row>
    <row r="1214" ht="13.5">
      <c r="D1214" s="252"/>
    </row>
    <row r="1215" ht="13.5">
      <c r="D1215" s="252"/>
    </row>
    <row r="1216" ht="13.5">
      <c r="D1216" s="252"/>
    </row>
    <row r="1217" ht="13.5">
      <c r="D1217" s="252"/>
    </row>
    <row r="1218" ht="13.5">
      <c r="D1218" s="252"/>
    </row>
    <row r="1219" ht="13.5">
      <c r="D1219" s="252"/>
    </row>
    <row r="1220" ht="13.5">
      <c r="D1220" s="252"/>
    </row>
    <row r="1221" ht="13.5">
      <c r="D1221" s="252"/>
    </row>
    <row r="1222" ht="13.5">
      <c r="D1222" s="252"/>
    </row>
    <row r="1223" ht="13.5">
      <c r="D1223" s="252"/>
    </row>
    <row r="1224" ht="13.5">
      <c r="D1224" s="252"/>
    </row>
    <row r="1225" ht="13.5">
      <c r="D1225" s="252"/>
    </row>
    <row r="1226" ht="13.5">
      <c r="D1226" s="252"/>
    </row>
    <row r="1227" ht="13.5">
      <c r="D1227" s="252"/>
    </row>
    <row r="1228" ht="13.5">
      <c r="D1228" s="252"/>
    </row>
    <row r="1229" ht="13.5">
      <c r="D1229" s="252"/>
    </row>
    <row r="1230" ht="13.5">
      <c r="D1230" s="252"/>
    </row>
    <row r="1231" ht="13.5">
      <c r="D1231" s="252"/>
    </row>
    <row r="1232" ht="13.5">
      <c r="D1232" s="252"/>
    </row>
    <row r="1233" ht="13.5">
      <c r="D1233" s="252"/>
    </row>
    <row r="1234" ht="13.5">
      <c r="D1234" s="252"/>
    </row>
    <row r="1235" ht="13.5">
      <c r="D1235" s="252"/>
    </row>
    <row r="1236" ht="13.5">
      <c r="D1236" s="252"/>
    </row>
    <row r="1237" ht="13.5">
      <c r="D1237" s="252"/>
    </row>
    <row r="1238" ht="13.5">
      <c r="D1238" s="252"/>
    </row>
    <row r="1239" ht="13.5">
      <c r="D1239" s="252"/>
    </row>
    <row r="1240" ht="13.5">
      <c r="D1240" s="252"/>
    </row>
    <row r="1241" ht="13.5">
      <c r="D1241" s="252"/>
    </row>
    <row r="1242" ht="13.5">
      <c r="D1242" s="252"/>
    </row>
    <row r="1243" ht="13.5">
      <c r="D1243" s="252"/>
    </row>
    <row r="1244" ht="13.5">
      <c r="D1244" s="252"/>
    </row>
    <row r="1245" ht="13.5">
      <c r="D1245" s="252"/>
    </row>
    <row r="1246" ht="13.5">
      <c r="D1246" s="252"/>
    </row>
    <row r="1247" ht="13.5">
      <c r="D1247" s="252"/>
    </row>
    <row r="1248" ht="13.5">
      <c r="D1248" s="252"/>
    </row>
    <row r="1249" ht="13.5">
      <c r="D1249" s="252"/>
    </row>
    <row r="1250" ht="13.5">
      <c r="D1250" s="252"/>
    </row>
    <row r="1251" ht="13.5">
      <c r="D1251" s="252"/>
    </row>
    <row r="1252" ht="13.5">
      <c r="D1252" s="252"/>
    </row>
    <row r="1253" ht="13.5">
      <c r="D1253" s="252"/>
    </row>
    <row r="1254" ht="13.5">
      <c r="D1254" s="252"/>
    </row>
    <row r="1255" ht="13.5">
      <c r="D1255" s="252"/>
    </row>
    <row r="1256" ht="13.5">
      <c r="D1256" s="252"/>
    </row>
    <row r="1257" ht="13.5">
      <c r="D1257" s="252"/>
    </row>
    <row r="1258" ht="13.5">
      <c r="D1258" s="252"/>
    </row>
    <row r="1259" ht="13.5">
      <c r="D1259" s="252"/>
    </row>
    <row r="1260" ht="13.5">
      <c r="D1260" s="252"/>
    </row>
    <row r="1261" ht="13.5">
      <c r="D1261" s="252"/>
    </row>
    <row r="1262" ht="13.5">
      <c r="D1262" s="252"/>
    </row>
    <row r="1263" ht="13.5">
      <c r="D1263" s="252"/>
    </row>
    <row r="1264" ht="13.5">
      <c r="D1264" s="252"/>
    </row>
    <row r="1265" ht="13.5">
      <c r="D1265" s="252"/>
    </row>
    <row r="1266" ht="13.5">
      <c r="D1266" s="252"/>
    </row>
    <row r="1267" ht="13.5">
      <c r="D1267" s="252"/>
    </row>
    <row r="1268" ht="13.5">
      <c r="D1268" s="252"/>
    </row>
    <row r="1269" ht="13.5">
      <c r="D1269" s="252"/>
    </row>
    <row r="1270" ht="13.5">
      <c r="D1270" s="252"/>
    </row>
    <row r="1271" ht="13.5">
      <c r="D1271" s="252"/>
    </row>
    <row r="1272" ht="13.5">
      <c r="D1272" s="252"/>
    </row>
    <row r="1273" ht="13.5">
      <c r="D1273" s="252"/>
    </row>
    <row r="1274" ht="13.5">
      <c r="D1274" s="252"/>
    </row>
    <row r="1275" ht="13.5">
      <c r="D1275" s="252"/>
    </row>
    <row r="1276" ht="13.5">
      <c r="D1276" s="252"/>
    </row>
    <row r="1277" ht="13.5">
      <c r="D1277" s="252"/>
    </row>
    <row r="1278" ht="13.5">
      <c r="D1278" s="252"/>
    </row>
    <row r="1279" ht="13.5">
      <c r="D1279" s="252"/>
    </row>
    <row r="1280" ht="13.5">
      <c r="D1280" s="252"/>
    </row>
    <row r="1281" ht="13.5">
      <c r="D1281" s="252"/>
    </row>
    <row r="1282" ht="13.5">
      <c r="D1282" s="252"/>
    </row>
    <row r="1283" ht="13.5">
      <c r="D1283" s="252"/>
    </row>
    <row r="1284" ht="13.5">
      <c r="D1284" s="252"/>
    </row>
    <row r="1285" ht="13.5">
      <c r="D1285" s="252"/>
    </row>
    <row r="1286" ht="13.5">
      <c r="D1286" s="252"/>
    </row>
    <row r="1287" ht="13.5">
      <c r="D1287" s="252"/>
    </row>
    <row r="1288" ht="13.5">
      <c r="D1288" s="252"/>
    </row>
    <row r="1289" ht="13.5">
      <c r="D1289" s="252"/>
    </row>
    <row r="1290" ht="13.5">
      <c r="D1290" s="252"/>
    </row>
    <row r="1291" ht="13.5">
      <c r="D1291" s="252"/>
    </row>
    <row r="1292" ht="13.5">
      <c r="D1292" s="252"/>
    </row>
    <row r="1293" ht="13.5">
      <c r="D1293" s="252"/>
    </row>
    <row r="1294" ht="13.5">
      <c r="D1294" s="252"/>
    </row>
    <row r="1295" ht="13.5">
      <c r="D1295" s="252"/>
    </row>
    <row r="1296" ht="13.5">
      <c r="D1296" s="252"/>
    </row>
    <row r="1297" ht="13.5">
      <c r="D1297" s="252"/>
    </row>
    <row r="1298" ht="13.5">
      <c r="D1298" s="252"/>
    </row>
    <row r="1299" ht="13.5">
      <c r="D1299" s="252"/>
    </row>
    <row r="1300" ht="13.5">
      <c r="D1300" s="252"/>
    </row>
    <row r="1301" ht="13.5">
      <c r="D1301" s="252"/>
    </row>
    <row r="1302" ht="13.5">
      <c r="D1302" s="252"/>
    </row>
    <row r="1303" ht="13.5">
      <c r="D1303" s="252"/>
    </row>
    <row r="1304" ht="13.5">
      <c r="D1304" s="252"/>
    </row>
    <row r="1305" ht="13.5">
      <c r="D1305" s="252"/>
    </row>
    <row r="1306" ht="13.5">
      <c r="D1306" s="252"/>
    </row>
    <row r="1307" ht="13.5">
      <c r="D1307" s="252"/>
    </row>
    <row r="1308" ht="13.5">
      <c r="D1308" s="252"/>
    </row>
    <row r="1309" ht="13.5">
      <c r="D1309" s="252"/>
    </row>
    <row r="1310" ht="13.5">
      <c r="D1310" s="252"/>
    </row>
    <row r="1311" ht="13.5">
      <c r="D1311" s="252"/>
    </row>
    <row r="1312" ht="13.5">
      <c r="D1312" s="252"/>
    </row>
    <row r="1313" ht="13.5">
      <c r="D1313" s="252"/>
    </row>
    <row r="1314" ht="13.5">
      <c r="D1314" s="252"/>
    </row>
    <row r="1315" ht="13.5">
      <c r="D1315" s="252"/>
    </row>
    <row r="1316" ht="13.5">
      <c r="D1316" s="252"/>
    </row>
    <row r="1317" ht="13.5">
      <c r="D1317" s="252"/>
    </row>
    <row r="1318" ht="13.5">
      <c r="D1318" s="252"/>
    </row>
    <row r="1319" ht="13.5">
      <c r="D1319" s="252"/>
    </row>
    <row r="1320" ht="13.5">
      <c r="D1320" s="252"/>
    </row>
    <row r="1321" ht="13.5">
      <c r="D1321" s="252"/>
    </row>
    <row r="1322" ht="13.5">
      <c r="D1322" s="252"/>
    </row>
    <row r="1323" ht="13.5">
      <c r="D1323" s="252"/>
    </row>
    <row r="1324" ht="13.5">
      <c r="D1324" s="252"/>
    </row>
    <row r="1325" ht="13.5">
      <c r="D1325" s="252"/>
    </row>
    <row r="1326" ht="13.5">
      <c r="D1326" s="252"/>
    </row>
    <row r="1327" ht="13.5">
      <c r="D1327" s="252"/>
    </row>
    <row r="1328" ht="13.5">
      <c r="D1328" s="252"/>
    </row>
    <row r="1329" ht="13.5">
      <c r="D1329" s="252"/>
    </row>
    <row r="1330" ht="13.5">
      <c r="D1330" s="252"/>
    </row>
    <row r="1331" ht="13.5">
      <c r="D1331" s="252"/>
    </row>
    <row r="1332" ht="13.5">
      <c r="D1332" s="252"/>
    </row>
    <row r="1333" ht="13.5">
      <c r="D1333" s="252"/>
    </row>
    <row r="1334" ht="13.5">
      <c r="D1334" s="252"/>
    </row>
    <row r="1335" ht="13.5">
      <c r="D1335" s="252"/>
    </row>
    <row r="1336" ht="13.5">
      <c r="D1336" s="252"/>
    </row>
    <row r="1337" ht="13.5">
      <c r="D1337" s="252"/>
    </row>
    <row r="1338" ht="13.5">
      <c r="D1338" s="252"/>
    </row>
    <row r="1339" ht="13.5">
      <c r="D1339" s="252"/>
    </row>
    <row r="1340" ht="13.5">
      <c r="D1340" s="252"/>
    </row>
    <row r="1341" ht="13.5">
      <c r="D1341" s="252"/>
    </row>
    <row r="1342" ht="13.5">
      <c r="D1342" s="252"/>
    </row>
    <row r="1343" ht="13.5">
      <c r="D1343" s="252"/>
    </row>
    <row r="1344" ht="13.5">
      <c r="D1344" s="252"/>
    </row>
    <row r="1345" ht="13.5">
      <c r="D1345" s="252"/>
    </row>
    <row r="1346" ht="13.5">
      <c r="D1346" s="252"/>
    </row>
    <row r="1347" ht="13.5">
      <c r="D1347" s="252"/>
    </row>
    <row r="1348" ht="13.5">
      <c r="D1348" s="252"/>
    </row>
    <row r="1349" ht="13.5">
      <c r="D1349" s="252"/>
    </row>
    <row r="1350" ht="13.5">
      <c r="D1350" s="252"/>
    </row>
    <row r="1351" ht="13.5">
      <c r="D1351" s="252"/>
    </row>
    <row r="1352" ht="13.5">
      <c r="D1352" s="252"/>
    </row>
    <row r="1353" ht="13.5">
      <c r="D1353" s="252"/>
    </row>
    <row r="1354" ht="13.5">
      <c r="D1354" s="252"/>
    </row>
    <row r="1355" ht="13.5">
      <c r="D1355" s="252"/>
    </row>
    <row r="1356" ht="13.5">
      <c r="D1356" s="252"/>
    </row>
    <row r="1357" ht="13.5">
      <c r="D1357" s="252"/>
    </row>
    <row r="1358" ht="13.5">
      <c r="D1358" s="252"/>
    </row>
    <row r="1359" ht="13.5">
      <c r="D1359" s="252"/>
    </row>
    <row r="1360" ht="13.5">
      <c r="D1360" s="252"/>
    </row>
    <row r="1361" ht="13.5">
      <c r="D1361" s="252"/>
    </row>
    <row r="1362" ht="13.5">
      <c r="D1362" s="252"/>
    </row>
    <row r="1363" ht="13.5">
      <c r="D1363" s="252"/>
    </row>
    <row r="1364" ht="13.5">
      <c r="D1364" s="252"/>
    </row>
    <row r="1365" ht="13.5">
      <c r="D1365" s="252"/>
    </row>
    <row r="1366" ht="13.5">
      <c r="D1366" s="252"/>
    </row>
    <row r="1367" ht="13.5">
      <c r="D1367" s="252"/>
    </row>
    <row r="1368" ht="13.5">
      <c r="D1368" s="252"/>
    </row>
    <row r="1369" ht="13.5">
      <c r="D1369" s="252"/>
    </row>
    <row r="1370" ht="13.5">
      <c r="D1370" s="252"/>
    </row>
    <row r="1371" ht="13.5">
      <c r="D1371" s="252"/>
    </row>
    <row r="1372" ht="13.5">
      <c r="D1372" s="252"/>
    </row>
    <row r="1373" ht="13.5">
      <c r="D1373" s="252"/>
    </row>
    <row r="1374" ht="13.5">
      <c r="D1374" s="252"/>
    </row>
    <row r="1375" ht="13.5">
      <c r="D1375" s="252"/>
    </row>
    <row r="1376" ht="13.5">
      <c r="D1376" s="252"/>
    </row>
    <row r="1377" ht="13.5">
      <c r="D1377" s="252"/>
    </row>
    <row r="1378" ht="13.5">
      <c r="D1378" s="252"/>
    </row>
    <row r="1379" ht="13.5">
      <c r="D1379" s="252"/>
    </row>
    <row r="1380" ht="13.5">
      <c r="D1380" s="252"/>
    </row>
    <row r="1381" ht="13.5">
      <c r="D1381" s="252"/>
    </row>
    <row r="1382" ht="13.5">
      <c r="D1382" s="252"/>
    </row>
    <row r="1383" ht="13.5">
      <c r="D1383" s="252"/>
    </row>
    <row r="1384" ht="13.5">
      <c r="D1384" s="252"/>
    </row>
    <row r="1385" ht="13.5">
      <c r="D1385" s="252"/>
    </row>
    <row r="1386" ht="13.5">
      <c r="D1386" s="252"/>
    </row>
    <row r="1387" ht="13.5">
      <c r="D1387" s="252"/>
    </row>
    <row r="1388" ht="13.5">
      <c r="D1388" s="252"/>
    </row>
    <row r="1389" ht="13.5">
      <c r="D1389" s="252"/>
    </row>
    <row r="1390" ht="13.5">
      <c r="D1390" s="252"/>
    </row>
    <row r="1391" ht="13.5">
      <c r="D1391" s="252"/>
    </row>
    <row r="1392" ht="13.5">
      <c r="D1392" s="252"/>
    </row>
    <row r="1393" ht="13.5">
      <c r="D1393" s="252"/>
    </row>
    <row r="1394" ht="13.5">
      <c r="D1394" s="252"/>
    </row>
    <row r="1395" ht="13.5">
      <c r="D1395" s="252"/>
    </row>
    <row r="1396" ht="13.5">
      <c r="D1396" s="252"/>
    </row>
    <row r="1397" ht="13.5">
      <c r="D1397" s="252"/>
    </row>
    <row r="1398" ht="13.5">
      <c r="D1398" s="252"/>
    </row>
    <row r="1399" ht="13.5">
      <c r="D1399" s="252"/>
    </row>
    <row r="1400" ht="13.5">
      <c r="D1400" s="252"/>
    </row>
    <row r="1401" ht="13.5">
      <c r="D1401" s="252"/>
    </row>
    <row r="1402" ht="13.5">
      <c r="D1402" s="252"/>
    </row>
    <row r="1403" ht="13.5">
      <c r="D1403" s="252"/>
    </row>
    <row r="1404" ht="13.5">
      <c r="D1404" s="252"/>
    </row>
    <row r="1405" ht="13.5">
      <c r="D1405" s="252"/>
    </row>
    <row r="1406" ht="13.5">
      <c r="D1406" s="252"/>
    </row>
    <row r="1407" ht="13.5">
      <c r="D1407" s="252"/>
    </row>
    <row r="1408" ht="13.5">
      <c r="D1408" s="252"/>
    </row>
    <row r="1409" ht="13.5">
      <c r="D1409" s="252"/>
    </row>
    <row r="1410" ht="13.5">
      <c r="D1410" s="252"/>
    </row>
    <row r="1411" ht="13.5">
      <c r="D1411" s="252"/>
    </row>
    <row r="1412" ht="13.5">
      <c r="D1412" s="252"/>
    </row>
    <row r="1413" ht="13.5">
      <c r="D1413" s="252"/>
    </row>
    <row r="1414" ht="13.5">
      <c r="D1414" s="252"/>
    </row>
    <row r="1415" ht="13.5">
      <c r="D1415" s="252"/>
    </row>
    <row r="1416" ht="13.5">
      <c r="D1416" s="252"/>
    </row>
    <row r="1417" ht="13.5">
      <c r="D1417" s="252"/>
    </row>
    <row r="1418" ht="13.5">
      <c r="D1418" s="252"/>
    </row>
    <row r="1419" ht="13.5">
      <c r="D1419" s="252"/>
    </row>
    <row r="1420" ht="13.5">
      <c r="D1420" s="252"/>
    </row>
    <row r="1421" ht="13.5">
      <c r="D1421" s="252"/>
    </row>
    <row r="1422" ht="13.5">
      <c r="D1422" s="252"/>
    </row>
    <row r="1423" ht="13.5">
      <c r="D1423" s="252"/>
    </row>
    <row r="1424" ht="13.5">
      <c r="D1424" s="252"/>
    </row>
    <row r="1425" ht="13.5">
      <c r="D1425" s="252"/>
    </row>
    <row r="1426" ht="13.5">
      <c r="D1426" s="252"/>
    </row>
    <row r="1427" ht="13.5">
      <c r="D1427" s="252"/>
    </row>
    <row r="1428" ht="13.5">
      <c r="D1428" s="252"/>
    </row>
    <row r="1429" ht="13.5">
      <c r="D1429" s="252"/>
    </row>
    <row r="1430" ht="13.5">
      <c r="D1430" s="252"/>
    </row>
    <row r="1431" ht="13.5">
      <c r="D1431" s="252"/>
    </row>
    <row r="1432" ht="13.5">
      <c r="D1432" s="252"/>
    </row>
    <row r="1433" ht="13.5">
      <c r="D1433" s="252"/>
    </row>
    <row r="1434" ht="13.5">
      <c r="D1434" s="252"/>
    </row>
    <row r="1435" ht="13.5">
      <c r="D1435" s="252"/>
    </row>
    <row r="1436" ht="13.5">
      <c r="D1436" s="252"/>
    </row>
    <row r="1437" ht="13.5">
      <c r="D1437" s="252"/>
    </row>
    <row r="1438" ht="13.5">
      <c r="D1438" s="252"/>
    </row>
    <row r="1439" ht="13.5">
      <c r="D1439" s="252"/>
    </row>
    <row r="1440" ht="13.5">
      <c r="D1440" s="252"/>
    </row>
    <row r="1441" ht="13.5">
      <c r="D1441" s="252"/>
    </row>
    <row r="1442" ht="13.5">
      <c r="D1442" s="252"/>
    </row>
    <row r="1443" ht="13.5">
      <c r="D1443" s="252"/>
    </row>
    <row r="1444" ht="13.5">
      <c r="D1444" s="252"/>
    </row>
    <row r="1445" ht="13.5">
      <c r="D1445" s="252"/>
    </row>
    <row r="1446" ht="13.5">
      <c r="D1446" s="252"/>
    </row>
    <row r="1447" ht="13.5">
      <c r="D1447" s="252"/>
    </row>
    <row r="1448" ht="13.5">
      <c r="D1448" s="252"/>
    </row>
    <row r="1449" ht="13.5">
      <c r="D1449" s="252"/>
    </row>
    <row r="1450" ht="13.5">
      <c r="D1450" s="252"/>
    </row>
    <row r="1451" ht="13.5">
      <c r="D1451" s="252"/>
    </row>
    <row r="1452" ht="13.5">
      <c r="D1452" s="252"/>
    </row>
    <row r="1453" ht="13.5">
      <c r="D1453" s="252"/>
    </row>
    <row r="1454" ht="13.5">
      <c r="D1454" s="252"/>
    </row>
    <row r="1455" ht="13.5">
      <c r="D1455" s="252"/>
    </row>
    <row r="1456" ht="13.5">
      <c r="D1456" s="252"/>
    </row>
    <row r="1457" ht="13.5">
      <c r="D1457" s="252"/>
    </row>
    <row r="1458" ht="13.5">
      <c r="D1458" s="252"/>
    </row>
    <row r="1459" ht="13.5">
      <c r="D1459" s="252"/>
    </row>
    <row r="1460" ht="13.5">
      <c r="D1460" s="252"/>
    </row>
    <row r="1461" ht="13.5">
      <c r="D1461" s="252"/>
    </row>
    <row r="1462" ht="13.5">
      <c r="D1462" s="252"/>
    </row>
    <row r="1463" ht="13.5">
      <c r="D1463" s="252"/>
    </row>
    <row r="1464" ht="13.5">
      <c r="D1464" s="252"/>
    </row>
    <row r="1465" ht="13.5">
      <c r="D1465" s="252"/>
    </row>
    <row r="1466" ht="13.5">
      <c r="D1466" s="252"/>
    </row>
    <row r="1467" ht="13.5">
      <c r="D1467" s="252"/>
    </row>
    <row r="1468" ht="13.5">
      <c r="D1468" s="252"/>
    </row>
    <row r="1469" ht="13.5">
      <c r="D1469" s="252"/>
    </row>
    <row r="1470" ht="13.5">
      <c r="D1470" s="252"/>
    </row>
    <row r="1471" ht="13.5">
      <c r="D1471" s="252"/>
    </row>
    <row r="1472" ht="13.5">
      <c r="D1472" s="252"/>
    </row>
    <row r="1473" ht="13.5">
      <c r="D1473" s="252"/>
    </row>
    <row r="1474" ht="13.5">
      <c r="D1474" s="252"/>
    </row>
    <row r="1475" ht="13.5">
      <c r="D1475" s="252"/>
    </row>
    <row r="1476" ht="13.5">
      <c r="D1476" s="252"/>
    </row>
    <row r="1477" ht="13.5">
      <c r="D1477" s="252"/>
    </row>
    <row r="1478" ht="13.5">
      <c r="D1478" s="252"/>
    </row>
    <row r="1479" ht="13.5">
      <c r="D1479" s="252"/>
    </row>
    <row r="1480" ht="13.5">
      <c r="D1480" s="252"/>
    </row>
    <row r="1481" ht="13.5">
      <c r="D1481" s="252"/>
    </row>
    <row r="1482" ht="13.5">
      <c r="D1482" s="252"/>
    </row>
    <row r="1483" ht="13.5">
      <c r="D1483" s="252"/>
    </row>
    <row r="1484" ht="13.5">
      <c r="D1484" s="252"/>
    </row>
    <row r="1485" ht="13.5">
      <c r="D1485" s="252"/>
    </row>
    <row r="1486" ht="13.5">
      <c r="D1486" s="252"/>
    </row>
    <row r="1487" ht="13.5">
      <c r="D1487" s="252"/>
    </row>
    <row r="1488" ht="13.5">
      <c r="D1488" s="252"/>
    </row>
    <row r="1489" ht="13.5">
      <c r="D1489" s="252"/>
    </row>
    <row r="1490" ht="13.5">
      <c r="D1490" s="252"/>
    </row>
    <row r="1491" ht="13.5">
      <c r="D1491" s="252"/>
    </row>
    <row r="1492" ht="13.5">
      <c r="D1492" s="252"/>
    </row>
    <row r="1493" ht="13.5">
      <c r="D1493" s="252"/>
    </row>
    <row r="1494" ht="13.5">
      <c r="D1494" s="252"/>
    </row>
    <row r="1495" ht="13.5">
      <c r="D1495" s="252"/>
    </row>
    <row r="1496" ht="13.5">
      <c r="D1496" s="252"/>
    </row>
    <row r="1497" ht="13.5">
      <c r="D1497" s="252"/>
    </row>
    <row r="1498" ht="13.5">
      <c r="D1498" s="252"/>
    </row>
    <row r="1499" ht="13.5">
      <c r="D1499" s="252"/>
    </row>
    <row r="1500" ht="13.5">
      <c r="D1500" s="252"/>
    </row>
    <row r="1501" ht="13.5">
      <c r="D1501" s="252"/>
    </row>
    <row r="1502" ht="13.5">
      <c r="D1502" s="252"/>
    </row>
    <row r="1503" ht="13.5">
      <c r="D1503" s="252"/>
    </row>
    <row r="1504" ht="13.5">
      <c r="D1504" s="252"/>
    </row>
    <row r="1505" ht="13.5">
      <c r="D1505" s="252"/>
    </row>
    <row r="1506" ht="13.5">
      <c r="D1506" s="252"/>
    </row>
    <row r="1507" ht="13.5">
      <c r="D1507" s="252"/>
    </row>
    <row r="1508" ht="13.5">
      <c r="D1508" s="252"/>
    </row>
    <row r="1509" ht="13.5">
      <c r="D1509" s="252"/>
    </row>
    <row r="1510" ht="13.5">
      <c r="D1510" s="252"/>
    </row>
    <row r="1511" ht="13.5">
      <c r="D1511" s="252"/>
    </row>
    <row r="1512" ht="13.5">
      <c r="D1512" s="252"/>
    </row>
    <row r="1513" ht="13.5">
      <c r="D1513" s="252"/>
    </row>
    <row r="1514" ht="13.5">
      <c r="D1514" s="252"/>
    </row>
    <row r="1515" ht="13.5">
      <c r="D1515" s="252"/>
    </row>
    <row r="1516" ht="13.5">
      <c r="D1516" s="252"/>
    </row>
    <row r="1517" ht="13.5">
      <c r="D1517" s="252"/>
    </row>
    <row r="1518" ht="13.5">
      <c r="D1518" s="252"/>
    </row>
    <row r="1519" ht="13.5">
      <c r="D1519" s="252"/>
    </row>
    <row r="1520" ht="13.5">
      <c r="D1520" s="252"/>
    </row>
    <row r="1521" ht="13.5">
      <c r="D1521" s="252"/>
    </row>
    <row r="1522" ht="13.5">
      <c r="D1522" s="252"/>
    </row>
    <row r="1523" ht="13.5">
      <c r="D1523" s="252"/>
    </row>
    <row r="1524" ht="13.5">
      <c r="D1524" s="252"/>
    </row>
    <row r="1525" ht="13.5">
      <c r="D1525" s="252"/>
    </row>
    <row r="1526" ht="13.5">
      <c r="D1526" s="252"/>
    </row>
    <row r="1527" ht="13.5">
      <c r="D1527" s="252"/>
    </row>
    <row r="1528" ht="13.5">
      <c r="D1528" s="252"/>
    </row>
    <row r="1529" ht="13.5">
      <c r="D1529" s="252"/>
    </row>
    <row r="1530" ht="13.5">
      <c r="D1530" s="252"/>
    </row>
    <row r="1531" ht="13.5">
      <c r="D1531" s="252"/>
    </row>
    <row r="1532" ht="13.5">
      <c r="D1532" s="252"/>
    </row>
    <row r="1533" ht="13.5">
      <c r="D1533" s="252"/>
    </row>
    <row r="1534" ht="13.5">
      <c r="D1534" s="252"/>
    </row>
    <row r="1535" ht="13.5">
      <c r="D1535" s="252"/>
    </row>
    <row r="1536" ht="13.5">
      <c r="D1536" s="252"/>
    </row>
    <row r="1537" ht="13.5">
      <c r="D1537" s="252"/>
    </row>
    <row r="1538" ht="13.5">
      <c r="D1538" s="252"/>
    </row>
    <row r="1539" ht="13.5">
      <c r="D1539" s="252"/>
    </row>
    <row r="1540" ht="13.5">
      <c r="D1540" s="252"/>
    </row>
    <row r="1541" ht="13.5">
      <c r="D1541" s="252"/>
    </row>
    <row r="1542" ht="13.5">
      <c r="D1542" s="252"/>
    </row>
    <row r="1543" ht="13.5">
      <c r="D1543" s="252"/>
    </row>
    <row r="1544" ht="13.5">
      <c r="D1544" s="252"/>
    </row>
    <row r="1545" ht="13.5">
      <c r="D1545" s="252"/>
    </row>
    <row r="1546" ht="13.5">
      <c r="D1546" s="252"/>
    </row>
    <row r="1547" ht="13.5">
      <c r="D1547" s="252"/>
    </row>
    <row r="1548" ht="13.5">
      <c r="D1548" s="252"/>
    </row>
    <row r="1549" ht="13.5">
      <c r="D1549" s="252"/>
    </row>
    <row r="1550" ht="13.5">
      <c r="D1550" s="252"/>
    </row>
    <row r="1551" ht="13.5">
      <c r="D1551" s="252"/>
    </row>
    <row r="1552" ht="13.5">
      <c r="D1552" s="252"/>
    </row>
    <row r="1553" ht="13.5">
      <c r="D1553" s="252"/>
    </row>
    <row r="1554" ht="13.5">
      <c r="D1554" s="252"/>
    </row>
    <row r="1555" ht="13.5">
      <c r="D1555" s="252"/>
    </row>
    <row r="1556" ht="13.5">
      <c r="D1556" s="252"/>
    </row>
    <row r="1557" ht="13.5">
      <c r="D1557" s="252"/>
    </row>
    <row r="1558" ht="13.5">
      <c r="D1558" s="252"/>
    </row>
    <row r="1559" ht="13.5">
      <c r="D1559" s="252"/>
    </row>
    <row r="1560" ht="13.5">
      <c r="D1560" s="252"/>
    </row>
    <row r="1561" ht="13.5">
      <c r="D1561" s="252"/>
    </row>
    <row r="1562" ht="13.5">
      <c r="D1562" s="252"/>
    </row>
    <row r="1563" ht="13.5">
      <c r="D1563" s="252"/>
    </row>
    <row r="1564" ht="13.5">
      <c r="D1564" s="252"/>
    </row>
    <row r="1565" ht="13.5">
      <c r="D1565" s="252"/>
    </row>
    <row r="1566" ht="13.5">
      <c r="D1566" s="252"/>
    </row>
    <row r="1567" ht="13.5">
      <c r="D1567" s="252"/>
    </row>
    <row r="1568" ht="13.5">
      <c r="D1568" s="252"/>
    </row>
    <row r="1569" ht="13.5">
      <c r="D1569" s="252"/>
    </row>
    <row r="1570" ht="13.5">
      <c r="D1570" s="252"/>
    </row>
    <row r="1571" ht="13.5">
      <c r="D1571" s="252"/>
    </row>
    <row r="1572" ht="13.5">
      <c r="D1572" s="252"/>
    </row>
    <row r="1573" ht="13.5">
      <c r="D1573" s="252"/>
    </row>
    <row r="1574" ht="13.5">
      <c r="D1574" s="252"/>
    </row>
    <row r="1575" ht="13.5">
      <c r="D1575" s="252"/>
    </row>
    <row r="1576" ht="13.5">
      <c r="D1576" s="252"/>
    </row>
    <row r="1577" ht="13.5">
      <c r="D1577" s="252"/>
    </row>
    <row r="1578" ht="13.5">
      <c r="D1578" s="252"/>
    </row>
    <row r="1579" ht="13.5">
      <c r="D1579" s="252"/>
    </row>
    <row r="1580" ht="13.5">
      <c r="D1580" s="252"/>
    </row>
    <row r="1581" ht="13.5">
      <c r="D1581" s="252"/>
    </row>
    <row r="1582" ht="13.5">
      <c r="D1582" s="252"/>
    </row>
    <row r="1583" ht="13.5">
      <c r="D1583" s="252"/>
    </row>
    <row r="1584" ht="13.5">
      <c r="D1584" s="252"/>
    </row>
    <row r="1585" ht="13.5">
      <c r="D1585" s="252"/>
    </row>
    <row r="1586" ht="13.5">
      <c r="D1586" s="252"/>
    </row>
    <row r="1587" ht="13.5">
      <c r="D1587" s="252"/>
    </row>
    <row r="1588" ht="13.5">
      <c r="D1588" s="252"/>
    </row>
    <row r="1589" ht="13.5">
      <c r="D1589" s="252"/>
    </row>
    <row r="1590" ht="13.5">
      <c r="D1590" s="252"/>
    </row>
    <row r="1591" ht="13.5">
      <c r="D1591" s="252"/>
    </row>
    <row r="1592" ht="13.5">
      <c r="D1592" s="252"/>
    </row>
    <row r="1593" ht="13.5">
      <c r="D1593" s="252"/>
    </row>
    <row r="1594" ht="13.5">
      <c r="D1594" s="252"/>
    </row>
    <row r="1595" ht="13.5">
      <c r="D1595" s="252"/>
    </row>
    <row r="1596" ht="13.5">
      <c r="D1596" s="252"/>
    </row>
    <row r="1597" ht="13.5">
      <c r="D1597" s="252"/>
    </row>
    <row r="1598" ht="13.5">
      <c r="D1598" s="252"/>
    </row>
    <row r="1599" ht="13.5">
      <c r="D1599" s="252"/>
    </row>
    <row r="1600" ht="13.5">
      <c r="D1600" s="252"/>
    </row>
    <row r="1601" ht="13.5">
      <c r="D1601" s="252"/>
    </row>
    <row r="1602" ht="13.5">
      <c r="D1602" s="252"/>
    </row>
    <row r="1603" ht="13.5">
      <c r="D1603" s="252"/>
    </row>
    <row r="1604" ht="13.5">
      <c r="D1604" s="252"/>
    </row>
    <row r="1605" ht="13.5">
      <c r="D1605" s="252"/>
    </row>
    <row r="1606" ht="13.5">
      <c r="D1606" s="252"/>
    </row>
    <row r="1607" ht="13.5">
      <c r="D1607" s="252"/>
    </row>
    <row r="1608" ht="13.5">
      <c r="D1608" s="252"/>
    </row>
    <row r="1609" ht="13.5">
      <c r="D1609" s="252"/>
    </row>
    <row r="1610" ht="13.5">
      <c r="D1610" s="252"/>
    </row>
    <row r="1611" ht="13.5">
      <c r="D1611" s="252"/>
    </row>
    <row r="1612" ht="13.5">
      <c r="D1612" s="252"/>
    </row>
    <row r="1613" ht="13.5">
      <c r="D1613" s="252"/>
    </row>
    <row r="1614" ht="13.5">
      <c r="D1614" s="252"/>
    </row>
    <row r="1615" ht="13.5">
      <c r="D1615" s="252"/>
    </row>
    <row r="1616" ht="13.5">
      <c r="D1616" s="252"/>
    </row>
    <row r="1617" ht="13.5">
      <c r="D1617" s="252"/>
    </row>
    <row r="1618" ht="13.5">
      <c r="D1618" s="252"/>
    </row>
    <row r="1619" ht="13.5">
      <c r="D1619" s="252"/>
    </row>
    <row r="1620" ht="13.5">
      <c r="D1620" s="252"/>
    </row>
    <row r="1621" ht="13.5">
      <c r="D1621" s="252"/>
    </row>
    <row r="1622" ht="13.5">
      <c r="D1622" s="252"/>
    </row>
    <row r="1623" ht="13.5">
      <c r="D1623" s="252"/>
    </row>
    <row r="1624" ht="13.5">
      <c r="D1624" s="252"/>
    </row>
    <row r="1625" ht="13.5">
      <c r="D1625" s="252"/>
    </row>
    <row r="1626" ht="13.5">
      <c r="D1626" s="252"/>
    </row>
    <row r="1627" ht="13.5">
      <c r="D1627" s="252"/>
    </row>
    <row r="1628" ht="13.5">
      <c r="D1628" s="252"/>
    </row>
    <row r="1629" ht="13.5">
      <c r="D1629" s="252"/>
    </row>
    <row r="1630" ht="13.5">
      <c r="D1630" s="252"/>
    </row>
    <row r="1631" ht="13.5">
      <c r="D1631" s="252"/>
    </row>
    <row r="1632" ht="13.5">
      <c r="D1632" s="252"/>
    </row>
    <row r="1633" ht="13.5">
      <c r="D1633" s="252"/>
    </row>
    <row r="1634" ht="13.5">
      <c r="D1634" s="252"/>
    </row>
    <row r="1635" ht="13.5">
      <c r="D1635" s="252"/>
    </row>
    <row r="1636" ht="13.5">
      <c r="D1636" s="252"/>
    </row>
    <row r="1637" ht="13.5">
      <c r="D1637" s="252"/>
    </row>
    <row r="1638" ht="13.5">
      <c r="D1638" s="252"/>
    </row>
    <row r="1639" ht="13.5">
      <c r="D1639" s="252"/>
    </row>
    <row r="1640" ht="13.5">
      <c r="D1640" s="252"/>
    </row>
    <row r="1641" ht="13.5">
      <c r="D1641" s="252"/>
    </row>
    <row r="1642" ht="13.5">
      <c r="D1642" s="252"/>
    </row>
    <row r="1643" ht="13.5">
      <c r="D1643" s="252"/>
    </row>
    <row r="1644" ht="13.5">
      <c r="D1644" s="252"/>
    </row>
    <row r="1645" ht="13.5">
      <c r="D1645" s="252"/>
    </row>
    <row r="1646" ht="13.5">
      <c r="D1646" s="252"/>
    </row>
    <row r="1647" ht="13.5">
      <c r="D1647" s="252"/>
    </row>
    <row r="1648" ht="13.5">
      <c r="D1648" s="252"/>
    </row>
    <row r="1649" ht="13.5">
      <c r="D1649" s="252"/>
    </row>
    <row r="1650" ht="13.5">
      <c r="D1650" s="252"/>
    </row>
    <row r="1651" ht="13.5">
      <c r="D1651" s="252"/>
    </row>
    <row r="1652" ht="13.5">
      <c r="D1652" s="252"/>
    </row>
    <row r="1653" ht="13.5">
      <c r="D1653" s="252"/>
    </row>
    <row r="1654" ht="13.5">
      <c r="D1654" s="252"/>
    </row>
    <row r="1655" ht="13.5">
      <c r="D1655" s="252"/>
    </row>
    <row r="1656" ht="13.5">
      <c r="D1656" s="252"/>
    </row>
    <row r="1657" ht="13.5">
      <c r="D1657" s="252"/>
    </row>
    <row r="1658" ht="13.5">
      <c r="D1658" s="252"/>
    </row>
    <row r="1659" ht="13.5">
      <c r="D1659" s="252"/>
    </row>
    <row r="1660" ht="13.5">
      <c r="D1660" s="252"/>
    </row>
    <row r="1661" ht="13.5">
      <c r="D1661" s="252"/>
    </row>
    <row r="1662" ht="13.5">
      <c r="D1662" s="252"/>
    </row>
    <row r="1663" ht="13.5">
      <c r="D1663" s="252"/>
    </row>
    <row r="1664" ht="13.5">
      <c r="D1664" s="252"/>
    </row>
    <row r="1665" ht="13.5">
      <c r="D1665" s="252"/>
    </row>
    <row r="1666" ht="13.5">
      <c r="D1666" s="252"/>
    </row>
    <row r="1667" ht="13.5">
      <c r="D1667" s="252"/>
    </row>
    <row r="1668" ht="13.5">
      <c r="D1668" s="252"/>
    </row>
    <row r="1669" ht="13.5">
      <c r="D1669" s="252"/>
    </row>
    <row r="1670" ht="13.5">
      <c r="D1670" s="252"/>
    </row>
    <row r="1671" ht="13.5">
      <c r="D1671" s="252"/>
    </row>
    <row r="1672" ht="13.5">
      <c r="D1672" s="252"/>
    </row>
    <row r="1673" ht="13.5">
      <c r="D1673" s="252"/>
    </row>
    <row r="1674" ht="13.5">
      <c r="D1674" s="252"/>
    </row>
    <row r="1675" ht="13.5">
      <c r="D1675" s="252"/>
    </row>
    <row r="1676" ht="13.5">
      <c r="D1676" s="252"/>
    </row>
    <row r="1677" ht="13.5">
      <c r="D1677" s="252"/>
    </row>
    <row r="1678" ht="13.5">
      <c r="D1678" s="252"/>
    </row>
    <row r="1679" ht="13.5">
      <c r="D1679" s="252"/>
    </row>
    <row r="1680" ht="13.5">
      <c r="D1680" s="252"/>
    </row>
    <row r="1681" ht="13.5">
      <c r="D1681" s="252"/>
    </row>
    <row r="1682" ht="13.5">
      <c r="D1682" s="252"/>
    </row>
    <row r="1683" ht="13.5">
      <c r="D1683" s="252"/>
    </row>
    <row r="1684" ht="13.5">
      <c r="D1684" s="252"/>
    </row>
    <row r="1685" ht="13.5">
      <c r="D1685" s="252"/>
    </row>
    <row r="1686" ht="13.5">
      <c r="D1686" s="252"/>
    </row>
    <row r="1687" ht="13.5">
      <c r="D1687" s="252"/>
    </row>
    <row r="1688" ht="13.5">
      <c r="D1688" s="252"/>
    </row>
    <row r="1689" ht="13.5">
      <c r="D1689" s="252"/>
    </row>
    <row r="1690" ht="13.5">
      <c r="D1690" s="252"/>
    </row>
    <row r="1691" ht="13.5">
      <c r="D1691" s="252"/>
    </row>
    <row r="1692" ht="13.5">
      <c r="D1692" s="252"/>
    </row>
    <row r="1693" ht="13.5">
      <c r="D1693" s="252"/>
    </row>
    <row r="1694" ht="13.5">
      <c r="D1694" s="252"/>
    </row>
    <row r="1695" ht="13.5">
      <c r="D1695" s="252"/>
    </row>
    <row r="1696" ht="13.5">
      <c r="D1696" s="252"/>
    </row>
    <row r="1697" ht="13.5">
      <c r="D1697" s="252"/>
    </row>
    <row r="1698" ht="13.5">
      <c r="D1698" s="252"/>
    </row>
    <row r="1699" ht="13.5">
      <c r="D1699" s="252"/>
    </row>
    <row r="1700" ht="13.5">
      <c r="D1700" s="252"/>
    </row>
    <row r="1701" ht="13.5">
      <c r="D1701" s="252"/>
    </row>
    <row r="1702" ht="13.5">
      <c r="D1702" s="252"/>
    </row>
    <row r="1703" ht="13.5">
      <c r="D1703" s="252"/>
    </row>
    <row r="1704" ht="13.5">
      <c r="D1704" s="252"/>
    </row>
    <row r="1705" ht="13.5">
      <c r="D1705" s="252"/>
    </row>
    <row r="1706" ht="13.5">
      <c r="D1706" s="252"/>
    </row>
    <row r="1707" ht="13.5">
      <c r="D1707" s="252"/>
    </row>
    <row r="1708" ht="13.5">
      <c r="D1708" s="252"/>
    </row>
    <row r="1709" ht="13.5">
      <c r="D1709" s="252"/>
    </row>
    <row r="1710" ht="13.5">
      <c r="D1710" s="252"/>
    </row>
    <row r="1711" ht="13.5">
      <c r="D1711" s="252"/>
    </row>
    <row r="1712" ht="13.5">
      <c r="D1712" s="252"/>
    </row>
    <row r="1713" ht="13.5">
      <c r="D1713" s="252"/>
    </row>
    <row r="1714" ht="13.5">
      <c r="D1714" s="252"/>
    </row>
    <row r="1715" ht="13.5">
      <c r="D1715" s="252"/>
    </row>
    <row r="1716" ht="13.5">
      <c r="D1716" s="252"/>
    </row>
    <row r="1717" ht="13.5">
      <c r="D1717" s="252"/>
    </row>
    <row r="1718" ht="13.5">
      <c r="D1718" s="252"/>
    </row>
    <row r="1719" ht="13.5">
      <c r="D1719" s="252"/>
    </row>
    <row r="1720" ht="13.5">
      <c r="D1720" s="252"/>
    </row>
    <row r="1721" ht="13.5">
      <c r="D1721" s="252"/>
    </row>
    <row r="1722" ht="13.5">
      <c r="D1722" s="252"/>
    </row>
    <row r="1723" ht="13.5">
      <c r="D1723" s="252"/>
    </row>
    <row r="1724" ht="13.5">
      <c r="D1724" s="252"/>
    </row>
    <row r="1725" ht="13.5">
      <c r="D1725" s="252"/>
    </row>
    <row r="1726" ht="13.5">
      <c r="D1726" s="252"/>
    </row>
    <row r="1727" ht="13.5">
      <c r="D1727" s="252"/>
    </row>
    <row r="1728" ht="13.5">
      <c r="D1728" s="252"/>
    </row>
    <row r="1729" ht="13.5">
      <c r="D1729" s="252"/>
    </row>
    <row r="1730" ht="13.5">
      <c r="D1730" s="252"/>
    </row>
    <row r="1731" ht="13.5">
      <c r="D1731" s="252"/>
    </row>
    <row r="1732" ht="13.5">
      <c r="D1732" s="252"/>
    </row>
    <row r="1733" ht="13.5">
      <c r="D1733" s="252"/>
    </row>
    <row r="1734" ht="13.5">
      <c r="D1734" s="252"/>
    </row>
    <row r="1735" ht="13.5">
      <c r="D1735" s="252"/>
    </row>
    <row r="1736" ht="13.5">
      <c r="D1736" s="252"/>
    </row>
    <row r="1737" ht="13.5">
      <c r="D1737" s="252"/>
    </row>
    <row r="1738" ht="13.5">
      <c r="D1738" s="252"/>
    </row>
    <row r="1739" ht="13.5">
      <c r="D1739" s="252"/>
    </row>
    <row r="1740" ht="13.5">
      <c r="D1740" s="252"/>
    </row>
    <row r="1741" ht="13.5">
      <c r="D1741" s="252"/>
    </row>
    <row r="1742" ht="13.5">
      <c r="D1742" s="252"/>
    </row>
    <row r="1743" ht="13.5">
      <c r="D1743" s="252"/>
    </row>
    <row r="1744" ht="13.5">
      <c r="D1744" s="252"/>
    </row>
    <row r="1745" ht="13.5">
      <c r="D1745" s="252"/>
    </row>
    <row r="1746" ht="13.5">
      <c r="D1746" s="252"/>
    </row>
    <row r="1747" ht="13.5">
      <c r="D1747" s="252"/>
    </row>
    <row r="1748" ht="13.5">
      <c r="D1748" s="252"/>
    </row>
    <row r="1749" ht="13.5">
      <c r="D1749" s="252"/>
    </row>
    <row r="1750" ht="13.5">
      <c r="D1750" s="252"/>
    </row>
    <row r="1751" ht="13.5">
      <c r="D1751" s="252"/>
    </row>
    <row r="1752" ht="13.5">
      <c r="D1752" s="252"/>
    </row>
    <row r="1753" ht="13.5">
      <c r="D1753" s="252"/>
    </row>
    <row r="1754" ht="13.5">
      <c r="D1754" s="252"/>
    </row>
    <row r="1755" ht="13.5">
      <c r="D1755" s="252"/>
    </row>
    <row r="1756" ht="13.5">
      <c r="D1756" s="252"/>
    </row>
    <row r="1757" ht="13.5">
      <c r="D1757" s="252"/>
    </row>
    <row r="1758" ht="13.5">
      <c r="D1758" s="252"/>
    </row>
    <row r="1759" ht="13.5">
      <c r="D1759" s="252"/>
    </row>
    <row r="1760" ht="13.5">
      <c r="D1760" s="252"/>
    </row>
    <row r="1761" ht="13.5">
      <c r="D1761" s="252"/>
    </row>
    <row r="1762" ht="13.5">
      <c r="D1762" s="252"/>
    </row>
    <row r="1763" ht="13.5">
      <c r="D1763" s="252"/>
    </row>
    <row r="1764" ht="13.5">
      <c r="D1764" s="252"/>
    </row>
    <row r="1765" ht="13.5">
      <c r="D1765" s="252"/>
    </row>
    <row r="1766" ht="13.5">
      <c r="D1766" s="252"/>
    </row>
    <row r="1767" ht="13.5">
      <c r="D1767" s="252"/>
    </row>
    <row r="1768" ht="13.5">
      <c r="D1768" s="252"/>
    </row>
    <row r="1769" ht="13.5">
      <c r="D1769" s="252"/>
    </row>
    <row r="1770" ht="13.5">
      <c r="D1770" s="252"/>
    </row>
    <row r="1771" ht="13.5">
      <c r="D1771" s="252"/>
    </row>
    <row r="1772" ht="13.5">
      <c r="D1772" s="252"/>
    </row>
    <row r="1773" ht="13.5">
      <c r="D1773" s="252"/>
    </row>
    <row r="1774" ht="13.5">
      <c r="D1774" s="252"/>
    </row>
    <row r="1775" ht="13.5">
      <c r="D1775" s="252"/>
    </row>
    <row r="1776" ht="13.5">
      <c r="D1776" s="252"/>
    </row>
    <row r="1777" ht="13.5">
      <c r="D1777" s="252"/>
    </row>
    <row r="1778" ht="13.5">
      <c r="D1778" s="252"/>
    </row>
    <row r="1779" ht="13.5">
      <c r="D1779" s="252"/>
    </row>
    <row r="1780" ht="13.5">
      <c r="D1780" s="252"/>
    </row>
    <row r="1781" ht="13.5">
      <c r="D1781" s="252"/>
    </row>
    <row r="1782" ht="13.5">
      <c r="D1782" s="252"/>
    </row>
    <row r="1783" ht="13.5">
      <c r="D1783" s="252"/>
    </row>
    <row r="1784" ht="13.5">
      <c r="D1784" s="252"/>
    </row>
    <row r="1785" ht="13.5">
      <c r="D1785" s="252"/>
    </row>
    <row r="1786" ht="13.5">
      <c r="D1786" s="252"/>
    </row>
    <row r="1787" ht="13.5">
      <c r="D1787" s="252"/>
    </row>
    <row r="1788" ht="13.5">
      <c r="D1788" s="252"/>
    </row>
    <row r="1789" ht="13.5">
      <c r="D1789" s="252"/>
    </row>
    <row r="1790" ht="13.5">
      <c r="D1790" s="252"/>
    </row>
    <row r="1791" ht="13.5">
      <c r="D1791" s="252"/>
    </row>
    <row r="1792" ht="13.5">
      <c r="D1792" s="252"/>
    </row>
    <row r="1793" ht="13.5">
      <c r="D1793" s="252"/>
    </row>
    <row r="1794" ht="13.5">
      <c r="D1794" s="252"/>
    </row>
    <row r="1795" ht="13.5">
      <c r="D1795" s="252"/>
    </row>
    <row r="1796" ht="13.5">
      <c r="D1796" s="252"/>
    </row>
    <row r="1797" ht="13.5">
      <c r="D1797" s="252"/>
    </row>
    <row r="1798" ht="13.5">
      <c r="D1798" s="252"/>
    </row>
    <row r="1799" ht="13.5">
      <c r="D1799" s="252"/>
    </row>
    <row r="1800" ht="13.5">
      <c r="D1800" s="252"/>
    </row>
    <row r="1801" ht="13.5">
      <c r="D1801" s="252"/>
    </row>
    <row r="1802" ht="13.5">
      <c r="D1802" s="252"/>
    </row>
    <row r="1803" ht="13.5">
      <c r="D1803" s="252"/>
    </row>
    <row r="1804" ht="13.5">
      <c r="D1804" s="252"/>
    </row>
    <row r="1805" ht="13.5">
      <c r="D1805" s="252"/>
    </row>
    <row r="1806" ht="13.5">
      <c r="D1806" s="252"/>
    </row>
    <row r="1807" ht="13.5">
      <c r="D1807" s="252"/>
    </row>
    <row r="1808" ht="13.5">
      <c r="D1808" s="252"/>
    </row>
    <row r="1809" ht="13.5">
      <c r="D1809" s="252"/>
    </row>
    <row r="1810" ht="13.5">
      <c r="D1810" s="252"/>
    </row>
    <row r="1811" ht="13.5">
      <c r="D1811" s="252"/>
    </row>
    <row r="1812" ht="13.5">
      <c r="D1812" s="252"/>
    </row>
    <row r="1813" ht="13.5">
      <c r="D1813" s="252"/>
    </row>
    <row r="1814" ht="13.5">
      <c r="D1814" s="252"/>
    </row>
    <row r="1815" ht="13.5">
      <c r="D1815" s="252"/>
    </row>
    <row r="1816" ht="13.5">
      <c r="D1816" s="252"/>
    </row>
    <row r="1817" ht="13.5">
      <c r="D1817" s="252"/>
    </row>
    <row r="1818" ht="13.5">
      <c r="D1818" s="252"/>
    </row>
    <row r="1819" ht="13.5">
      <c r="D1819" s="252"/>
    </row>
    <row r="1820" ht="13.5">
      <c r="D1820" s="252"/>
    </row>
    <row r="1821" ht="13.5">
      <c r="D1821" s="252"/>
    </row>
    <row r="1822" ht="13.5">
      <c r="D1822" s="252"/>
    </row>
    <row r="1823" ht="13.5">
      <c r="D1823" s="252"/>
    </row>
    <row r="1824" ht="13.5">
      <c r="D1824" s="252"/>
    </row>
    <row r="1825" ht="13.5">
      <c r="D1825" s="252"/>
    </row>
    <row r="1826" ht="13.5">
      <c r="D1826" s="252"/>
    </row>
    <row r="1827" ht="13.5">
      <c r="D1827" s="252"/>
    </row>
    <row r="1828" ht="13.5">
      <c r="D1828" s="252"/>
    </row>
    <row r="1829" ht="13.5">
      <c r="D1829" s="252"/>
    </row>
    <row r="1830" ht="13.5">
      <c r="D1830" s="252"/>
    </row>
    <row r="1831" ht="13.5">
      <c r="D1831" s="252"/>
    </row>
    <row r="1832" ht="13.5">
      <c r="D1832" s="252"/>
    </row>
    <row r="1833" ht="13.5">
      <c r="D1833" s="252"/>
    </row>
    <row r="1834" ht="13.5">
      <c r="D1834" s="252"/>
    </row>
    <row r="1835" ht="13.5">
      <c r="D1835" s="252"/>
    </row>
    <row r="1836" ht="13.5">
      <c r="D1836" s="252"/>
    </row>
    <row r="1837" ht="13.5">
      <c r="D1837" s="252"/>
    </row>
    <row r="1838" ht="13.5">
      <c r="D1838" s="252"/>
    </row>
    <row r="1839" ht="13.5">
      <c r="D1839" s="252"/>
    </row>
    <row r="1840" ht="13.5">
      <c r="D1840" s="252"/>
    </row>
    <row r="1841" ht="13.5">
      <c r="D1841" s="252"/>
    </row>
    <row r="1842" ht="13.5">
      <c r="D1842" s="252"/>
    </row>
    <row r="1843" ht="13.5">
      <c r="D1843" s="252"/>
    </row>
    <row r="1844" ht="13.5">
      <c r="D1844" s="252"/>
    </row>
    <row r="1845" ht="13.5">
      <c r="D1845" s="252"/>
    </row>
    <row r="1846" ht="13.5">
      <c r="D1846" s="252"/>
    </row>
    <row r="1847" ht="13.5">
      <c r="D1847" s="252"/>
    </row>
    <row r="1848" ht="13.5">
      <c r="D1848" s="252"/>
    </row>
    <row r="1849" ht="13.5">
      <c r="D1849" s="252"/>
    </row>
    <row r="1850" ht="13.5">
      <c r="D1850" s="252"/>
    </row>
    <row r="1851" ht="13.5">
      <c r="D1851" s="252"/>
    </row>
    <row r="1852" ht="13.5">
      <c r="D1852" s="252"/>
    </row>
    <row r="1853" ht="13.5">
      <c r="D1853" s="252"/>
    </row>
    <row r="1854" ht="13.5">
      <c r="D1854" s="252"/>
    </row>
    <row r="1855" ht="13.5">
      <c r="D1855" s="252"/>
    </row>
    <row r="1856" ht="13.5">
      <c r="D1856" s="252"/>
    </row>
    <row r="1857" ht="13.5">
      <c r="D1857" s="252"/>
    </row>
    <row r="1858" ht="13.5">
      <c r="D1858" s="252"/>
    </row>
    <row r="1859" ht="13.5">
      <c r="D1859" s="252"/>
    </row>
    <row r="1860" ht="13.5">
      <c r="D1860" s="252"/>
    </row>
    <row r="1861" ht="13.5">
      <c r="D1861" s="252"/>
    </row>
    <row r="1862" ht="13.5">
      <c r="D1862" s="252"/>
    </row>
    <row r="1863" ht="13.5">
      <c r="D1863" s="252"/>
    </row>
    <row r="1864" ht="13.5">
      <c r="D1864" s="252"/>
    </row>
    <row r="1865" ht="13.5">
      <c r="D1865" s="252"/>
    </row>
    <row r="1866" ht="13.5">
      <c r="D1866" s="252"/>
    </row>
    <row r="1867" ht="13.5">
      <c r="D1867" s="252"/>
    </row>
    <row r="1868" ht="13.5">
      <c r="D1868" s="252"/>
    </row>
    <row r="1869" ht="13.5">
      <c r="D1869" s="252"/>
    </row>
    <row r="1870" ht="13.5">
      <c r="D1870" s="252"/>
    </row>
    <row r="1871" ht="13.5">
      <c r="D1871" s="252"/>
    </row>
    <row r="1872" ht="13.5">
      <c r="D1872" s="252"/>
    </row>
    <row r="1873" ht="13.5">
      <c r="D1873" s="252"/>
    </row>
    <row r="1874" ht="13.5">
      <c r="D1874" s="252"/>
    </row>
    <row r="1875" ht="13.5">
      <c r="D1875" s="252"/>
    </row>
    <row r="1876" ht="13.5">
      <c r="D1876" s="252"/>
    </row>
    <row r="1877" ht="13.5">
      <c r="D1877" s="252"/>
    </row>
    <row r="1878" ht="13.5">
      <c r="D1878" s="252"/>
    </row>
    <row r="1879" ht="13.5">
      <c r="D1879" s="252"/>
    </row>
    <row r="1880" ht="13.5">
      <c r="D1880" s="252"/>
    </row>
    <row r="1881" ht="13.5">
      <c r="D1881" s="252"/>
    </row>
    <row r="1882" ht="13.5">
      <c r="D1882" s="252"/>
    </row>
    <row r="1883" ht="13.5">
      <c r="D1883" s="252"/>
    </row>
    <row r="1884" ht="13.5">
      <c r="D1884" s="252"/>
    </row>
    <row r="1885" ht="13.5">
      <c r="D1885" s="252"/>
    </row>
    <row r="1886" ht="13.5">
      <c r="D1886" s="252"/>
    </row>
    <row r="1887" ht="13.5">
      <c r="D1887" s="252"/>
    </row>
    <row r="1888" ht="13.5">
      <c r="D1888" s="252"/>
    </row>
    <row r="1889" ht="13.5">
      <c r="D1889" s="252"/>
    </row>
    <row r="1890" ht="13.5">
      <c r="D1890" s="252"/>
    </row>
    <row r="1891" ht="13.5">
      <c r="D1891" s="252"/>
    </row>
    <row r="1892" ht="13.5">
      <c r="D1892" s="252"/>
    </row>
    <row r="1893" ht="13.5">
      <c r="D1893" s="252"/>
    </row>
    <row r="1894" ht="13.5">
      <c r="D1894" s="252"/>
    </row>
    <row r="1895" ht="13.5">
      <c r="D1895" s="252"/>
    </row>
    <row r="1896" ht="13.5">
      <c r="D1896" s="252"/>
    </row>
    <row r="1897" ht="13.5">
      <c r="D1897" s="252"/>
    </row>
    <row r="1898" ht="13.5">
      <c r="D1898" s="252"/>
    </row>
    <row r="1899" ht="13.5">
      <c r="D1899" s="252"/>
    </row>
    <row r="1900" ht="13.5">
      <c r="D1900" s="252"/>
    </row>
    <row r="1901" ht="13.5">
      <c r="D1901" s="252"/>
    </row>
    <row r="1902" ht="13.5">
      <c r="D1902" s="252"/>
    </row>
    <row r="1903" ht="13.5">
      <c r="D1903" s="252"/>
    </row>
    <row r="1904" ht="13.5">
      <c r="D1904" s="252"/>
    </row>
    <row r="1905" ht="13.5">
      <c r="D1905" s="252"/>
    </row>
    <row r="1906" ht="13.5">
      <c r="D1906" s="252"/>
    </row>
    <row r="1907" ht="13.5">
      <c r="D1907" s="252"/>
    </row>
    <row r="1908" ht="13.5">
      <c r="D1908" s="252"/>
    </row>
    <row r="1909" ht="13.5">
      <c r="D1909" s="252"/>
    </row>
    <row r="1910" ht="13.5">
      <c r="D1910" s="252"/>
    </row>
    <row r="1911" ht="13.5">
      <c r="D1911" s="252"/>
    </row>
    <row r="1912" ht="13.5">
      <c r="D1912" s="252"/>
    </row>
    <row r="1913" ht="13.5">
      <c r="D1913" s="252"/>
    </row>
    <row r="1914" ht="13.5">
      <c r="D1914" s="252"/>
    </row>
    <row r="1915" ht="13.5">
      <c r="D1915" s="252"/>
    </row>
    <row r="1916" ht="13.5">
      <c r="D1916" s="252"/>
    </row>
    <row r="1917" ht="13.5">
      <c r="D1917" s="252"/>
    </row>
    <row r="1918" ht="13.5">
      <c r="D1918" s="252"/>
    </row>
    <row r="1919" ht="13.5">
      <c r="D1919" s="252"/>
    </row>
    <row r="1920" ht="13.5">
      <c r="D1920" s="252"/>
    </row>
    <row r="1921" ht="13.5">
      <c r="D1921" s="252"/>
    </row>
    <row r="1922" ht="13.5">
      <c r="D1922" s="252"/>
    </row>
    <row r="1923" ht="13.5">
      <c r="D1923" s="252"/>
    </row>
    <row r="1924" ht="13.5">
      <c r="D1924" s="252"/>
    </row>
    <row r="1925" ht="13.5">
      <c r="D1925" s="252"/>
    </row>
    <row r="1926" ht="13.5">
      <c r="D1926" s="252"/>
    </row>
    <row r="1927" ht="13.5">
      <c r="D1927" s="252"/>
    </row>
    <row r="1928" ht="13.5">
      <c r="D1928" s="252"/>
    </row>
    <row r="1929" ht="13.5">
      <c r="D1929" s="252"/>
    </row>
    <row r="1930" ht="13.5">
      <c r="D1930" s="252"/>
    </row>
    <row r="1931" ht="13.5">
      <c r="D1931" s="252"/>
    </row>
    <row r="1932" ht="13.5">
      <c r="D1932" s="252"/>
    </row>
    <row r="1933" ht="13.5">
      <c r="D1933" s="252"/>
    </row>
    <row r="1934" ht="13.5">
      <c r="D1934" s="252"/>
    </row>
    <row r="1935" ht="13.5">
      <c r="D1935" s="252"/>
    </row>
    <row r="1936" ht="13.5">
      <c r="D1936" s="252"/>
    </row>
    <row r="1937" ht="13.5">
      <c r="D1937" s="252"/>
    </row>
    <row r="1938" ht="13.5">
      <c r="D1938" s="252"/>
    </row>
    <row r="1939" ht="13.5">
      <c r="D1939" s="252"/>
    </row>
    <row r="1940" ht="13.5">
      <c r="D1940" s="252"/>
    </row>
    <row r="1941" ht="13.5">
      <c r="D1941" s="252"/>
    </row>
    <row r="1942" ht="13.5">
      <c r="D1942" s="252"/>
    </row>
    <row r="1943" ht="13.5">
      <c r="D1943" s="252"/>
    </row>
    <row r="1944" ht="13.5">
      <c r="D1944" s="252"/>
    </row>
    <row r="1945" ht="13.5">
      <c r="D1945" s="252"/>
    </row>
    <row r="1946" ht="13.5">
      <c r="D1946" s="252"/>
    </row>
    <row r="1947" ht="13.5">
      <c r="D1947" s="252"/>
    </row>
    <row r="1948" ht="13.5">
      <c r="D1948" s="252"/>
    </row>
    <row r="1949" ht="13.5">
      <c r="D1949" s="252"/>
    </row>
    <row r="1950" ht="13.5">
      <c r="D1950" s="252"/>
    </row>
    <row r="1951" ht="13.5">
      <c r="D1951" s="252"/>
    </row>
    <row r="1952" ht="13.5">
      <c r="D1952" s="252"/>
    </row>
    <row r="1953" ht="13.5">
      <c r="D1953" s="252"/>
    </row>
    <row r="1954" ht="13.5">
      <c r="D1954" s="252"/>
    </row>
    <row r="1955" ht="13.5">
      <c r="D1955" s="252"/>
    </row>
    <row r="1956" ht="13.5">
      <c r="D1956" s="252"/>
    </row>
    <row r="1957" ht="13.5">
      <c r="D1957" s="252"/>
    </row>
    <row r="1958" ht="13.5">
      <c r="D1958" s="252"/>
    </row>
    <row r="1959" ht="13.5">
      <c r="D1959" s="252"/>
    </row>
    <row r="1960" ht="13.5">
      <c r="D1960" s="252"/>
    </row>
    <row r="1961" ht="13.5">
      <c r="D1961" s="252"/>
    </row>
    <row r="1962" ht="13.5">
      <c r="D1962" s="252"/>
    </row>
    <row r="1963" ht="13.5">
      <c r="D1963" s="252"/>
    </row>
    <row r="1964" ht="13.5">
      <c r="D1964" s="252"/>
    </row>
    <row r="1965" ht="13.5">
      <c r="D1965" s="252"/>
    </row>
    <row r="1966" ht="13.5">
      <c r="D1966" s="252"/>
    </row>
    <row r="1967" ht="13.5">
      <c r="D1967" s="252"/>
    </row>
    <row r="1968" ht="13.5">
      <c r="D1968" s="252"/>
    </row>
    <row r="1969" ht="13.5">
      <c r="D1969" s="252"/>
    </row>
    <row r="1970" ht="13.5">
      <c r="D1970" s="252"/>
    </row>
    <row r="1971" ht="13.5">
      <c r="D1971" s="252"/>
    </row>
    <row r="1972" ht="13.5">
      <c r="D1972" s="252"/>
    </row>
    <row r="1973" ht="13.5">
      <c r="D1973" s="252"/>
    </row>
    <row r="1974" ht="13.5">
      <c r="D1974" s="252"/>
    </row>
    <row r="1975" ht="13.5">
      <c r="D1975" s="252"/>
    </row>
    <row r="1976" ht="13.5">
      <c r="D1976" s="252"/>
    </row>
    <row r="1977" ht="13.5">
      <c r="D1977" s="252"/>
    </row>
    <row r="1978" ht="13.5">
      <c r="D1978" s="252"/>
    </row>
    <row r="1979" ht="13.5">
      <c r="D1979" s="252"/>
    </row>
    <row r="1980" ht="13.5">
      <c r="D1980" s="252"/>
    </row>
    <row r="1981" ht="13.5">
      <c r="D1981" s="252"/>
    </row>
    <row r="1982" ht="13.5">
      <c r="D1982" s="252"/>
    </row>
    <row r="1983" ht="13.5">
      <c r="D1983" s="252"/>
    </row>
    <row r="1984" ht="13.5">
      <c r="D1984" s="252"/>
    </row>
    <row r="1985" ht="13.5">
      <c r="D1985" s="252"/>
    </row>
    <row r="1986" ht="13.5">
      <c r="D1986" s="252"/>
    </row>
    <row r="1987" ht="13.5">
      <c r="D1987" s="252"/>
    </row>
    <row r="1988" ht="13.5">
      <c r="D1988" s="252"/>
    </row>
    <row r="1989" ht="13.5">
      <c r="D1989" s="252"/>
    </row>
    <row r="1990" ht="13.5">
      <c r="D1990" s="252"/>
    </row>
    <row r="1991" ht="13.5">
      <c r="D1991" s="252"/>
    </row>
    <row r="1992" ht="13.5">
      <c r="D1992" s="252"/>
    </row>
    <row r="1993" ht="13.5">
      <c r="D1993" s="252"/>
    </row>
    <row r="1994" ht="13.5">
      <c r="D1994" s="252"/>
    </row>
    <row r="1995" ht="13.5">
      <c r="D1995" s="252"/>
    </row>
    <row r="1996" ht="13.5">
      <c r="D1996" s="252"/>
    </row>
    <row r="1997" ht="13.5">
      <c r="D1997" s="252"/>
    </row>
    <row r="1998" ht="13.5">
      <c r="D1998" s="252"/>
    </row>
    <row r="1999" ht="13.5">
      <c r="D1999" s="252"/>
    </row>
    <row r="2000" ht="13.5">
      <c r="D2000" s="252"/>
    </row>
    <row r="2001" ht="13.5">
      <c r="D2001" s="252"/>
    </row>
    <row r="2002" ht="13.5">
      <c r="D2002" s="252"/>
    </row>
    <row r="2003" ht="13.5">
      <c r="D2003" s="252"/>
    </row>
    <row r="2004" ht="13.5">
      <c r="D2004" s="252"/>
    </row>
    <row r="2005" ht="13.5">
      <c r="D2005" s="252"/>
    </row>
    <row r="2006" ht="13.5">
      <c r="D2006" s="252"/>
    </row>
    <row r="2007" ht="13.5">
      <c r="D2007" s="252"/>
    </row>
    <row r="2008" ht="13.5">
      <c r="D2008" s="252"/>
    </row>
    <row r="2009" ht="13.5">
      <c r="D2009" s="252"/>
    </row>
    <row r="2010" ht="13.5">
      <c r="D2010" s="252"/>
    </row>
    <row r="2011" ht="13.5">
      <c r="D2011" s="252"/>
    </row>
    <row r="2012" ht="13.5">
      <c r="D2012" s="252"/>
    </row>
    <row r="2013" ht="13.5">
      <c r="D2013" s="252"/>
    </row>
    <row r="2014" ht="13.5">
      <c r="D2014" s="252"/>
    </row>
    <row r="2015" ht="13.5">
      <c r="D2015" s="252"/>
    </row>
    <row r="2016" ht="13.5">
      <c r="D2016" s="252"/>
    </row>
    <row r="2017" ht="13.5">
      <c r="D2017" s="252"/>
    </row>
    <row r="2018" ht="13.5">
      <c r="D2018" s="252"/>
    </row>
    <row r="2019" ht="13.5">
      <c r="D2019" s="252"/>
    </row>
    <row r="2020" ht="13.5">
      <c r="D2020" s="252"/>
    </row>
    <row r="2021" ht="13.5">
      <c r="D2021" s="252"/>
    </row>
    <row r="2022" ht="13.5">
      <c r="D2022" s="252"/>
    </row>
    <row r="2023" ht="13.5">
      <c r="D2023" s="252"/>
    </row>
    <row r="2024" ht="13.5">
      <c r="D2024" s="252"/>
    </row>
    <row r="2025" ht="13.5">
      <c r="D2025" s="252"/>
    </row>
    <row r="2026" ht="13.5">
      <c r="D2026" s="252"/>
    </row>
    <row r="2027" ht="13.5">
      <c r="D2027" s="252"/>
    </row>
    <row r="2028" ht="13.5">
      <c r="D2028" s="252"/>
    </row>
    <row r="2029" ht="13.5">
      <c r="D2029" s="252"/>
    </row>
    <row r="2030" ht="13.5">
      <c r="D2030" s="252"/>
    </row>
    <row r="2031" ht="13.5">
      <c r="D2031" s="252"/>
    </row>
    <row r="2032" ht="13.5">
      <c r="D2032" s="252"/>
    </row>
    <row r="2033" ht="13.5">
      <c r="D2033" s="252"/>
    </row>
    <row r="2034" ht="13.5">
      <c r="D2034" s="252"/>
    </row>
    <row r="2035" ht="13.5">
      <c r="D2035" s="252"/>
    </row>
    <row r="2036" ht="13.5">
      <c r="D2036" s="252"/>
    </row>
    <row r="2037" ht="13.5">
      <c r="D2037" s="252"/>
    </row>
    <row r="2038" ht="13.5">
      <c r="D2038" s="252"/>
    </row>
    <row r="2039" ht="13.5">
      <c r="D2039" s="252"/>
    </row>
    <row r="2040" ht="13.5">
      <c r="D2040" s="252"/>
    </row>
    <row r="2041" ht="13.5">
      <c r="D2041" s="252"/>
    </row>
    <row r="2042" ht="13.5">
      <c r="D2042" s="252"/>
    </row>
    <row r="2043" ht="13.5">
      <c r="D2043" s="252"/>
    </row>
    <row r="2044" ht="13.5">
      <c r="D2044" s="252"/>
    </row>
    <row r="2045" ht="13.5">
      <c r="D2045" s="252"/>
    </row>
    <row r="2046" ht="13.5">
      <c r="D2046" s="252"/>
    </row>
    <row r="2047" ht="13.5">
      <c r="D2047" s="252"/>
    </row>
    <row r="2048" ht="13.5">
      <c r="D2048" s="252"/>
    </row>
    <row r="2049" ht="13.5">
      <c r="D2049" s="252"/>
    </row>
    <row r="2050" ht="13.5">
      <c r="D2050" s="252"/>
    </row>
    <row r="2051" ht="13.5">
      <c r="D2051" s="252"/>
    </row>
    <row r="2052" ht="13.5">
      <c r="D2052" s="252"/>
    </row>
    <row r="2053" ht="13.5">
      <c r="D2053" s="252"/>
    </row>
    <row r="2054" ht="13.5">
      <c r="D2054" s="252"/>
    </row>
    <row r="2055" ht="13.5">
      <c r="D2055" s="252"/>
    </row>
    <row r="2056" ht="13.5">
      <c r="D2056" s="252"/>
    </row>
    <row r="2057" ht="13.5">
      <c r="D2057" s="252"/>
    </row>
    <row r="2058" ht="13.5">
      <c r="D2058" s="252"/>
    </row>
    <row r="2059" ht="13.5">
      <c r="D2059" s="252"/>
    </row>
    <row r="2060" ht="13.5">
      <c r="D2060" s="252"/>
    </row>
    <row r="2061" ht="13.5">
      <c r="D2061" s="252"/>
    </row>
    <row r="2062" ht="13.5">
      <c r="D2062" s="252"/>
    </row>
    <row r="2063" ht="13.5">
      <c r="D2063" s="252"/>
    </row>
    <row r="2064" ht="13.5">
      <c r="D2064" s="252"/>
    </row>
    <row r="2065" ht="13.5">
      <c r="D2065" s="252"/>
    </row>
    <row r="2066" ht="13.5">
      <c r="D2066" s="252"/>
    </row>
    <row r="2067" ht="13.5">
      <c r="D2067" s="252"/>
    </row>
    <row r="2068" ht="13.5">
      <c r="D2068" s="252"/>
    </row>
    <row r="2069" ht="13.5">
      <c r="D2069" s="252"/>
    </row>
    <row r="2070" ht="13.5">
      <c r="D2070" s="252"/>
    </row>
    <row r="2071" ht="13.5">
      <c r="D2071" s="252"/>
    </row>
    <row r="2072" ht="13.5">
      <c r="D2072" s="252"/>
    </row>
    <row r="2073" ht="13.5">
      <c r="D2073" s="252"/>
    </row>
    <row r="2074" ht="13.5">
      <c r="D2074" s="252"/>
    </row>
    <row r="2075" ht="13.5">
      <c r="D2075" s="252"/>
    </row>
    <row r="2076" ht="13.5">
      <c r="D2076" s="252"/>
    </row>
    <row r="2077" ht="13.5">
      <c r="D2077" s="252"/>
    </row>
    <row r="2078" ht="13.5">
      <c r="D2078" s="252"/>
    </row>
    <row r="2079" ht="13.5">
      <c r="D2079" s="252"/>
    </row>
    <row r="2080" ht="13.5">
      <c r="D2080" s="252"/>
    </row>
    <row r="2081" ht="13.5">
      <c r="D2081" s="252"/>
    </row>
    <row r="2082" ht="13.5">
      <c r="D2082" s="252"/>
    </row>
    <row r="2083" ht="13.5">
      <c r="D2083" s="252"/>
    </row>
    <row r="2084" ht="13.5">
      <c r="D2084" s="252"/>
    </row>
    <row r="2085" ht="13.5">
      <c r="D2085" s="252"/>
    </row>
    <row r="2086" ht="13.5">
      <c r="D2086" s="252"/>
    </row>
    <row r="2087" ht="13.5">
      <c r="D2087" s="252"/>
    </row>
    <row r="2088" ht="13.5">
      <c r="D2088" s="252"/>
    </row>
    <row r="2089" ht="13.5">
      <c r="D2089" s="252"/>
    </row>
    <row r="2090" ht="13.5">
      <c r="D2090" s="252"/>
    </row>
    <row r="2091" ht="13.5">
      <c r="D2091" s="252"/>
    </row>
    <row r="2092" ht="13.5">
      <c r="D2092" s="252"/>
    </row>
    <row r="2093" ht="13.5">
      <c r="D2093" s="252"/>
    </row>
    <row r="2094" ht="13.5">
      <c r="D2094" s="252"/>
    </row>
    <row r="2095" ht="13.5">
      <c r="D2095" s="252"/>
    </row>
    <row r="2096" ht="13.5">
      <c r="D2096" s="252"/>
    </row>
    <row r="2097" ht="13.5">
      <c r="D2097" s="252"/>
    </row>
    <row r="2098" ht="13.5">
      <c r="D2098" s="252"/>
    </row>
    <row r="2099" ht="13.5">
      <c r="D2099" s="252"/>
    </row>
    <row r="2100" ht="13.5">
      <c r="D2100" s="252"/>
    </row>
    <row r="2101" ht="13.5">
      <c r="D2101" s="252"/>
    </row>
    <row r="2102" ht="13.5">
      <c r="D2102" s="252"/>
    </row>
    <row r="2103" ht="13.5">
      <c r="D2103" s="252"/>
    </row>
    <row r="2104" ht="13.5">
      <c r="D2104" s="252"/>
    </row>
    <row r="2105" ht="13.5">
      <c r="D2105" s="252"/>
    </row>
    <row r="2106" ht="13.5">
      <c r="D2106" s="252"/>
    </row>
    <row r="2107" ht="13.5">
      <c r="D2107" s="252"/>
    </row>
    <row r="2108" ht="13.5">
      <c r="D2108" s="252"/>
    </row>
    <row r="2109" ht="13.5">
      <c r="D2109" s="252"/>
    </row>
    <row r="2110" ht="13.5">
      <c r="D2110" s="252"/>
    </row>
    <row r="2111" ht="13.5">
      <c r="D2111" s="252"/>
    </row>
    <row r="2112" ht="13.5">
      <c r="D2112" s="252"/>
    </row>
    <row r="2113" ht="13.5">
      <c r="D2113" s="252"/>
    </row>
    <row r="2114" ht="13.5">
      <c r="D2114" s="252"/>
    </row>
    <row r="2115" ht="13.5">
      <c r="D2115" s="252"/>
    </row>
    <row r="2116" ht="13.5">
      <c r="D2116" s="252"/>
    </row>
    <row r="2117" ht="13.5">
      <c r="D2117" s="252"/>
    </row>
    <row r="2118" ht="13.5">
      <c r="D2118" s="252"/>
    </row>
    <row r="2119" ht="13.5">
      <c r="D2119" s="252"/>
    </row>
    <row r="2120" ht="13.5">
      <c r="D2120" s="252"/>
    </row>
    <row r="2121" ht="13.5">
      <c r="D2121" s="252"/>
    </row>
    <row r="2122" ht="13.5">
      <c r="D2122" s="252"/>
    </row>
    <row r="2123" ht="13.5">
      <c r="D2123" s="252"/>
    </row>
    <row r="2124" ht="13.5">
      <c r="D2124" s="252"/>
    </row>
    <row r="2125" ht="13.5">
      <c r="D2125" s="252"/>
    </row>
    <row r="2126" ht="13.5">
      <c r="D2126" s="252"/>
    </row>
    <row r="2127" ht="13.5">
      <c r="D2127" s="252"/>
    </row>
    <row r="2128" ht="13.5">
      <c r="D2128" s="252"/>
    </row>
    <row r="2129" ht="13.5">
      <c r="D2129" s="252"/>
    </row>
    <row r="2130" ht="13.5">
      <c r="D2130" s="252"/>
    </row>
    <row r="2131" ht="13.5">
      <c r="D2131" s="252"/>
    </row>
    <row r="2132" ht="13.5">
      <c r="D2132" s="252"/>
    </row>
    <row r="2133" ht="13.5">
      <c r="D2133" s="252"/>
    </row>
    <row r="2134" ht="13.5">
      <c r="D2134" s="252"/>
    </row>
    <row r="2135" ht="13.5">
      <c r="D2135" s="252"/>
    </row>
    <row r="2136" ht="13.5">
      <c r="D2136" s="252"/>
    </row>
    <row r="2137" ht="13.5">
      <c r="D2137" s="252"/>
    </row>
    <row r="2138" ht="13.5">
      <c r="D2138" s="252"/>
    </row>
    <row r="2139" ht="13.5">
      <c r="D2139" s="252"/>
    </row>
    <row r="2140" ht="13.5">
      <c r="D2140" s="252"/>
    </row>
    <row r="2141" ht="13.5">
      <c r="D2141" s="252"/>
    </row>
    <row r="2142" ht="13.5">
      <c r="D2142" s="252"/>
    </row>
    <row r="2143" ht="13.5">
      <c r="D2143" s="252"/>
    </row>
    <row r="2144" ht="13.5">
      <c r="D2144" s="252"/>
    </row>
    <row r="2145" ht="13.5">
      <c r="D2145" s="252"/>
    </row>
    <row r="2146" ht="13.5">
      <c r="D2146" s="252"/>
    </row>
    <row r="2147" ht="13.5">
      <c r="D2147" s="252"/>
    </row>
    <row r="2148" ht="13.5">
      <c r="D2148" s="252"/>
    </row>
    <row r="2149" ht="13.5">
      <c r="D2149" s="252"/>
    </row>
    <row r="2150" ht="13.5">
      <c r="D2150" s="252"/>
    </row>
    <row r="2151" ht="13.5">
      <c r="D2151" s="252"/>
    </row>
    <row r="2152" ht="13.5">
      <c r="D2152" s="252"/>
    </row>
    <row r="2153" ht="13.5">
      <c r="D2153" s="252"/>
    </row>
    <row r="2154" ht="13.5">
      <c r="D2154" s="252"/>
    </row>
    <row r="2155" ht="13.5">
      <c r="D2155" s="252"/>
    </row>
    <row r="2156" ht="13.5">
      <c r="D2156" s="252"/>
    </row>
    <row r="2157" ht="13.5">
      <c r="D2157" s="252"/>
    </row>
    <row r="2158" ht="13.5">
      <c r="D2158" s="252"/>
    </row>
    <row r="2159" ht="13.5">
      <c r="D2159" s="252"/>
    </row>
    <row r="2160" ht="13.5">
      <c r="D2160" s="252"/>
    </row>
    <row r="2161" ht="13.5">
      <c r="D2161" s="252"/>
    </row>
    <row r="2162" ht="13.5">
      <c r="D2162" s="252"/>
    </row>
    <row r="2163" ht="13.5">
      <c r="D2163" s="252"/>
    </row>
    <row r="2164" ht="13.5">
      <c r="D2164" s="252"/>
    </row>
    <row r="2165" ht="13.5">
      <c r="D2165" s="252"/>
    </row>
    <row r="2166" ht="13.5">
      <c r="D2166" s="252"/>
    </row>
    <row r="2167" ht="13.5">
      <c r="D2167" s="252"/>
    </row>
    <row r="2168" ht="13.5">
      <c r="D2168" s="252"/>
    </row>
    <row r="2169" ht="13.5">
      <c r="D2169" s="252"/>
    </row>
    <row r="2170" ht="13.5">
      <c r="D2170" s="252"/>
    </row>
    <row r="2171" ht="13.5">
      <c r="D2171" s="252"/>
    </row>
    <row r="2172" ht="13.5">
      <c r="D2172" s="252"/>
    </row>
    <row r="2173" ht="13.5">
      <c r="D2173" s="252"/>
    </row>
    <row r="2174" ht="13.5">
      <c r="D2174" s="252"/>
    </row>
    <row r="2175" ht="13.5">
      <c r="D2175" s="252"/>
    </row>
    <row r="2176" ht="13.5">
      <c r="D2176" s="252"/>
    </row>
    <row r="2177" ht="13.5">
      <c r="D2177" s="252"/>
    </row>
    <row r="2178" ht="13.5">
      <c r="D2178" s="252"/>
    </row>
    <row r="2179" ht="13.5">
      <c r="D2179" s="252"/>
    </row>
    <row r="2180" ht="13.5">
      <c r="D2180" s="252"/>
    </row>
    <row r="2181" ht="13.5">
      <c r="D2181" s="252"/>
    </row>
    <row r="2182" ht="13.5">
      <c r="D2182" s="252"/>
    </row>
    <row r="2183" ht="13.5">
      <c r="D2183" s="252"/>
    </row>
    <row r="2184" ht="13.5">
      <c r="D2184" s="252"/>
    </row>
    <row r="2185" ht="13.5">
      <c r="D2185" s="252"/>
    </row>
    <row r="2186" ht="13.5">
      <c r="D2186" s="252"/>
    </row>
    <row r="2187" ht="13.5">
      <c r="D2187" s="252"/>
    </row>
    <row r="2188" ht="13.5">
      <c r="D2188" s="252"/>
    </row>
    <row r="2189" ht="13.5">
      <c r="D2189" s="252"/>
    </row>
    <row r="2190" ht="13.5">
      <c r="D2190" s="252"/>
    </row>
    <row r="2191" ht="13.5">
      <c r="D2191" s="252"/>
    </row>
    <row r="2192" ht="13.5">
      <c r="D2192" s="252"/>
    </row>
    <row r="2193" ht="13.5">
      <c r="D2193" s="252"/>
    </row>
    <row r="2194" ht="13.5">
      <c r="D2194" s="252"/>
    </row>
    <row r="2195" ht="13.5">
      <c r="D2195" s="252"/>
    </row>
    <row r="2196" ht="13.5">
      <c r="D2196" s="252"/>
    </row>
    <row r="2197" ht="13.5">
      <c r="D2197" s="252"/>
    </row>
    <row r="2198" ht="13.5">
      <c r="D2198" s="252"/>
    </row>
    <row r="2199" ht="13.5">
      <c r="D2199" s="252"/>
    </row>
    <row r="2200" ht="13.5">
      <c r="D2200" s="252"/>
    </row>
    <row r="2201" ht="13.5">
      <c r="D2201" s="252"/>
    </row>
    <row r="2202" ht="13.5">
      <c r="D2202" s="252"/>
    </row>
    <row r="2203" ht="13.5">
      <c r="D2203" s="252"/>
    </row>
    <row r="2204" ht="13.5">
      <c r="D2204" s="252"/>
    </row>
    <row r="2205" ht="13.5">
      <c r="D2205" s="252"/>
    </row>
    <row r="2206" ht="13.5">
      <c r="D2206" s="252"/>
    </row>
    <row r="2207" ht="13.5">
      <c r="D2207" s="252"/>
    </row>
    <row r="2208" ht="13.5">
      <c r="D2208" s="252"/>
    </row>
    <row r="2209" ht="13.5">
      <c r="D2209" s="252"/>
    </row>
    <row r="2210" ht="13.5">
      <c r="D2210" s="252"/>
    </row>
    <row r="2211" ht="13.5">
      <c r="D2211" s="252"/>
    </row>
    <row r="2212" ht="13.5">
      <c r="D2212" s="252"/>
    </row>
    <row r="2213" ht="13.5">
      <c r="D2213" s="252"/>
    </row>
    <row r="2214" ht="13.5">
      <c r="D2214" s="252"/>
    </row>
    <row r="2215" ht="13.5">
      <c r="D2215" s="252"/>
    </row>
    <row r="2216" ht="13.5">
      <c r="D2216" s="252"/>
    </row>
    <row r="2217" ht="13.5">
      <c r="D2217" s="252"/>
    </row>
    <row r="2218" ht="13.5">
      <c r="D2218" s="252"/>
    </row>
    <row r="2219" ht="13.5">
      <c r="D2219" s="252"/>
    </row>
    <row r="2220" ht="13.5">
      <c r="D2220" s="252"/>
    </row>
    <row r="2221" ht="13.5">
      <c r="D2221" s="252"/>
    </row>
    <row r="2222" ht="13.5">
      <c r="D2222" s="252"/>
    </row>
    <row r="2223" ht="13.5">
      <c r="D2223" s="252"/>
    </row>
    <row r="2224" ht="13.5">
      <c r="D2224" s="252"/>
    </row>
    <row r="2225" ht="13.5">
      <c r="D2225" s="252"/>
    </row>
    <row r="2226" ht="13.5">
      <c r="D2226" s="252"/>
    </row>
    <row r="2227" ht="13.5">
      <c r="D2227" s="252"/>
    </row>
    <row r="2228" ht="13.5">
      <c r="D2228" s="252"/>
    </row>
    <row r="2229" ht="13.5">
      <c r="D2229" s="252"/>
    </row>
    <row r="2230" ht="13.5">
      <c r="D2230" s="252"/>
    </row>
    <row r="2231" ht="13.5">
      <c r="D2231" s="252"/>
    </row>
    <row r="2232" ht="13.5">
      <c r="D2232" s="252"/>
    </row>
    <row r="2233" ht="13.5">
      <c r="D2233" s="252"/>
    </row>
    <row r="2234" ht="13.5">
      <c r="D2234" s="252"/>
    </row>
    <row r="2235" ht="13.5">
      <c r="D2235" s="252"/>
    </row>
    <row r="2236" ht="13.5">
      <c r="D2236" s="252"/>
    </row>
    <row r="2237" ht="13.5">
      <c r="D2237" s="252"/>
    </row>
    <row r="2238" ht="13.5">
      <c r="D2238" s="252"/>
    </row>
    <row r="2239" ht="13.5">
      <c r="D2239" s="252"/>
    </row>
    <row r="2240" ht="13.5">
      <c r="D2240" s="252"/>
    </row>
    <row r="2241" ht="13.5">
      <c r="D2241" s="252"/>
    </row>
    <row r="2242" ht="13.5">
      <c r="D2242" s="252"/>
    </row>
    <row r="2243" ht="13.5">
      <c r="D2243" s="252"/>
    </row>
    <row r="2244" ht="13.5">
      <c r="D2244" s="252"/>
    </row>
    <row r="2245" ht="13.5">
      <c r="D2245" s="252"/>
    </row>
    <row r="2246" ht="13.5">
      <c r="D2246" s="252"/>
    </row>
    <row r="2247" ht="13.5">
      <c r="D2247" s="252"/>
    </row>
    <row r="2248" ht="13.5">
      <c r="D2248" s="252"/>
    </row>
    <row r="2249" ht="13.5">
      <c r="D2249" s="252"/>
    </row>
    <row r="2250" ht="13.5">
      <c r="D2250" s="252"/>
    </row>
    <row r="2251" ht="13.5">
      <c r="D2251" s="252"/>
    </row>
    <row r="2252" ht="13.5">
      <c r="D2252" s="252"/>
    </row>
    <row r="2253" ht="13.5">
      <c r="D2253" s="252"/>
    </row>
    <row r="2254" ht="13.5">
      <c r="D2254" s="252"/>
    </row>
    <row r="2255" ht="13.5">
      <c r="D2255" s="252"/>
    </row>
    <row r="2256" ht="13.5">
      <c r="D2256" s="252"/>
    </row>
    <row r="2257" ht="13.5">
      <c r="D2257" s="252"/>
    </row>
    <row r="2258" ht="13.5">
      <c r="D2258" s="252"/>
    </row>
    <row r="2259" ht="13.5">
      <c r="D2259" s="252"/>
    </row>
    <row r="2260" ht="13.5">
      <c r="D2260" s="252"/>
    </row>
    <row r="2261" ht="13.5">
      <c r="D2261" s="252"/>
    </row>
    <row r="2262" ht="13.5">
      <c r="D2262" s="252"/>
    </row>
    <row r="2263" ht="13.5">
      <c r="D2263" s="252"/>
    </row>
    <row r="2264" ht="13.5">
      <c r="D2264" s="252"/>
    </row>
    <row r="2265" ht="13.5">
      <c r="D2265" s="252"/>
    </row>
    <row r="2266" ht="13.5">
      <c r="D2266" s="252"/>
    </row>
    <row r="2267" ht="13.5">
      <c r="D2267" s="252"/>
    </row>
    <row r="2268" ht="13.5">
      <c r="D2268" s="252"/>
    </row>
    <row r="2269" ht="13.5">
      <c r="D2269" s="252"/>
    </row>
    <row r="2270" ht="13.5">
      <c r="D2270" s="252"/>
    </row>
    <row r="2271" ht="13.5">
      <c r="D2271" s="252"/>
    </row>
    <row r="2272" ht="13.5">
      <c r="D2272" s="252"/>
    </row>
    <row r="2273" ht="13.5">
      <c r="D2273" s="252"/>
    </row>
    <row r="2274" ht="13.5">
      <c r="D2274" s="252"/>
    </row>
    <row r="2275" ht="13.5">
      <c r="D2275" s="252"/>
    </row>
    <row r="2276" ht="13.5">
      <c r="D2276" s="252"/>
    </row>
    <row r="2277" ht="13.5">
      <c r="D2277" s="252"/>
    </row>
    <row r="2278" ht="13.5">
      <c r="D2278" s="252"/>
    </row>
    <row r="2279" ht="13.5">
      <c r="D2279" s="252"/>
    </row>
    <row r="2280" ht="13.5">
      <c r="D2280" s="252"/>
    </row>
    <row r="2281" ht="13.5">
      <c r="D2281" s="252"/>
    </row>
    <row r="2282" ht="13.5">
      <c r="D2282" s="252"/>
    </row>
    <row r="2283" ht="13.5">
      <c r="D2283" s="252"/>
    </row>
    <row r="2284" ht="13.5">
      <c r="D2284" s="252"/>
    </row>
    <row r="2285" ht="13.5">
      <c r="D2285" s="252"/>
    </row>
    <row r="2286" ht="13.5">
      <c r="D2286" s="252"/>
    </row>
    <row r="2287" ht="13.5">
      <c r="D2287" s="252"/>
    </row>
    <row r="2288" ht="13.5">
      <c r="D2288" s="252"/>
    </row>
    <row r="2289" ht="13.5">
      <c r="D2289" s="252"/>
    </row>
    <row r="2290" ht="13.5">
      <c r="D2290" s="252"/>
    </row>
    <row r="2291" ht="13.5">
      <c r="D2291" s="252"/>
    </row>
    <row r="2292" ht="13.5">
      <c r="D2292" s="252"/>
    </row>
    <row r="2293" ht="13.5">
      <c r="D2293" s="252"/>
    </row>
    <row r="2294" ht="13.5">
      <c r="D2294" s="252"/>
    </row>
    <row r="2295" ht="13.5">
      <c r="D2295" s="252"/>
    </row>
    <row r="2296" ht="13.5">
      <c r="D2296" s="252"/>
    </row>
    <row r="2297" ht="13.5">
      <c r="D2297" s="252"/>
    </row>
    <row r="2298" ht="13.5">
      <c r="D2298" s="252"/>
    </row>
    <row r="2299" ht="13.5">
      <c r="D2299" s="252"/>
    </row>
    <row r="2300" ht="13.5">
      <c r="D2300" s="252"/>
    </row>
    <row r="2301" ht="13.5">
      <c r="D2301" s="252"/>
    </row>
    <row r="2302" ht="13.5">
      <c r="D2302" s="252"/>
    </row>
    <row r="2303" ht="13.5">
      <c r="D2303" s="252"/>
    </row>
    <row r="2304" ht="13.5">
      <c r="D2304" s="252"/>
    </row>
    <row r="2305" ht="13.5">
      <c r="D2305" s="252"/>
    </row>
    <row r="2306" ht="13.5">
      <c r="D2306" s="252"/>
    </row>
    <row r="2307" ht="13.5">
      <c r="D2307" s="252"/>
    </row>
    <row r="2308" ht="13.5">
      <c r="D2308" s="252"/>
    </row>
    <row r="2309" ht="13.5">
      <c r="D2309" s="252"/>
    </row>
    <row r="2310" ht="13.5">
      <c r="D2310" s="252"/>
    </row>
    <row r="2311" ht="13.5">
      <c r="D2311" s="252"/>
    </row>
    <row r="2312" ht="13.5">
      <c r="D2312" s="252"/>
    </row>
    <row r="2313" ht="13.5">
      <c r="D2313" s="252"/>
    </row>
    <row r="2314" ht="13.5">
      <c r="D2314" s="252"/>
    </row>
    <row r="2315" ht="13.5">
      <c r="D2315" s="252"/>
    </row>
    <row r="2316" ht="13.5">
      <c r="D2316" s="252"/>
    </row>
    <row r="2317" ht="13.5">
      <c r="D2317" s="252"/>
    </row>
    <row r="2318" ht="13.5">
      <c r="D2318" s="252"/>
    </row>
    <row r="2319" ht="13.5">
      <c r="D2319" s="252"/>
    </row>
    <row r="2320" ht="13.5">
      <c r="D2320" s="252"/>
    </row>
    <row r="2321" ht="13.5">
      <c r="D2321" s="252"/>
    </row>
    <row r="2322" ht="13.5">
      <c r="D2322" s="252"/>
    </row>
    <row r="2323" ht="13.5">
      <c r="D2323" s="252"/>
    </row>
    <row r="2324" ht="13.5">
      <c r="D2324" s="252"/>
    </row>
    <row r="2325" ht="13.5">
      <c r="D2325" s="252"/>
    </row>
    <row r="2326" ht="13.5">
      <c r="D2326" s="252"/>
    </row>
    <row r="2327" ht="13.5">
      <c r="D2327" s="252"/>
    </row>
    <row r="2328" ht="13.5">
      <c r="D2328" s="252"/>
    </row>
    <row r="2329" ht="13.5">
      <c r="D2329" s="252"/>
    </row>
    <row r="2330" ht="13.5">
      <c r="D2330" s="252"/>
    </row>
    <row r="2331" ht="13.5">
      <c r="D2331" s="252"/>
    </row>
    <row r="2332" ht="13.5">
      <c r="D2332" s="252"/>
    </row>
    <row r="2333" ht="13.5">
      <c r="D2333" s="252"/>
    </row>
    <row r="2334" ht="13.5">
      <c r="D2334" s="252"/>
    </row>
    <row r="2335" ht="13.5">
      <c r="D2335" s="252"/>
    </row>
    <row r="2336" ht="13.5">
      <c r="D2336" s="252"/>
    </row>
    <row r="2337" ht="13.5">
      <c r="D2337" s="252"/>
    </row>
    <row r="2338" ht="13.5">
      <c r="D2338" s="252"/>
    </row>
    <row r="2339" ht="13.5">
      <c r="D2339" s="252"/>
    </row>
    <row r="2340" ht="13.5">
      <c r="D2340" s="252"/>
    </row>
    <row r="2341" ht="13.5">
      <c r="D2341" s="252"/>
    </row>
    <row r="2342" ht="13.5">
      <c r="D2342" s="252"/>
    </row>
    <row r="2343" ht="13.5">
      <c r="D2343" s="252"/>
    </row>
    <row r="2344" ht="13.5">
      <c r="D2344" s="252"/>
    </row>
    <row r="2345" ht="13.5">
      <c r="D2345" s="252"/>
    </row>
    <row r="2346" ht="13.5">
      <c r="D2346" s="252"/>
    </row>
    <row r="2347" ht="13.5">
      <c r="D2347" s="252"/>
    </row>
    <row r="2348" ht="13.5">
      <c r="D2348" s="252"/>
    </row>
    <row r="2349" ht="13.5">
      <c r="D2349" s="252"/>
    </row>
    <row r="2350" ht="13.5">
      <c r="D2350" s="252"/>
    </row>
    <row r="2351" ht="13.5">
      <c r="D2351" s="252"/>
    </row>
    <row r="2352" ht="13.5">
      <c r="D2352" s="252"/>
    </row>
    <row r="2353" ht="13.5">
      <c r="D2353" s="252"/>
    </row>
    <row r="2354" ht="13.5">
      <c r="D2354" s="252"/>
    </row>
    <row r="2355" ht="13.5">
      <c r="D2355" s="252"/>
    </row>
    <row r="2356" ht="13.5">
      <c r="D2356" s="252"/>
    </row>
    <row r="2357" ht="13.5">
      <c r="D2357" s="252"/>
    </row>
    <row r="2358" ht="13.5">
      <c r="D2358" s="252"/>
    </row>
    <row r="2359" ht="13.5">
      <c r="D2359" s="252"/>
    </row>
    <row r="2360" ht="13.5">
      <c r="D2360" s="252"/>
    </row>
    <row r="2361" ht="13.5">
      <c r="D2361" s="252"/>
    </row>
    <row r="2362" ht="13.5">
      <c r="D2362" s="252"/>
    </row>
    <row r="2363" ht="13.5">
      <c r="D2363" s="252"/>
    </row>
    <row r="2364" ht="13.5">
      <c r="D2364" s="252"/>
    </row>
    <row r="2365" ht="13.5">
      <c r="D2365" s="252"/>
    </row>
    <row r="2366" ht="13.5">
      <c r="D2366" s="252"/>
    </row>
    <row r="2367" ht="13.5">
      <c r="D2367" s="252"/>
    </row>
    <row r="2368" ht="13.5">
      <c r="D2368" s="252"/>
    </row>
    <row r="2369" ht="13.5">
      <c r="D2369" s="252"/>
    </row>
    <row r="2370" ht="13.5">
      <c r="D2370" s="252"/>
    </row>
    <row r="2371" ht="13.5">
      <c r="D2371" s="252"/>
    </row>
    <row r="2372" ht="13.5">
      <c r="D2372" s="252"/>
    </row>
    <row r="2373" ht="13.5">
      <c r="D2373" s="252"/>
    </row>
    <row r="2374" ht="13.5">
      <c r="D2374" s="252"/>
    </row>
    <row r="2375" ht="13.5">
      <c r="D2375" s="252"/>
    </row>
    <row r="2376" ht="13.5">
      <c r="D2376" s="252"/>
    </row>
    <row r="2377" ht="13.5">
      <c r="D2377" s="252"/>
    </row>
    <row r="2378" ht="13.5">
      <c r="D2378" s="252"/>
    </row>
    <row r="2379" ht="13.5">
      <c r="D2379" s="252"/>
    </row>
    <row r="2380" ht="13.5">
      <c r="D2380" s="252"/>
    </row>
    <row r="2381" ht="13.5">
      <c r="D2381" s="252"/>
    </row>
    <row r="2382" ht="13.5">
      <c r="D2382" s="252"/>
    </row>
    <row r="2383" ht="13.5">
      <c r="D2383" s="252"/>
    </row>
    <row r="2384" ht="13.5">
      <c r="D2384" s="252"/>
    </row>
    <row r="2385" ht="13.5">
      <c r="D2385" s="252"/>
    </row>
    <row r="2386" ht="13.5">
      <c r="D2386" s="252"/>
    </row>
    <row r="2387" ht="13.5">
      <c r="D2387" s="252"/>
    </row>
    <row r="2388" ht="13.5">
      <c r="D2388" s="252"/>
    </row>
    <row r="2389" ht="13.5">
      <c r="D2389" s="252"/>
    </row>
    <row r="2390" ht="13.5">
      <c r="D2390" s="252"/>
    </row>
    <row r="2391" ht="13.5">
      <c r="D2391" s="252"/>
    </row>
    <row r="2392" ht="13.5">
      <c r="D2392" s="252"/>
    </row>
    <row r="2393" ht="13.5">
      <c r="D2393" s="252"/>
    </row>
    <row r="2394" ht="13.5">
      <c r="D2394" s="252"/>
    </row>
    <row r="2395" ht="13.5">
      <c r="D2395" s="252"/>
    </row>
    <row r="2396" ht="13.5">
      <c r="D2396" s="252"/>
    </row>
    <row r="2397" ht="13.5">
      <c r="D2397" s="252"/>
    </row>
    <row r="2398" ht="13.5">
      <c r="D2398" s="252"/>
    </row>
    <row r="2399" ht="13.5">
      <c r="D2399" s="252"/>
    </row>
    <row r="2400" ht="13.5">
      <c r="D2400" s="252"/>
    </row>
    <row r="2401" ht="13.5">
      <c r="D2401" s="252"/>
    </row>
    <row r="2402" ht="13.5">
      <c r="D2402" s="252"/>
    </row>
    <row r="2403" ht="13.5">
      <c r="D2403" s="252"/>
    </row>
    <row r="2404" ht="13.5">
      <c r="D2404" s="252"/>
    </row>
    <row r="2405" ht="13.5">
      <c r="D2405" s="252"/>
    </row>
    <row r="2406" ht="13.5">
      <c r="D2406" s="252"/>
    </row>
    <row r="2407" ht="13.5">
      <c r="D2407" s="252"/>
    </row>
    <row r="2408" ht="13.5">
      <c r="D2408" s="252"/>
    </row>
    <row r="2409" ht="13.5">
      <c r="D2409" s="252"/>
    </row>
    <row r="2410" ht="13.5">
      <c r="D2410" s="252"/>
    </row>
    <row r="2411" ht="13.5">
      <c r="D2411" s="252"/>
    </row>
    <row r="2412" ht="13.5">
      <c r="D2412" s="252"/>
    </row>
    <row r="2413" ht="13.5">
      <c r="D2413" s="252"/>
    </row>
    <row r="2414" ht="13.5">
      <c r="D2414" s="252"/>
    </row>
    <row r="2415" ht="13.5">
      <c r="D2415" s="252"/>
    </row>
    <row r="2416" ht="13.5">
      <c r="D2416" s="252"/>
    </row>
    <row r="2417" ht="13.5">
      <c r="D2417" s="252"/>
    </row>
    <row r="2418" ht="13.5">
      <c r="D2418" s="252"/>
    </row>
    <row r="2419" ht="13.5">
      <c r="D2419" s="252"/>
    </row>
    <row r="2420" ht="13.5">
      <c r="D2420" s="252"/>
    </row>
    <row r="2421" ht="13.5">
      <c r="D2421" s="252"/>
    </row>
    <row r="2422" ht="13.5">
      <c r="D2422" s="252"/>
    </row>
    <row r="2423" ht="13.5">
      <c r="D2423" s="252"/>
    </row>
    <row r="2424" ht="13.5">
      <c r="D2424" s="252"/>
    </row>
    <row r="2425" ht="13.5">
      <c r="D2425" s="252"/>
    </row>
    <row r="2426" ht="13.5">
      <c r="D2426" s="252"/>
    </row>
    <row r="2427" ht="13.5">
      <c r="D2427" s="252"/>
    </row>
    <row r="2428" ht="13.5">
      <c r="D2428" s="252"/>
    </row>
    <row r="2429" ht="13.5">
      <c r="D2429" s="252"/>
    </row>
    <row r="2430" ht="13.5">
      <c r="D2430" s="252"/>
    </row>
    <row r="2431" ht="13.5">
      <c r="D2431" s="252"/>
    </row>
    <row r="2432" ht="13.5">
      <c r="D2432" s="252"/>
    </row>
    <row r="2433" ht="13.5">
      <c r="D2433" s="252"/>
    </row>
    <row r="2434" ht="13.5">
      <c r="D2434" s="252"/>
    </row>
    <row r="2435" ht="13.5">
      <c r="D2435" s="252"/>
    </row>
    <row r="2436" ht="13.5">
      <c r="D2436" s="252"/>
    </row>
    <row r="2437" ht="13.5">
      <c r="D2437" s="252"/>
    </row>
    <row r="2438" ht="13.5">
      <c r="D2438" s="252"/>
    </row>
    <row r="2439" ht="13.5">
      <c r="D2439" s="252"/>
    </row>
    <row r="2440" ht="13.5">
      <c r="D2440" s="252"/>
    </row>
    <row r="2441" ht="13.5">
      <c r="D2441" s="252"/>
    </row>
    <row r="2442" ht="13.5">
      <c r="D2442" s="252"/>
    </row>
    <row r="2443" ht="13.5">
      <c r="D2443" s="252"/>
    </row>
    <row r="2444" ht="13.5">
      <c r="D2444" s="252"/>
    </row>
    <row r="2445" ht="13.5">
      <c r="D2445" s="252"/>
    </row>
    <row r="2446" ht="13.5">
      <c r="D2446" s="252"/>
    </row>
    <row r="2447" ht="13.5">
      <c r="D2447" s="252"/>
    </row>
    <row r="2448" ht="13.5">
      <c r="D2448" s="252"/>
    </row>
    <row r="2449" ht="13.5">
      <c r="D2449" s="252"/>
    </row>
    <row r="2450" ht="13.5">
      <c r="D2450" s="252"/>
    </row>
    <row r="2451" ht="13.5">
      <c r="D2451" s="252"/>
    </row>
    <row r="2452" ht="13.5">
      <c r="D2452" s="252"/>
    </row>
    <row r="2453" ht="13.5">
      <c r="D2453" s="252"/>
    </row>
    <row r="2454" ht="13.5">
      <c r="D2454" s="252"/>
    </row>
    <row r="2455" ht="13.5">
      <c r="D2455" s="252"/>
    </row>
    <row r="2456" ht="13.5">
      <c r="D2456" s="252"/>
    </row>
    <row r="2457" ht="13.5">
      <c r="D2457" s="252"/>
    </row>
    <row r="2458" ht="13.5">
      <c r="D2458" s="252"/>
    </row>
    <row r="2459" ht="13.5">
      <c r="D2459" s="252"/>
    </row>
    <row r="2460" ht="13.5">
      <c r="D2460" s="252"/>
    </row>
    <row r="2461" ht="13.5">
      <c r="D2461" s="252"/>
    </row>
    <row r="2462" ht="13.5">
      <c r="D2462" s="252"/>
    </row>
    <row r="2463" ht="13.5">
      <c r="D2463" s="252"/>
    </row>
    <row r="2464" ht="13.5">
      <c r="D2464" s="252"/>
    </row>
    <row r="2465" ht="13.5">
      <c r="D2465" s="252"/>
    </row>
    <row r="2466" ht="13.5">
      <c r="D2466" s="252"/>
    </row>
    <row r="2467" ht="13.5">
      <c r="D2467" s="252"/>
    </row>
    <row r="2468" ht="13.5">
      <c r="D2468" s="252"/>
    </row>
    <row r="2469" ht="13.5">
      <c r="D2469" s="252"/>
    </row>
    <row r="2470" ht="13.5">
      <c r="D2470" s="252"/>
    </row>
    <row r="2471" ht="13.5">
      <c r="D2471" s="252"/>
    </row>
    <row r="2472" ht="13.5">
      <c r="D2472" s="252"/>
    </row>
    <row r="2473" ht="13.5">
      <c r="D2473" s="252"/>
    </row>
    <row r="2474" ht="13.5">
      <c r="D2474" s="252"/>
    </row>
    <row r="2475" ht="13.5">
      <c r="D2475" s="252"/>
    </row>
    <row r="2476" ht="13.5">
      <c r="D2476" s="252"/>
    </row>
    <row r="2477" ht="13.5">
      <c r="D2477" s="252"/>
    </row>
    <row r="2478" ht="13.5">
      <c r="D2478" s="252"/>
    </row>
    <row r="2479" ht="13.5">
      <c r="D2479" s="252"/>
    </row>
    <row r="2480" ht="13.5">
      <c r="D2480" s="252"/>
    </row>
    <row r="2481" ht="13.5">
      <c r="D2481" s="252"/>
    </row>
    <row r="2482" ht="13.5">
      <c r="D2482" s="252"/>
    </row>
    <row r="2483" ht="13.5">
      <c r="D2483" s="252"/>
    </row>
    <row r="2484" ht="13.5">
      <c r="D2484" s="252"/>
    </row>
    <row r="2485" ht="13.5">
      <c r="D2485" s="252"/>
    </row>
    <row r="2486" ht="13.5">
      <c r="D2486" s="252"/>
    </row>
    <row r="2487" ht="13.5">
      <c r="D2487" s="252"/>
    </row>
    <row r="2488" ht="13.5">
      <c r="D2488" s="252"/>
    </row>
    <row r="2489" ht="13.5">
      <c r="D2489" s="252"/>
    </row>
    <row r="2490" ht="13.5">
      <c r="D2490" s="252"/>
    </row>
    <row r="2491" ht="13.5">
      <c r="D2491" s="252"/>
    </row>
    <row r="2492" ht="13.5">
      <c r="D2492" s="252"/>
    </row>
    <row r="2493" ht="13.5">
      <c r="D2493" s="252"/>
    </row>
    <row r="2494" ht="13.5">
      <c r="D2494" s="252"/>
    </row>
    <row r="2495" ht="13.5">
      <c r="D2495" s="252"/>
    </row>
    <row r="2496" ht="13.5">
      <c r="D2496" s="252"/>
    </row>
    <row r="2497" ht="13.5">
      <c r="D2497" s="252"/>
    </row>
    <row r="2498" ht="13.5">
      <c r="D2498" s="252"/>
    </row>
    <row r="2499" ht="13.5">
      <c r="D2499" s="252"/>
    </row>
    <row r="2500" ht="13.5">
      <c r="D2500" s="252"/>
    </row>
    <row r="2501" ht="13.5">
      <c r="D2501" s="252"/>
    </row>
    <row r="2502" ht="13.5">
      <c r="D2502" s="252"/>
    </row>
    <row r="2503" ht="13.5">
      <c r="D2503" s="252"/>
    </row>
    <row r="2504" ht="13.5">
      <c r="D2504" s="252"/>
    </row>
    <row r="2505" ht="13.5">
      <c r="D2505" s="252"/>
    </row>
    <row r="2506" ht="13.5">
      <c r="D2506" s="252"/>
    </row>
    <row r="2507" ht="13.5">
      <c r="D2507" s="252"/>
    </row>
    <row r="2508" ht="13.5">
      <c r="D2508" s="252"/>
    </row>
    <row r="2509" ht="13.5">
      <c r="D2509" s="252"/>
    </row>
    <row r="2510" ht="13.5">
      <c r="D2510" s="252"/>
    </row>
    <row r="2511" ht="13.5">
      <c r="D2511" s="252"/>
    </row>
    <row r="2512" ht="13.5">
      <c r="D2512" s="252"/>
    </row>
    <row r="2513" ht="13.5">
      <c r="D2513" s="252"/>
    </row>
    <row r="2514" ht="13.5">
      <c r="D2514" s="252"/>
    </row>
    <row r="2515" ht="13.5">
      <c r="D2515" s="252"/>
    </row>
    <row r="2516" ht="13.5">
      <c r="D2516" s="252"/>
    </row>
    <row r="2517" ht="13.5">
      <c r="D2517" s="252"/>
    </row>
    <row r="2518" ht="13.5">
      <c r="D2518" s="252"/>
    </row>
    <row r="2519" ht="13.5">
      <c r="D2519" s="252"/>
    </row>
    <row r="2520" ht="13.5">
      <c r="D2520" s="252"/>
    </row>
    <row r="2521" ht="13.5">
      <c r="D2521" s="252"/>
    </row>
    <row r="2522" ht="13.5">
      <c r="D2522" s="252"/>
    </row>
    <row r="2523" ht="13.5">
      <c r="D2523" s="252"/>
    </row>
    <row r="2524" ht="13.5">
      <c r="D2524" s="252"/>
    </row>
    <row r="2525" ht="13.5">
      <c r="D2525" s="252"/>
    </row>
    <row r="2526" ht="13.5">
      <c r="D2526" s="252"/>
    </row>
    <row r="2527" ht="13.5">
      <c r="D2527" s="252"/>
    </row>
    <row r="2528" ht="13.5">
      <c r="D2528" s="252"/>
    </row>
    <row r="2529" ht="13.5">
      <c r="D2529" s="252"/>
    </row>
    <row r="2530" ht="13.5">
      <c r="D2530" s="252"/>
    </row>
    <row r="2531" ht="13.5">
      <c r="D2531" s="252"/>
    </row>
    <row r="2532" ht="13.5">
      <c r="D2532" s="252"/>
    </row>
    <row r="2533" ht="13.5">
      <c r="D2533" s="252"/>
    </row>
    <row r="2534" ht="13.5">
      <c r="D2534" s="252"/>
    </row>
    <row r="2535" ht="13.5">
      <c r="D2535" s="252"/>
    </row>
    <row r="2536" ht="13.5">
      <c r="D2536" s="252"/>
    </row>
    <row r="2537" ht="13.5">
      <c r="D2537" s="252"/>
    </row>
    <row r="2538" ht="13.5">
      <c r="D2538" s="252"/>
    </row>
    <row r="2539" ht="13.5">
      <c r="D2539" s="252"/>
    </row>
    <row r="2540" ht="13.5">
      <c r="D2540" s="252"/>
    </row>
    <row r="2541" ht="13.5">
      <c r="D2541" s="252"/>
    </row>
    <row r="2542" ht="13.5">
      <c r="D2542" s="252"/>
    </row>
    <row r="2543" ht="13.5">
      <c r="D2543" s="252"/>
    </row>
    <row r="2544" ht="13.5">
      <c r="D2544" s="252"/>
    </row>
    <row r="2545" ht="13.5">
      <c r="D2545" s="252"/>
    </row>
    <row r="2546" ht="13.5">
      <c r="D2546" s="252"/>
    </row>
    <row r="2547" ht="13.5">
      <c r="D2547" s="252"/>
    </row>
    <row r="2548" ht="13.5">
      <c r="D2548" s="252"/>
    </row>
    <row r="2549" ht="13.5">
      <c r="D2549" s="252"/>
    </row>
    <row r="2550" ht="13.5">
      <c r="D2550" s="252"/>
    </row>
    <row r="2551" ht="13.5">
      <c r="D2551" s="252"/>
    </row>
    <row r="2552" ht="13.5">
      <c r="D2552" s="252"/>
    </row>
    <row r="2553" ht="13.5">
      <c r="D2553" s="252"/>
    </row>
    <row r="2554" ht="13.5">
      <c r="D2554" s="252"/>
    </row>
    <row r="2555" ht="13.5">
      <c r="D2555" s="252"/>
    </row>
    <row r="2556" ht="13.5">
      <c r="D2556" s="252"/>
    </row>
    <row r="2557" ht="13.5">
      <c r="D2557" s="252"/>
    </row>
    <row r="2558" ht="13.5">
      <c r="D2558" s="252"/>
    </row>
    <row r="2559" ht="13.5">
      <c r="D2559" s="252"/>
    </row>
    <row r="2560" ht="13.5">
      <c r="D2560" s="252"/>
    </row>
    <row r="2561" ht="13.5">
      <c r="D2561" s="252"/>
    </row>
    <row r="2562" ht="13.5">
      <c r="D2562" s="252"/>
    </row>
    <row r="2563" ht="13.5">
      <c r="D2563" s="252"/>
    </row>
    <row r="2564" ht="13.5">
      <c r="D2564" s="252"/>
    </row>
    <row r="2565" ht="13.5">
      <c r="D2565" s="252"/>
    </row>
    <row r="2566" ht="13.5">
      <c r="D2566" s="252"/>
    </row>
    <row r="2567" ht="13.5">
      <c r="D2567" s="252"/>
    </row>
    <row r="2568" ht="13.5">
      <c r="D2568" s="252"/>
    </row>
    <row r="2569" ht="13.5">
      <c r="D2569" s="252"/>
    </row>
    <row r="2570" ht="13.5">
      <c r="D2570" s="252"/>
    </row>
    <row r="2571" ht="13.5">
      <c r="D2571" s="252"/>
    </row>
    <row r="2572" ht="13.5">
      <c r="D2572" s="252"/>
    </row>
    <row r="2573" ht="13.5">
      <c r="D2573" s="252"/>
    </row>
    <row r="2574" ht="13.5">
      <c r="D2574" s="252"/>
    </row>
    <row r="2575" ht="13.5">
      <c r="D2575" s="252"/>
    </row>
    <row r="2576" ht="13.5">
      <c r="D2576" s="252"/>
    </row>
    <row r="2577" ht="13.5">
      <c r="D2577" s="252"/>
    </row>
    <row r="2578" ht="13.5">
      <c r="D2578" s="252"/>
    </row>
    <row r="2579" ht="13.5">
      <c r="D2579" s="252"/>
    </row>
    <row r="2580" ht="13.5">
      <c r="D2580" s="252"/>
    </row>
    <row r="2581" ht="13.5">
      <c r="D2581" s="252"/>
    </row>
    <row r="2582" ht="13.5">
      <c r="D2582" s="252"/>
    </row>
    <row r="2583" ht="13.5">
      <c r="D2583" s="252"/>
    </row>
    <row r="2584" ht="13.5">
      <c r="D2584" s="252"/>
    </row>
    <row r="2585" ht="13.5">
      <c r="D2585" s="252"/>
    </row>
    <row r="2586" ht="13.5">
      <c r="D2586" s="252"/>
    </row>
    <row r="2587" ht="13.5">
      <c r="D2587" s="252"/>
    </row>
    <row r="2588" ht="13.5">
      <c r="D2588" s="252"/>
    </row>
    <row r="2589" ht="13.5">
      <c r="D2589" s="252"/>
    </row>
    <row r="2590" ht="13.5">
      <c r="D2590" s="252"/>
    </row>
    <row r="2591" ht="13.5">
      <c r="D2591" s="252"/>
    </row>
    <row r="2592" ht="13.5">
      <c r="D2592" s="252"/>
    </row>
    <row r="2593" ht="13.5">
      <c r="D2593" s="252"/>
    </row>
    <row r="2594" ht="13.5">
      <c r="D2594" s="252"/>
    </row>
    <row r="2595" ht="13.5">
      <c r="D2595" s="252"/>
    </row>
    <row r="2596" ht="13.5">
      <c r="D2596" s="252"/>
    </row>
    <row r="2597" ht="13.5">
      <c r="D2597" s="252"/>
    </row>
    <row r="2598" ht="13.5">
      <c r="D2598" s="252"/>
    </row>
    <row r="2599" ht="13.5">
      <c r="D2599" s="252"/>
    </row>
    <row r="2600" ht="13.5">
      <c r="D2600" s="252"/>
    </row>
    <row r="2601" ht="13.5">
      <c r="D2601" s="252"/>
    </row>
    <row r="2602" ht="13.5">
      <c r="D2602" s="252"/>
    </row>
    <row r="2603" ht="13.5">
      <c r="D2603" s="252"/>
    </row>
    <row r="2604" ht="13.5">
      <c r="D2604" s="252"/>
    </row>
    <row r="2605" ht="13.5">
      <c r="D2605" s="252"/>
    </row>
    <row r="2606" ht="13.5">
      <c r="D2606" s="252"/>
    </row>
    <row r="2607" ht="13.5">
      <c r="D2607" s="252"/>
    </row>
    <row r="2608" ht="13.5">
      <c r="D2608" s="252"/>
    </row>
    <row r="2609" ht="13.5">
      <c r="D2609" s="252"/>
    </row>
    <row r="2610" ht="13.5">
      <c r="D2610" s="252"/>
    </row>
    <row r="2611" ht="13.5">
      <c r="D2611" s="252"/>
    </row>
    <row r="2612" ht="13.5">
      <c r="D2612" s="252"/>
    </row>
    <row r="2613" ht="13.5">
      <c r="D2613" s="252"/>
    </row>
    <row r="2614" ht="13.5">
      <c r="D2614" s="252"/>
    </row>
    <row r="2615" ht="13.5">
      <c r="D2615" s="252"/>
    </row>
    <row r="2616" ht="13.5">
      <c r="D2616" s="252"/>
    </row>
    <row r="2617" ht="13.5">
      <c r="D2617" s="252"/>
    </row>
    <row r="2618" ht="13.5">
      <c r="D2618" s="252"/>
    </row>
    <row r="2619" ht="13.5">
      <c r="D2619" s="252"/>
    </row>
    <row r="2620" ht="13.5">
      <c r="D2620" s="252"/>
    </row>
    <row r="2621" ht="13.5">
      <c r="D2621" s="252"/>
    </row>
    <row r="2622" ht="13.5">
      <c r="D2622" s="252"/>
    </row>
    <row r="2623" ht="13.5">
      <c r="D2623" s="252"/>
    </row>
    <row r="2624" ht="13.5">
      <c r="D2624" s="252"/>
    </row>
    <row r="2625" ht="13.5">
      <c r="D2625" s="252"/>
    </row>
    <row r="2626" ht="13.5">
      <c r="D2626" s="252"/>
    </row>
    <row r="2627" ht="13.5">
      <c r="D2627" s="252"/>
    </row>
    <row r="2628" ht="13.5">
      <c r="D2628" s="252"/>
    </row>
    <row r="2629" ht="13.5">
      <c r="D2629" s="252"/>
    </row>
    <row r="2630" ht="13.5">
      <c r="D2630" s="252"/>
    </row>
    <row r="2631" ht="13.5">
      <c r="D2631" s="252"/>
    </row>
    <row r="2632" ht="13.5">
      <c r="D2632" s="252"/>
    </row>
    <row r="2633" ht="13.5">
      <c r="D2633" s="252"/>
    </row>
    <row r="2634" ht="13.5">
      <c r="D2634" s="252"/>
    </row>
    <row r="2635" ht="13.5">
      <c r="D2635" s="252"/>
    </row>
    <row r="2636" ht="13.5">
      <c r="D2636" s="252"/>
    </row>
    <row r="2637" ht="13.5">
      <c r="D2637" s="252"/>
    </row>
    <row r="2638" ht="13.5">
      <c r="D2638" s="252"/>
    </row>
    <row r="2639" ht="13.5">
      <c r="D2639" s="252"/>
    </row>
    <row r="2640" ht="13.5">
      <c r="D2640" s="252"/>
    </row>
    <row r="2641" ht="13.5">
      <c r="D2641" s="252"/>
    </row>
    <row r="2642" ht="13.5">
      <c r="D2642" s="252"/>
    </row>
    <row r="2643" ht="13.5">
      <c r="D2643" s="252"/>
    </row>
    <row r="2644" ht="13.5">
      <c r="D2644" s="252"/>
    </row>
    <row r="2645" ht="13.5">
      <c r="D2645" s="252"/>
    </row>
    <row r="2646" ht="13.5">
      <c r="D2646" s="252"/>
    </row>
    <row r="2647" ht="13.5">
      <c r="D2647" s="252"/>
    </row>
    <row r="2648" ht="13.5">
      <c r="D2648" s="252"/>
    </row>
    <row r="2649" ht="13.5">
      <c r="D2649" s="252"/>
    </row>
    <row r="2650" ht="13.5">
      <c r="D2650" s="252"/>
    </row>
    <row r="2651" ht="13.5">
      <c r="D2651" s="252"/>
    </row>
    <row r="2652" ht="13.5">
      <c r="D2652" s="252"/>
    </row>
    <row r="2653" ht="13.5">
      <c r="D2653" s="252"/>
    </row>
    <row r="2654" ht="13.5">
      <c r="D2654" s="252"/>
    </row>
    <row r="2655" ht="13.5">
      <c r="D2655" s="252"/>
    </row>
    <row r="2656" ht="13.5">
      <c r="D2656" s="252"/>
    </row>
    <row r="2657" ht="13.5">
      <c r="D2657" s="252"/>
    </row>
    <row r="2658" ht="13.5">
      <c r="D2658" s="252"/>
    </row>
    <row r="2659" ht="13.5">
      <c r="D2659" s="252"/>
    </row>
    <row r="2660" ht="13.5">
      <c r="D2660" s="252"/>
    </row>
    <row r="2661" ht="13.5">
      <c r="D2661" s="252"/>
    </row>
    <row r="2662" ht="13.5">
      <c r="D2662" s="252"/>
    </row>
    <row r="2663" ht="13.5">
      <c r="D2663" s="252"/>
    </row>
    <row r="2664" ht="13.5">
      <c r="D2664" s="252"/>
    </row>
    <row r="2665" ht="13.5">
      <c r="D2665" s="252"/>
    </row>
    <row r="2666" ht="13.5">
      <c r="D2666" s="252"/>
    </row>
    <row r="2667" ht="13.5">
      <c r="D2667" s="252"/>
    </row>
    <row r="2668" ht="13.5">
      <c r="D2668" s="252"/>
    </row>
    <row r="2669" ht="13.5">
      <c r="D2669" s="252"/>
    </row>
    <row r="2670" ht="13.5">
      <c r="D2670" s="252"/>
    </row>
    <row r="2671" ht="13.5">
      <c r="D2671" s="252"/>
    </row>
    <row r="2672" ht="13.5">
      <c r="D2672" s="252"/>
    </row>
    <row r="2673" ht="13.5">
      <c r="D2673" s="252"/>
    </row>
    <row r="2674" ht="13.5">
      <c r="D2674" s="252"/>
    </row>
    <row r="2675" ht="13.5">
      <c r="D2675" s="252"/>
    </row>
    <row r="2676" ht="13.5">
      <c r="D2676" s="252"/>
    </row>
    <row r="2677" ht="13.5">
      <c r="D2677" s="252"/>
    </row>
    <row r="2678" ht="13.5">
      <c r="D2678" s="252"/>
    </row>
    <row r="2679" ht="13.5">
      <c r="D2679" s="252"/>
    </row>
    <row r="2680" ht="13.5">
      <c r="D2680" s="252"/>
    </row>
    <row r="2681" ht="13.5">
      <c r="D2681" s="252"/>
    </row>
    <row r="2682" ht="13.5">
      <c r="D2682" s="252"/>
    </row>
    <row r="2683" ht="13.5">
      <c r="D2683" s="252"/>
    </row>
    <row r="2684" ht="13.5">
      <c r="D2684" s="252"/>
    </row>
    <row r="2685" ht="13.5">
      <c r="D2685" s="252"/>
    </row>
    <row r="2686" ht="13.5">
      <c r="D2686" s="252"/>
    </row>
    <row r="2687" ht="13.5">
      <c r="D2687" s="252"/>
    </row>
    <row r="2688" ht="13.5">
      <c r="D2688" s="252"/>
    </row>
    <row r="2689" ht="13.5">
      <c r="D2689" s="252"/>
    </row>
    <row r="2690" ht="13.5">
      <c r="D2690" s="252"/>
    </row>
    <row r="2691" ht="13.5">
      <c r="D2691" s="252"/>
    </row>
    <row r="2692" ht="13.5">
      <c r="D2692" s="252"/>
    </row>
    <row r="2693" ht="13.5">
      <c r="D2693" s="252"/>
    </row>
    <row r="2694" ht="13.5">
      <c r="D2694" s="252"/>
    </row>
    <row r="2695" ht="13.5">
      <c r="D2695" s="252"/>
    </row>
    <row r="2696" ht="13.5">
      <c r="D2696" s="252"/>
    </row>
    <row r="2697" ht="13.5">
      <c r="D2697" s="252"/>
    </row>
    <row r="2698" ht="13.5">
      <c r="D2698" s="252"/>
    </row>
    <row r="2699" ht="13.5">
      <c r="D2699" s="252"/>
    </row>
    <row r="2700" ht="13.5">
      <c r="D2700" s="252"/>
    </row>
    <row r="2701" ht="13.5">
      <c r="D2701" s="252"/>
    </row>
    <row r="2702" ht="13.5">
      <c r="D2702" s="252"/>
    </row>
    <row r="2703" ht="13.5">
      <c r="D2703" s="252"/>
    </row>
    <row r="2704" ht="13.5">
      <c r="D2704" s="252"/>
    </row>
    <row r="2705" ht="13.5">
      <c r="D2705" s="252"/>
    </row>
    <row r="2706" ht="13.5">
      <c r="D2706" s="252"/>
    </row>
    <row r="2707" ht="13.5">
      <c r="D2707" s="252"/>
    </row>
    <row r="2708" ht="13.5">
      <c r="D2708" s="252"/>
    </row>
    <row r="2709" ht="13.5">
      <c r="D2709" s="252"/>
    </row>
    <row r="2710" ht="13.5">
      <c r="D2710" s="252"/>
    </row>
    <row r="2711" ht="13.5">
      <c r="D2711" s="252"/>
    </row>
    <row r="2712" ht="13.5">
      <c r="D2712" s="252"/>
    </row>
    <row r="2713" ht="13.5">
      <c r="D2713" s="252"/>
    </row>
    <row r="2714" ht="13.5">
      <c r="D2714" s="252"/>
    </row>
    <row r="2715" ht="13.5">
      <c r="D2715" s="252"/>
    </row>
    <row r="2716" ht="13.5">
      <c r="D2716" s="252"/>
    </row>
    <row r="2717" ht="13.5">
      <c r="D2717" s="252"/>
    </row>
    <row r="2718" ht="13.5">
      <c r="D2718" s="252"/>
    </row>
    <row r="2719" ht="13.5">
      <c r="D2719" s="252"/>
    </row>
    <row r="2720" ht="13.5">
      <c r="D2720" s="252"/>
    </row>
    <row r="2721" ht="13.5">
      <c r="D2721" s="252"/>
    </row>
    <row r="2722" ht="13.5">
      <c r="D2722" s="252"/>
    </row>
    <row r="2723" ht="13.5">
      <c r="D2723" s="252"/>
    </row>
    <row r="2724" ht="13.5">
      <c r="D2724" s="252"/>
    </row>
    <row r="2725" ht="13.5">
      <c r="D2725" s="252"/>
    </row>
    <row r="2726" ht="13.5">
      <c r="D2726" s="252"/>
    </row>
    <row r="2727" ht="13.5">
      <c r="D2727" s="252"/>
    </row>
    <row r="2728" ht="13.5">
      <c r="D2728" s="252"/>
    </row>
    <row r="2729" ht="13.5">
      <c r="D2729" s="252"/>
    </row>
    <row r="2730" ht="13.5">
      <c r="D2730" s="252"/>
    </row>
    <row r="2731" ht="13.5">
      <c r="D2731" s="252"/>
    </row>
    <row r="2732" ht="13.5">
      <c r="D2732" s="252"/>
    </row>
    <row r="2733" ht="13.5">
      <c r="D2733" s="252"/>
    </row>
    <row r="2734" ht="13.5">
      <c r="D2734" s="252"/>
    </row>
    <row r="2735" ht="13.5">
      <c r="D2735" s="252"/>
    </row>
    <row r="2736" ht="13.5">
      <c r="D2736" s="252"/>
    </row>
    <row r="2737" ht="13.5">
      <c r="D2737" s="252"/>
    </row>
    <row r="2738" ht="13.5">
      <c r="D2738" s="252"/>
    </row>
    <row r="2739" ht="13.5">
      <c r="D2739" s="252"/>
    </row>
    <row r="2740" ht="13.5">
      <c r="D2740" s="252"/>
    </row>
    <row r="2741" ht="13.5">
      <c r="D2741" s="252"/>
    </row>
    <row r="2742" ht="13.5">
      <c r="D2742" s="252"/>
    </row>
    <row r="2743" ht="13.5">
      <c r="D2743" s="252"/>
    </row>
    <row r="2744" ht="13.5">
      <c r="D2744" s="252"/>
    </row>
    <row r="2745" ht="13.5">
      <c r="D2745" s="252"/>
    </row>
    <row r="2746" ht="13.5">
      <c r="D2746" s="252"/>
    </row>
    <row r="2747" ht="13.5">
      <c r="D2747" s="252"/>
    </row>
    <row r="2748" ht="13.5">
      <c r="D2748" s="252"/>
    </row>
    <row r="2749" ht="13.5">
      <c r="D2749" s="252"/>
    </row>
    <row r="2750" ht="13.5">
      <c r="D2750" s="252"/>
    </row>
    <row r="2751" ht="13.5">
      <c r="D2751" s="252"/>
    </row>
    <row r="2752" ht="13.5">
      <c r="D2752" s="252"/>
    </row>
    <row r="2753" ht="13.5">
      <c r="D2753" s="252"/>
    </row>
    <row r="2754" ht="13.5">
      <c r="D2754" s="252"/>
    </row>
    <row r="2755" ht="13.5">
      <c r="D2755" s="252"/>
    </row>
    <row r="2756" ht="13.5">
      <c r="D2756" s="252"/>
    </row>
    <row r="2757" ht="13.5">
      <c r="D2757" s="252"/>
    </row>
    <row r="2758" ht="13.5">
      <c r="D2758" s="252"/>
    </row>
    <row r="2759" ht="13.5">
      <c r="D2759" s="252"/>
    </row>
    <row r="2760" ht="13.5">
      <c r="D2760" s="252"/>
    </row>
    <row r="2761" ht="13.5">
      <c r="D2761" s="252"/>
    </row>
    <row r="2762" ht="13.5">
      <c r="D2762" s="252"/>
    </row>
    <row r="2763" ht="13.5">
      <c r="D2763" s="252"/>
    </row>
    <row r="2764" ht="13.5">
      <c r="D2764" s="252"/>
    </row>
    <row r="2765" ht="13.5">
      <c r="D2765" s="252"/>
    </row>
    <row r="2766" ht="13.5">
      <c r="D2766" s="252"/>
    </row>
    <row r="2767" ht="13.5">
      <c r="D2767" s="252"/>
    </row>
    <row r="2768" ht="13.5">
      <c r="D2768" s="252"/>
    </row>
    <row r="2769" ht="13.5">
      <c r="D2769" s="252"/>
    </row>
    <row r="2770" ht="13.5">
      <c r="D2770" s="252"/>
    </row>
    <row r="2771" ht="13.5">
      <c r="D2771" s="252"/>
    </row>
    <row r="2772" ht="13.5">
      <c r="D2772" s="252"/>
    </row>
    <row r="2773" ht="13.5">
      <c r="D2773" s="252"/>
    </row>
    <row r="2774" ht="13.5">
      <c r="D2774" s="252"/>
    </row>
    <row r="2775" ht="13.5">
      <c r="D2775" s="252"/>
    </row>
    <row r="2776" ht="13.5">
      <c r="D2776" s="252"/>
    </row>
    <row r="2777" ht="13.5">
      <c r="D2777" s="252"/>
    </row>
    <row r="2778" ht="13.5">
      <c r="D2778" s="252"/>
    </row>
    <row r="2779" ht="13.5">
      <c r="D2779" s="252"/>
    </row>
    <row r="2780" ht="13.5">
      <c r="D2780" s="252"/>
    </row>
    <row r="2781" ht="13.5">
      <c r="D2781" s="252"/>
    </row>
    <row r="2782" ht="13.5">
      <c r="D2782" s="252"/>
    </row>
    <row r="2783" ht="13.5">
      <c r="D2783" s="252"/>
    </row>
    <row r="2784" ht="13.5">
      <c r="D2784" s="252"/>
    </row>
    <row r="2785" ht="13.5">
      <c r="D2785" s="252"/>
    </row>
    <row r="2786" ht="13.5">
      <c r="D2786" s="252"/>
    </row>
    <row r="2787" ht="13.5">
      <c r="D2787" s="252"/>
    </row>
    <row r="2788" ht="13.5">
      <c r="D2788" s="252"/>
    </row>
    <row r="2789" ht="13.5">
      <c r="D2789" s="252"/>
    </row>
    <row r="2790" ht="13.5">
      <c r="D2790" s="252"/>
    </row>
    <row r="2791" ht="13.5">
      <c r="D2791" s="252"/>
    </row>
    <row r="2792" ht="13.5">
      <c r="D2792" s="252"/>
    </row>
    <row r="2793" ht="13.5">
      <c r="D2793" s="252"/>
    </row>
    <row r="2794" ht="13.5">
      <c r="D2794" s="252"/>
    </row>
    <row r="2795" ht="13.5">
      <c r="D2795" s="252"/>
    </row>
    <row r="2796" ht="13.5">
      <c r="D2796" s="252"/>
    </row>
    <row r="2797" ht="13.5">
      <c r="D2797" s="252"/>
    </row>
    <row r="2798" ht="13.5">
      <c r="D2798" s="252"/>
    </row>
    <row r="2799" ht="13.5">
      <c r="D2799" s="252"/>
    </row>
    <row r="2800" ht="13.5">
      <c r="D2800" s="252"/>
    </row>
    <row r="2801" ht="13.5">
      <c r="D2801" s="252"/>
    </row>
    <row r="2802" ht="13.5">
      <c r="D2802" s="252"/>
    </row>
    <row r="2803" ht="13.5">
      <c r="D2803" s="252"/>
    </row>
    <row r="2804" ht="13.5">
      <c r="D2804" s="252"/>
    </row>
    <row r="2805" ht="13.5">
      <c r="D2805" s="252"/>
    </row>
    <row r="2806" ht="13.5">
      <c r="D2806" s="252"/>
    </row>
    <row r="2807" ht="13.5">
      <c r="D2807" s="252"/>
    </row>
    <row r="2808" ht="13.5">
      <c r="D2808" s="252"/>
    </row>
    <row r="2809" ht="13.5">
      <c r="D2809" s="252"/>
    </row>
    <row r="2810" ht="13.5">
      <c r="D2810" s="252"/>
    </row>
    <row r="2811" ht="13.5">
      <c r="D2811" s="252"/>
    </row>
    <row r="2812" ht="13.5">
      <c r="D2812" s="252"/>
    </row>
    <row r="2813" ht="13.5">
      <c r="D2813" s="252"/>
    </row>
    <row r="2814" ht="13.5">
      <c r="D2814" s="252"/>
    </row>
    <row r="2815" ht="13.5">
      <c r="D2815" s="252"/>
    </row>
    <row r="2816" ht="13.5">
      <c r="D2816" s="252"/>
    </row>
    <row r="2817" ht="13.5">
      <c r="D2817" s="252"/>
    </row>
    <row r="2818" ht="13.5">
      <c r="D2818" s="252"/>
    </row>
    <row r="2819" ht="13.5">
      <c r="D2819" s="252"/>
    </row>
    <row r="2820" ht="13.5">
      <c r="D2820" s="252"/>
    </row>
    <row r="2821" ht="13.5">
      <c r="D2821" s="252"/>
    </row>
    <row r="2822" ht="13.5">
      <c r="D2822" s="252"/>
    </row>
    <row r="2823" ht="13.5">
      <c r="D2823" s="252"/>
    </row>
    <row r="2824" ht="13.5">
      <c r="D2824" s="252"/>
    </row>
    <row r="2825" ht="13.5">
      <c r="D2825" s="252"/>
    </row>
    <row r="2826" ht="13.5">
      <c r="D2826" s="252"/>
    </row>
    <row r="2827" ht="13.5">
      <c r="D2827" s="252"/>
    </row>
    <row r="2828" ht="13.5">
      <c r="D2828" s="252"/>
    </row>
    <row r="2829" ht="13.5">
      <c r="D2829" s="252"/>
    </row>
    <row r="2830" ht="13.5">
      <c r="D2830" s="252"/>
    </row>
    <row r="2831" ht="13.5">
      <c r="D2831" s="252"/>
    </row>
    <row r="2832" ht="13.5">
      <c r="D2832" s="252"/>
    </row>
    <row r="2833" ht="13.5">
      <c r="D2833" s="252"/>
    </row>
    <row r="2834" ht="13.5">
      <c r="D2834" s="252"/>
    </row>
    <row r="2835" ht="13.5">
      <c r="D2835" s="252"/>
    </row>
    <row r="2836" ht="13.5">
      <c r="D2836" s="252"/>
    </row>
    <row r="2837" ht="13.5">
      <c r="D2837" s="252"/>
    </row>
    <row r="2838" ht="13.5">
      <c r="D2838" s="252"/>
    </row>
    <row r="2839" ht="13.5">
      <c r="D2839" s="252"/>
    </row>
    <row r="2840" ht="13.5">
      <c r="D2840" s="252"/>
    </row>
    <row r="2841" ht="13.5">
      <c r="D2841" s="252"/>
    </row>
    <row r="2842" ht="13.5">
      <c r="D2842" s="252"/>
    </row>
    <row r="2843" ht="13.5">
      <c r="D2843" s="252"/>
    </row>
    <row r="2844" ht="13.5">
      <c r="D2844" s="252"/>
    </row>
    <row r="2845" ht="13.5">
      <c r="D2845" s="252"/>
    </row>
    <row r="2846" ht="13.5">
      <c r="D2846" s="252"/>
    </row>
    <row r="2847" ht="13.5">
      <c r="D2847" s="252"/>
    </row>
    <row r="2848" ht="13.5">
      <c r="D2848" s="252"/>
    </row>
    <row r="2849" ht="13.5">
      <c r="D2849" s="252"/>
    </row>
    <row r="2850" ht="13.5">
      <c r="D2850" s="252"/>
    </row>
    <row r="2851" ht="13.5">
      <c r="D2851" s="252"/>
    </row>
    <row r="2852" ht="13.5">
      <c r="D2852" s="252"/>
    </row>
    <row r="2853" ht="13.5">
      <c r="D2853" s="252"/>
    </row>
    <row r="2854" ht="13.5">
      <c r="D2854" s="252"/>
    </row>
    <row r="2855" ht="13.5">
      <c r="D2855" s="252"/>
    </row>
    <row r="2856" ht="13.5">
      <c r="D2856" s="252"/>
    </row>
    <row r="2857" ht="13.5">
      <c r="D2857" s="252"/>
    </row>
    <row r="2858" ht="13.5">
      <c r="D2858" s="252"/>
    </row>
    <row r="2859" ht="13.5">
      <c r="D2859" s="252"/>
    </row>
    <row r="2860" ht="13.5">
      <c r="D2860" s="252"/>
    </row>
    <row r="2861" ht="13.5">
      <c r="D2861" s="252"/>
    </row>
    <row r="2862" ht="13.5">
      <c r="D2862" s="252"/>
    </row>
    <row r="2863" ht="13.5">
      <c r="D2863" s="252"/>
    </row>
    <row r="2864" ht="13.5">
      <c r="D2864" s="252"/>
    </row>
    <row r="2865" ht="13.5">
      <c r="D2865" s="252"/>
    </row>
    <row r="2866" ht="13.5">
      <c r="D2866" s="252"/>
    </row>
    <row r="2867" ht="13.5">
      <c r="D2867" s="252"/>
    </row>
    <row r="2868" ht="13.5">
      <c r="D2868" s="252"/>
    </row>
    <row r="2869" ht="13.5">
      <c r="D2869" s="252"/>
    </row>
    <row r="2870" ht="13.5">
      <c r="D2870" s="252"/>
    </row>
    <row r="2871" ht="13.5">
      <c r="D2871" s="252"/>
    </row>
    <row r="2872" ht="13.5">
      <c r="D2872" s="252"/>
    </row>
    <row r="2873" ht="13.5">
      <c r="D2873" s="252"/>
    </row>
    <row r="2874" ht="13.5">
      <c r="D2874" s="252"/>
    </row>
    <row r="2875" ht="13.5">
      <c r="D2875" s="252"/>
    </row>
    <row r="2876" ht="13.5">
      <c r="D2876" s="252"/>
    </row>
    <row r="2877" ht="13.5">
      <c r="D2877" s="252"/>
    </row>
    <row r="2878" ht="13.5">
      <c r="D2878" s="252"/>
    </row>
    <row r="2879" ht="13.5">
      <c r="D2879" s="252"/>
    </row>
    <row r="2880" ht="13.5">
      <c r="D2880" s="252"/>
    </row>
    <row r="2881" ht="13.5">
      <c r="D2881" s="252"/>
    </row>
    <row r="2882" ht="13.5">
      <c r="D2882" s="252"/>
    </row>
    <row r="2883" ht="13.5">
      <c r="D2883" s="252"/>
    </row>
    <row r="2884" ht="13.5">
      <c r="D2884" s="252"/>
    </row>
    <row r="2885" ht="13.5">
      <c r="D2885" s="252"/>
    </row>
    <row r="2886" ht="13.5">
      <c r="D2886" s="252"/>
    </row>
    <row r="2887" ht="13.5">
      <c r="D2887" s="252"/>
    </row>
    <row r="2888" ht="13.5">
      <c r="D2888" s="252"/>
    </row>
    <row r="2889" ht="13.5">
      <c r="D2889" s="252"/>
    </row>
    <row r="2890" ht="13.5">
      <c r="D2890" s="252"/>
    </row>
    <row r="2891" ht="13.5">
      <c r="D2891" s="252"/>
    </row>
    <row r="2892" ht="13.5">
      <c r="D2892" s="252"/>
    </row>
    <row r="2893" ht="13.5">
      <c r="D2893" s="252"/>
    </row>
    <row r="2894" ht="13.5">
      <c r="D2894" s="252"/>
    </row>
    <row r="2895" ht="13.5">
      <c r="D2895" s="252"/>
    </row>
    <row r="2896" ht="13.5">
      <c r="D2896" s="252"/>
    </row>
    <row r="2897" ht="13.5">
      <c r="D2897" s="252"/>
    </row>
    <row r="2898" ht="13.5">
      <c r="D2898" s="252"/>
    </row>
    <row r="2899" ht="13.5">
      <c r="D2899" s="252"/>
    </row>
    <row r="2900" ht="13.5">
      <c r="D2900" s="252"/>
    </row>
    <row r="2901" ht="13.5">
      <c r="D2901" s="252"/>
    </row>
    <row r="2902" ht="13.5">
      <c r="D2902" s="252"/>
    </row>
    <row r="2903" ht="13.5">
      <c r="D2903" s="252"/>
    </row>
    <row r="2904" ht="13.5">
      <c r="D2904" s="252"/>
    </row>
    <row r="2905" ht="13.5">
      <c r="D2905" s="252"/>
    </row>
    <row r="2906" ht="13.5">
      <c r="D2906" s="252"/>
    </row>
    <row r="2907" ht="13.5">
      <c r="D2907" s="252"/>
    </row>
    <row r="2908" ht="13.5">
      <c r="D2908" s="252"/>
    </row>
    <row r="2909" ht="13.5">
      <c r="D2909" s="252"/>
    </row>
    <row r="2910" ht="13.5">
      <c r="D2910" s="252"/>
    </row>
    <row r="2911" ht="13.5">
      <c r="D2911" s="252"/>
    </row>
    <row r="2912" ht="13.5">
      <c r="D2912" s="252"/>
    </row>
    <row r="2913" ht="13.5">
      <c r="D2913" s="252"/>
    </row>
    <row r="2914" ht="13.5">
      <c r="D2914" s="252"/>
    </row>
    <row r="2915" ht="13.5">
      <c r="D2915" s="252"/>
    </row>
    <row r="2916" ht="13.5">
      <c r="D2916" s="252"/>
    </row>
    <row r="2917" ht="13.5">
      <c r="D2917" s="252"/>
    </row>
    <row r="2918" ht="13.5">
      <c r="D2918" s="252"/>
    </row>
    <row r="2919" ht="13.5">
      <c r="D2919" s="252"/>
    </row>
    <row r="2920" ht="13.5">
      <c r="D2920" s="252"/>
    </row>
    <row r="2921" ht="13.5">
      <c r="D2921" s="252"/>
    </row>
    <row r="2922" ht="13.5">
      <c r="D2922" s="252"/>
    </row>
    <row r="2923" ht="13.5">
      <c r="D2923" s="252"/>
    </row>
    <row r="2924" ht="13.5">
      <c r="D2924" s="252"/>
    </row>
    <row r="2925" ht="13.5">
      <c r="D2925" s="252"/>
    </row>
    <row r="2926" ht="13.5">
      <c r="D2926" s="252"/>
    </row>
    <row r="2927" ht="13.5">
      <c r="D2927" s="252"/>
    </row>
    <row r="2928" ht="13.5">
      <c r="D2928" s="252"/>
    </row>
    <row r="2929" ht="13.5">
      <c r="D2929" s="252"/>
    </row>
    <row r="2930" ht="13.5">
      <c r="D2930" s="252"/>
    </row>
    <row r="2931" ht="13.5">
      <c r="D2931" s="252"/>
    </row>
    <row r="2932" ht="13.5">
      <c r="D2932" s="252"/>
    </row>
    <row r="2933" ht="13.5">
      <c r="D2933" s="252"/>
    </row>
    <row r="2934" ht="13.5">
      <c r="D2934" s="252"/>
    </row>
    <row r="2935" ht="13.5">
      <c r="D2935" s="252"/>
    </row>
    <row r="2936" ht="13.5">
      <c r="D2936" s="252"/>
    </row>
    <row r="2937" ht="13.5">
      <c r="D2937" s="252"/>
    </row>
    <row r="2938" ht="13.5">
      <c r="D2938" s="252"/>
    </row>
    <row r="2939" ht="13.5">
      <c r="D2939" s="252"/>
    </row>
    <row r="2940" ht="13.5">
      <c r="D2940" s="252"/>
    </row>
    <row r="2941" ht="13.5">
      <c r="D2941" s="252"/>
    </row>
    <row r="2942" ht="13.5">
      <c r="D2942" s="252"/>
    </row>
    <row r="2943" ht="13.5">
      <c r="D2943" s="252"/>
    </row>
    <row r="2944" ht="13.5">
      <c r="D2944" s="252"/>
    </row>
    <row r="2945" ht="13.5">
      <c r="D2945" s="252"/>
    </row>
    <row r="2946" ht="13.5">
      <c r="D2946" s="252"/>
    </row>
    <row r="2947" ht="13.5">
      <c r="D2947" s="252"/>
    </row>
    <row r="2948" ht="13.5">
      <c r="D2948" s="252"/>
    </row>
    <row r="2949" ht="13.5">
      <c r="D2949" s="252"/>
    </row>
    <row r="2950" ht="13.5">
      <c r="D2950" s="252"/>
    </row>
    <row r="2951" ht="13.5">
      <c r="D2951" s="252"/>
    </row>
    <row r="2952" ht="13.5">
      <c r="D2952" s="252"/>
    </row>
    <row r="2953" ht="13.5">
      <c r="D2953" s="252"/>
    </row>
    <row r="2954" ht="13.5">
      <c r="D2954" s="252"/>
    </row>
    <row r="2955" ht="13.5">
      <c r="D2955" s="252"/>
    </row>
    <row r="2956" ht="13.5">
      <c r="D2956" s="252"/>
    </row>
    <row r="2957" ht="13.5">
      <c r="D2957" s="252"/>
    </row>
    <row r="2958" ht="13.5">
      <c r="D2958" s="252"/>
    </row>
    <row r="2959" ht="13.5">
      <c r="D2959" s="252"/>
    </row>
    <row r="2960" ht="13.5">
      <c r="D2960" s="252"/>
    </row>
    <row r="2961" ht="13.5">
      <c r="D2961" s="252"/>
    </row>
    <row r="2962" ht="13.5">
      <c r="D2962" s="252"/>
    </row>
    <row r="2963" ht="13.5">
      <c r="D2963" s="252"/>
    </row>
    <row r="2964" ht="13.5">
      <c r="D2964" s="252"/>
    </row>
    <row r="2965" ht="13.5">
      <c r="D2965" s="252"/>
    </row>
    <row r="2966" ht="13.5">
      <c r="D2966" s="252"/>
    </row>
    <row r="2967" ht="13.5">
      <c r="D2967" s="252"/>
    </row>
    <row r="2968" ht="13.5">
      <c r="D2968" s="252"/>
    </row>
    <row r="2969" ht="13.5">
      <c r="D2969" s="252"/>
    </row>
    <row r="2970" ht="13.5">
      <c r="D2970" s="252"/>
    </row>
    <row r="2971" ht="13.5">
      <c r="D2971" s="252"/>
    </row>
    <row r="2972" ht="13.5">
      <c r="D2972" s="252"/>
    </row>
    <row r="2973" ht="13.5">
      <c r="D2973" s="252"/>
    </row>
    <row r="2974" ht="13.5">
      <c r="D2974" s="252"/>
    </row>
    <row r="2975" ht="13.5">
      <c r="D2975" s="252"/>
    </row>
    <row r="2976" ht="13.5">
      <c r="D2976" s="252"/>
    </row>
    <row r="2977" ht="13.5">
      <c r="D2977" s="252"/>
    </row>
    <row r="2978" ht="13.5">
      <c r="D2978" s="252"/>
    </row>
    <row r="2979" ht="13.5">
      <c r="D2979" s="252"/>
    </row>
    <row r="2980" ht="13.5">
      <c r="D2980" s="252"/>
    </row>
    <row r="2981" ht="13.5">
      <c r="D2981" s="252"/>
    </row>
    <row r="2982" ht="13.5">
      <c r="D2982" s="252"/>
    </row>
    <row r="2983" ht="13.5">
      <c r="D2983" s="252"/>
    </row>
    <row r="2984" ht="13.5">
      <c r="D2984" s="252"/>
    </row>
    <row r="2985" ht="13.5">
      <c r="D2985" s="252"/>
    </row>
    <row r="2986" ht="13.5">
      <c r="D2986" s="252"/>
    </row>
    <row r="2987" ht="13.5">
      <c r="D2987" s="252"/>
    </row>
    <row r="2988" ht="13.5">
      <c r="D2988" s="252"/>
    </row>
    <row r="2989" ht="13.5">
      <c r="D2989" s="252"/>
    </row>
    <row r="2990" ht="13.5">
      <c r="D2990" s="252"/>
    </row>
    <row r="2991" ht="13.5">
      <c r="D2991" s="252"/>
    </row>
    <row r="2992" ht="13.5">
      <c r="D2992" s="252"/>
    </row>
    <row r="2993" ht="13.5">
      <c r="D2993" s="252"/>
    </row>
    <row r="2994" ht="13.5">
      <c r="D2994" s="252"/>
    </row>
    <row r="2995" ht="13.5">
      <c r="D2995" s="252"/>
    </row>
    <row r="2996" ht="13.5">
      <c r="D2996" s="252"/>
    </row>
    <row r="2997" ht="13.5">
      <c r="D2997" s="252"/>
    </row>
    <row r="2998" ht="13.5">
      <c r="D2998" s="252"/>
    </row>
    <row r="2999" ht="13.5">
      <c r="D2999" s="252"/>
    </row>
    <row r="3000" ht="13.5">
      <c r="D3000" s="252"/>
    </row>
    <row r="3001" ht="13.5">
      <c r="D3001" s="252"/>
    </row>
    <row r="3002" ht="13.5">
      <c r="D3002" s="252"/>
    </row>
    <row r="3003" ht="13.5">
      <c r="D3003" s="252"/>
    </row>
    <row r="3004" ht="13.5">
      <c r="D3004" s="252"/>
    </row>
    <row r="3005" ht="13.5">
      <c r="D3005" s="252"/>
    </row>
    <row r="3006" ht="13.5">
      <c r="D3006" s="252"/>
    </row>
    <row r="3007" ht="13.5">
      <c r="D3007" s="252"/>
    </row>
    <row r="3008" ht="13.5">
      <c r="D3008" s="252"/>
    </row>
    <row r="3009" ht="13.5">
      <c r="D3009" s="252"/>
    </row>
    <row r="3010" ht="13.5">
      <c r="D3010" s="252"/>
    </row>
    <row r="3011" ht="13.5">
      <c r="D3011" s="252"/>
    </row>
    <row r="3012" ht="13.5">
      <c r="D3012" s="252"/>
    </row>
    <row r="3013" ht="13.5">
      <c r="D3013" s="252"/>
    </row>
    <row r="3014" ht="13.5">
      <c r="D3014" s="252"/>
    </row>
    <row r="3015" ht="13.5">
      <c r="D3015" s="252"/>
    </row>
    <row r="3016" ht="13.5">
      <c r="D3016" s="252"/>
    </row>
    <row r="3017" ht="13.5">
      <c r="D3017" s="252"/>
    </row>
    <row r="3018" ht="13.5">
      <c r="D3018" s="252"/>
    </row>
    <row r="3019" ht="13.5">
      <c r="D3019" s="252"/>
    </row>
    <row r="3020" ht="13.5">
      <c r="D3020" s="252"/>
    </row>
    <row r="3021" ht="13.5">
      <c r="D3021" s="252"/>
    </row>
    <row r="3022" ht="13.5">
      <c r="D3022" s="252"/>
    </row>
    <row r="3023" ht="13.5">
      <c r="D3023" s="252"/>
    </row>
    <row r="3024" ht="13.5">
      <c r="D3024" s="252"/>
    </row>
    <row r="3025" ht="13.5">
      <c r="D3025" s="252"/>
    </row>
    <row r="3026" ht="13.5">
      <c r="D3026" s="252"/>
    </row>
    <row r="3027" ht="13.5">
      <c r="D3027" s="252"/>
    </row>
    <row r="3028" ht="13.5">
      <c r="D3028" s="252"/>
    </row>
    <row r="3029" ht="13.5">
      <c r="D3029" s="252"/>
    </row>
    <row r="3030" ht="13.5">
      <c r="D3030" s="252"/>
    </row>
    <row r="3031" ht="13.5">
      <c r="D3031" s="252"/>
    </row>
    <row r="3032" ht="13.5">
      <c r="D3032" s="252"/>
    </row>
    <row r="3033" ht="13.5">
      <c r="D3033" s="252"/>
    </row>
    <row r="3034" ht="13.5">
      <c r="D3034" s="252"/>
    </row>
    <row r="3035" ht="13.5">
      <c r="D3035" s="252"/>
    </row>
    <row r="3036" ht="13.5">
      <c r="D3036" s="252"/>
    </row>
    <row r="3037" ht="13.5">
      <c r="D3037" s="252"/>
    </row>
    <row r="3038" ht="13.5">
      <c r="D3038" s="252"/>
    </row>
    <row r="3039" ht="13.5">
      <c r="D3039" s="252"/>
    </row>
    <row r="3040" ht="13.5">
      <c r="D3040" s="252"/>
    </row>
    <row r="3041" ht="13.5">
      <c r="D3041" s="252"/>
    </row>
    <row r="3042" ht="13.5">
      <c r="D3042" s="252"/>
    </row>
    <row r="3043" ht="13.5">
      <c r="D3043" s="252"/>
    </row>
    <row r="3044" ht="13.5">
      <c r="D3044" s="252"/>
    </row>
    <row r="3045" ht="13.5">
      <c r="D3045" s="252"/>
    </row>
    <row r="3046" ht="13.5">
      <c r="D3046" s="252"/>
    </row>
    <row r="3047" ht="13.5">
      <c r="D3047" s="252"/>
    </row>
    <row r="3048" ht="13.5">
      <c r="D3048" s="252"/>
    </row>
    <row r="3049" ht="13.5">
      <c r="D3049" s="252"/>
    </row>
    <row r="3050" ht="13.5">
      <c r="D3050" s="252"/>
    </row>
    <row r="3051" ht="13.5">
      <c r="D3051" s="252"/>
    </row>
    <row r="3052" ht="13.5">
      <c r="D3052" s="252"/>
    </row>
    <row r="3053" ht="13.5">
      <c r="D3053" s="252"/>
    </row>
    <row r="3054" ht="13.5">
      <c r="D3054" s="252"/>
    </row>
    <row r="3055" ht="13.5">
      <c r="D3055" s="252"/>
    </row>
    <row r="3056" ht="13.5">
      <c r="D3056" s="252"/>
    </row>
    <row r="3057" ht="13.5">
      <c r="D3057" s="252"/>
    </row>
    <row r="3058" ht="13.5">
      <c r="D3058" s="252"/>
    </row>
    <row r="3059" ht="13.5">
      <c r="D3059" s="252"/>
    </row>
    <row r="3060" ht="13.5">
      <c r="D3060" s="252"/>
    </row>
    <row r="3061" ht="13.5">
      <c r="D3061" s="252"/>
    </row>
    <row r="3062" ht="13.5">
      <c r="D3062" s="252"/>
    </row>
    <row r="3063" ht="13.5">
      <c r="D3063" s="252"/>
    </row>
    <row r="3064" ht="13.5">
      <c r="D3064" s="252"/>
    </row>
    <row r="3065" ht="13.5">
      <c r="D3065" s="252"/>
    </row>
    <row r="3066" ht="13.5">
      <c r="D3066" s="252"/>
    </row>
    <row r="3067" ht="13.5">
      <c r="D3067" s="252"/>
    </row>
    <row r="3068" ht="13.5">
      <c r="D3068" s="252"/>
    </row>
    <row r="3069" ht="13.5">
      <c r="D3069" s="252"/>
    </row>
    <row r="3070" ht="13.5">
      <c r="D3070" s="252"/>
    </row>
    <row r="3071" ht="13.5">
      <c r="D3071" s="252"/>
    </row>
    <row r="3072" ht="13.5">
      <c r="D3072" s="252"/>
    </row>
    <row r="3073" ht="13.5">
      <c r="D3073" s="252"/>
    </row>
    <row r="3074" ht="13.5">
      <c r="D3074" s="252"/>
    </row>
    <row r="3075" ht="13.5">
      <c r="D3075" s="252"/>
    </row>
    <row r="3076" ht="13.5">
      <c r="D3076" s="252"/>
    </row>
    <row r="3077" ht="13.5">
      <c r="D3077" s="252"/>
    </row>
    <row r="3078" ht="13.5">
      <c r="D3078" s="252"/>
    </row>
    <row r="3079" ht="13.5">
      <c r="D3079" s="252"/>
    </row>
    <row r="3080" ht="13.5">
      <c r="D3080" s="252"/>
    </row>
    <row r="3081" ht="13.5">
      <c r="D3081" s="252"/>
    </row>
    <row r="3082" ht="13.5">
      <c r="D3082" s="252"/>
    </row>
    <row r="3083" ht="13.5">
      <c r="D3083" s="252"/>
    </row>
    <row r="3084" ht="13.5">
      <c r="D3084" s="252"/>
    </row>
    <row r="3085" ht="13.5">
      <c r="D3085" s="252"/>
    </row>
    <row r="3086" ht="13.5">
      <c r="D3086" s="252"/>
    </row>
    <row r="3087" ht="13.5">
      <c r="D3087" s="252"/>
    </row>
    <row r="3088" ht="13.5">
      <c r="D3088" s="252"/>
    </row>
    <row r="3089" ht="13.5">
      <c r="D3089" s="252"/>
    </row>
    <row r="3090" ht="13.5">
      <c r="D3090" s="252"/>
    </row>
    <row r="3091" ht="13.5">
      <c r="D3091" s="252"/>
    </row>
    <row r="3092" ht="13.5">
      <c r="D3092" s="252"/>
    </row>
    <row r="3093" ht="13.5">
      <c r="D3093" s="252"/>
    </row>
    <row r="3094" ht="13.5">
      <c r="D3094" s="252"/>
    </row>
    <row r="3095" ht="13.5">
      <c r="D3095" s="252"/>
    </row>
    <row r="3096" ht="13.5">
      <c r="D3096" s="252"/>
    </row>
    <row r="3097" ht="13.5">
      <c r="D3097" s="252"/>
    </row>
    <row r="3098" ht="13.5">
      <c r="D3098" s="252"/>
    </row>
    <row r="3099" ht="13.5">
      <c r="D3099" s="252"/>
    </row>
    <row r="3100" ht="13.5">
      <c r="D3100" s="252"/>
    </row>
    <row r="3101" ht="13.5">
      <c r="D3101" s="252"/>
    </row>
    <row r="3102" ht="13.5">
      <c r="D3102" s="252"/>
    </row>
    <row r="3103" ht="13.5">
      <c r="D3103" s="252"/>
    </row>
    <row r="3104" ht="13.5">
      <c r="D3104" s="252"/>
    </row>
    <row r="3105" ht="13.5">
      <c r="D3105" s="252"/>
    </row>
    <row r="3106" ht="13.5">
      <c r="D3106" s="252"/>
    </row>
    <row r="3107" ht="13.5">
      <c r="D3107" s="252"/>
    </row>
    <row r="3108" ht="13.5">
      <c r="D3108" s="252"/>
    </row>
    <row r="3109" ht="13.5">
      <c r="D3109" s="252"/>
    </row>
    <row r="3110" ht="13.5">
      <c r="D3110" s="252"/>
    </row>
    <row r="3111" ht="13.5">
      <c r="D3111" s="252"/>
    </row>
    <row r="3112" ht="13.5">
      <c r="D3112" s="252"/>
    </row>
    <row r="3113" ht="13.5">
      <c r="D3113" s="252"/>
    </row>
    <row r="3114" ht="13.5">
      <c r="D3114" s="252"/>
    </row>
    <row r="3115" ht="13.5">
      <c r="D3115" s="252"/>
    </row>
    <row r="3116" ht="13.5">
      <c r="D3116" s="252"/>
    </row>
    <row r="3117" ht="13.5">
      <c r="D3117" s="252"/>
    </row>
    <row r="3118" ht="13.5">
      <c r="D3118" s="252"/>
    </row>
    <row r="3119" ht="13.5">
      <c r="D3119" s="252"/>
    </row>
    <row r="3120" ht="13.5">
      <c r="D3120" s="252"/>
    </row>
    <row r="3121" ht="13.5">
      <c r="D3121" s="252"/>
    </row>
    <row r="3122" ht="13.5">
      <c r="D3122" s="252"/>
    </row>
    <row r="3123" ht="13.5">
      <c r="D3123" s="252"/>
    </row>
    <row r="3124" ht="13.5">
      <c r="D3124" s="252"/>
    </row>
    <row r="3125" ht="13.5">
      <c r="D3125" s="252"/>
    </row>
    <row r="3126" ht="13.5">
      <c r="D3126" s="252"/>
    </row>
    <row r="3127" ht="13.5">
      <c r="D3127" s="252"/>
    </row>
    <row r="3128" ht="13.5">
      <c r="D3128" s="252"/>
    </row>
    <row r="3129" ht="13.5">
      <c r="D3129" s="252"/>
    </row>
    <row r="3130" ht="13.5">
      <c r="D3130" s="252"/>
    </row>
    <row r="3131" ht="13.5">
      <c r="D3131" s="252"/>
    </row>
    <row r="3132" ht="13.5">
      <c r="D3132" s="252"/>
    </row>
    <row r="3133" ht="13.5">
      <c r="D3133" s="252"/>
    </row>
    <row r="3134" ht="13.5">
      <c r="D3134" s="252"/>
    </row>
    <row r="3135" ht="13.5">
      <c r="D3135" s="252"/>
    </row>
    <row r="3136" ht="13.5">
      <c r="D3136" s="252"/>
    </row>
    <row r="3137" ht="13.5">
      <c r="D3137" s="252"/>
    </row>
    <row r="3138" ht="13.5">
      <c r="D3138" s="252"/>
    </row>
    <row r="3139" ht="13.5">
      <c r="D3139" s="252"/>
    </row>
    <row r="3140" ht="13.5">
      <c r="D3140" s="252"/>
    </row>
    <row r="3141" ht="13.5">
      <c r="D3141" s="252"/>
    </row>
    <row r="3142" ht="13.5">
      <c r="D3142" s="252"/>
    </row>
    <row r="3143" ht="13.5">
      <c r="D3143" s="252"/>
    </row>
    <row r="3144" ht="13.5">
      <c r="D3144" s="252"/>
    </row>
    <row r="3145" ht="13.5">
      <c r="D3145" s="252"/>
    </row>
    <row r="3146" ht="13.5">
      <c r="D3146" s="252"/>
    </row>
    <row r="3147" ht="13.5">
      <c r="D3147" s="252"/>
    </row>
    <row r="3148" ht="13.5">
      <c r="D3148" s="252"/>
    </row>
    <row r="3149" ht="13.5">
      <c r="D3149" s="252"/>
    </row>
    <row r="3150" ht="13.5">
      <c r="D3150" s="252"/>
    </row>
    <row r="3151" ht="13.5">
      <c r="D3151" s="252"/>
    </row>
    <row r="3152" ht="13.5">
      <c r="D3152" s="252"/>
    </row>
    <row r="3153" ht="13.5">
      <c r="D3153" s="252"/>
    </row>
    <row r="3154" ht="13.5">
      <c r="D3154" s="252"/>
    </row>
    <row r="3155" ht="13.5">
      <c r="D3155" s="252"/>
    </row>
    <row r="3156" ht="13.5">
      <c r="D3156" s="252"/>
    </row>
    <row r="3157" ht="13.5">
      <c r="D3157" s="252"/>
    </row>
    <row r="3158" ht="13.5">
      <c r="D3158" s="252"/>
    </row>
    <row r="3159" ht="13.5">
      <c r="D3159" s="252"/>
    </row>
    <row r="3160" ht="13.5">
      <c r="D3160" s="252"/>
    </row>
    <row r="3161" ht="13.5">
      <c r="D3161" s="252"/>
    </row>
    <row r="3162" ht="13.5">
      <c r="D3162" s="252"/>
    </row>
    <row r="3163" ht="13.5">
      <c r="D3163" s="252"/>
    </row>
    <row r="3164" ht="13.5">
      <c r="D3164" s="252"/>
    </row>
    <row r="3165" ht="13.5">
      <c r="D3165" s="252"/>
    </row>
    <row r="3166" ht="13.5">
      <c r="D3166" s="252"/>
    </row>
    <row r="3167" ht="13.5">
      <c r="D3167" s="252"/>
    </row>
    <row r="3168" ht="13.5">
      <c r="D3168" s="252"/>
    </row>
    <row r="3169" ht="13.5">
      <c r="D3169" s="252"/>
    </row>
    <row r="3170" ht="13.5">
      <c r="D3170" s="252"/>
    </row>
    <row r="3171" ht="13.5">
      <c r="D3171" s="252"/>
    </row>
    <row r="3172" ht="13.5">
      <c r="D3172" s="252"/>
    </row>
    <row r="3173" ht="13.5">
      <c r="D3173" s="252"/>
    </row>
    <row r="3174" ht="13.5">
      <c r="D3174" s="252"/>
    </row>
    <row r="3175" ht="13.5">
      <c r="D3175" s="252"/>
    </row>
    <row r="3176" ht="13.5">
      <c r="D3176" s="252"/>
    </row>
    <row r="3177" ht="13.5">
      <c r="D3177" s="252"/>
    </row>
    <row r="3178" ht="13.5">
      <c r="D3178" s="252"/>
    </row>
    <row r="3179" ht="13.5">
      <c r="D3179" s="252"/>
    </row>
    <row r="3180" ht="13.5">
      <c r="D3180" s="252"/>
    </row>
    <row r="3181" ht="13.5">
      <c r="D3181" s="252"/>
    </row>
    <row r="3182" ht="13.5">
      <c r="D3182" s="252"/>
    </row>
    <row r="3183" ht="13.5">
      <c r="D3183" s="252"/>
    </row>
    <row r="3184" ht="13.5">
      <c r="D3184" s="252"/>
    </row>
    <row r="3185" ht="13.5">
      <c r="D3185" s="252"/>
    </row>
    <row r="3186" ht="13.5">
      <c r="D3186" s="252"/>
    </row>
    <row r="3187" ht="13.5">
      <c r="D3187" s="252"/>
    </row>
    <row r="3188" ht="13.5">
      <c r="D3188" s="252"/>
    </row>
    <row r="3189" ht="13.5">
      <c r="D3189" s="252"/>
    </row>
    <row r="3190" ht="13.5">
      <c r="D3190" s="252"/>
    </row>
    <row r="3191" ht="13.5">
      <c r="D3191" s="252"/>
    </row>
    <row r="3192" ht="13.5">
      <c r="D3192" s="252"/>
    </row>
    <row r="3193" ht="13.5">
      <c r="D3193" s="252"/>
    </row>
    <row r="3194" ht="13.5">
      <c r="D3194" s="252"/>
    </row>
    <row r="3195" ht="13.5">
      <c r="D3195" s="252"/>
    </row>
    <row r="3196" ht="13.5">
      <c r="D3196" s="252"/>
    </row>
    <row r="3197" ht="13.5">
      <c r="D3197" s="252"/>
    </row>
    <row r="3198" ht="13.5">
      <c r="D3198" s="252"/>
    </row>
    <row r="3199" ht="13.5">
      <c r="D3199" s="252"/>
    </row>
    <row r="3200" ht="13.5">
      <c r="D3200" s="252"/>
    </row>
    <row r="3201" ht="13.5">
      <c r="D3201" s="252"/>
    </row>
    <row r="3202" ht="13.5">
      <c r="D3202" s="252"/>
    </row>
    <row r="3203" ht="13.5">
      <c r="D3203" s="252"/>
    </row>
    <row r="3204" ht="13.5">
      <c r="D3204" s="252"/>
    </row>
    <row r="3205" ht="13.5">
      <c r="D3205" s="252"/>
    </row>
    <row r="3206" ht="13.5">
      <c r="D3206" s="252"/>
    </row>
    <row r="3207" ht="13.5">
      <c r="D3207" s="252"/>
    </row>
    <row r="3208" ht="13.5">
      <c r="D3208" s="252"/>
    </row>
    <row r="3209" ht="13.5">
      <c r="D3209" s="252"/>
    </row>
    <row r="3210" ht="13.5">
      <c r="D3210" s="252"/>
    </row>
    <row r="3211" ht="13.5">
      <c r="D3211" s="252"/>
    </row>
    <row r="3212" ht="13.5">
      <c r="D3212" s="252"/>
    </row>
    <row r="3213" ht="13.5">
      <c r="D3213" s="252"/>
    </row>
    <row r="3214" ht="13.5">
      <c r="D3214" s="252"/>
    </row>
    <row r="3215" ht="13.5">
      <c r="D3215" s="252"/>
    </row>
    <row r="3216" ht="13.5">
      <c r="D3216" s="252"/>
    </row>
    <row r="3217" ht="13.5">
      <c r="D3217" s="252"/>
    </row>
    <row r="3218" ht="13.5">
      <c r="D3218" s="252"/>
    </row>
    <row r="3219" ht="13.5">
      <c r="D3219" s="252"/>
    </row>
    <row r="3220" ht="13.5">
      <c r="D3220" s="252"/>
    </row>
    <row r="3221" ht="13.5">
      <c r="D3221" s="252"/>
    </row>
    <row r="3222" ht="13.5">
      <c r="D3222" s="252"/>
    </row>
    <row r="3223" ht="13.5">
      <c r="D3223" s="252"/>
    </row>
    <row r="3224" ht="13.5">
      <c r="D3224" s="252"/>
    </row>
    <row r="3225" ht="13.5">
      <c r="D3225" s="252"/>
    </row>
    <row r="3226" ht="13.5">
      <c r="D3226" s="252"/>
    </row>
    <row r="3227" ht="13.5">
      <c r="D3227" s="252"/>
    </row>
    <row r="3228" ht="13.5">
      <c r="D3228" s="252"/>
    </row>
    <row r="3229" ht="13.5">
      <c r="D3229" s="252"/>
    </row>
    <row r="3230" ht="13.5">
      <c r="D3230" s="252"/>
    </row>
    <row r="3231" ht="13.5">
      <c r="D3231" s="252"/>
    </row>
    <row r="3232" ht="13.5">
      <c r="D3232" s="252"/>
    </row>
    <row r="3233" ht="13.5">
      <c r="D3233" s="252"/>
    </row>
    <row r="3234" ht="13.5">
      <c r="D3234" s="252"/>
    </row>
    <row r="3235" ht="13.5">
      <c r="D3235" s="252"/>
    </row>
    <row r="3236" ht="13.5">
      <c r="D3236" s="252"/>
    </row>
    <row r="3237" ht="13.5">
      <c r="D3237" s="252"/>
    </row>
    <row r="3238" ht="13.5">
      <c r="D3238" s="252"/>
    </row>
    <row r="3239" ht="13.5">
      <c r="D3239" s="252"/>
    </row>
    <row r="3240" ht="13.5">
      <c r="D3240" s="252"/>
    </row>
    <row r="3241" ht="13.5">
      <c r="D3241" s="252"/>
    </row>
    <row r="3242" ht="13.5">
      <c r="D3242" s="252"/>
    </row>
    <row r="3243" ht="13.5">
      <c r="D3243" s="252"/>
    </row>
    <row r="3244" ht="13.5">
      <c r="D3244" s="252"/>
    </row>
    <row r="3245" ht="13.5">
      <c r="D3245" s="252"/>
    </row>
    <row r="3246" ht="13.5">
      <c r="D3246" s="252"/>
    </row>
    <row r="3247" ht="13.5">
      <c r="D3247" s="252"/>
    </row>
    <row r="3248" ht="13.5">
      <c r="D3248" s="252"/>
    </row>
    <row r="3249" ht="13.5">
      <c r="D3249" s="252"/>
    </row>
    <row r="3250" ht="13.5">
      <c r="D3250" s="252"/>
    </row>
    <row r="3251" ht="13.5">
      <c r="D3251" s="252"/>
    </row>
    <row r="3252" ht="13.5">
      <c r="D3252" s="252"/>
    </row>
    <row r="3253" ht="13.5">
      <c r="D3253" s="252"/>
    </row>
    <row r="3254" ht="13.5">
      <c r="D3254" s="252"/>
    </row>
    <row r="3255" ht="13.5">
      <c r="D3255" s="252"/>
    </row>
    <row r="3256" ht="13.5">
      <c r="D3256" s="252"/>
    </row>
    <row r="3257" ht="13.5">
      <c r="D3257" s="252"/>
    </row>
    <row r="3258" ht="13.5">
      <c r="D3258" s="252"/>
    </row>
    <row r="3259" ht="13.5">
      <c r="D3259" s="252"/>
    </row>
    <row r="3260" ht="13.5">
      <c r="D3260" s="252"/>
    </row>
    <row r="3261" ht="13.5">
      <c r="D3261" s="252"/>
    </row>
    <row r="3262" ht="13.5">
      <c r="D3262" s="252"/>
    </row>
    <row r="3263" ht="13.5">
      <c r="D3263" s="252"/>
    </row>
    <row r="3264" ht="13.5">
      <c r="D3264" s="252"/>
    </row>
    <row r="3265" ht="13.5">
      <c r="D3265" s="252"/>
    </row>
    <row r="3266" ht="13.5">
      <c r="D3266" s="252"/>
    </row>
    <row r="3267" ht="13.5">
      <c r="D3267" s="252"/>
    </row>
    <row r="3268" ht="13.5">
      <c r="D3268" s="252"/>
    </row>
    <row r="3269" ht="13.5">
      <c r="D3269" s="252"/>
    </row>
    <row r="3270" ht="13.5">
      <c r="D3270" s="252"/>
    </row>
    <row r="3271" ht="13.5">
      <c r="D3271" s="252"/>
    </row>
    <row r="3272" ht="13.5">
      <c r="D3272" s="252"/>
    </row>
    <row r="3273" ht="13.5">
      <c r="D3273" s="252"/>
    </row>
    <row r="3274" ht="13.5">
      <c r="D3274" s="252"/>
    </row>
    <row r="3275" ht="13.5">
      <c r="D3275" s="252"/>
    </row>
    <row r="3276" ht="13.5">
      <c r="D3276" s="252"/>
    </row>
    <row r="3277" ht="13.5">
      <c r="D3277" s="252"/>
    </row>
    <row r="3278" ht="13.5">
      <c r="D3278" s="252"/>
    </row>
    <row r="3279" ht="13.5">
      <c r="D3279" s="252"/>
    </row>
    <row r="3280" ht="13.5">
      <c r="D3280" s="252"/>
    </row>
    <row r="3281" ht="13.5">
      <c r="D3281" s="252"/>
    </row>
    <row r="3282" ht="13.5">
      <c r="D3282" s="252"/>
    </row>
    <row r="3283" ht="13.5">
      <c r="D3283" s="252"/>
    </row>
    <row r="3284" ht="13.5">
      <c r="D3284" s="252"/>
    </row>
    <row r="3285" ht="13.5">
      <c r="D3285" s="252"/>
    </row>
    <row r="3286" ht="13.5">
      <c r="D3286" s="252"/>
    </row>
    <row r="3287" ht="13.5">
      <c r="D3287" s="252"/>
    </row>
    <row r="3288" ht="13.5">
      <c r="D3288" s="252"/>
    </row>
    <row r="3289" ht="13.5">
      <c r="D3289" s="252"/>
    </row>
    <row r="3290" ht="13.5">
      <c r="D3290" s="252"/>
    </row>
    <row r="3291" ht="13.5">
      <c r="D3291" s="252"/>
    </row>
    <row r="3292" ht="13.5">
      <c r="D3292" s="252"/>
    </row>
    <row r="3293" ht="13.5">
      <c r="D3293" s="252"/>
    </row>
    <row r="3294" ht="13.5">
      <c r="D3294" s="252"/>
    </row>
    <row r="3295" ht="13.5">
      <c r="D3295" s="252"/>
    </row>
    <row r="3296" ht="13.5">
      <c r="D3296" s="252"/>
    </row>
    <row r="3297" ht="13.5">
      <c r="D3297" s="252"/>
    </row>
    <row r="3298" ht="13.5">
      <c r="D3298" s="252"/>
    </row>
    <row r="3299" ht="13.5">
      <c r="D3299" s="252"/>
    </row>
    <row r="3300" ht="13.5">
      <c r="D3300" s="252"/>
    </row>
    <row r="3301" ht="13.5">
      <c r="D3301" s="252"/>
    </row>
    <row r="3302" ht="13.5">
      <c r="D3302" s="252"/>
    </row>
    <row r="3303" ht="13.5">
      <c r="D3303" s="252"/>
    </row>
    <row r="3304" ht="13.5">
      <c r="D3304" s="252"/>
    </row>
    <row r="3305" ht="13.5">
      <c r="D3305" s="252"/>
    </row>
    <row r="3306" ht="13.5">
      <c r="D3306" s="252"/>
    </row>
    <row r="3307" ht="13.5">
      <c r="D3307" s="252"/>
    </row>
    <row r="3308" ht="13.5">
      <c r="D3308" s="252"/>
    </row>
    <row r="3309" ht="13.5">
      <c r="D3309" s="252"/>
    </row>
    <row r="3310" ht="13.5">
      <c r="D3310" s="252"/>
    </row>
    <row r="3311" ht="13.5">
      <c r="D3311" s="252"/>
    </row>
    <row r="3312" ht="13.5">
      <c r="D3312" s="252"/>
    </row>
    <row r="3313" ht="13.5">
      <c r="D3313" s="252"/>
    </row>
    <row r="3314" ht="13.5">
      <c r="D3314" s="252"/>
    </row>
    <row r="3315" ht="13.5">
      <c r="D3315" s="252"/>
    </row>
    <row r="3316" ht="13.5">
      <c r="D3316" s="252"/>
    </row>
    <row r="3317" ht="13.5">
      <c r="D3317" s="252"/>
    </row>
    <row r="3318" ht="13.5">
      <c r="D3318" s="252"/>
    </row>
    <row r="3319" ht="13.5">
      <c r="D3319" s="252"/>
    </row>
    <row r="3320" ht="13.5">
      <c r="D3320" s="252"/>
    </row>
    <row r="3321" ht="13.5">
      <c r="D3321" s="252"/>
    </row>
    <row r="3322" ht="13.5">
      <c r="D3322" s="252"/>
    </row>
    <row r="3323" ht="13.5">
      <c r="D3323" s="252"/>
    </row>
    <row r="3324" ht="13.5">
      <c r="D3324" s="252"/>
    </row>
    <row r="3325" ht="13.5">
      <c r="D3325" s="252"/>
    </row>
    <row r="3326" ht="13.5">
      <c r="D3326" s="252"/>
    </row>
    <row r="3327" ht="13.5">
      <c r="D3327" s="252"/>
    </row>
    <row r="3328" ht="13.5">
      <c r="D3328" s="252"/>
    </row>
    <row r="3329" ht="13.5">
      <c r="D3329" s="252"/>
    </row>
    <row r="3330" ht="13.5">
      <c r="D3330" s="252"/>
    </row>
    <row r="3331" ht="13.5">
      <c r="D3331" s="252"/>
    </row>
    <row r="3332" ht="13.5">
      <c r="D3332" s="252"/>
    </row>
    <row r="3333" ht="13.5">
      <c r="D3333" s="252"/>
    </row>
    <row r="3334" ht="13.5">
      <c r="D3334" s="252"/>
    </row>
    <row r="3335" ht="13.5">
      <c r="D3335" s="252"/>
    </row>
    <row r="3336" ht="13.5">
      <c r="D3336" s="252"/>
    </row>
    <row r="3337" ht="13.5">
      <c r="D3337" s="252"/>
    </row>
    <row r="3338" ht="13.5">
      <c r="D3338" s="252"/>
    </row>
    <row r="3339" ht="13.5">
      <c r="D3339" s="252"/>
    </row>
    <row r="3340" ht="13.5">
      <c r="D3340" s="252"/>
    </row>
    <row r="3341" ht="13.5">
      <c r="D3341" s="252"/>
    </row>
    <row r="3342" ht="13.5">
      <c r="D3342" s="252"/>
    </row>
    <row r="3343" ht="13.5">
      <c r="D3343" s="252"/>
    </row>
    <row r="3344" ht="13.5">
      <c r="D3344" s="252"/>
    </row>
    <row r="3345" ht="13.5">
      <c r="D3345" s="252"/>
    </row>
    <row r="3346" ht="13.5">
      <c r="D3346" s="252"/>
    </row>
    <row r="3347" ht="13.5">
      <c r="D3347" s="252"/>
    </row>
    <row r="3348" ht="13.5">
      <c r="D3348" s="252"/>
    </row>
    <row r="3349" ht="13.5">
      <c r="D3349" s="252"/>
    </row>
    <row r="3350" ht="13.5">
      <c r="D3350" s="252"/>
    </row>
    <row r="3351" ht="13.5">
      <c r="D3351" s="252"/>
    </row>
    <row r="3352" ht="13.5">
      <c r="D3352" s="252"/>
    </row>
    <row r="3353" ht="13.5">
      <c r="D3353" s="252"/>
    </row>
    <row r="3354" ht="13.5">
      <c r="D3354" s="252"/>
    </row>
    <row r="3355" ht="13.5">
      <c r="D3355" s="252"/>
    </row>
    <row r="3356" ht="13.5">
      <c r="D3356" s="252"/>
    </row>
    <row r="3357" ht="13.5">
      <c r="D3357" s="252"/>
    </row>
    <row r="3358" ht="13.5">
      <c r="D3358" s="252"/>
    </row>
    <row r="3359" ht="13.5">
      <c r="D3359" s="252"/>
    </row>
    <row r="3360" ht="13.5">
      <c r="D3360" s="252"/>
    </row>
    <row r="3361" ht="13.5">
      <c r="D3361" s="252"/>
    </row>
    <row r="3362" ht="13.5">
      <c r="D3362" s="252"/>
    </row>
    <row r="3363" ht="13.5">
      <c r="D3363" s="252"/>
    </row>
    <row r="3364" ht="13.5">
      <c r="D3364" s="252"/>
    </row>
    <row r="3365" ht="13.5">
      <c r="D3365" s="252"/>
    </row>
    <row r="3366" ht="13.5">
      <c r="D3366" s="252"/>
    </row>
    <row r="3367" ht="13.5">
      <c r="D3367" s="252"/>
    </row>
    <row r="3368" ht="13.5">
      <c r="D3368" s="252"/>
    </row>
    <row r="3369" ht="13.5">
      <c r="D3369" s="252"/>
    </row>
    <row r="3370" ht="13.5">
      <c r="D3370" s="252"/>
    </row>
    <row r="3371" ht="13.5">
      <c r="D3371" s="252"/>
    </row>
    <row r="3372" ht="13.5">
      <c r="D3372" s="252"/>
    </row>
    <row r="3373" ht="13.5">
      <c r="D3373" s="252"/>
    </row>
    <row r="3374" ht="13.5">
      <c r="D3374" s="252"/>
    </row>
    <row r="3375" ht="13.5">
      <c r="D3375" s="252"/>
    </row>
    <row r="3376" ht="13.5">
      <c r="D3376" s="252"/>
    </row>
    <row r="3377" ht="13.5">
      <c r="D3377" s="252"/>
    </row>
    <row r="3378" ht="13.5">
      <c r="D3378" s="252"/>
    </row>
    <row r="3379" ht="13.5">
      <c r="D3379" s="252"/>
    </row>
    <row r="3380" ht="13.5">
      <c r="D3380" s="252"/>
    </row>
    <row r="3381" ht="13.5">
      <c r="D3381" s="252"/>
    </row>
    <row r="3382" ht="13.5">
      <c r="D3382" s="252"/>
    </row>
    <row r="3383" ht="13.5">
      <c r="D3383" s="252"/>
    </row>
    <row r="3384" ht="13.5">
      <c r="D3384" s="252"/>
    </row>
    <row r="3385" ht="13.5">
      <c r="D3385" s="252"/>
    </row>
    <row r="3386" ht="13.5">
      <c r="D3386" s="252"/>
    </row>
    <row r="3387" ht="13.5">
      <c r="D3387" s="252"/>
    </row>
    <row r="3388" ht="13.5">
      <c r="D3388" s="252"/>
    </row>
    <row r="3389" ht="13.5">
      <c r="D3389" s="252"/>
    </row>
    <row r="3390" ht="13.5">
      <c r="D3390" s="252"/>
    </row>
    <row r="3391" ht="13.5">
      <c r="D3391" s="252"/>
    </row>
    <row r="3392" ht="13.5">
      <c r="D3392" s="252"/>
    </row>
    <row r="3393" ht="13.5">
      <c r="D3393" s="252"/>
    </row>
    <row r="3394" ht="13.5">
      <c r="D3394" s="252"/>
    </row>
    <row r="3395" ht="13.5">
      <c r="D3395" s="252"/>
    </row>
    <row r="3396" ht="13.5">
      <c r="D3396" s="252"/>
    </row>
    <row r="3397" ht="13.5">
      <c r="D3397" s="252"/>
    </row>
    <row r="3398" ht="13.5">
      <c r="D3398" s="252"/>
    </row>
    <row r="3399" ht="13.5">
      <c r="D3399" s="252"/>
    </row>
    <row r="3400" ht="13.5">
      <c r="D3400" s="252"/>
    </row>
    <row r="3401" ht="13.5">
      <c r="D3401" s="252"/>
    </row>
    <row r="3402" ht="13.5">
      <c r="D3402" s="252"/>
    </row>
    <row r="3403" ht="13.5">
      <c r="D3403" s="252"/>
    </row>
    <row r="3404" ht="13.5">
      <c r="D3404" s="252"/>
    </row>
    <row r="3405" ht="13.5">
      <c r="D3405" s="252"/>
    </row>
    <row r="3406" ht="13.5">
      <c r="D3406" s="252"/>
    </row>
    <row r="3407" ht="13.5">
      <c r="D3407" s="252"/>
    </row>
    <row r="3408" ht="13.5">
      <c r="D3408" s="252"/>
    </row>
    <row r="3409" ht="13.5">
      <c r="D3409" s="252"/>
    </row>
    <row r="3410" ht="13.5">
      <c r="D3410" s="252"/>
    </row>
    <row r="3411" ht="13.5">
      <c r="D3411" s="252"/>
    </row>
    <row r="3412" ht="13.5">
      <c r="D3412" s="252"/>
    </row>
    <row r="3413" ht="13.5">
      <c r="D3413" s="252"/>
    </row>
    <row r="3414" ht="13.5">
      <c r="D3414" s="252"/>
    </row>
    <row r="3415" ht="13.5">
      <c r="D3415" s="252"/>
    </row>
    <row r="3416" ht="13.5">
      <c r="D3416" s="252"/>
    </row>
    <row r="3417" ht="13.5">
      <c r="D3417" s="252"/>
    </row>
    <row r="3418" ht="13.5">
      <c r="D3418" s="252"/>
    </row>
    <row r="3419" ht="13.5">
      <c r="D3419" s="252"/>
    </row>
    <row r="3420" ht="13.5">
      <c r="D3420" s="252"/>
    </row>
    <row r="3421" ht="13.5">
      <c r="D3421" s="252"/>
    </row>
    <row r="3422" ht="13.5">
      <c r="D3422" s="252"/>
    </row>
    <row r="3423" ht="13.5">
      <c r="D3423" s="252"/>
    </row>
    <row r="3424" ht="13.5">
      <c r="D3424" s="252"/>
    </row>
    <row r="3425" ht="13.5">
      <c r="D3425" s="252"/>
    </row>
    <row r="3426" ht="13.5">
      <c r="D3426" s="252"/>
    </row>
    <row r="3427" ht="13.5">
      <c r="D3427" s="252"/>
    </row>
    <row r="3428" ht="13.5">
      <c r="D3428" s="252"/>
    </row>
    <row r="3429" ht="13.5">
      <c r="D3429" s="252"/>
    </row>
    <row r="3430" ht="13.5">
      <c r="D3430" s="252"/>
    </row>
    <row r="3431" ht="13.5">
      <c r="D3431" s="252"/>
    </row>
    <row r="3432" ht="13.5">
      <c r="D3432" s="252"/>
    </row>
    <row r="3433" ht="13.5">
      <c r="D3433" s="252"/>
    </row>
    <row r="3434" ht="13.5">
      <c r="D3434" s="252"/>
    </row>
    <row r="3435" ht="13.5">
      <c r="D3435" s="252"/>
    </row>
    <row r="3436" ht="13.5">
      <c r="D3436" s="252"/>
    </row>
    <row r="3437" ht="13.5">
      <c r="D3437" s="252"/>
    </row>
    <row r="3438" ht="13.5">
      <c r="D3438" s="252"/>
    </row>
    <row r="3439" ht="13.5">
      <c r="D3439" s="252"/>
    </row>
    <row r="3440" ht="13.5">
      <c r="D3440" s="252"/>
    </row>
    <row r="3441" ht="13.5">
      <c r="D3441" s="252"/>
    </row>
    <row r="3442" ht="13.5">
      <c r="D3442" s="252"/>
    </row>
    <row r="3443" ht="13.5">
      <c r="D3443" s="252"/>
    </row>
    <row r="3444" ht="13.5">
      <c r="D3444" s="252"/>
    </row>
    <row r="3445" ht="13.5">
      <c r="D3445" s="252"/>
    </row>
    <row r="3446" ht="13.5">
      <c r="D3446" s="252"/>
    </row>
    <row r="3447" ht="13.5">
      <c r="D3447" s="252"/>
    </row>
    <row r="3448" ht="13.5">
      <c r="D3448" s="252"/>
    </row>
    <row r="3449" ht="13.5">
      <c r="D3449" s="252"/>
    </row>
    <row r="3450" ht="13.5">
      <c r="D3450" s="252"/>
    </row>
    <row r="3451" ht="13.5">
      <c r="D3451" s="252"/>
    </row>
    <row r="3452" ht="13.5">
      <c r="D3452" s="252"/>
    </row>
    <row r="3453" ht="13.5">
      <c r="D3453" s="252"/>
    </row>
    <row r="3454" ht="13.5">
      <c r="D3454" s="252"/>
    </row>
    <row r="3455" ht="13.5">
      <c r="D3455" s="252"/>
    </row>
    <row r="3456" ht="13.5">
      <c r="D3456" s="252"/>
    </row>
    <row r="3457" ht="13.5">
      <c r="D3457" s="252"/>
    </row>
    <row r="3458" ht="13.5">
      <c r="D3458" s="252"/>
    </row>
    <row r="3459" ht="13.5">
      <c r="D3459" s="252"/>
    </row>
    <row r="3460" ht="13.5">
      <c r="D3460" s="252"/>
    </row>
    <row r="3461" ht="13.5">
      <c r="D3461" s="252"/>
    </row>
    <row r="3462" ht="13.5">
      <c r="D3462" s="252"/>
    </row>
    <row r="3463" ht="13.5">
      <c r="D3463" s="252"/>
    </row>
    <row r="3464" ht="13.5">
      <c r="D3464" s="252"/>
    </row>
    <row r="3465" ht="13.5">
      <c r="D3465" s="252"/>
    </row>
    <row r="3466" ht="13.5">
      <c r="D3466" s="252"/>
    </row>
    <row r="3467" ht="13.5">
      <c r="D3467" s="252"/>
    </row>
    <row r="3468" ht="13.5">
      <c r="D3468" s="252"/>
    </row>
    <row r="3469" ht="13.5">
      <c r="D3469" s="252"/>
    </row>
    <row r="3470" ht="13.5">
      <c r="D3470" s="252"/>
    </row>
    <row r="3471" ht="13.5">
      <c r="D3471" s="252"/>
    </row>
    <row r="3472" ht="13.5">
      <c r="D3472" s="252"/>
    </row>
    <row r="3473" ht="13.5">
      <c r="D3473" s="252"/>
    </row>
    <row r="3474" ht="13.5">
      <c r="D3474" s="252"/>
    </row>
    <row r="3475" ht="13.5">
      <c r="D3475" s="252"/>
    </row>
    <row r="3476" ht="13.5">
      <c r="D3476" s="252"/>
    </row>
    <row r="3477" ht="13.5">
      <c r="D3477" s="252"/>
    </row>
    <row r="3478" ht="13.5">
      <c r="D3478" s="252"/>
    </row>
    <row r="3479" ht="13.5">
      <c r="D3479" s="252"/>
    </row>
    <row r="3480" ht="13.5">
      <c r="D3480" s="252"/>
    </row>
    <row r="3481" ht="13.5">
      <c r="D3481" s="252"/>
    </row>
    <row r="3482" ht="13.5">
      <c r="D3482" s="252"/>
    </row>
    <row r="3483" ht="13.5">
      <c r="D3483" s="252"/>
    </row>
    <row r="3484" ht="13.5">
      <c r="D3484" s="252"/>
    </row>
    <row r="3485" ht="13.5">
      <c r="D3485" s="252"/>
    </row>
    <row r="3486" ht="13.5">
      <c r="D3486" s="252"/>
    </row>
    <row r="3487" ht="13.5">
      <c r="D3487" s="252"/>
    </row>
    <row r="3488" ht="13.5">
      <c r="D3488" s="252"/>
    </row>
    <row r="3489" ht="13.5">
      <c r="D3489" s="252"/>
    </row>
    <row r="3490" ht="13.5">
      <c r="D3490" s="252"/>
    </row>
    <row r="3491" ht="13.5">
      <c r="D3491" s="252"/>
    </row>
    <row r="3492" ht="13.5">
      <c r="D3492" s="252"/>
    </row>
    <row r="3493" ht="13.5">
      <c r="D3493" s="252"/>
    </row>
    <row r="3494" ht="13.5">
      <c r="D3494" s="252"/>
    </row>
    <row r="3495" ht="13.5">
      <c r="D3495" s="252"/>
    </row>
    <row r="3496" ht="13.5">
      <c r="D3496" s="252"/>
    </row>
    <row r="3497" ht="13.5">
      <c r="D3497" s="252"/>
    </row>
    <row r="3498" ht="13.5">
      <c r="D3498" s="252"/>
    </row>
    <row r="3499" ht="13.5">
      <c r="D3499" s="252"/>
    </row>
    <row r="3500" ht="13.5">
      <c r="D3500" s="252"/>
    </row>
    <row r="3501" ht="13.5">
      <c r="D3501" s="252"/>
    </row>
    <row r="3502" ht="13.5">
      <c r="D3502" s="252"/>
    </row>
    <row r="3503" ht="13.5">
      <c r="D3503" s="252"/>
    </row>
    <row r="3504" ht="13.5">
      <c r="D3504" s="252"/>
    </row>
    <row r="3505" ht="13.5">
      <c r="D3505" s="252"/>
    </row>
    <row r="3506" ht="13.5">
      <c r="D3506" s="252"/>
    </row>
    <row r="3507" ht="13.5">
      <c r="D3507" s="252"/>
    </row>
    <row r="3508" ht="13.5">
      <c r="D3508" s="252"/>
    </row>
    <row r="3509" ht="13.5">
      <c r="D3509" s="252"/>
    </row>
    <row r="3510" ht="13.5">
      <c r="D3510" s="252"/>
    </row>
    <row r="3511" ht="13.5">
      <c r="D3511" s="252"/>
    </row>
    <row r="3512" ht="13.5">
      <c r="D3512" s="252"/>
    </row>
    <row r="3513" ht="13.5">
      <c r="D3513" s="252"/>
    </row>
    <row r="3514" ht="13.5">
      <c r="D3514" s="252"/>
    </row>
    <row r="3515" ht="13.5">
      <c r="D3515" s="252"/>
    </row>
    <row r="3516" ht="13.5">
      <c r="D3516" s="252"/>
    </row>
    <row r="3517" ht="13.5">
      <c r="D3517" s="252"/>
    </row>
    <row r="3518" ht="13.5">
      <c r="D3518" s="252"/>
    </row>
    <row r="3519" ht="13.5">
      <c r="D3519" s="252"/>
    </row>
    <row r="3520" ht="13.5">
      <c r="D3520" s="252"/>
    </row>
    <row r="3521" ht="13.5">
      <c r="D3521" s="252"/>
    </row>
    <row r="3522" ht="13.5">
      <c r="D3522" s="252"/>
    </row>
    <row r="3523" ht="13.5">
      <c r="D3523" s="252"/>
    </row>
    <row r="3524" ht="13.5">
      <c r="D3524" s="252"/>
    </row>
    <row r="3525" ht="13.5">
      <c r="D3525" s="252"/>
    </row>
    <row r="3526" ht="13.5">
      <c r="D3526" s="252"/>
    </row>
    <row r="3527" ht="13.5">
      <c r="D3527" s="252"/>
    </row>
    <row r="3528" ht="13.5">
      <c r="D3528" s="252"/>
    </row>
    <row r="3529" ht="13.5">
      <c r="D3529" s="252"/>
    </row>
    <row r="3530" ht="13.5">
      <c r="D3530" s="252"/>
    </row>
    <row r="3531" ht="13.5">
      <c r="D3531" s="252"/>
    </row>
    <row r="3532" ht="13.5">
      <c r="D3532" s="252"/>
    </row>
    <row r="3533" ht="13.5">
      <c r="D3533" s="252"/>
    </row>
    <row r="3534" ht="13.5">
      <c r="D3534" s="252"/>
    </row>
    <row r="3535" ht="13.5">
      <c r="D3535" s="252"/>
    </row>
    <row r="3536" ht="13.5">
      <c r="D3536" s="252"/>
    </row>
    <row r="3537" ht="13.5">
      <c r="D3537" s="252"/>
    </row>
    <row r="3538" ht="13.5">
      <c r="D3538" s="252"/>
    </row>
    <row r="3539" ht="13.5">
      <c r="D3539" s="252"/>
    </row>
    <row r="3540" ht="13.5">
      <c r="D3540" s="252"/>
    </row>
    <row r="3541" ht="13.5">
      <c r="D3541" s="252"/>
    </row>
    <row r="3542" ht="13.5">
      <c r="D3542" s="252"/>
    </row>
    <row r="3543" ht="13.5">
      <c r="D3543" s="252"/>
    </row>
    <row r="3544" ht="13.5">
      <c r="D3544" s="252"/>
    </row>
    <row r="3545" ht="13.5">
      <c r="D3545" s="252"/>
    </row>
    <row r="3546" ht="13.5">
      <c r="D3546" s="252"/>
    </row>
    <row r="3547" ht="13.5">
      <c r="D3547" s="252"/>
    </row>
    <row r="3548" ht="13.5">
      <c r="D3548" s="252"/>
    </row>
    <row r="3549" ht="13.5">
      <c r="D3549" s="252"/>
    </row>
    <row r="3550" ht="13.5">
      <c r="D3550" s="252"/>
    </row>
    <row r="3551" ht="13.5">
      <c r="D3551" s="252"/>
    </row>
    <row r="3552" ht="13.5">
      <c r="D3552" s="252"/>
    </row>
    <row r="3553" ht="13.5">
      <c r="D3553" s="252"/>
    </row>
    <row r="3554" ht="13.5">
      <c r="D3554" s="252"/>
    </row>
    <row r="3555" ht="13.5">
      <c r="D3555" s="252"/>
    </row>
    <row r="3556" ht="13.5">
      <c r="D3556" s="252"/>
    </row>
    <row r="3557" ht="13.5">
      <c r="D3557" s="252"/>
    </row>
    <row r="3558" ht="13.5">
      <c r="D3558" s="252"/>
    </row>
    <row r="3559" ht="13.5">
      <c r="D3559" s="252"/>
    </row>
    <row r="3560" ht="13.5">
      <c r="D3560" s="252"/>
    </row>
    <row r="3561" ht="13.5">
      <c r="D3561" s="252"/>
    </row>
    <row r="3562" ht="13.5">
      <c r="D3562" s="252"/>
    </row>
    <row r="3563" ht="13.5">
      <c r="D3563" s="252"/>
    </row>
    <row r="3564" ht="13.5">
      <c r="D3564" s="252"/>
    </row>
    <row r="3565" ht="13.5">
      <c r="D3565" s="252"/>
    </row>
    <row r="3566" ht="13.5">
      <c r="D3566" s="252"/>
    </row>
    <row r="3567" ht="13.5">
      <c r="D3567" s="252"/>
    </row>
    <row r="3568" ht="13.5">
      <c r="D3568" s="252"/>
    </row>
    <row r="3569" ht="13.5">
      <c r="D3569" s="252"/>
    </row>
    <row r="3570" ht="13.5">
      <c r="D3570" s="252"/>
    </row>
    <row r="3571" ht="13.5">
      <c r="D3571" s="252"/>
    </row>
    <row r="3572" ht="13.5">
      <c r="D3572" s="252"/>
    </row>
    <row r="3573" ht="13.5">
      <c r="D3573" s="252"/>
    </row>
    <row r="3574" ht="13.5">
      <c r="D3574" s="252"/>
    </row>
    <row r="3575" ht="13.5">
      <c r="D3575" s="252"/>
    </row>
    <row r="3576" ht="13.5">
      <c r="D3576" s="252"/>
    </row>
    <row r="3577" ht="13.5">
      <c r="D3577" s="252"/>
    </row>
    <row r="3578" ht="13.5">
      <c r="D3578" s="252"/>
    </row>
    <row r="3579" ht="13.5">
      <c r="D3579" s="252"/>
    </row>
    <row r="3580" ht="13.5">
      <c r="D3580" s="252"/>
    </row>
    <row r="3581" ht="13.5">
      <c r="D3581" s="252"/>
    </row>
    <row r="3582" ht="13.5">
      <c r="D3582" s="252"/>
    </row>
    <row r="3583" ht="13.5">
      <c r="D3583" s="252"/>
    </row>
    <row r="3584" ht="13.5">
      <c r="D3584" s="252"/>
    </row>
    <row r="3585" ht="13.5">
      <c r="D3585" s="252"/>
    </row>
    <row r="3586" ht="13.5">
      <c r="D3586" s="252"/>
    </row>
    <row r="3587" ht="13.5">
      <c r="D3587" s="252"/>
    </row>
    <row r="3588" ht="13.5">
      <c r="D3588" s="252"/>
    </row>
    <row r="3589" ht="13.5">
      <c r="D3589" s="252"/>
    </row>
    <row r="3590" ht="13.5">
      <c r="D3590" s="252"/>
    </row>
    <row r="3591" ht="13.5">
      <c r="D3591" s="252"/>
    </row>
    <row r="3592" ht="13.5">
      <c r="D3592" s="252"/>
    </row>
    <row r="3593" ht="13.5">
      <c r="D3593" s="252"/>
    </row>
    <row r="3594" ht="13.5">
      <c r="D3594" s="252"/>
    </row>
    <row r="3595" ht="13.5">
      <c r="D3595" s="252"/>
    </row>
    <row r="3596" ht="13.5">
      <c r="D3596" s="252"/>
    </row>
    <row r="3597" ht="13.5">
      <c r="D3597" s="252"/>
    </row>
    <row r="3598" ht="13.5">
      <c r="D3598" s="252"/>
    </row>
    <row r="3599" ht="13.5">
      <c r="D3599" s="252"/>
    </row>
    <row r="3600" ht="13.5">
      <c r="D3600" s="252"/>
    </row>
    <row r="3601" ht="13.5">
      <c r="D3601" s="252"/>
    </row>
    <row r="3602" ht="13.5">
      <c r="D3602" s="252"/>
    </row>
    <row r="3603" ht="13.5">
      <c r="D3603" s="252"/>
    </row>
    <row r="3604" ht="13.5">
      <c r="D3604" s="252"/>
    </row>
    <row r="3605" ht="13.5">
      <c r="D3605" s="252"/>
    </row>
    <row r="3606" ht="13.5">
      <c r="D3606" s="252"/>
    </row>
    <row r="3607" ht="13.5">
      <c r="D3607" s="252"/>
    </row>
    <row r="3608" ht="13.5">
      <c r="D3608" s="252"/>
    </row>
    <row r="3609" ht="13.5">
      <c r="D3609" s="252"/>
    </row>
    <row r="3610" ht="13.5">
      <c r="D3610" s="252"/>
    </row>
    <row r="3611" ht="13.5">
      <c r="D3611" s="252"/>
    </row>
    <row r="3612" ht="13.5">
      <c r="D3612" s="252"/>
    </row>
    <row r="3613" ht="13.5">
      <c r="D3613" s="252"/>
    </row>
    <row r="3614" ht="13.5">
      <c r="D3614" s="252"/>
    </row>
    <row r="3615" ht="13.5">
      <c r="D3615" s="252"/>
    </row>
    <row r="3616" ht="13.5">
      <c r="D3616" s="252"/>
    </row>
    <row r="3617" ht="13.5">
      <c r="D3617" s="252"/>
    </row>
    <row r="3618" ht="13.5">
      <c r="D3618" s="252"/>
    </row>
    <row r="3619" ht="13.5">
      <c r="D3619" s="252"/>
    </row>
    <row r="3620" ht="13.5">
      <c r="D3620" s="252"/>
    </row>
    <row r="3621" ht="13.5">
      <c r="D3621" s="252"/>
    </row>
    <row r="3622" ht="13.5">
      <c r="D3622" s="252"/>
    </row>
    <row r="3623" ht="13.5">
      <c r="D3623" s="252"/>
    </row>
    <row r="3624" ht="13.5">
      <c r="D3624" s="252"/>
    </row>
    <row r="3625" ht="13.5">
      <c r="D3625" s="252"/>
    </row>
    <row r="3626" ht="13.5">
      <c r="D3626" s="252"/>
    </row>
    <row r="3627" ht="13.5">
      <c r="D3627" s="252"/>
    </row>
    <row r="3628" ht="13.5">
      <c r="D3628" s="252"/>
    </row>
    <row r="3629" ht="13.5">
      <c r="D3629" s="252"/>
    </row>
    <row r="3630" ht="13.5">
      <c r="D3630" s="252"/>
    </row>
    <row r="3631" ht="13.5">
      <c r="D3631" s="252"/>
    </row>
    <row r="3632" ht="13.5">
      <c r="D3632" s="252"/>
    </row>
    <row r="3633" ht="13.5">
      <c r="D3633" s="252"/>
    </row>
    <row r="3634" ht="13.5">
      <c r="D3634" s="252"/>
    </row>
    <row r="3635" ht="13.5">
      <c r="D3635" s="252"/>
    </row>
    <row r="3636" ht="13.5">
      <c r="D3636" s="252"/>
    </row>
    <row r="3637" ht="13.5">
      <c r="D3637" s="252"/>
    </row>
    <row r="3638" ht="13.5">
      <c r="D3638" s="252"/>
    </row>
    <row r="3639" ht="13.5">
      <c r="D3639" s="252"/>
    </row>
    <row r="3640" ht="13.5">
      <c r="D3640" s="252"/>
    </row>
    <row r="3641" ht="13.5">
      <c r="D3641" s="252"/>
    </row>
    <row r="3642" ht="13.5">
      <c r="D3642" s="252"/>
    </row>
    <row r="3643" ht="13.5">
      <c r="D3643" s="252"/>
    </row>
    <row r="3644" ht="13.5">
      <c r="D3644" s="252"/>
    </row>
    <row r="3645" ht="13.5">
      <c r="D3645" s="252"/>
    </row>
    <row r="3646" ht="13.5">
      <c r="D3646" s="252"/>
    </row>
    <row r="3647" ht="13.5">
      <c r="D3647" s="252"/>
    </row>
    <row r="3648" ht="13.5">
      <c r="D3648" s="252"/>
    </row>
    <row r="3649" ht="13.5">
      <c r="D3649" s="252"/>
    </row>
    <row r="3650" ht="13.5">
      <c r="D3650" s="252"/>
    </row>
    <row r="3651" ht="13.5">
      <c r="D3651" s="252"/>
    </row>
    <row r="3652" ht="13.5">
      <c r="D3652" s="252"/>
    </row>
    <row r="3653" ht="13.5">
      <c r="D3653" s="252"/>
    </row>
    <row r="3654" ht="13.5">
      <c r="D3654" s="252"/>
    </row>
    <row r="3655" ht="13.5">
      <c r="D3655" s="252"/>
    </row>
    <row r="3656" ht="13.5">
      <c r="D3656" s="252"/>
    </row>
    <row r="3657" ht="13.5">
      <c r="D3657" s="252"/>
    </row>
    <row r="3658" ht="13.5">
      <c r="D3658" s="252"/>
    </row>
    <row r="3659" ht="13.5">
      <c r="D3659" s="252"/>
    </row>
    <row r="3660" ht="13.5">
      <c r="D3660" s="252"/>
    </row>
    <row r="3661" ht="13.5">
      <c r="D3661" s="252"/>
    </row>
    <row r="3662" ht="13.5">
      <c r="D3662" s="252"/>
    </row>
    <row r="3663" ht="13.5">
      <c r="D3663" s="252"/>
    </row>
    <row r="3664" ht="13.5">
      <c r="D3664" s="252"/>
    </row>
    <row r="3665" ht="13.5">
      <c r="D3665" s="252"/>
    </row>
    <row r="3666" ht="13.5">
      <c r="D3666" s="252"/>
    </row>
    <row r="3667" ht="13.5">
      <c r="D3667" s="252"/>
    </row>
    <row r="3668" ht="13.5">
      <c r="D3668" s="252"/>
    </row>
    <row r="3669" ht="13.5">
      <c r="D3669" s="252"/>
    </row>
    <row r="3670" ht="13.5">
      <c r="D3670" s="252"/>
    </row>
    <row r="3671" ht="13.5">
      <c r="D3671" s="252"/>
    </row>
    <row r="3672" ht="13.5">
      <c r="D3672" s="252"/>
    </row>
    <row r="3673" ht="13.5">
      <c r="D3673" s="252"/>
    </row>
    <row r="3674" ht="13.5">
      <c r="D3674" s="252"/>
    </row>
    <row r="3675" ht="13.5">
      <c r="D3675" s="252"/>
    </row>
    <row r="3676" ht="13.5">
      <c r="D3676" s="252"/>
    </row>
    <row r="3677" ht="13.5">
      <c r="D3677" s="252"/>
    </row>
    <row r="3678" ht="13.5">
      <c r="D3678" s="252"/>
    </row>
    <row r="3679" ht="13.5">
      <c r="D3679" s="252"/>
    </row>
    <row r="3680" ht="13.5">
      <c r="D3680" s="252"/>
    </row>
    <row r="3681" ht="13.5">
      <c r="D3681" s="252"/>
    </row>
    <row r="3682" ht="13.5">
      <c r="D3682" s="252"/>
    </row>
    <row r="3683" ht="13.5">
      <c r="D3683" s="252"/>
    </row>
    <row r="3684" ht="13.5">
      <c r="D3684" s="252"/>
    </row>
    <row r="3685" ht="13.5">
      <c r="D3685" s="252"/>
    </row>
    <row r="3686" ht="13.5">
      <c r="D3686" s="252"/>
    </row>
    <row r="3687" ht="13.5">
      <c r="D3687" s="252"/>
    </row>
    <row r="3688" ht="13.5">
      <c r="D3688" s="252"/>
    </row>
    <row r="3689" ht="13.5">
      <c r="D3689" s="252"/>
    </row>
    <row r="3690" ht="13.5">
      <c r="D3690" s="252"/>
    </row>
    <row r="3691" ht="13.5">
      <c r="D3691" s="252"/>
    </row>
    <row r="3692" ht="13.5">
      <c r="D3692" s="252"/>
    </row>
    <row r="3693" ht="13.5">
      <c r="D3693" s="252"/>
    </row>
    <row r="3694" ht="13.5">
      <c r="D3694" s="252"/>
    </row>
    <row r="3695" ht="13.5">
      <c r="D3695" s="252"/>
    </row>
    <row r="3696" ht="13.5">
      <c r="D3696" s="252"/>
    </row>
    <row r="3697" ht="13.5">
      <c r="D3697" s="252"/>
    </row>
    <row r="3698" ht="13.5">
      <c r="D3698" s="252"/>
    </row>
    <row r="3699" ht="13.5">
      <c r="D3699" s="252"/>
    </row>
    <row r="3700" ht="13.5">
      <c r="D3700" s="252"/>
    </row>
    <row r="3701" ht="13.5">
      <c r="D3701" s="252"/>
    </row>
    <row r="3702" ht="13.5">
      <c r="D3702" s="252"/>
    </row>
    <row r="3703" ht="13.5">
      <c r="D3703" s="252"/>
    </row>
    <row r="3704" ht="13.5">
      <c r="D3704" s="252"/>
    </row>
    <row r="3705" ht="13.5">
      <c r="D3705" s="252"/>
    </row>
    <row r="3706" ht="13.5">
      <c r="D3706" s="252"/>
    </row>
    <row r="3707" ht="13.5">
      <c r="D3707" s="252"/>
    </row>
    <row r="3708" ht="13.5">
      <c r="D3708" s="252"/>
    </row>
    <row r="3709" ht="13.5">
      <c r="D3709" s="252"/>
    </row>
    <row r="3710" ht="13.5">
      <c r="D3710" s="252"/>
    </row>
    <row r="3711" ht="13.5">
      <c r="D3711" s="252"/>
    </row>
    <row r="3712" ht="13.5">
      <c r="D3712" s="252"/>
    </row>
    <row r="3713" ht="13.5">
      <c r="D3713" s="252"/>
    </row>
    <row r="3714" ht="13.5">
      <c r="D3714" s="252"/>
    </row>
    <row r="3715" ht="13.5">
      <c r="D3715" s="252"/>
    </row>
    <row r="3716" ht="13.5">
      <c r="D3716" s="252"/>
    </row>
    <row r="3717" ht="13.5">
      <c r="D3717" s="252"/>
    </row>
    <row r="3718" ht="13.5">
      <c r="D3718" s="252"/>
    </row>
    <row r="3719" ht="13.5">
      <c r="D3719" s="252"/>
    </row>
    <row r="3720" ht="13.5">
      <c r="D3720" s="252"/>
    </row>
    <row r="3721" ht="13.5">
      <c r="D3721" s="252"/>
    </row>
    <row r="3722" ht="13.5">
      <c r="D3722" s="252"/>
    </row>
    <row r="3723" ht="13.5">
      <c r="D3723" s="252"/>
    </row>
    <row r="3724" ht="13.5">
      <c r="D3724" s="252"/>
    </row>
    <row r="3725" ht="13.5">
      <c r="D3725" s="252"/>
    </row>
    <row r="3726" ht="13.5">
      <c r="D3726" s="252"/>
    </row>
    <row r="3727" ht="13.5">
      <c r="D3727" s="252"/>
    </row>
    <row r="3728" ht="13.5">
      <c r="D3728" s="252"/>
    </row>
    <row r="3729" ht="13.5">
      <c r="D3729" s="252"/>
    </row>
    <row r="3730" ht="13.5">
      <c r="D3730" s="252"/>
    </row>
    <row r="3731" ht="13.5">
      <c r="D3731" s="252"/>
    </row>
    <row r="3732" ht="13.5">
      <c r="D3732" s="252"/>
    </row>
    <row r="3733" ht="13.5">
      <c r="D3733" s="252"/>
    </row>
    <row r="3734" ht="13.5">
      <c r="D3734" s="252"/>
    </row>
    <row r="3735" ht="13.5">
      <c r="D3735" s="252"/>
    </row>
    <row r="3736" ht="13.5">
      <c r="D3736" s="252"/>
    </row>
    <row r="3737" ht="13.5">
      <c r="D3737" s="252"/>
    </row>
    <row r="3738" ht="13.5">
      <c r="D3738" s="252"/>
    </row>
    <row r="3739" ht="13.5">
      <c r="D3739" s="252"/>
    </row>
    <row r="3740" ht="13.5">
      <c r="D3740" s="252"/>
    </row>
    <row r="3741" ht="13.5">
      <c r="D3741" s="252"/>
    </row>
    <row r="3742" ht="13.5">
      <c r="D3742" s="252"/>
    </row>
    <row r="3743" ht="13.5">
      <c r="D3743" s="252"/>
    </row>
    <row r="3744" ht="13.5">
      <c r="D3744" s="252"/>
    </row>
    <row r="3745" ht="13.5">
      <c r="D3745" s="252"/>
    </row>
    <row r="3746" ht="13.5">
      <c r="D3746" s="252"/>
    </row>
    <row r="3747" ht="13.5">
      <c r="D3747" s="252"/>
    </row>
    <row r="3748" ht="13.5">
      <c r="D3748" s="252"/>
    </row>
    <row r="3749" ht="13.5">
      <c r="D3749" s="252"/>
    </row>
    <row r="3750" ht="13.5">
      <c r="D3750" s="252"/>
    </row>
    <row r="3751" ht="13.5">
      <c r="D3751" s="252"/>
    </row>
    <row r="3752" ht="13.5">
      <c r="D3752" s="252"/>
    </row>
    <row r="3753" ht="13.5">
      <c r="D3753" s="252"/>
    </row>
    <row r="3754" ht="13.5">
      <c r="D3754" s="252"/>
    </row>
    <row r="3755" ht="13.5">
      <c r="D3755" s="252"/>
    </row>
    <row r="3756" ht="13.5">
      <c r="D3756" s="252"/>
    </row>
    <row r="3757" ht="13.5">
      <c r="D3757" s="252"/>
    </row>
    <row r="3758" ht="13.5">
      <c r="D3758" s="252"/>
    </row>
    <row r="3759" ht="13.5">
      <c r="D3759" s="252"/>
    </row>
    <row r="3760" ht="13.5">
      <c r="D3760" s="252"/>
    </row>
    <row r="3761" ht="13.5">
      <c r="D3761" s="252"/>
    </row>
    <row r="3762" ht="13.5">
      <c r="D3762" s="252"/>
    </row>
    <row r="3763" ht="13.5">
      <c r="D3763" s="252"/>
    </row>
    <row r="3764" ht="13.5">
      <c r="D3764" s="252"/>
    </row>
    <row r="3765" ht="13.5">
      <c r="D3765" s="252"/>
    </row>
    <row r="3766" ht="13.5">
      <c r="D3766" s="252"/>
    </row>
    <row r="3767" ht="13.5">
      <c r="D3767" s="252"/>
    </row>
    <row r="3768" ht="13.5">
      <c r="D3768" s="252"/>
    </row>
    <row r="3769" ht="13.5">
      <c r="D3769" s="252"/>
    </row>
    <row r="3770" ht="13.5">
      <c r="D3770" s="252"/>
    </row>
    <row r="3771" ht="13.5">
      <c r="D3771" s="252"/>
    </row>
    <row r="3772" ht="13.5">
      <c r="D3772" s="252"/>
    </row>
    <row r="3773" ht="13.5">
      <c r="D3773" s="252"/>
    </row>
    <row r="3774" ht="13.5">
      <c r="D3774" s="252"/>
    </row>
    <row r="3775" ht="13.5">
      <c r="D3775" s="252"/>
    </row>
    <row r="3776" ht="13.5">
      <c r="D3776" s="252"/>
    </row>
    <row r="3777" ht="13.5">
      <c r="D3777" s="252"/>
    </row>
    <row r="3778" ht="13.5">
      <c r="D3778" s="252"/>
    </row>
    <row r="3779" ht="13.5">
      <c r="D3779" s="252"/>
    </row>
    <row r="3780" ht="13.5">
      <c r="D3780" s="252"/>
    </row>
    <row r="3781" ht="13.5">
      <c r="D3781" s="252"/>
    </row>
    <row r="3782" ht="13.5">
      <c r="D3782" s="252"/>
    </row>
    <row r="3783" ht="13.5">
      <c r="D3783" s="252"/>
    </row>
    <row r="3784" ht="13.5">
      <c r="D3784" s="252"/>
    </row>
    <row r="3785" ht="13.5">
      <c r="D3785" s="252"/>
    </row>
    <row r="3786" ht="13.5">
      <c r="D3786" s="252"/>
    </row>
    <row r="3787" ht="13.5">
      <c r="D3787" s="252"/>
    </row>
    <row r="3788" ht="13.5">
      <c r="D3788" s="252"/>
    </row>
    <row r="3789" ht="13.5">
      <c r="D3789" s="252"/>
    </row>
    <row r="3790" ht="13.5">
      <c r="D3790" s="252"/>
    </row>
    <row r="3791" ht="13.5">
      <c r="D3791" s="252"/>
    </row>
    <row r="3792" ht="13.5">
      <c r="D3792" s="252"/>
    </row>
    <row r="3793" ht="13.5">
      <c r="D3793" s="252"/>
    </row>
    <row r="3794" ht="13.5">
      <c r="D3794" s="252"/>
    </row>
    <row r="3795" ht="13.5">
      <c r="D3795" s="252"/>
    </row>
    <row r="3796" ht="13.5">
      <c r="D3796" s="252"/>
    </row>
    <row r="3797" ht="13.5">
      <c r="D3797" s="252"/>
    </row>
    <row r="3798" ht="13.5">
      <c r="D3798" s="252"/>
    </row>
    <row r="3799" ht="13.5">
      <c r="D3799" s="252"/>
    </row>
    <row r="3800" ht="13.5">
      <c r="D3800" s="252"/>
    </row>
    <row r="3801" ht="13.5">
      <c r="D3801" s="252"/>
    </row>
    <row r="3802" ht="13.5">
      <c r="D3802" s="252"/>
    </row>
    <row r="3803" ht="13.5">
      <c r="D3803" s="252"/>
    </row>
    <row r="3804" ht="13.5">
      <c r="D3804" s="252"/>
    </row>
    <row r="3805" ht="13.5">
      <c r="D3805" s="252"/>
    </row>
    <row r="3806" ht="13.5">
      <c r="D3806" s="252"/>
    </row>
    <row r="3807" ht="13.5">
      <c r="D3807" s="252"/>
    </row>
    <row r="3808" ht="13.5">
      <c r="D3808" s="252"/>
    </row>
    <row r="3809" ht="13.5">
      <c r="D3809" s="252"/>
    </row>
    <row r="3810" ht="13.5">
      <c r="D3810" s="252"/>
    </row>
    <row r="3811" ht="13.5">
      <c r="D3811" s="252"/>
    </row>
    <row r="3812" ht="13.5">
      <c r="D3812" s="252"/>
    </row>
    <row r="3813" ht="13.5">
      <c r="D3813" s="252"/>
    </row>
    <row r="3814" ht="13.5">
      <c r="D3814" s="252"/>
    </row>
    <row r="3815" ht="13.5">
      <c r="D3815" s="252"/>
    </row>
    <row r="3816" ht="13.5">
      <c r="D3816" s="252"/>
    </row>
    <row r="3817" ht="13.5">
      <c r="D3817" s="252"/>
    </row>
    <row r="3818" ht="13.5">
      <c r="D3818" s="252"/>
    </row>
    <row r="3819" ht="13.5">
      <c r="D3819" s="252"/>
    </row>
    <row r="3820" ht="13.5">
      <c r="D3820" s="252"/>
    </row>
    <row r="3821" ht="13.5">
      <c r="D3821" s="252"/>
    </row>
    <row r="3822" ht="13.5">
      <c r="D3822" s="252"/>
    </row>
    <row r="3823" ht="13.5">
      <c r="D3823" s="252"/>
    </row>
    <row r="3824" ht="13.5">
      <c r="D3824" s="252"/>
    </row>
    <row r="3825" ht="13.5">
      <c r="D3825" s="252"/>
    </row>
    <row r="3826" ht="13.5">
      <c r="D3826" s="252"/>
    </row>
    <row r="3827" ht="13.5">
      <c r="D3827" s="252"/>
    </row>
    <row r="3828" ht="13.5">
      <c r="D3828" s="252"/>
    </row>
    <row r="3829" ht="13.5">
      <c r="D3829" s="252"/>
    </row>
    <row r="3830" ht="13.5">
      <c r="D3830" s="252"/>
    </row>
    <row r="3831" ht="13.5">
      <c r="D3831" s="252"/>
    </row>
    <row r="3832" ht="13.5">
      <c r="D3832" s="252"/>
    </row>
    <row r="3833" ht="13.5">
      <c r="D3833" s="252"/>
    </row>
    <row r="3834" ht="13.5">
      <c r="D3834" s="252"/>
    </row>
    <row r="3835" ht="13.5">
      <c r="D3835" s="252"/>
    </row>
    <row r="3836" ht="13.5">
      <c r="D3836" s="252"/>
    </row>
    <row r="3837" ht="13.5">
      <c r="D3837" s="252"/>
    </row>
    <row r="3838" ht="13.5">
      <c r="D3838" s="252"/>
    </row>
    <row r="3839" ht="13.5">
      <c r="D3839" s="252"/>
    </row>
    <row r="3840" ht="13.5">
      <c r="D3840" s="252"/>
    </row>
    <row r="3841" ht="13.5">
      <c r="D3841" s="252"/>
    </row>
    <row r="3842" ht="13.5">
      <c r="D3842" s="252"/>
    </row>
    <row r="3843" ht="13.5">
      <c r="D3843" s="252"/>
    </row>
    <row r="3844" ht="13.5">
      <c r="D3844" s="252"/>
    </row>
    <row r="3845" ht="13.5">
      <c r="D3845" s="252"/>
    </row>
    <row r="3846" ht="13.5">
      <c r="D3846" s="252"/>
    </row>
    <row r="3847" ht="13.5">
      <c r="D3847" s="252"/>
    </row>
    <row r="3848" ht="13.5">
      <c r="D3848" s="252"/>
    </row>
    <row r="3849" ht="13.5">
      <c r="D3849" s="252"/>
    </row>
    <row r="3850" ht="13.5">
      <c r="D3850" s="252"/>
    </row>
    <row r="3851" ht="13.5">
      <c r="D3851" s="252"/>
    </row>
    <row r="3852" ht="13.5">
      <c r="D3852" s="252"/>
    </row>
    <row r="3853" ht="13.5">
      <c r="D3853" s="252"/>
    </row>
    <row r="3854" ht="13.5">
      <c r="D3854" s="252"/>
    </row>
    <row r="3855" ht="13.5">
      <c r="D3855" s="252"/>
    </row>
    <row r="3856" ht="13.5">
      <c r="D3856" s="252"/>
    </row>
    <row r="3857" ht="13.5">
      <c r="D3857" s="252"/>
    </row>
    <row r="3858" ht="13.5">
      <c r="D3858" s="252"/>
    </row>
    <row r="3859" ht="13.5">
      <c r="D3859" s="252"/>
    </row>
    <row r="3860" ht="13.5">
      <c r="D3860" s="252"/>
    </row>
    <row r="3861" ht="13.5">
      <c r="D3861" s="252"/>
    </row>
    <row r="3862" ht="13.5">
      <c r="D3862" s="252"/>
    </row>
    <row r="3863" ht="13.5">
      <c r="D3863" s="252"/>
    </row>
    <row r="3864" ht="13.5">
      <c r="D3864" s="252"/>
    </row>
    <row r="3865" ht="13.5">
      <c r="D3865" s="252"/>
    </row>
    <row r="3866" ht="13.5">
      <c r="D3866" s="252"/>
    </row>
    <row r="3867" ht="13.5">
      <c r="D3867" s="252"/>
    </row>
    <row r="3868" ht="13.5">
      <c r="D3868" s="252"/>
    </row>
    <row r="3869" ht="13.5">
      <c r="D3869" s="252"/>
    </row>
    <row r="3870" ht="13.5">
      <c r="D3870" s="252"/>
    </row>
    <row r="3871" ht="13.5">
      <c r="D3871" s="252"/>
    </row>
    <row r="3872" ht="13.5">
      <c r="D3872" s="252"/>
    </row>
    <row r="3873" ht="13.5">
      <c r="D3873" s="252"/>
    </row>
    <row r="3874" ht="13.5">
      <c r="D3874" s="252"/>
    </row>
    <row r="3875" ht="13.5">
      <c r="D3875" s="252"/>
    </row>
    <row r="3876" ht="13.5">
      <c r="D3876" s="252"/>
    </row>
    <row r="3877" ht="13.5">
      <c r="D3877" s="252"/>
    </row>
    <row r="3878" ht="13.5">
      <c r="D3878" s="252"/>
    </row>
    <row r="3879" ht="13.5">
      <c r="D3879" s="252"/>
    </row>
    <row r="3880" ht="13.5">
      <c r="D3880" s="252"/>
    </row>
    <row r="3881" ht="13.5">
      <c r="D3881" s="252"/>
    </row>
    <row r="3882" ht="13.5">
      <c r="D3882" s="252"/>
    </row>
    <row r="3883" ht="13.5">
      <c r="D3883" s="252"/>
    </row>
    <row r="3884" ht="13.5">
      <c r="D3884" s="252"/>
    </row>
    <row r="3885" ht="13.5">
      <c r="D3885" s="252"/>
    </row>
    <row r="3886" ht="13.5">
      <c r="D3886" s="252"/>
    </row>
    <row r="3887" ht="13.5">
      <c r="D3887" s="252"/>
    </row>
    <row r="3888" ht="13.5">
      <c r="D3888" s="252"/>
    </row>
    <row r="3889" ht="13.5">
      <c r="D3889" s="252"/>
    </row>
    <row r="3890" ht="13.5">
      <c r="D3890" s="252"/>
    </row>
    <row r="3891" ht="13.5">
      <c r="D3891" s="252"/>
    </row>
    <row r="3892" ht="13.5">
      <c r="D3892" s="252"/>
    </row>
    <row r="3893" ht="13.5">
      <c r="D3893" s="252"/>
    </row>
    <row r="3894" ht="13.5">
      <c r="D3894" s="252"/>
    </row>
    <row r="3895" ht="13.5">
      <c r="D3895" s="252"/>
    </row>
    <row r="3896" ht="13.5">
      <c r="D3896" s="252"/>
    </row>
    <row r="3897" ht="13.5">
      <c r="D3897" s="252"/>
    </row>
    <row r="3898" ht="13.5">
      <c r="D3898" s="252"/>
    </row>
    <row r="3899" ht="13.5">
      <c r="D3899" s="252"/>
    </row>
    <row r="3900" ht="13.5">
      <c r="D3900" s="252"/>
    </row>
    <row r="3901" ht="13.5">
      <c r="D3901" s="252"/>
    </row>
    <row r="3902" ht="13.5">
      <c r="D3902" s="252"/>
    </row>
    <row r="3903" ht="13.5">
      <c r="D3903" s="252"/>
    </row>
    <row r="3904" ht="13.5">
      <c r="D3904" s="252"/>
    </row>
    <row r="3905" ht="13.5">
      <c r="D3905" s="252"/>
    </row>
    <row r="3906" ht="13.5">
      <c r="D3906" s="252"/>
    </row>
    <row r="3907" ht="13.5">
      <c r="D3907" s="252"/>
    </row>
    <row r="3908" ht="13.5">
      <c r="D3908" s="252"/>
    </row>
    <row r="3909" ht="13.5">
      <c r="D3909" s="252"/>
    </row>
    <row r="3910" ht="13.5">
      <c r="D3910" s="252"/>
    </row>
    <row r="3911" ht="13.5">
      <c r="D3911" s="252"/>
    </row>
    <row r="3912" ht="13.5">
      <c r="D3912" s="252"/>
    </row>
    <row r="3913" ht="13.5">
      <c r="D3913" s="252"/>
    </row>
    <row r="3914" ht="13.5">
      <c r="D3914" s="252"/>
    </row>
    <row r="3915" ht="13.5">
      <c r="D3915" s="252"/>
    </row>
    <row r="3916" ht="13.5">
      <c r="D3916" s="252"/>
    </row>
    <row r="3917" ht="13.5">
      <c r="D3917" s="252"/>
    </row>
    <row r="3918" ht="13.5">
      <c r="D3918" s="252"/>
    </row>
    <row r="3919" ht="13.5">
      <c r="D3919" s="252"/>
    </row>
    <row r="3920" ht="13.5">
      <c r="D3920" s="252"/>
    </row>
    <row r="3921" ht="13.5">
      <c r="D3921" s="252"/>
    </row>
    <row r="3922" ht="13.5">
      <c r="D3922" s="252"/>
    </row>
    <row r="3923" ht="13.5">
      <c r="D3923" s="252"/>
    </row>
    <row r="3924" ht="13.5">
      <c r="D3924" s="252"/>
    </row>
    <row r="3925" ht="13.5">
      <c r="D3925" s="252"/>
    </row>
    <row r="3926" ht="13.5">
      <c r="D3926" s="252"/>
    </row>
    <row r="3927" ht="13.5">
      <c r="D3927" s="252"/>
    </row>
    <row r="3928" ht="13.5">
      <c r="D3928" s="252"/>
    </row>
    <row r="3929" ht="13.5">
      <c r="D3929" s="252"/>
    </row>
    <row r="3930" ht="13.5">
      <c r="D3930" s="252"/>
    </row>
    <row r="3931" ht="13.5">
      <c r="D3931" s="252"/>
    </row>
    <row r="3932" ht="13.5">
      <c r="D3932" s="252"/>
    </row>
    <row r="3933" ht="13.5">
      <c r="D3933" s="252"/>
    </row>
    <row r="3934" ht="13.5">
      <c r="D3934" s="252"/>
    </row>
    <row r="3935" ht="13.5">
      <c r="D3935" s="252"/>
    </row>
    <row r="3936" ht="13.5">
      <c r="D3936" s="252"/>
    </row>
    <row r="3937" ht="13.5">
      <c r="D3937" s="252"/>
    </row>
    <row r="3938" ht="13.5">
      <c r="D3938" s="252"/>
    </row>
    <row r="3939" ht="13.5">
      <c r="D3939" s="252"/>
    </row>
    <row r="3940" ht="13.5">
      <c r="D3940" s="252"/>
    </row>
    <row r="3941" ht="13.5">
      <c r="D3941" s="252"/>
    </row>
    <row r="3942" ht="13.5">
      <c r="D3942" s="252"/>
    </row>
    <row r="3943" ht="13.5">
      <c r="D3943" s="252"/>
    </row>
    <row r="3944" ht="13.5">
      <c r="D3944" s="252"/>
    </row>
    <row r="3945" ht="13.5">
      <c r="D3945" s="252"/>
    </row>
    <row r="3946" ht="13.5">
      <c r="D3946" s="252"/>
    </row>
    <row r="3947" ht="13.5">
      <c r="D3947" s="252"/>
    </row>
    <row r="3948" ht="13.5">
      <c r="D3948" s="252"/>
    </row>
    <row r="3949" ht="13.5">
      <c r="D3949" s="252"/>
    </row>
    <row r="3950" ht="13.5">
      <c r="D3950" s="252"/>
    </row>
    <row r="3951" ht="13.5">
      <c r="D3951" s="252"/>
    </row>
    <row r="3952" ht="13.5">
      <c r="D3952" s="252"/>
    </row>
    <row r="3953" ht="13.5">
      <c r="D3953" s="252"/>
    </row>
    <row r="3954" ht="13.5">
      <c r="D3954" s="252"/>
    </row>
    <row r="3955" ht="13.5">
      <c r="D3955" s="252"/>
    </row>
    <row r="3956" ht="13.5">
      <c r="D3956" s="252"/>
    </row>
    <row r="3957" ht="13.5">
      <c r="D3957" s="252"/>
    </row>
    <row r="3958" ht="13.5">
      <c r="D3958" s="252"/>
    </row>
    <row r="3959" ht="13.5">
      <c r="D3959" s="252"/>
    </row>
    <row r="3960" ht="13.5">
      <c r="D3960" s="252"/>
    </row>
    <row r="3961" ht="13.5">
      <c r="D3961" s="252"/>
    </row>
    <row r="3962" ht="13.5">
      <c r="D3962" s="252"/>
    </row>
    <row r="3963" ht="13.5">
      <c r="D3963" s="252"/>
    </row>
    <row r="3964" ht="13.5">
      <c r="D3964" s="252"/>
    </row>
    <row r="3965" ht="13.5">
      <c r="D3965" s="252"/>
    </row>
    <row r="3966" ht="13.5">
      <c r="D3966" s="252"/>
    </row>
    <row r="3967" ht="13.5">
      <c r="D3967" s="252"/>
    </row>
    <row r="3968" ht="13.5">
      <c r="D3968" s="252"/>
    </row>
    <row r="3969" ht="13.5">
      <c r="D3969" s="252"/>
    </row>
    <row r="3970" ht="13.5">
      <c r="D3970" s="252"/>
    </row>
    <row r="3971" ht="13.5">
      <c r="D3971" s="252"/>
    </row>
    <row r="3972" ht="13.5">
      <c r="D3972" s="252"/>
    </row>
    <row r="3973" ht="13.5">
      <c r="D3973" s="252"/>
    </row>
    <row r="3974" ht="13.5">
      <c r="D3974" s="252"/>
    </row>
    <row r="3975" ht="13.5">
      <c r="D3975" s="252"/>
    </row>
    <row r="3976" ht="13.5">
      <c r="D3976" s="252"/>
    </row>
    <row r="3977" ht="13.5">
      <c r="D3977" s="252"/>
    </row>
    <row r="3978" ht="13.5">
      <c r="D3978" s="252"/>
    </row>
    <row r="3979" ht="13.5">
      <c r="D3979" s="252"/>
    </row>
    <row r="3980" ht="13.5">
      <c r="D3980" s="252"/>
    </row>
    <row r="3981" ht="13.5">
      <c r="D3981" s="252"/>
    </row>
    <row r="3982" ht="13.5">
      <c r="D3982" s="252"/>
    </row>
    <row r="3983" ht="13.5">
      <c r="D3983" s="252"/>
    </row>
    <row r="3984" ht="13.5">
      <c r="D3984" s="252"/>
    </row>
    <row r="3985" ht="13.5">
      <c r="D3985" s="252"/>
    </row>
    <row r="3986" ht="13.5">
      <c r="D3986" s="252"/>
    </row>
    <row r="3987" ht="13.5">
      <c r="D3987" s="252"/>
    </row>
    <row r="3988" ht="13.5">
      <c r="D3988" s="252"/>
    </row>
    <row r="3989" ht="13.5">
      <c r="D3989" s="252"/>
    </row>
    <row r="3990" ht="13.5">
      <c r="D3990" s="252"/>
    </row>
    <row r="3991" ht="13.5">
      <c r="D3991" s="252"/>
    </row>
    <row r="3992" ht="13.5">
      <c r="D3992" s="252"/>
    </row>
    <row r="3993" ht="13.5">
      <c r="D3993" s="252"/>
    </row>
    <row r="3994" ht="13.5">
      <c r="D3994" s="252"/>
    </row>
    <row r="3995" ht="13.5">
      <c r="D3995" s="252"/>
    </row>
    <row r="3996" ht="13.5">
      <c r="D3996" s="252"/>
    </row>
    <row r="3997" ht="13.5">
      <c r="D3997" s="252"/>
    </row>
    <row r="3998" ht="13.5">
      <c r="D3998" s="252"/>
    </row>
    <row r="3999" ht="13.5">
      <c r="D3999" s="252"/>
    </row>
    <row r="4000" ht="13.5">
      <c r="D4000" s="252"/>
    </row>
    <row r="4001" ht="13.5">
      <c r="D4001" s="252"/>
    </row>
    <row r="4002" ht="13.5">
      <c r="D4002" s="252"/>
    </row>
    <row r="4003" ht="13.5">
      <c r="D4003" s="252"/>
    </row>
    <row r="4004" ht="13.5">
      <c r="D4004" s="252"/>
    </row>
    <row r="4005" ht="13.5">
      <c r="D4005" s="252"/>
    </row>
    <row r="4006" ht="13.5">
      <c r="D4006" s="252"/>
    </row>
    <row r="4007" ht="13.5">
      <c r="D4007" s="252"/>
    </row>
    <row r="4008" ht="13.5">
      <c r="D4008" s="252"/>
    </row>
    <row r="4009" ht="13.5">
      <c r="D4009" s="252"/>
    </row>
    <row r="4010" ht="13.5">
      <c r="D4010" s="252"/>
    </row>
    <row r="4011" ht="13.5">
      <c r="D4011" s="252"/>
    </row>
    <row r="4012" ht="13.5">
      <c r="D4012" s="252"/>
    </row>
    <row r="4013" ht="13.5">
      <c r="D4013" s="252"/>
    </row>
    <row r="4014" ht="13.5">
      <c r="D4014" s="252"/>
    </row>
    <row r="4015" ht="13.5">
      <c r="D4015" s="252"/>
    </row>
    <row r="4016" ht="13.5">
      <c r="D4016" s="252"/>
    </row>
    <row r="4017" ht="13.5">
      <c r="D4017" s="252"/>
    </row>
    <row r="4018" ht="13.5">
      <c r="D4018" s="252"/>
    </row>
    <row r="4019" ht="13.5">
      <c r="D4019" s="252"/>
    </row>
    <row r="4020" ht="13.5">
      <c r="D4020" s="252"/>
    </row>
    <row r="4021" ht="13.5">
      <c r="D4021" s="252"/>
    </row>
    <row r="4022" ht="13.5">
      <c r="D4022" s="252"/>
    </row>
    <row r="4023" ht="13.5">
      <c r="D4023" s="252"/>
    </row>
    <row r="4024" ht="13.5">
      <c r="D4024" s="252"/>
    </row>
    <row r="4025" ht="13.5">
      <c r="D4025" s="252"/>
    </row>
    <row r="4026" ht="13.5">
      <c r="D4026" s="252"/>
    </row>
    <row r="4027" ht="13.5">
      <c r="D4027" s="252"/>
    </row>
    <row r="4028" ht="13.5">
      <c r="D4028" s="252"/>
    </row>
    <row r="4029" ht="13.5">
      <c r="D4029" s="252"/>
    </row>
    <row r="4030" ht="13.5">
      <c r="D4030" s="252"/>
    </row>
    <row r="4031" ht="13.5">
      <c r="D4031" s="252"/>
    </row>
    <row r="4032" ht="13.5">
      <c r="D4032" s="252"/>
    </row>
    <row r="4033" ht="13.5">
      <c r="D4033" s="252"/>
    </row>
    <row r="4034" ht="13.5">
      <c r="D4034" s="252"/>
    </row>
    <row r="4035" ht="13.5">
      <c r="D4035" s="252"/>
    </row>
    <row r="4036" ht="13.5">
      <c r="D4036" s="252"/>
    </row>
    <row r="4037" ht="13.5">
      <c r="D4037" s="252"/>
    </row>
    <row r="4038" ht="13.5">
      <c r="D4038" s="252"/>
    </row>
    <row r="4039" ht="13.5">
      <c r="D4039" s="252"/>
    </row>
    <row r="4040" ht="13.5">
      <c r="D4040" s="252"/>
    </row>
    <row r="4041" ht="13.5">
      <c r="D4041" s="252"/>
    </row>
    <row r="4042" ht="13.5">
      <c r="D4042" s="252"/>
    </row>
    <row r="4043" ht="13.5">
      <c r="D4043" s="252"/>
    </row>
    <row r="4044" ht="13.5">
      <c r="D4044" s="252"/>
    </row>
    <row r="4045" ht="13.5">
      <c r="D4045" s="252"/>
    </row>
    <row r="4046" ht="13.5">
      <c r="D4046" s="252"/>
    </row>
    <row r="4047" ht="13.5">
      <c r="D4047" s="252"/>
    </row>
    <row r="4048" ht="13.5">
      <c r="D4048" s="252"/>
    </row>
    <row r="4049" ht="13.5">
      <c r="D4049" s="252"/>
    </row>
    <row r="4050" ht="13.5">
      <c r="D4050" s="252"/>
    </row>
    <row r="4051" ht="13.5">
      <c r="D4051" s="252"/>
    </row>
    <row r="4052" ht="13.5">
      <c r="D4052" s="252"/>
    </row>
    <row r="4053" ht="13.5">
      <c r="D4053" s="252"/>
    </row>
    <row r="4054" ht="13.5">
      <c r="D4054" s="252"/>
    </row>
    <row r="4055" ht="13.5">
      <c r="D4055" s="252"/>
    </row>
    <row r="4056" ht="13.5">
      <c r="D4056" s="252"/>
    </row>
    <row r="4057" ht="13.5">
      <c r="D4057" s="252"/>
    </row>
    <row r="4058" ht="13.5">
      <c r="D4058" s="252"/>
    </row>
    <row r="4059" ht="13.5">
      <c r="D4059" s="252"/>
    </row>
    <row r="4060" ht="13.5">
      <c r="D4060" s="252"/>
    </row>
    <row r="4061" ht="13.5">
      <c r="D4061" s="252"/>
    </row>
    <row r="4062" ht="13.5">
      <c r="D4062" s="252"/>
    </row>
    <row r="4063" ht="13.5">
      <c r="D4063" s="252"/>
    </row>
    <row r="4064" ht="13.5">
      <c r="D4064" s="252"/>
    </row>
    <row r="4065" ht="13.5">
      <c r="D4065" s="252"/>
    </row>
    <row r="4066" ht="13.5">
      <c r="D4066" s="252"/>
    </row>
    <row r="4067" ht="13.5">
      <c r="D4067" s="252"/>
    </row>
    <row r="4068" ht="13.5">
      <c r="D4068" s="252"/>
    </row>
    <row r="4069" ht="13.5">
      <c r="D4069" s="252"/>
    </row>
    <row r="4070" ht="13.5">
      <c r="D4070" s="252"/>
    </row>
    <row r="4071" ht="13.5">
      <c r="D4071" s="252"/>
    </row>
    <row r="4072" ht="13.5">
      <c r="D4072" s="252"/>
    </row>
    <row r="4073" ht="13.5">
      <c r="D4073" s="252"/>
    </row>
    <row r="4074" ht="13.5">
      <c r="D4074" s="252"/>
    </row>
    <row r="4075" ht="13.5">
      <c r="D4075" s="252"/>
    </row>
    <row r="4076" ht="13.5">
      <c r="D4076" s="252"/>
    </row>
    <row r="4077" ht="13.5">
      <c r="D4077" s="252"/>
    </row>
    <row r="4078" ht="13.5">
      <c r="D4078" s="252"/>
    </row>
    <row r="4079" ht="13.5">
      <c r="D4079" s="252"/>
    </row>
    <row r="4080" ht="13.5">
      <c r="D4080" s="252"/>
    </row>
    <row r="4081" ht="13.5">
      <c r="D4081" s="252"/>
    </row>
    <row r="4082" ht="13.5">
      <c r="D4082" s="252"/>
    </row>
    <row r="4083" ht="13.5">
      <c r="D4083" s="252"/>
    </row>
    <row r="4084" ht="13.5">
      <c r="D4084" s="252"/>
    </row>
    <row r="4085" ht="13.5">
      <c r="D4085" s="252"/>
    </row>
    <row r="4086" ht="13.5">
      <c r="D4086" s="252"/>
    </row>
    <row r="4087" ht="13.5">
      <c r="D4087" s="252"/>
    </row>
    <row r="4088" ht="13.5">
      <c r="D4088" s="252"/>
    </row>
    <row r="4089" ht="13.5">
      <c r="D4089" s="252"/>
    </row>
    <row r="4090" ht="13.5">
      <c r="D4090" s="252"/>
    </row>
    <row r="4091" ht="13.5">
      <c r="D4091" s="252"/>
    </row>
    <row r="4092" ht="13.5">
      <c r="D4092" s="252"/>
    </row>
    <row r="4093" ht="13.5">
      <c r="D4093" s="252"/>
    </row>
    <row r="4094" ht="13.5">
      <c r="D4094" s="252"/>
    </row>
    <row r="4095" ht="13.5">
      <c r="D4095" s="252"/>
    </row>
    <row r="4096" ht="13.5">
      <c r="D4096" s="252"/>
    </row>
    <row r="4097" ht="13.5">
      <c r="D4097" s="252"/>
    </row>
    <row r="4098" ht="13.5">
      <c r="D4098" s="252"/>
    </row>
    <row r="4099" ht="13.5">
      <c r="D4099" s="252"/>
    </row>
    <row r="4100" ht="13.5">
      <c r="D4100" s="252"/>
    </row>
    <row r="4101" ht="13.5">
      <c r="D4101" s="252"/>
    </row>
    <row r="4102" ht="13.5">
      <c r="D4102" s="252"/>
    </row>
    <row r="4103" ht="13.5">
      <c r="D4103" s="252"/>
    </row>
    <row r="4104" ht="13.5">
      <c r="D4104" s="252"/>
    </row>
    <row r="4105" ht="13.5">
      <c r="D4105" s="252"/>
    </row>
    <row r="4106" ht="13.5">
      <c r="D4106" s="252"/>
    </row>
    <row r="4107" ht="13.5">
      <c r="D4107" s="252"/>
    </row>
    <row r="4108" ht="13.5">
      <c r="D4108" s="252"/>
    </row>
    <row r="4109" ht="13.5">
      <c r="D4109" s="252"/>
    </row>
    <row r="4110" ht="13.5">
      <c r="D4110" s="252"/>
    </row>
    <row r="4111" ht="13.5">
      <c r="D4111" s="252"/>
    </row>
    <row r="4112" ht="13.5">
      <c r="D4112" s="252"/>
    </row>
    <row r="4113" ht="13.5">
      <c r="D4113" s="252"/>
    </row>
    <row r="4114" ht="13.5">
      <c r="D4114" s="252"/>
    </row>
    <row r="4115" ht="13.5">
      <c r="D4115" s="252"/>
    </row>
    <row r="4116" ht="13.5">
      <c r="D4116" s="252"/>
    </row>
    <row r="4117" ht="13.5">
      <c r="D4117" s="252"/>
    </row>
    <row r="4118" ht="13.5">
      <c r="D4118" s="252"/>
    </row>
    <row r="4119" ht="13.5">
      <c r="D4119" s="252"/>
    </row>
    <row r="4120" ht="13.5">
      <c r="D4120" s="252"/>
    </row>
    <row r="4121" ht="13.5">
      <c r="D4121" s="252"/>
    </row>
    <row r="4122" ht="13.5">
      <c r="D4122" s="252"/>
    </row>
    <row r="4123" ht="13.5">
      <c r="D4123" s="252"/>
    </row>
    <row r="4124" ht="13.5">
      <c r="D4124" s="252"/>
    </row>
    <row r="4125" ht="13.5">
      <c r="D4125" s="252"/>
    </row>
    <row r="4126" ht="13.5">
      <c r="D4126" s="252"/>
    </row>
    <row r="4127" ht="13.5">
      <c r="D4127" s="252"/>
    </row>
    <row r="4128" ht="13.5">
      <c r="D4128" s="252"/>
    </row>
    <row r="4129" ht="13.5">
      <c r="D4129" s="252"/>
    </row>
    <row r="4130" ht="13.5">
      <c r="D4130" s="252"/>
    </row>
    <row r="4131" ht="13.5">
      <c r="D4131" s="252"/>
    </row>
    <row r="4132" ht="13.5">
      <c r="D4132" s="252"/>
    </row>
    <row r="4133" ht="13.5">
      <c r="D4133" s="252"/>
    </row>
    <row r="4134" ht="13.5">
      <c r="D4134" s="252"/>
    </row>
    <row r="4135" ht="13.5">
      <c r="D4135" s="252"/>
    </row>
    <row r="4136" ht="13.5">
      <c r="D4136" s="252"/>
    </row>
    <row r="4137" ht="13.5">
      <c r="D4137" s="252"/>
    </row>
    <row r="4138" ht="13.5">
      <c r="D4138" s="252"/>
    </row>
    <row r="4139" ht="13.5">
      <c r="D4139" s="252"/>
    </row>
    <row r="4140" ht="13.5">
      <c r="D4140" s="252"/>
    </row>
    <row r="4141" ht="13.5">
      <c r="D4141" s="252"/>
    </row>
    <row r="4142" ht="13.5">
      <c r="D4142" s="252"/>
    </row>
    <row r="4143" ht="13.5">
      <c r="D4143" s="252"/>
    </row>
    <row r="4144" ht="13.5">
      <c r="D4144" s="252"/>
    </row>
    <row r="4145" ht="13.5">
      <c r="D4145" s="252"/>
    </row>
    <row r="4146" ht="13.5">
      <c r="D4146" s="252"/>
    </row>
    <row r="4147" ht="13.5">
      <c r="D4147" s="252"/>
    </row>
    <row r="4148" ht="13.5">
      <c r="D4148" s="252"/>
    </row>
    <row r="4149" ht="13.5">
      <c r="D4149" s="252"/>
    </row>
    <row r="4150" ht="13.5">
      <c r="D4150" s="252"/>
    </row>
    <row r="4151" ht="13.5">
      <c r="D4151" s="252"/>
    </row>
    <row r="4152" ht="13.5">
      <c r="D4152" s="252"/>
    </row>
    <row r="4153" ht="13.5">
      <c r="D4153" s="252"/>
    </row>
    <row r="4154" ht="13.5">
      <c r="D4154" s="252"/>
    </row>
    <row r="4155" ht="13.5">
      <c r="D4155" s="252"/>
    </row>
    <row r="4156" ht="13.5">
      <c r="D4156" s="252"/>
    </row>
    <row r="4157" ht="13.5">
      <c r="D4157" s="252"/>
    </row>
    <row r="4158" ht="13.5">
      <c r="D4158" s="252"/>
    </row>
    <row r="4159" ht="13.5">
      <c r="D4159" s="252"/>
    </row>
    <row r="4160" ht="13.5">
      <c r="D4160" s="252"/>
    </row>
    <row r="4161" ht="13.5">
      <c r="D4161" s="252"/>
    </row>
    <row r="4162" ht="13.5">
      <c r="D4162" s="252"/>
    </row>
    <row r="4163" ht="13.5">
      <c r="D4163" s="252"/>
    </row>
    <row r="4164" ht="13.5">
      <c r="D4164" s="252"/>
    </row>
    <row r="4165" ht="13.5">
      <c r="D4165" s="252"/>
    </row>
    <row r="4166" ht="13.5">
      <c r="D4166" s="252"/>
    </row>
    <row r="4167" ht="13.5">
      <c r="D4167" s="252"/>
    </row>
    <row r="4168" ht="13.5">
      <c r="D4168" s="252"/>
    </row>
    <row r="4169" ht="13.5">
      <c r="D4169" s="252"/>
    </row>
    <row r="4170" ht="13.5">
      <c r="D4170" s="252"/>
    </row>
    <row r="4171" ht="13.5">
      <c r="D4171" s="252"/>
    </row>
    <row r="4172" ht="13.5">
      <c r="D4172" s="252"/>
    </row>
    <row r="4173" ht="13.5">
      <c r="D4173" s="252"/>
    </row>
    <row r="4174" ht="13.5">
      <c r="D4174" s="252"/>
    </row>
    <row r="4175" ht="13.5">
      <c r="D4175" s="252"/>
    </row>
    <row r="4176" ht="13.5">
      <c r="D4176" s="252"/>
    </row>
    <row r="4177" ht="13.5">
      <c r="D4177" s="252"/>
    </row>
    <row r="4178" ht="13.5">
      <c r="D4178" s="252"/>
    </row>
    <row r="4179" ht="13.5">
      <c r="D4179" s="252"/>
    </row>
    <row r="4180" ht="13.5">
      <c r="D4180" s="252"/>
    </row>
    <row r="4181" ht="13.5">
      <c r="D4181" s="252"/>
    </row>
    <row r="4182" ht="13.5">
      <c r="D4182" s="252"/>
    </row>
    <row r="4183" ht="13.5">
      <c r="D4183" s="252"/>
    </row>
    <row r="4184" ht="13.5">
      <c r="D4184" s="252"/>
    </row>
    <row r="4185" ht="13.5">
      <c r="D4185" s="252"/>
    </row>
    <row r="4186" ht="13.5">
      <c r="D4186" s="252"/>
    </row>
    <row r="4187" ht="13.5">
      <c r="D4187" s="252"/>
    </row>
    <row r="4188" ht="13.5">
      <c r="D4188" s="252"/>
    </row>
    <row r="4189" ht="13.5">
      <c r="D4189" s="252"/>
    </row>
    <row r="4190" ht="13.5">
      <c r="D4190" s="252"/>
    </row>
    <row r="4191" ht="13.5">
      <c r="D4191" s="252"/>
    </row>
    <row r="4192" ht="13.5">
      <c r="D4192" s="252"/>
    </row>
    <row r="4193" ht="13.5">
      <c r="D4193" s="252"/>
    </row>
    <row r="4194" ht="13.5">
      <c r="D4194" s="252"/>
    </row>
    <row r="4195" ht="13.5">
      <c r="D4195" s="252"/>
    </row>
    <row r="4196" ht="13.5">
      <c r="D4196" s="252"/>
    </row>
    <row r="4197" ht="13.5">
      <c r="D4197" s="252"/>
    </row>
    <row r="4198" ht="13.5">
      <c r="D4198" s="252"/>
    </row>
    <row r="4199" ht="13.5">
      <c r="D4199" s="252"/>
    </row>
    <row r="4200" ht="13.5">
      <c r="D4200" s="252"/>
    </row>
    <row r="4201" ht="13.5">
      <c r="D4201" s="252"/>
    </row>
    <row r="4202" ht="13.5">
      <c r="D4202" s="252"/>
    </row>
    <row r="4203" ht="13.5">
      <c r="D4203" s="252"/>
    </row>
    <row r="4204" ht="13.5">
      <c r="D4204" s="252"/>
    </row>
    <row r="4205" ht="13.5">
      <c r="D4205" s="252"/>
    </row>
    <row r="4206" ht="13.5">
      <c r="D4206" s="252"/>
    </row>
    <row r="4207" ht="13.5">
      <c r="D4207" s="252"/>
    </row>
    <row r="4208" ht="13.5">
      <c r="D4208" s="252"/>
    </row>
    <row r="4209" ht="13.5">
      <c r="D4209" s="252"/>
    </row>
    <row r="4210" ht="13.5">
      <c r="D4210" s="252"/>
    </row>
    <row r="4211" ht="13.5">
      <c r="D4211" s="252"/>
    </row>
    <row r="4212" ht="13.5">
      <c r="D4212" s="252"/>
    </row>
    <row r="4213" ht="13.5">
      <c r="D4213" s="252"/>
    </row>
    <row r="4214" ht="13.5">
      <c r="D4214" s="252"/>
    </row>
    <row r="4215" ht="13.5">
      <c r="D4215" s="252"/>
    </row>
    <row r="4216" ht="13.5">
      <c r="D4216" s="252"/>
    </row>
    <row r="4217" ht="13.5">
      <c r="D4217" s="252"/>
    </row>
    <row r="4218" ht="13.5">
      <c r="D4218" s="252"/>
    </row>
    <row r="4219" ht="13.5">
      <c r="D4219" s="252"/>
    </row>
    <row r="4220" ht="13.5">
      <c r="D4220" s="252"/>
    </row>
    <row r="4221" ht="13.5">
      <c r="D4221" s="252"/>
    </row>
    <row r="4222" ht="13.5">
      <c r="D4222" s="252"/>
    </row>
    <row r="4223" ht="13.5">
      <c r="D4223" s="252"/>
    </row>
    <row r="4224" ht="13.5">
      <c r="D4224" s="252"/>
    </row>
    <row r="4225" ht="13.5">
      <c r="D4225" s="252"/>
    </row>
    <row r="4226" ht="13.5">
      <c r="D4226" s="252"/>
    </row>
    <row r="4227" ht="13.5">
      <c r="D4227" s="252"/>
    </row>
    <row r="4228" ht="13.5">
      <c r="D4228" s="252"/>
    </row>
    <row r="4229" ht="13.5">
      <c r="D4229" s="252"/>
    </row>
    <row r="4230" ht="13.5">
      <c r="D4230" s="252"/>
    </row>
    <row r="4231" ht="13.5">
      <c r="D4231" s="252"/>
    </row>
    <row r="4232" ht="13.5">
      <c r="D4232" s="252"/>
    </row>
    <row r="4233" ht="13.5">
      <c r="D4233" s="252"/>
    </row>
    <row r="4234" ht="13.5">
      <c r="D4234" s="252"/>
    </row>
    <row r="4235" ht="13.5">
      <c r="D4235" s="252"/>
    </row>
    <row r="4236" ht="13.5">
      <c r="D4236" s="252"/>
    </row>
    <row r="4237" ht="13.5">
      <c r="D4237" s="252"/>
    </row>
    <row r="4238" ht="13.5">
      <c r="D4238" s="252"/>
    </row>
    <row r="4239" ht="13.5">
      <c r="D4239" s="252"/>
    </row>
    <row r="4240" ht="13.5">
      <c r="D4240" s="252"/>
    </row>
    <row r="4241" ht="13.5">
      <c r="D4241" s="252"/>
    </row>
    <row r="4242" ht="13.5">
      <c r="D4242" s="252"/>
    </row>
    <row r="4243" ht="13.5">
      <c r="D4243" s="252"/>
    </row>
    <row r="4244" ht="13.5">
      <c r="D4244" s="252"/>
    </row>
    <row r="4245" ht="13.5">
      <c r="D4245" s="252"/>
    </row>
    <row r="4246" ht="13.5">
      <c r="D4246" s="252"/>
    </row>
    <row r="4247" ht="13.5">
      <c r="D4247" s="252"/>
    </row>
    <row r="4248" ht="13.5">
      <c r="D4248" s="252"/>
    </row>
    <row r="4249" ht="13.5">
      <c r="D4249" s="252"/>
    </row>
    <row r="4250" ht="13.5">
      <c r="D4250" s="252"/>
    </row>
    <row r="4251" ht="13.5">
      <c r="D4251" s="252"/>
    </row>
    <row r="4252" ht="13.5">
      <c r="D4252" s="252"/>
    </row>
    <row r="4253" ht="13.5">
      <c r="D4253" s="252"/>
    </row>
    <row r="4254" ht="13.5">
      <c r="D4254" s="252"/>
    </row>
    <row r="4255" ht="13.5">
      <c r="D4255" s="252"/>
    </row>
    <row r="4256" ht="13.5">
      <c r="D4256" s="252"/>
    </row>
    <row r="4257" ht="13.5">
      <c r="D4257" s="252"/>
    </row>
    <row r="4258" ht="13.5">
      <c r="D4258" s="252"/>
    </row>
    <row r="4259" ht="13.5">
      <c r="D4259" s="252"/>
    </row>
    <row r="4260" ht="13.5">
      <c r="D4260" s="252"/>
    </row>
    <row r="4261" ht="13.5">
      <c r="D4261" s="252"/>
    </row>
    <row r="4262" ht="13.5">
      <c r="D4262" s="252"/>
    </row>
    <row r="4263" ht="13.5">
      <c r="D4263" s="252"/>
    </row>
    <row r="4264" ht="13.5">
      <c r="D4264" s="252"/>
    </row>
    <row r="4265" ht="13.5">
      <c r="D4265" s="252"/>
    </row>
    <row r="4266" ht="13.5">
      <c r="D4266" s="252"/>
    </row>
    <row r="4267" ht="13.5">
      <c r="D4267" s="252"/>
    </row>
    <row r="4268" ht="13.5">
      <c r="D4268" s="252"/>
    </row>
    <row r="4269" ht="13.5">
      <c r="D4269" s="252"/>
    </row>
    <row r="4270" ht="13.5">
      <c r="D4270" s="252"/>
    </row>
    <row r="4271" ht="13.5">
      <c r="D4271" s="252"/>
    </row>
    <row r="4272" ht="13.5">
      <c r="D4272" s="252"/>
    </row>
    <row r="4273" ht="13.5">
      <c r="D4273" s="252"/>
    </row>
    <row r="4274" ht="13.5">
      <c r="D4274" s="252"/>
    </row>
    <row r="4275" ht="13.5">
      <c r="D4275" s="252"/>
    </row>
    <row r="4276" ht="13.5">
      <c r="D4276" s="252"/>
    </row>
    <row r="4277" ht="13.5">
      <c r="D4277" s="252"/>
    </row>
    <row r="4278" ht="13.5">
      <c r="D4278" s="252"/>
    </row>
    <row r="4279" ht="13.5">
      <c r="D4279" s="252"/>
    </row>
    <row r="4280" ht="13.5">
      <c r="D4280" s="252"/>
    </row>
    <row r="4281" ht="13.5">
      <c r="D4281" s="252"/>
    </row>
    <row r="4282" ht="13.5">
      <c r="D4282" s="252"/>
    </row>
    <row r="4283" ht="13.5">
      <c r="D4283" s="252"/>
    </row>
    <row r="4284" ht="13.5">
      <c r="D4284" s="252"/>
    </row>
    <row r="4285" ht="13.5">
      <c r="D4285" s="252"/>
    </row>
    <row r="4286" ht="13.5">
      <c r="D4286" s="252"/>
    </row>
    <row r="4287" ht="13.5">
      <c r="D4287" s="252"/>
    </row>
    <row r="4288" ht="13.5">
      <c r="D4288" s="252"/>
    </row>
    <row r="4289" ht="13.5">
      <c r="D4289" s="252"/>
    </row>
    <row r="4290" ht="13.5">
      <c r="D4290" s="252"/>
    </row>
    <row r="4291" ht="13.5">
      <c r="D4291" s="252"/>
    </row>
    <row r="4292" ht="13.5">
      <c r="D4292" s="252"/>
    </row>
    <row r="4293" ht="13.5">
      <c r="D4293" s="252"/>
    </row>
    <row r="4294" ht="13.5">
      <c r="D4294" s="252"/>
    </row>
    <row r="4295" ht="13.5">
      <c r="D4295" s="252"/>
    </row>
    <row r="4296" ht="13.5">
      <c r="D4296" s="252"/>
    </row>
    <row r="4297" ht="13.5">
      <c r="D4297" s="252"/>
    </row>
    <row r="4298" ht="13.5">
      <c r="D4298" s="252"/>
    </row>
    <row r="4299" ht="13.5">
      <c r="D4299" s="252"/>
    </row>
    <row r="4300" ht="13.5">
      <c r="D4300" s="252"/>
    </row>
    <row r="4301" ht="13.5">
      <c r="D4301" s="252"/>
    </row>
    <row r="4302" ht="13.5">
      <c r="D4302" s="252"/>
    </row>
    <row r="4303" ht="13.5">
      <c r="D4303" s="252"/>
    </row>
    <row r="4304" ht="13.5">
      <c r="D4304" s="252"/>
    </row>
    <row r="4305" ht="13.5">
      <c r="D4305" s="252"/>
    </row>
    <row r="4306" ht="13.5">
      <c r="D4306" s="252"/>
    </row>
    <row r="4307" ht="13.5">
      <c r="D4307" s="252"/>
    </row>
    <row r="4308" ht="13.5">
      <c r="D4308" s="252"/>
    </row>
    <row r="4309" ht="13.5">
      <c r="D4309" s="252"/>
    </row>
    <row r="4310" ht="13.5">
      <c r="D4310" s="252"/>
    </row>
    <row r="4311" ht="13.5">
      <c r="D4311" s="252"/>
    </row>
    <row r="4312" ht="13.5">
      <c r="D4312" s="252"/>
    </row>
    <row r="4313" ht="13.5">
      <c r="D4313" s="252"/>
    </row>
    <row r="4314" ht="13.5">
      <c r="D4314" s="252"/>
    </row>
    <row r="4315" ht="13.5">
      <c r="D4315" s="252"/>
    </row>
    <row r="4316" ht="13.5">
      <c r="D4316" s="252"/>
    </row>
    <row r="4317" ht="13.5">
      <c r="D4317" s="252"/>
    </row>
    <row r="4318" ht="13.5">
      <c r="D4318" s="252"/>
    </row>
    <row r="4319" ht="13.5">
      <c r="D4319" s="252"/>
    </row>
    <row r="4320" ht="13.5">
      <c r="D4320" s="252"/>
    </row>
    <row r="4321" ht="13.5">
      <c r="D4321" s="252"/>
    </row>
    <row r="4322" ht="13.5">
      <c r="D4322" s="252"/>
    </row>
    <row r="4323" ht="13.5">
      <c r="D4323" s="252"/>
    </row>
    <row r="4324" ht="13.5">
      <c r="D4324" s="252"/>
    </row>
    <row r="4325" ht="13.5">
      <c r="D4325" s="252"/>
    </row>
    <row r="4326" ht="13.5">
      <c r="D4326" s="252"/>
    </row>
    <row r="4327" ht="13.5">
      <c r="D4327" s="252"/>
    </row>
    <row r="4328" ht="13.5">
      <c r="D4328" s="252"/>
    </row>
    <row r="4329" ht="13.5">
      <c r="D4329" s="252"/>
    </row>
    <row r="4330" ht="13.5">
      <c r="D4330" s="252"/>
    </row>
    <row r="4331" ht="13.5">
      <c r="D4331" s="252"/>
    </row>
    <row r="4332" ht="13.5">
      <c r="D4332" s="252"/>
    </row>
    <row r="4333" ht="13.5">
      <c r="D4333" s="252"/>
    </row>
    <row r="4334" ht="13.5">
      <c r="D4334" s="252"/>
    </row>
    <row r="4335" ht="13.5">
      <c r="D4335" s="252"/>
    </row>
    <row r="4336" ht="13.5">
      <c r="D4336" s="252"/>
    </row>
    <row r="4337" ht="13.5">
      <c r="D4337" s="252"/>
    </row>
    <row r="4338" ht="13.5">
      <c r="D4338" s="252"/>
    </row>
    <row r="4339" ht="13.5">
      <c r="D4339" s="252"/>
    </row>
    <row r="4340" ht="13.5">
      <c r="D4340" s="252"/>
    </row>
    <row r="4341" ht="13.5">
      <c r="D4341" s="252"/>
    </row>
    <row r="4342" ht="13.5">
      <c r="D4342" s="252"/>
    </row>
    <row r="4343" ht="13.5">
      <c r="D4343" s="252"/>
    </row>
    <row r="4344" ht="13.5">
      <c r="D4344" s="252"/>
    </row>
    <row r="4345" ht="13.5">
      <c r="D4345" s="252"/>
    </row>
    <row r="4346" ht="13.5">
      <c r="D4346" s="252"/>
    </row>
    <row r="4347" ht="13.5">
      <c r="D4347" s="252"/>
    </row>
    <row r="4348" ht="13.5">
      <c r="D4348" s="252"/>
    </row>
    <row r="4349" ht="13.5">
      <c r="D4349" s="252"/>
    </row>
    <row r="4350" ht="13.5">
      <c r="D4350" s="252"/>
    </row>
    <row r="4351" ht="13.5">
      <c r="D4351" s="252"/>
    </row>
    <row r="4352" ht="13.5">
      <c r="D4352" s="252"/>
    </row>
    <row r="4353" ht="13.5">
      <c r="D4353" s="252"/>
    </row>
    <row r="4354" ht="13.5">
      <c r="D4354" s="252"/>
    </row>
    <row r="4355" ht="13.5">
      <c r="D4355" s="252"/>
    </row>
    <row r="4356" ht="13.5">
      <c r="D4356" s="252"/>
    </row>
    <row r="4357" ht="13.5">
      <c r="D4357" s="252"/>
    </row>
    <row r="4358" ht="13.5">
      <c r="D4358" s="252"/>
    </row>
    <row r="4359" ht="13.5">
      <c r="D4359" s="252"/>
    </row>
    <row r="4360" ht="13.5">
      <c r="D4360" s="252"/>
    </row>
    <row r="4361" ht="13.5">
      <c r="D4361" s="252"/>
    </row>
    <row r="4362" ht="13.5">
      <c r="D4362" s="252"/>
    </row>
    <row r="4363" ht="13.5">
      <c r="D4363" s="252"/>
    </row>
    <row r="4364" ht="13.5">
      <c r="D4364" s="252"/>
    </row>
    <row r="4365" ht="13.5">
      <c r="D4365" s="252"/>
    </row>
    <row r="4366" ht="13.5">
      <c r="D4366" s="252"/>
    </row>
    <row r="4367" ht="13.5">
      <c r="D4367" s="252"/>
    </row>
    <row r="4368" ht="13.5">
      <c r="D4368" s="252"/>
    </row>
    <row r="4369" ht="13.5">
      <c r="D4369" s="252"/>
    </row>
    <row r="4370" ht="13.5">
      <c r="D4370" s="252"/>
    </row>
    <row r="4371" ht="13.5">
      <c r="D4371" s="252"/>
    </row>
    <row r="4372" ht="13.5">
      <c r="D4372" s="252"/>
    </row>
    <row r="4373" ht="13.5">
      <c r="D4373" s="252"/>
    </row>
    <row r="4374" ht="13.5">
      <c r="D4374" s="252"/>
    </row>
    <row r="4375" ht="13.5">
      <c r="D4375" s="252"/>
    </row>
    <row r="4376" ht="13.5">
      <c r="D4376" s="252"/>
    </row>
    <row r="4377" ht="13.5">
      <c r="D4377" s="252"/>
    </row>
    <row r="4378" ht="13.5">
      <c r="D4378" s="252"/>
    </row>
    <row r="4379" ht="13.5">
      <c r="D4379" s="252"/>
    </row>
    <row r="4380" ht="13.5">
      <c r="D4380" s="252"/>
    </row>
    <row r="4381" ht="13.5">
      <c r="D4381" s="252"/>
    </row>
    <row r="4382" ht="13.5">
      <c r="D4382" s="252"/>
    </row>
    <row r="4383" ht="13.5">
      <c r="D4383" s="252"/>
    </row>
    <row r="4384" ht="13.5">
      <c r="D4384" s="252"/>
    </row>
    <row r="4385" ht="13.5">
      <c r="D4385" s="252"/>
    </row>
    <row r="4386" ht="13.5">
      <c r="D4386" s="252"/>
    </row>
    <row r="4387" ht="13.5">
      <c r="D4387" s="252"/>
    </row>
    <row r="4388" ht="13.5">
      <c r="D4388" s="252"/>
    </row>
    <row r="4389" ht="13.5">
      <c r="D4389" s="252"/>
    </row>
    <row r="4390" ht="13.5">
      <c r="D4390" s="252"/>
    </row>
    <row r="4391" ht="13.5">
      <c r="D4391" s="252"/>
    </row>
    <row r="4392" ht="13.5">
      <c r="D4392" s="252"/>
    </row>
    <row r="4393" ht="13.5">
      <c r="D4393" s="252"/>
    </row>
    <row r="4394" ht="13.5">
      <c r="D4394" s="252"/>
    </row>
    <row r="4395" ht="13.5">
      <c r="D4395" s="252"/>
    </row>
    <row r="4396" ht="13.5">
      <c r="D4396" s="252"/>
    </row>
    <row r="4397" ht="13.5">
      <c r="D4397" s="252"/>
    </row>
    <row r="4398" ht="13.5">
      <c r="D4398" s="252"/>
    </row>
    <row r="4399" ht="13.5">
      <c r="D4399" s="252"/>
    </row>
    <row r="4400" ht="13.5">
      <c r="D4400" s="252"/>
    </row>
    <row r="4401" ht="13.5">
      <c r="D4401" s="252"/>
    </row>
    <row r="4402" ht="13.5">
      <c r="D4402" s="252"/>
    </row>
    <row r="4403" ht="13.5">
      <c r="D4403" s="252"/>
    </row>
    <row r="4404" ht="13.5">
      <c r="D4404" s="252"/>
    </row>
    <row r="4405" ht="13.5">
      <c r="D4405" s="252"/>
    </row>
    <row r="4406" ht="13.5">
      <c r="D4406" s="252"/>
    </row>
    <row r="4407" ht="13.5">
      <c r="D4407" s="252"/>
    </row>
    <row r="4408" ht="13.5">
      <c r="D4408" s="252"/>
    </row>
    <row r="4409" ht="13.5">
      <c r="D4409" s="252"/>
    </row>
    <row r="4410" ht="13.5">
      <c r="D4410" s="252"/>
    </row>
    <row r="4411" ht="13.5">
      <c r="D4411" s="252"/>
    </row>
    <row r="4412" ht="13.5">
      <c r="D4412" s="252"/>
    </row>
    <row r="4413" ht="13.5">
      <c r="D4413" s="252"/>
    </row>
    <row r="4414" ht="13.5">
      <c r="D4414" s="252"/>
    </row>
    <row r="4415" ht="13.5">
      <c r="D4415" s="252"/>
    </row>
    <row r="4416" ht="13.5">
      <c r="D4416" s="252"/>
    </row>
    <row r="4417" ht="13.5">
      <c r="D4417" s="252"/>
    </row>
    <row r="4418" ht="13.5">
      <c r="D4418" s="252"/>
    </row>
    <row r="4419" ht="13.5">
      <c r="D4419" s="252"/>
    </row>
    <row r="4420" ht="13.5">
      <c r="D4420" s="252"/>
    </row>
    <row r="4421" ht="13.5">
      <c r="D4421" s="252"/>
    </row>
    <row r="4422" ht="13.5">
      <c r="D4422" s="252"/>
    </row>
    <row r="4423" ht="13.5">
      <c r="D4423" s="252"/>
    </row>
    <row r="4424" ht="13.5">
      <c r="D4424" s="252"/>
    </row>
    <row r="4425" ht="13.5">
      <c r="D4425" s="252"/>
    </row>
    <row r="4426" ht="13.5">
      <c r="D4426" s="252"/>
    </row>
    <row r="4427" ht="13.5">
      <c r="D4427" s="252"/>
    </row>
    <row r="4428" ht="13.5">
      <c r="D4428" s="252"/>
    </row>
    <row r="4429" ht="13.5">
      <c r="D4429" s="252"/>
    </row>
    <row r="4430" ht="13.5">
      <c r="D4430" s="252"/>
    </row>
    <row r="4431" ht="13.5">
      <c r="D4431" s="252"/>
    </row>
    <row r="4432" ht="13.5">
      <c r="D4432" s="252"/>
    </row>
    <row r="4433" ht="13.5">
      <c r="D4433" s="252"/>
    </row>
    <row r="4434" ht="13.5">
      <c r="D4434" s="252"/>
    </row>
    <row r="4435" ht="13.5">
      <c r="D4435" s="252"/>
    </row>
    <row r="4436" ht="13.5">
      <c r="D4436" s="252"/>
    </row>
    <row r="4437" ht="13.5">
      <c r="D4437" s="252"/>
    </row>
    <row r="4438" ht="13.5">
      <c r="D4438" s="252"/>
    </row>
    <row r="4439" ht="13.5">
      <c r="D4439" s="252"/>
    </row>
    <row r="4440" ht="13.5">
      <c r="D4440" s="252"/>
    </row>
    <row r="4441" ht="13.5">
      <c r="D4441" s="252"/>
    </row>
    <row r="4442" ht="13.5">
      <c r="D4442" s="252"/>
    </row>
    <row r="4443" ht="13.5">
      <c r="D4443" s="252"/>
    </row>
    <row r="4444" ht="13.5">
      <c r="D4444" s="252"/>
    </row>
    <row r="4445" ht="13.5">
      <c r="D4445" s="252"/>
    </row>
    <row r="4446" ht="13.5">
      <c r="D4446" s="252"/>
    </row>
    <row r="4447" ht="13.5">
      <c r="D4447" s="252"/>
    </row>
    <row r="4448" ht="13.5">
      <c r="D4448" s="252"/>
    </row>
    <row r="4449" ht="13.5">
      <c r="D4449" s="252"/>
    </row>
    <row r="4450" ht="13.5">
      <c r="D4450" s="252"/>
    </row>
    <row r="4451" ht="13.5">
      <c r="D4451" s="252"/>
    </row>
    <row r="4452" ht="13.5">
      <c r="D4452" s="252"/>
    </row>
    <row r="4453" ht="13.5">
      <c r="D4453" s="252"/>
    </row>
    <row r="4454" ht="13.5">
      <c r="D4454" s="252"/>
    </row>
    <row r="4455" ht="13.5">
      <c r="D4455" s="252"/>
    </row>
    <row r="4456" ht="13.5">
      <c r="D4456" s="252"/>
    </row>
    <row r="4457" ht="13.5">
      <c r="D4457" s="252"/>
    </row>
    <row r="4458" ht="13.5">
      <c r="D4458" s="252"/>
    </row>
    <row r="4459" ht="13.5">
      <c r="D4459" s="252"/>
    </row>
    <row r="4460" ht="13.5">
      <c r="D4460" s="252"/>
    </row>
    <row r="4461" ht="13.5">
      <c r="D4461" s="252"/>
    </row>
    <row r="4462" ht="13.5">
      <c r="D4462" s="252"/>
    </row>
    <row r="4463" ht="13.5">
      <c r="D4463" s="252"/>
    </row>
    <row r="4464" ht="13.5">
      <c r="D4464" s="252"/>
    </row>
    <row r="4465" ht="13.5">
      <c r="D4465" s="252"/>
    </row>
    <row r="4466" ht="13.5">
      <c r="D4466" s="252"/>
    </row>
    <row r="4467" ht="13.5">
      <c r="D4467" s="252"/>
    </row>
    <row r="4468" ht="13.5">
      <c r="D4468" s="252"/>
    </row>
    <row r="4469" ht="13.5">
      <c r="D4469" s="252"/>
    </row>
    <row r="4470" ht="13.5">
      <c r="D4470" s="252"/>
    </row>
    <row r="4471" ht="13.5">
      <c r="D4471" s="252"/>
    </row>
    <row r="4472" ht="13.5">
      <c r="D4472" s="252"/>
    </row>
    <row r="4473" ht="13.5">
      <c r="D4473" s="252"/>
    </row>
    <row r="4474" ht="13.5">
      <c r="D4474" s="252"/>
    </row>
    <row r="4475" ht="13.5">
      <c r="D4475" s="252"/>
    </row>
    <row r="4476" ht="13.5">
      <c r="D4476" s="252"/>
    </row>
    <row r="4477" ht="13.5">
      <c r="D4477" s="252"/>
    </row>
    <row r="4478" ht="13.5">
      <c r="D4478" s="252"/>
    </row>
    <row r="4479" ht="13.5">
      <c r="D4479" s="252"/>
    </row>
    <row r="4480" ht="13.5">
      <c r="D4480" s="252"/>
    </row>
    <row r="4481" ht="13.5">
      <c r="D4481" s="252"/>
    </row>
    <row r="4482" ht="13.5">
      <c r="D4482" s="252"/>
    </row>
    <row r="4483" ht="13.5">
      <c r="D4483" s="252"/>
    </row>
    <row r="4484" ht="13.5">
      <c r="D4484" s="252"/>
    </row>
    <row r="4485" ht="13.5">
      <c r="D4485" s="252"/>
    </row>
    <row r="4486" ht="13.5">
      <c r="D4486" s="252"/>
    </row>
    <row r="4487" ht="13.5">
      <c r="D4487" s="252"/>
    </row>
    <row r="4488" ht="13.5">
      <c r="D4488" s="252"/>
    </row>
    <row r="4489" ht="13.5">
      <c r="D4489" s="252"/>
    </row>
    <row r="4490" ht="13.5">
      <c r="D4490" s="252"/>
    </row>
    <row r="4491" ht="13.5">
      <c r="D4491" s="252"/>
    </row>
    <row r="4492" ht="13.5">
      <c r="D4492" s="252"/>
    </row>
    <row r="4493" ht="13.5">
      <c r="D4493" s="252"/>
    </row>
    <row r="4494" ht="13.5">
      <c r="D4494" s="252"/>
    </row>
    <row r="4495" ht="13.5">
      <c r="D4495" s="252"/>
    </row>
    <row r="4496" ht="13.5">
      <c r="D4496" s="252"/>
    </row>
    <row r="4497" ht="13.5">
      <c r="D4497" s="252"/>
    </row>
    <row r="4498" ht="13.5">
      <c r="D4498" s="252"/>
    </row>
    <row r="4499" ht="13.5">
      <c r="D4499" s="252"/>
    </row>
    <row r="4500" ht="13.5">
      <c r="D4500" s="252"/>
    </row>
    <row r="4501" ht="13.5">
      <c r="D4501" s="252"/>
    </row>
    <row r="4502" ht="13.5">
      <c r="D4502" s="252"/>
    </row>
    <row r="4503" ht="13.5">
      <c r="D4503" s="252"/>
    </row>
    <row r="4504" ht="13.5">
      <c r="D4504" s="252"/>
    </row>
    <row r="4505" ht="13.5">
      <c r="D4505" s="252"/>
    </row>
    <row r="4506" ht="13.5">
      <c r="D4506" s="252"/>
    </row>
    <row r="4507" ht="13.5">
      <c r="D4507" s="252"/>
    </row>
    <row r="4508" ht="13.5">
      <c r="D4508" s="252"/>
    </row>
    <row r="4509" ht="13.5">
      <c r="D4509" s="252"/>
    </row>
    <row r="4510" ht="13.5">
      <c r="D4510" s="252"/>
    </row>
    <row r="4511" ht="13.5">
      <c r="D4511" s="252"/>
    </row>
    <row r="4512" ht="13.5">
      <c r="D4512" s="252"/>
    </row>
    <row r="4513" ht="13.5">
      <c r="D4513" s="252"/>
    </row>
    <row r="4514" ht="13.5">
      <c r="D4514" s="252"/>
    </row>
    <row r="4515" ht="13.5">
      <c r="D4515" s="252"/>
    </row>
    <row r="4516" ht="13.5">
      <c r="D4516" s="252"/>
    </row>
    <row r="4517" ht="13.5">
      <c r="D4517" s="252"/>
    </row>
    <row r="4518" ht="13.5">
      <c r="D4518" s="252"/>
    </row>
    <row r="4519" ht="13.5">
      <c r="D4519" s="252"/>
    </row>
    <row r="4520" ht="13.5">
      <c r="D4520" s="252"/>
    </row>
    <row r="4521" ht="13.5">
      <c r="D4521" s="252"/>
    </row>
    <row r="4522" ht="13.5">
      <c r="D4522" s="252"/>
    </row>
    <row r="4523" ht="13.5">
      <c r="D4523" s="252"/>
    </row>
    <row r="4524" ht="13.5">
      <c r="D4524" s="252"/>
    </row>
    <row r="4525" ht="13.5">
      <c r="D4525" s="252"/>
    </row>
    <row r="4526" ht="13.5">
      <c r="D4526" s="252"/>
    </row>
    <row r="4527" ht="13.5">
      <c r="D4527" s="252"/>
    </row>
    <row r="4528" ht="13.5">
      <c r="D4528" s="252"/>
    </row>
    <row r="4529" ht="13.5">
      <c r="D4529" s="252"/>
    </row>
    <row r="4530" ht="13.5">
      <c r="D4530" s="252"/>
    </row>
    <row r="4531" ht="13.5">
      <c r="D4531" s="252"/>
    </row>
    <row r="4532" ht="13.5">
      <c r="D4532" s="252"/>
    </row>
    <row r="4533" ht="13.5">
      <c r="D4533" s="252"/>
    </row>
    <row r="4534" ht="13.5">
      <c r="D4534" s="252"/>
    </row>
    <row r="4535" ht="13.5">
      <c r="D4535" s="252"/>
    </row>
    <row r="4536" ht="13.5">
      <c r="D4536" s="252"/>
    </row>
    <row r="4537" ht="13.5">
      <c r="D4537" s="252"/>
    </row>
    <row r="4538" ht="13.5">
      <c r="D4538" s="252"/>
    </row>
    <row r="4539" ht="13.5">
      <c r="D4539" s="252"/>
    </row>
    <row r="4540" ht="13.5">
      <c r="D4540" s="252"/>
    </row>
    <row r="4541" ht="13.5">
      <c r="D4541" s="252"/>
    </row>
    <row r="4542" ht="13.5">
      <c r="D4542" s="252"/>
    </row>
    <row r="4543" ht="13.5">
      <c r="D4543" s="252"/>
    </row>
    <row r="4544" ht="13.5">
      <c r="D4544" s="252"/>
    </row>
    <row r="4545" ht="13.5">
      <c r="D4545" s="252"/>
    </row>
    <row r="4546" ht="13.5">
      <c r="D4546" s="252"/>
    </row>
    <row r="4547" ht="13.5">
      <c r="D4547" s="252"/>
    </row>
    <row r="4548" ht="13.5">
      <c r="D4548" s="252"/>
    </row>
    <row r="4549" ht="13.5">
      <c r="D4549" s="252"/>
    </row>
    <row r="4550" ht="13.5">
      <c r="D4550" s="252"/>
    </row>
    <row r="4551" ht="13.5">
      <c r="D4551" s="252"/>
    </row>
    <row r="4552" ht="13.5">
      <c r="D4552" s="252"/>
    </row>
    <row r="4553" ht="13.5">
      <c r="D4553" s="252"/>
    </row>
    <row r="4554" ht="13.5">
      <c r="D4554" s="252"/>
    </row>
    <row r="4555" ht="13.5">
      <c r="D4555" s="252"/>
    </row>
    <row r="4556" ht="13.5">
      <c r="D4556" s="252"/>
    </row>
    <row r="4557" ht="13.5">
      <c r="D4557" s="252"/>
    </row>
    <row r="4558" ht="13.5">
      <c r="D4558" s="252"/>
    </row>
    <row r="4559" ht="13.5">
      <c r="D4559" s="252"/>
    </row>
    <row r="4560" ht="13.5">
      <c r="D4560" s="252"/>
    </row>
    <row r="4561" ht="13.5">
      <c r="D4561" s="252"/>
    </row>
    <row r="4562" ht="13.5">
      <c r="D4562" s="252"/>
    </row>
    <row r="4563" ht="13.5">
      <c r="D4563" s="252"/>
    </row>
    <row r="4564" ht="13.5">
      <c r="D4564" s="252"/>
    </row>
    <row r="4565" ht="13.5">
      <c r="D4565" s="252"/>
    </row>
    <row r="4566" ht="13.5">
      <c r="D4566" s="252"/>
    </row>
    <row r="4567" ht="13.5">
      <c r="D4567" s="252"/>
    </row>
    <row r="4568" ht="13.5">
      <c r="D4568" s="252"/>
    </row>
    <row r="4569" ht="13.5">
      <c r="D4569" s="252"/>
    </row>
    <row r="4570" ht="13.5">
      <c r="D4570" s="252"/>
    </row>
    <row r="4571" ht="13.5">
      <c r="D4571" s="252"/>
    </row>
    <row r="4572" ht="13.5">
      <c r="D4572" s="252"/>
    </row>
    <row r="4573" ht="13.5">
      <c r="D4573" s="252"/>
    </row>
    <row r="4574" ht="13.5">
      <c r="D4574" s="252"/>
    </row>
    <row r="4575" ht="13.5">
      <c r="D4575" s="252"/>
    </row>
    <row r="4576" ht="13.5">
      <c r="D4576" s="252"/>
    </row>
    <row r="4577" ht="13.5">
      <c r="D4577" s="252"/>
    </row>
    <row r="4578" ht="13.5">
      <c r="D4578" s="252"/>
    </row>
    <row r="4579" ht="13.5">
      <c r="D4579" s="252"/>
    </row>
    <row r="4580" ht="13.5">
      <c r="D4580" s="252"/>
    </row>
    <row r="4581" ht="13.5">
      <c r="D4581" s="252"/>
    </row>
    <row r="4582" ht="13.5">
      <c r="D4582" s="252"/>
    </row>
    <row r="4583" ht="13.5">
      <c r="D4583" s="252"/>
    </row>
    <row r="4584" ht="13.5">
      <c r="D4584" s="252"/>
    </row>
    <row r="4585" ht="13.5">
      <c r="D4585" s="252"/>
    </row>
    <row r="4586" ht="13.5">
      <c r="D4586" s="252"/>
    </row>
    <row r="4587" ht="13.5">
      <c r="D4587" s="252"/>
    </row>
    <row r="4588" ht="13.5">
      <c r="D4588" s="252"/>
    </row>
    <row r="4589" ht="13.5">
      <c r="D4589" s="252"/>
    </row>
    <row r="4590" ht="13.5">
      <c r="D4590" s="252"/>
    </row>
    <row r="4591" ht="13.5">
      <c r="D4591" s="252"/>
    </row>
    <row r="4592" ht="13.5">
      <c r="D4592" s="252"/>
    </row>
    <row r="4593" ht="13.5">
      <c r="D4593" s="252"/>
    </row>
    <row r="4594" ht="13.5">
      <c r="D4594" s="252"/>
    </row>
    <row r="4595" ht="13.5">
      <c r="D4595" s="252"/>
    </row>
    <row r="4596" ht="13.5">
      <c r="D4596" s="252"/>
    </row>
    <row r="4597" ht="13.5">
      <c r="D4597" s="252"/>
    </row>
    <row r="4598" ht="13.5">
      <c r="D4598" s="252"/>
    </row>
    <row r="4599" ht="13.5">
      <c r="D4599" s="252"/>
    </row>
    <row r="4600" ht="13.5">
      <c r="D4600" s="252"/>
    </row>
    <row r="4601" ht="13.5">
      <c r="D4601" s="252"/>
    </row>
    <row r="4602" ht="13.5">
      <c r="D4602" s="252"/>
    </row>
    <row r="4603" ht="13.5">
      <c r="D4603" s="252"/>
    </row>
    <row r="4604" ht="13.5">
      <c r="D4604" s="252"/>
    </row>
    <row r="4605" ht="13.5">
      <c r="D4605" s="252"/>
    </row>
    <row r="4606" ht="13.5">
      <c r="D4606" s="252"/>
    </row>
    <row r="4607" ht="13.5">
      <c r="D4607" s="252"/>
    </row>
    <row r="4608" ht="13.5">
      <c r="D4608" s="252"/>
    </row>
    <row r="4609" ht="13.5">
      <c r="D4609" s="252"/>
    </row>
    <row r="4610" ht="13.5">
      <c r="D4610" s="252"/>
    </row>
    <row r="4611" ht="13.5">
      <c r="D4611" s="252"/>
    </row>
    <row r="4612" ht="13.5">
      <c r="D4612" s="252"/>
    </row>
    <row r="4613" ht="13.5">
      <c r="D4613" s="252"/>
    </row>
    <row r="4614" ht="13.5">
      <c r="D4614" s="252"/>
    </row>
    <row r="4615" ht="13.5">
      <c r="D4615" s="252"/>
    </row>
    <row r="4616" ht="13.5">
      <c r="D4616" s="252"/>
    </row>
    <row r="4617" ht="13.5">
      <c r="D4617" s="252"/>
    </row>
    <row r="4618" ht="13.5">
      <c r="D4618" s="252"/>
    </row>
    <row r="4619" ht="13.5">
      <c r="D4619" s="252"/>
    </row>
    <row r="4620" ht="13.5">
      <c r="D4620" s="252"/>
    </row>
    <row r="4621" ht="13.5">
      <c r="D4621" s="252"/>
    </row>
    <row r="4622" ht="13.5">
      <c r="D4622" s="252"/>
    </row>
    <row r="4623" ht="13.5">
      <c r="D4623" s="252"/>
    </row>
    <row r="4624" ht="13.5">
      <c r="D4624" s="252"/>
    </row>
    <row r="4625" ht="13.5">
      <c r="D4625" s="252"/>
    </row>
    <row r="4626" ht="13.5">
      <c r="D4626" s="252"/>
    </row>
    <row r="4627" ht="13.5">
      <c r="D4627" s="252"/>
    </row>
    <row r="4628" ht="13.5">
      <c r="D4628" s="252"/>
    </row>
    <row r="4629" ht="13.5">
      <c r="D4629" s="252"/>
    </row>
    <row r="4630" ht="13.5">
      <c r="D4630" s="252"/>
    </row>
    <row r="4631" ht="13.5">
      <c r="D4631" s="252"/>
    </row>
    <row r="4632" ht="13.5">
      <c r="D4632" s="252"/>
    </row>
    <row r="4633" ht="13.5">
      <c r="D4633" s="252"/>
    </row>
    <row r="4634" ht="13.5">
      <c r="D4634" s="252"/>
    </row>
    <row r="4635" ht="13.5">
      <c r="D4635" s="252"/>
    </row>
    <row r="4636" ht="13.5">
      <c r="D4636" s="252"/>
    </row>
    <row r="4637" ht="13.5">
      <c r="D4637" s="252"/>
    </row>
    <row r="4638" ht="13.5">
      <c r="D4638" s="252"/>
    </row>
    <row r="4639" ht="13.5">
      <c r="D4639" s="252"/>
    </row>
    <row r="4640" ht="13.5">
      <c r="D4640" s="252"/>
    </row>
    <row r="4641" ht="13.5">
      <c r="D4641" s="252"/>
    </row>
    <row r="4642" ht="13.5">
      <c r="D4642" s="252"/>
    </row>
    <row r="4643" ht="13.5">
      <c r="D4643" s="252"/>
    </row>
    <row r="4644" ht="13.5">
      <c r="D4644" s="252"/>
    </row>
    <row r="4645" ht="13.5">
      <c r="D4645" s="252"/>
    </row>
    <row r="4646" ht="13.5">
      <c r="D4646" s="252"/>
    </row>
    <row r="4647" ht="13.5">
      <c r="D4647" s="252"/>
    </row>
    <row r="4648" ht="13.5">
      <c r="D4648" s="252"/>
    </row>
    <row r="4649" ht="13.5">
      <c r="D4649" s="252"/>
    </row>
    <row r="4650" ht="13.5">
      <c r="D4650" s="252"/>
    </row>
    <row r="4651" ht="13.5">
      <c r="D4651" s="252"/>
    </row>
    <row r="4652" ht="13.5">
      <c r="D4652" s="252"/>
    </row>
    <row r="4653" ht="13.5">
      <c r="D4653" s="252"/>
    </row>
    <row r="4654" ht="13.5">
      <c r="D4654" s="252"/>
    </row>
    <row r="4655" ht="13.5">
      <c r="D4655" s="252"/>
    </row>
    <row r="4656" ht="13.5">
      <c r="D4656" s="252"/>
    </row>
    <row r="4657" ht="13.5">
      <c r="D4657" s="252"/>
    </row>
    <row r="4658" ht="13.5">
      <c r="D4658" s="252"/>
    </row>
    <row r="4659" ht="13.5">
      <c r="D4659" s="252"/>
    </row>
    <row r="4660" ht="13.5">
      <c r="D4660" s="252"/>
    </row>
    <row r="4661" ht="13.5">
      <c r="D4661" s="252"/>
    </row>
    <row r="4662" ht="13.5">
      <c r="D4662" s="252"/>
    </row>
    <row r="4663" ht="13.5">
      <c r="D4663" s="252"/>
    </row>
    <row r="4664" ht="13.5">
      <c r="D4664" s="252"/>
    </row>
    <row r="4665" ht="13.5">
      <c r="D4665" s="252"/>
    </row>
    <row r="4666" ht="13.5">
      <c r="D4666" s="252"/>
    </row>
    <row r="4667" ht="13.5">
      <c r="D4667" s="252"/>
    </row>
    <row r="4668" ht="13.5">
      <c r="D4668" s="252"/>
    </row>
    <row r="4669" ht="13.5">
      <c r="D4669" s="252"/>
    </row>
    <row r="4670" ht="13.5">
      <c r="D4670" s="252"/>
    </row>
    <row r="4671" ht="13.5">
      <c r="D4671" s="252"/>
    </row>
    <row r="4672" ht="13.5">
      <c r="D4672" s="252"/>
    </row>
    <row r="4673" ht="13.5">
      <c r="D4673" s="252"/>
    </row>
    <row r="4674" ht="13.5">
      <c r="D4674" s="252"/>
    </row>
    <row r="4675" ht="13.5">
      <c r="D4675" s="252"/>
    </row>
    <row r="4676" ht="13.5">
      <c r="D4676" s="252"/>
    </row>
    <row r="4677" ht="13.5">
      <c r="D4677" s="252"/>
    </row>
    <row r="4678" ht="13.5">
      <c r="D4678" s="252"/>
    </row>
    <row r="4679" ht="13.5">
      <c r="D4679" s="252"/>
    </row>
    <row r="4680" ht="13.5">
      <c r="D4680" s="252"/>
    </row>
    <row r="4681" ht="13.5">
      <c r="D4681" s="252"/>
    </row>
    <row r="4682" ht="13.5">
      <c r="D4682" s="252"/>
    </row>
    <row r="4683" ht="13.5">
      <c r="D4683" s="252"/>
    </row>
    <row r="4684" ht="13.5">
      <c r="D4684" s="252"/>
    </row>
    <row r="4685" ht="13.5">
      <c r="D4685" s="252"/>
    </row>
    <row r="4686" ht="13.5">
      <c r="D4686" s="252"/>
    </row>
    <row r="4687" ht="13.5">
      <c r="D4687" s="252"/>
    </row>
    <row r="4688" ht="13.5">
      <c r="D4688" s="252"/>
    </row>
    <row r="4689" ht="13.5">
      <c r="D4689" s="252"/>
    </row>
    <row r="4690" ht="13.5">
      <c r="D4690" s="252"/>
    </row>
    <row r="4691" ht="13.5">
      <c r="D4691" s="252"/>
    </row>
    <row r="4692" ht="13.5">
      <c r="D4692" s="252"/>
    </row>
    <row r="4693" ht="13.5">
      <c r="D4693" s="252"/>
    </row>
    <row r="4694" ht="13.5">
      <c r="D4694" s="252"/>
    </row>
    <row r="4695" ht="13.5">
      <c r="D4695" s="252"/>
    </row>
    <row r="4696" ht="13.5">
      <c r="D4696" s="252"/>
    </row>
    <row r="4697" ht="13.5">
      <c r="D4697" s="252"/>
    </row>
    <row r="4698" ht="13.5">
      <c r="D4698" s="252"/>
    </row>
    <row r="4699" ht="13.5">
      <c r="D4699" s="252"/>
    </row>
    <row r="4700" ht="13.5">
      <c r="D4700" s="252"/>
    </row>
    <row r="4701" ht="13.5">
      <c r="D4701" s="252"/>
    </row>
    <row r="4702" ht="13.5">
      <c r="D4702" s="252"/>
    </row>
    <row r="4703" ht="13.5">
      <c r="D4703" s="252"/>
    </row>
    <row r="4704" ht="13.5">
      <c r="D4704" s="252"/>
    </row>
    <row r="4705" ht="13.5">
      <c r="D4705" s="252"/>
    </row>
    <row r="4706" ht="13.5">
      <c r="D4706" s="252"/>
    </row>
    <row r="4707" ht="13.5">
      <c r="D4707" s="252"/>
    </row>
    <row r="4708" ht="13.5">
      <c r="D4708" s="252"/>
    </row>
    <row r="4709" ht="13.5">
      <c r="D4709" s="252"/>
    </row>
    <row r="4710" ht="13.5">
      <c r="D4710" s="252"/>
    </row>
    <row r="4711" ht="13.5">
      <c r="D4711" s="252"/>
    </row>
    <row r="4712" ht="13.5">
      <c r="D4712" s="252"/>
    </row>
    <row r="4713" ht="13.5">
      <c r="D4713" s="252"/>
    </row>
    <row r="4714" ht="13.5">
      <c r="D4714" s="252"/>
    </row>
    <row r="4715" ht="13.5">
      <c r="D4715" s="252"/>
    </row>
    <row r="4716" ht="13.5">
      <c r="D4716" s="252"/>
    </row>
    <row r="4717" ht="13.5">
      <c r="D4717" s="252"/>
    </row>
    <row r="4718" ht="13.5">
      <c r="D4718" s="252"/>
    </row>
    <row r="4719" ht="13.5">
      <c r="D4719" s="252"/>
    </row>
    <row r="4720" ht="13.5">
      <c r="D4720" s="252"/>
    </row>
    <row r="4721" ht="13.5">
      <c r="D4721" s="252"/>
    </row>
    <row r="4722" ht="13.5">
      <c r="D4722" s="252"/>
    </row>
    <row r="4723" ht="13.5">
      <c r="D4723" s="252"/>
    </row>
    <row r="4724" ht="13.5">
      <c r="D4724" s="252"/>
    </row>
    <row r="4725" ht="13.5">
      <c r="D4725" s="252"/>
    </row>
    <row r="4726" ht="13.5">
      <c r="D4726" s="252"/>
    </row>
    <row r="4727" ht="13.5">
      <c r="D4727" s="252"/>
    </row>
    <row r="4728" ht="13.5">
      <c r="D4728" s="252"/>
    </row>
    <row r="4729" ht="13.5">
      <c r="D4729" s="252"/>
    </row>
    <row r="4730" ht="13.5">
      <c r="D4730" s="252"/>
    </row>
    <row r="4731" ht="13.5">
      <c r="D4731" s="252"/>
    </row>
    <row r="4732" ht="13.5">
      <c r="D4732" s="252"/>
    </row>
    <row r="4733" ht="13.5">
      <c r="D4733" s="252"/>
    </row>
    <row r="4734" ht="13.5">
      <c r="D4734" s="252"/>
    </row>
    <row r="4735" ht="13.5">
      <c r="D4735" s="252"/>
    </row>
    <row r="4736" ht="13.5">
      <c r="D4736" s="252"/>
    </row>
    <row r="4737" ht="13.5">
      <c r="D4737" s="252"/>
    </row>
    <row r="4738" ht="13.5">
      <c r="D4738" s="252"/>
    </row>
    <row r="4739" ht="13.5">
      <c r="D4739" s="252"/>
    </row>
    <row r="4740" ht="13.5">
      <c r="D4740" s="252"/>
    </row>
    <row r="4741" ht="13.5">
      <c r="D4741" s="252"/>
    </row>
    <row r="4742" ht="13.5">
      <c r="D4742" s="252"/>
    </row>
    <row r="4743" ht="13.5">
      <c r="D4743" s="252"/>
    </row>
    <row r="4744" ht="13.5">
      <c r="D4744" s="252"/>
    </row>
    <row r="4745" ht="13.5">
      <c r="D4745" s="252"/>
    </row>
    <row r="4746" ht="13.5">
      <c r="D4746" s="252"/>
    </row>
    <row r="4747" ht="13.5">
      <c r="D4747" s="252"/>
    </row>
    <row r="4748" ht="13.5">
      <c r="D4748" s="252"/>
    </row>
    <row r="4749" ht="13.5">
      <c r="D4749" s="252"/>
    </row>
    <row r="4750" ht="13.5">
      <c r="D4750" s="252"/>
    </row>
    <row r="4751" ht="13.5">
      <c r="D4751" s="252"/>
    </row>
    <row r="4752" ht="13.5">
      <c r="D4752" s="252"/>
    </row>
    <row r="4753" ht="13.5">
      <c r="D4753" s="252"/>
    </row>
    <row r="4754" ht="13.5">
      <c r="D4754" s="252"/>
    </row>
    <row r="4755" ht="13.5">
      <c r="D4755" s="252"/>
    </row>
    <row r="4756" ht="13.5">
      <c r="D4756" s="252"/>
    </row>
    <row r="4757" ht="13.5">
      <c r="D4757" s="252"/>
    </row>
    <row r="4758" ht="13.5">
      <c r="D4758" s="252"/>
    </row>
    <row r="4759" ht="13.5">
      <c r="D4759" s="252"/>
    </row>
    <row r="4760" ht="13.5">
      <c r="D4760" s="252"/>
    </row>
    <row r="4761" ht="13.5">
      <c r="D4761" s="252"/>
    </row>
    <row r="4762" ht="13.5">
      <c r="D4762" s="252"/>
    </row>
    <row r="4763" ht="13.5">
      <c r="D4763" s="252"/>
    </row>
    <row r="4764" ht="13.5">
      <c r="D4764" s="252"/>
    </row>
    <row r="4765" ht="13.5">
      <c r="D4765" s="252"/>
    </row>
    <row r="4766" ht="13.5">
      <c r="D4766" s="252"/>
    </row>
    <row r="4767" ht="13.5">
      <c r="D4767" s="252"/>
    </row>
    <row r="4768" ht="13.5">
      <c r="D4768" s="252"/>
    </row>
    <row r="4769" ht="13.5">
      <c r="D4769" s="252"/>
    </row>
    <row r="4770" ht="13.5">
      <c r="D4770" s="252"/>
    </row>
    <row r="4771" ht="13.5">
      <c r="D4771" s="252"/>
    </row>
    <row r="4772" ht="13.5">
      <c r="D4772" s="252"/>
    </row>
    <row r="4773" ht="13.5">
      <c r="D4773" s="252"/>
    </row>
    <row r="4774" ht="13.5">
      <c r="D4774" s="252"/>
    </row>
    <row r="4775" ht="13.5">
      <c r="D4775" s="252"/>
    </row>
    <row r="4776" ht="13.5">
      <c r="D4776" s="252"/>
    </row>
    <row r="4777" ht="13.5">
      <c r="D4777" s="252"/>
    </row>
    <row r="4778" ht="13.5">
      <c r="D4778" s="252"/>
    </row>
    <row r="4779" ht="13.5">
      <c r="D4779" s="252"/>
    </row>
    <row r="4780" ht="13.5">
      <c r="D4780" s="252"/>
    </row>
    <row r="4781" ht="13.5">
      <c r="D4781" s="252"/>
    </row>
    <row r="4782" ht="13.5">
      <c r="D4782" s="252"/>
    </row>
    <row r="4783" ht="13.5">
      <c r="D4783" s="252"/>
    </row>
    <row r="4784" ht="13.5">
      <c r="D4784" s="252"/>
    </row>
    <row r="4785" ht="13.5">
      <c r="D4785" s="252"/>
    </row>
    <row r="4786" ht="13.5">
      <c r="D4786" s="252"/>
    </row>
    <row r="4787" ht="13.5">
      <c r="D4787" s="252"/>
    </row>
    <row r="4788" ht="13.5">
      <c r="D4788" s="252"/>
    </row>
    <row r="4789" ht="13.5">
      <c r="D4789" s="252"/>
    </row>
    <row r="4790" ht="13.5">
      <c r="D4790" s="252"/>
    </row>
    <row r="4791" ht="13.5">
      <c r="D4791" s="252"/>
    </row>
    <row r="4792" ht="13.5">
      <c r="D4792" s="252"/>
    </row>
    <row r="4793" ht="13.5">
      <c r="D4793" s="252"/>
    </row>
    <row r="4794" ht="13.5">
      <c r="D4794" s="252"/>
    </row>
    <row r="4795" ht="13.5">
      <c r="D4795" s="252"/>
    </row>
    <row r="4796" ht="13.5">
      <c r="D4796" s="252"/>
    </row>
    <row r="4797" ht="13.5">
      <c r="D4797" s="252"/>
    </row>
    <row r="4798" ht="13.5">
      <c r="D4798" s="252"/>
    </row>
    <row r="4799" ht="13.5">
      <c r="D4799" s="252"/>
    </row>
    <row r="4800" ht="13.5">
      <c r="D4800" s="252"/>
    </row>
    <row r="4801" ht="13.5">
      <c r="D4801" s="252"/>
    </row>
    <row r="4802" ht="13.5">
      <c r="D4802" s="252"/>
    </row>
    <row r="4803" ht="13.5">
      <c r="D4803" s="252"/>
    </row>
    <row r="4804" ht="13.5">
      <c r="D4804" s="252"/>
    </row>
    <row r="4805" ht="13.5">
      <c r="D4805" s="252"/>
    </row>
    <row r="4806" ht="13.5">
      <c r="D4806" s="252"/>
    </row>
    <row r="4807" ht="13.5">
      <c r="D4807" s="252"/>
    </row>
    <row r="4808" ht="13.5">
      <c r="D4808" s="252"/>
    </row>
    <row r="4809" ht="13.5">
      <c r="D4809" s="252"/>
    </row>
    <row r="4810" ht="13.5">
      <c r="D4810" s="252"/>
    </row>
    <row r="4811" ht="13.5">
      <c r="D4811" s="252"/>
    </row>
    <row r="4812" ht="13.5">
      <c r="D4812" s="252"/>
    </row>
    <row r="4813" ht="13.5">
      <c r="D4813" s="252"/>
    </row>
    <row r="4814" ht="13.5">
      <c r="D4814" s="252"/>
    </row>
    <row r="4815" ht="13.5">
      <c r="D4815" s="252"/>
    </row>
    <row r="4816" ht="13.5">
      <c r="D4816" s="252"/>
    </row>
    <row r="4817" ht="13.5">
      <c r="D4817" s="252"/>
    </row>
    <row r="4818" ht="13.5">
      <c r="D4818" s="252"/>
    </row>
    <row r="4819" ht="13.5">
      <c r="D4819" s="252"/>
    </row>
    <row r="4820" ht="13.5">
      <c r="D4820" s="252"/>
    </row>
    <row r="4821" ht="13.5">
      <c r="D4821" s="252"/>
    </row>
    <row r="4822" ht="13.5">
      <c r="D4822" s="252"/>
    </row>
    <row r="4823" ht="13.5">
      <c r="D4823" s="252"/>
    </row>
    <row r="4824" ht="13.5">
      <c r="D4824" s="252"/>
    </row>
    <row r="4825" ht="13.5">
      <c r="D4825" s="252"/>
    </row>
    <row r="4826" ht="13.5">
      <c r="D4826" s="252"/>
    </row>
    <row r="4827" ht="13.5">
      <c r="D4827" s="252"/>
    </row>
    <row r="4828" ht="13.5">
      <c r="D4828" s="252"/>
    </row>
    <row r="4829" ht="13.5">
      <c r="D4829" s="252"/>
    </row>
    <row r="4830" ht="13.5">
      <c r="D4830" s="252"/>
    </row>
    <row r="4831" ht="13.5">
      <c r="D4831" s="252"/>
    </row>
    <row r="4832" ht="13.5">
      <c r="D4832" s="252"/>
    </row>
    <row r="4833" ht="13.5">
      <c r="D4833" s="252"/>
    </row>
    <row r="4834" ht="13.5">
      <c r="D4834" s="252"/>
    </row>
    <row r="4835" ht="13.5">
      <c r="D4835" s="252"/>
    </row>
    <row r="4836" ht="13.5">
      <c r="D4836" s="252"/>
    </row>
    <row r="4837" ht="13.5">
      <c r="D4837" s="252"/>
    </row>
    <row r="4838" ht="13.5">
      <c r="D4838" s="252"/>
    </row>
    <row r="4839" ht="13.5">
      <c r="D4839" s="252"/>
    </row>
    <row r="4840" ht="13.5">
      <c r="D4840" s="252"/>
    </row>
    <row r="4841" ht="13.5">
      <c r="D4841" s="252"/>
    </row>
    <row r="4842" ht="13.5">
      <c r="D4842" s="252"/>
    </row>
    <row r="4843" ht="13.5">
      <c r="D4843" s="252"/>
    </row>
    <row r="4844" ht="13.5">
      <c r="D4844" s="252"/>
    </row>
    <row r="4845" ht="13.5">
      <c r="D4845" s="252"/>
    </row>
    <row r="4846" ht="13.5">
      <c r="D4846" s="252"/>
    </row>
    <row r="4847" ht="13.5">
      <c r="D4847" s="252"/>
    </row>
    <row r="4848" ht="13.5">
      <c r="D4848" s="252"/>
    </row>
    <row r="4849" ht="13.5">
      <c r="D4849" s="252"/>
    </row>
    <row r="4850" ht="13.5">
      <c r="D4850" s="252"/>
    </row>
    <row r="4851" ht="13.5">
      <c r="D4851" s="252"/>
    </row>
    <row r="4852" ht="13.5">
      <c r="D4852" s="252"/>
    </row>
    <row r="4853" ht="13.5">
      <c r="D4853" s="252"/>
    </row>
    <row r="4854" ht="13.5">
      <c r="D4854" s="252"/>
    </row>
    <row r="4855" ht="13.5">
      <c r="D4855" s="252"/>
    </row>
    <row r="4856" ht="13.5">
      <c r="D4856" s="252"/>
    </row>
    <row r="4857" ht="13.5">
      <c r="D4857" s="252"/>
    </row>
    <row r="4858" ht="13.5">
      <c r="D4858" s="252"/>
    </row>
    <row r="4859" ht="13.5">
      <c r="D4859" s="252"/>
    </row>
    <row r="4860" ht="13.5">
      <c r="D4860" s="252"/>
    </row>
    <row r="4861" ht="13.5">
      <c r="D4861" s="252"/>
    </row>
    <row r="4862" ht="13.5">
      <c r="D4862" s="252"/>
    </row>
    <row r="4863" ht="13.5">
      <c r="D4863" s="252"/>
    </row>
    <row r="4864" ht="13.5">
      <c r="D4864" s="252"/>
    </row>
    <row r="4865" ht="13.5">
      <c r="D4865" s="252"/>
    </row>
    <row r="4866" ht="13.5">
      <c r="D4866" s="252"/>
    </row>
    <row r="4867" ht="13.5">
      <c r="D4867" s="252"/>
    </row>
    <row r="4868" ht="13.5">
      <c r="D4868" s="252"/>
    </row>
    <row r="4869" ht="13.5">
      <c r="D4869" s="252"/>
    </row>
    <row r="4870" ht="13.5">
      <c r="D4870" s="252"/>
    </row>
    <row r="4871" ht="13.5">
      <c r="D4871" s="252"/>
    </row>
    <row r="4872" ht="13.5">
      <c r="D4872" s="252"/>
    </row>
    <row r="4873" ht="13.5">
      <c r="D4873" s="252"/>
    </row>
    <row r="4874" ht="13.5">
      <c r="D4874" s="252"/>
    </row>
    <row r="4875" ht="13.5">
      <c r="D4875" s="252"/>
    </row>
    <row r="4876" ht="13.5">
      <c r="D4876" s="252"/>
    </row>
    <row r="4877" ht="13.5">
      <c r="D4877" s="252"/>
    </row>
    <row r="4878" ht="13.5">
      <c r="D4878" s="252"/>
    </row>
    <row r="4879" ht="13.5">
      <c r="D4879" s="252"/>
    </row>
    <row r="4880" ht="13.5">
      <c r="D4880" s="252"/>
    </row>
    <row r="4881" ht="13.5">
      <c r="D4881" s="252"/>
    </row>
    <row r="4882" ht="13.5">
      <c r="D4882" s="252"/>
    </row>
    <row r="4883" ht="13.5">
      <c r="D4883" s="252"/>
    </row>
    <row r="4884" ht="13.5">
      <c r="D4884" s="252"/>
    </row>
    <row r="4885" ht="13.5">
      <c r="D4885" s="252"/>
    </row>
    <row r="4886" ht="13.5">
      <c r="D4886" s="252"/>
    </row>
    <row r="4887" ht="13.5">
      <c r="D4887" s="252"/>
    </row>
    <row r="4888" ht="13.5">
      <c r="D4888" s="252"/>
    </row>
    <row r="4889" ht="13.5">
      <c r="D4889" s="252"/>
    </row>
    <row r="4890" ht="13.5">
      <c r="D4890" s="252"/>
    </row>
    <row r="4891" ht="13.5">
      <c r="D4891" s="252"/>
    </row>
    <row r="4892" ht="13.5">
      <c r="D4892" s="252"/>
    </row>
    <row r="4893" ht="13.5">
      <c r="D4893" s="252"/>
    </row>
    <row r="4894" ht="13.5">
      <c r="D4894" s="252"/>
    </row>
    <row r="4895" ht="13.5">
      <c r="D4895" s="252"/>
    </row>
    <row r="4896" ht="13.5">
      <c r="D4896" s="252"/>
    </row>
    <row r="4897" ht="13.5">
      <c r="D4897" s="252"/>
    </row>
    <row r="4898" ht="13.5">
      <c r="D4898" s="252"/>
    </row>
    <row r="4899" ht="13.5">
      <c r="D4899" s="252"/>
    </row>
    <row r="4900" ht="13.5">
      <c r="D4900" s="252"/>
    </row>
    <row r="4901" ht="13.5">
      <c r="D4901" s="252"/>
    </row>
    <row r="4902" ht="13.5">
      <c r="D4902" s="252"/>
    </row>
    <row r="4903" ht="13.5">
      <c r="D4903" s="252"/>
    </row>
    <row r="4904" ht="13.5">
      <c r="D4904" s="252"/>
    </row>
    <row r="4905" ht="13.5">
      <c r="D4905" s="252"/>
    </row>
    <row r="4906" ht="13.5">
      <c r="D4906" s="252"/>
    </row>
    <row r="4907" ht="13.5">
      <c r="D4907" s="252"/>
    </row>
    <row r="4908" ht="13.5">
      <c r="D4908" s="252"/>
    </row>
    <row r="4909" ht="13.5">
      <c r="D4909" s="252"/>
    </row>
    <row r="4910" ht="13.5">
      <c r="D4910" s="252"/>
    </row>
    <row r="4911" ht="13.5">
      <c r="D4911" s="252"/>
    </row>
    <row r="4912" ht="13.5">
      <c r="D4912" s="252"/>
    </row>
    <row r="4913" ht="13.5">
      <c r="D4913" s="252"/>
    </row>
    <row r="4914" ht="13.5">
      <c r="D4914" s="252"/>
    </row>
    <row r="4915" ht="13.5">
      <c r="D4915" s="252"/>
    </row>
    <row r="4916" ht="13.5">
      <c r="D4916" s="252"/>
    </row>
    <row r="4917" ht="13.5">
      <c r="D4917" s="252"/>
    </row>
    <row r="4918" ht="13.5">
      <c r="D4918" s="252"/>
    </row>
    <row r="4919" ht="13.5">
      <c r="D4919" s="252"/>
    </row>
    <row r="4920" ht="13.5">
      <c r="D4920" s="252"/>
    </row>
    <row r="4921" ht="13.5">
      <c r="D4921" s="252"/>
    </row>
    <row r="4922" ht="13.5">
      <c r="D4922" s="252"/>
    </row>
    <row r="4923" ht="13.5">
      <c r="D4923" s="252"/>
    </row>
    <row r="4924" ht="13.5">
      <c r="D4924" s="252"/>
    </row>
    <row r="4925" ht="13.5">
      <c r="D4925" s="252"/>
    </row>
    <row r="4926" ht="13.5">
      <c r="D4926" s="252"/>
    </row>
    <row r="4927" ht="13.5">
      <c r="D4927" s="252"/>
    </row>
    <row r="4928" ht="13.5">
      <c r="D4928" s="252"/>
    </row>
    <row r="4929" ht="13.5">
      <c r="D4929" s="252"/>
    </row>
    <row r="4930" ht="13.5">
      <c r="D4930" s="252"/>
    </row>
    <row r="4931" ht="13.5">
      <c r="D4931" s="252"/>
    </row>
    <row r="4932" ht="13.5">
      <c r="D4932" s="252"/>
    </row>
    <row r="4933" ht="13.5">
      <c r="D4933" s="252"/>
    </row>
    <row r="4934" ht="13.5">
      <c r="D4934" s="252"/>
    </row>
    <row r="4935" ht="13.5">
      <c r="D4935" s="252"/>
    </row>
    <row r="4936" ht="13.5">
      <c r="D4936" s="252"/>
    </row>
    <row r="4937" ht="13.5">
      <c r="D4937" s="252"/>
    </row>
    <row r="4938" ht="13.5">
      <c r="D4938" s="252"/>
    </row>
    <row r="4939" ht="13.5">
      <c r="D4939" s="252"/>
    </row>
    <row r="4940" ht="13.5">
      <c r="D4940" s="252"/>
    </row>
    <row r="4941" ht="13.5">
      <c r="D4941" s="252"/>
    </row>
    <row r="4942" ht="13.5">
      <c r="D4942" s="252"/>
    </row>
    <row r="4943" ht="13.5">
      <c r="D4943" s="252"/>
    </row>
    <row r="4944" ht="13.5">
      <c r="D4944" s="252"/>
    </row>
    <row r="4945" ht="13.5">
      <c r="D4945" s="252"/>
    </row>
    <row r="4946" ht="13.5">
      <c r="D4946" s="252"/>
    </row>
    <row r="4947" ht="13.5">
      <c r="D4947" s="252"/>
    </row>
    <row r="4948" ht="13.5">
      <c r="D4948" s="252"/>
    </row>
    <row r="4949" ht="13.5">
      <c r="D4949" s="252"/>
    </row>
    <row r="4950" ht="13.5">
      <c r="D4950" s="252"/>
    </row>
    <row r="4951" ht="13.5">
      <c r="D4951" s="252"/>
    </row>
    <row r="4952" ht="13.5">
      <c r="D4952" s="252"/>
    </row>
    <row r="4953" ht="13.5">
      <c r="D4953" s="252"/>
    </row>
    <row r="4954" ht="13.5">
      <c r="D4954" s="252"/>
    </row>
    <row r="4955" ht="13.5">
      <c r="D4955" s="252"/>
    </row>
    <row r="4956" ht="13.5">
      <c r="D4956" s="252"/>
    </row>
  </sheetData>
  <sheetProtection algorithmName="SHA-512" hashValue="wlTTiURYVE+438awwP623rZ5hczNx3JiRle4gViN6tlxnHYGlrd97XI+R7Mkej7I/Zzii2md6A6k7Q2wYYfNEw==" saltValue="Ls2DPc+I8oDDmT9ayK5PNQ==" spinCount="100000" sheet="1" objects="1" scenarios="1"/>
  <mergeCells count="5">
    <mergeCell ref="A1:G1"/>
    <mergeCell ref="C2:G2"/>
    <mergeCell ref="C3:G3"/>
    <mergeCell ref="A20:C20"/>
    <mergeCell ref="A21:G23"/>
  </mergeCells>
  <printOptions/>
  <pageMargins left="0.7" right="0.7" top="0.75" bottom="0.75" header="0.3" footer="0.3"/>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topLeftCell="A1">
      <selection activeCell="AH45" sqref="AH45"/>
    </sheetView>
  </sheetViews>
  <sheetFormatPr defaultColWidth="9.33203125" defaultRowHeight="13.5"/>
  <cols>
    <col min="1" max="5" width="9.33203125" style="255" customWidth="1"/>
    <col min="6" max="6" width="20.83203125" style="255" bestFit="1" customWidth="1"/>
    <col min="7" max="261" width="9.33203125" style="255" customWidth="1"/>
    <col min="262" max="262" width="17.83203125" style="255" customWidth="1"/>
    <col min="263" max="517" width="9.33203125" style="255" customWidth="1"/>
    <col min="518" max="518" width="17.83203125" style="255" customWidth="1"/>
    <col min="519" max="773" width="9.33203125" style="255" customWidth="1"/>
    <col min="774" max="774" width="17.83203125" style="255" customWidth="1"/>
    <col min="775" max="1029" width="9.33203125" style="255" customWidth="1"/>
    <col min="1030" max="1030" width="17.83203125" style="255" customWidth="1"/>
    <col min="1031" max="1285" width="9.33203125" style="255" customWidth="1"/>
    <col min="1286" max="1286" width="17.83203125" style="255" customWidth="1"/>
    <col min="1287" max="1541" width="9.33203125" style="255" customWidth="1"/>
    <col min="1542" max="1542" width="17.83203125" style="255" customWidth="1"/>
    <col min="1543" max="1797" width="9.33203125" style="255" customWidth="1"/>
    <col min="1798" max="1798" width="17.83203125" style="255" customWidth="1"/>
    <col min="1799" max="2053" width="9.33203125" style="255" customWidth="1"/>
    <col min="2054" max="2054" width="17.83203125" style="255" customWidth="1"/>
    <col min="2055" max="2309" width="9.33203125" style="255" customWidth="1"/>
    <col min="2310" max="2310" width="17.83203125" style="255" customWidth="1"/>
    <col min="2311" max="2565" width="9.33203125" style="255" customWidth="1"/>
    <col min="2566" max="2566" width="17.83203125" style="255" customWidth="1"/>
    <col min="2567" max="2821" width="9.33203125" style="255" customWidth="1"/>
    <col min="2822" max="2822" width="17.83203125" style="255" customWidth="1"/>
    <col min="2823" max="3077" width="9.33203125" style="255" customWidth="1"/>
    <col min="3078" max="3078" width="17.83203125" style="255" customWidth="1"/>
    <col min="3079" max="3333" width="9.33203125" style="255" customWidth="1"/>
    <col min="3334" max="3334" width="17.83203125" style="255" customWidth="1"/>
    <col min="3335" max="3589" width="9.33203125" style="255" customWidth="1"/>
    <col min="3590" max="3590" width="17.83203125" style="255" customWidth="1"/>
    <col min="3591" max="3845" width="9.33203125" style="255" customWidth="1"/>
    <col min="3846" max="3846" width="17.83203125" style="255" customWidth="1"/>
    <col min="3847" max="4101" width="9.33203125" style="255" customWidth="1"/>
    <col min="4102" max="4102" width="17.83203125" style="255" customWidth="1"/>
    <col min="4103" max="4357" width="9.33203125" style="255" customWidth="1"/>
    <col min="4358" max="4358" width="17.83203125" style="255" customWidth="1"/>
    <col min="4359" max="4613" width="9.33203125" style="255" customWidth="1"/>
    <col min="4614" max="4614" width="17.83203125" style="255" customWidth="1"/>
    <col min="4615" max="4869" width="9.33203125" style="255" customWidth="1"/>
    <col min="4870" max="4870" width="17.83203125" style="255" customWidth="1"/>
    <col min="4871" max="5125" width="9.33203125" style="255" customWidth="1"/>
    <col min="5126" max="5126" width="17.83203125" style="255" customWidth="1"/>
    <col min="5127" max="5381" width="9.33203125" style="255" customWidth="1"/>
    <col min="5382" max="5382" width="17.83203125" style="255" customWidth="1"/>
    <col min="5383" max="5637" width="9.33203125" style="255" customWidth="1"/>
    <col min="5638" max="5638" width="17.83203125" style="255" customWidth="1"/>
    <col min="5639" max="5893" width="9.33203125" style="255" customWidth="1"/>
    <col min="5894" max="5894" width="17.83203125" style="255" customWidth="1"/>
    <col min="5895" max="6149" width="9.33203125" style="255" customWidth="1"/>
    <col min="6150" max="6150" width="17.83203125" style="255" customWidth="1"/>
    <col min="6151" max="6405" width="9.33203125" style="255" customWidth="1"/>
    <col min="6406" max="6406" width="17.83203125" style="255" customWidth="1"/>
    <col min="6407" max="6661" width="9.33203125" style="255" customWidth="1"/>
    <col min="6662" max="6662" width="17.83203125" style="255" customWidth="1"/>
    <col min="6663" max="6917" width="9.33203125" style="255" customWidth="1"/>
    <col min="6918" max="6918" width="17.83203125" style="255" customWidth="1"/>
    <col min="6919" max="7173" width="9.33203125" style="255" customWidth="1"/>
    <col min="7174" max="7174" width="17.83203125" style="255" customWidth="1"/>
    <col min="7175" max="7429" width="9.33203125" style="255" customWidth="1"/>
    <col min="7430" max="7430" width="17.83203125" style="255" customWidth="1"/>
    <col min="7431" max="7685" width="9.33203125" style="255" customWidth="1"/>
    <col min="7686" max="7686" width="17.83203125" style="255" customWidth="1"/>
    <col min="7687" max="7941" width="9.33203125" style="255" customWidth="1"/>
    <col min="7942" max="7942" width="17.83203125" style="255" customWidth="1"/>
    <col min="7943" max="8197" width="9.33203125" style="255" customWidth="1"/>
    <col min="8198" max="8198" width="17.83203125" style="255" customWidth="1"/>
    <col min="8199" max="8453" width="9.33203125" style="255" customWidth="1"/>
    <col min="8454" max="8454" width="17.83203125" style="255" customWidth="1"/>
    <col min="8455" max="8709" width="9.33203125" style="255" customWidth="1"/>
    <col min="8710" max="8710" width="17.83203125" style="255" customWidth="1"/>
    <col min="8711" max="8965" width="9.33203125" style="255" customWidth="1"/>
    <col min="8966" max="8966" width="17.83203125" style="255" customWidth="1"/>
    <col min="8967" max="9221" width="9.33203125" style="255" customWidth="1"/>
    <col min="9222" max="9222" width="17.83203125" style="255" customWidth="1"/>
    <col min="9223" max="9477" width="9.33203125" style="255" customWidth="1"/>
    <col min="9478" max="9478" width="17.83203125" style="255" customWidth="1"/>
    <col min="9479" max="9733" width="9.33203125" style="255" customWidth="1"/>
    <col min="9734" max="9734" width="17.83203125" style="255" customWidth="1"/>
    <col min="9735" max="9989" width="9.33203125" style="255" customWidth="1"/>
    <col min="9990" max="9990" width="17.83203125" style="255" customWidth="1"/>
    <col min="9991" max="10245" width="9.33203125" style="255" customWidth="1"/>
    <col min="10246" max="10246" width="17.83203125" style="255" customWidth="1"/>
    <col min="10247" max="10501" width="9.33203125" style="255" customWidth="1"/>
    <col min="10502" max="10502" width="17.83203125" style="255" customWidth="1"/>
    <col min="10503" max="10757" width="9.33203125" style="255" customWidth="1"/>
    <col min="10758" max="10758" width="17.83203125" style="255" customWidth="1"/>
    <col min="10759" max="11013" width="9.33203125" style="255" customWidth="1"/>
    <col min="11014" max="11014" width="17.83203125" style="255" customWidth="1"/>
    <col min="11015" max="11269" width="9.33203125" style="255" customWidth="1"/>
    <col min="11270" max="11270" width="17.83203125" style="255" customWidth="1"/>
    <col min="11271" max="11525" width="9.33203125" style="255" customWidth="1"/>
    <col min="11526" max="11526" width="17.83203125" style="255" customWidth="1"/>
    <col min="11527" max="11781" width="9.33203125" style="255" customWidth="1"/>
    <col min="11782" max="11782" width="17.83203125" style="255" customWidth="1"/>
    <col min="11783" max="12037" width="9.33203125" style="255" customWidth="1"/>
    <col min="12038" max="12038" width="17.83203125" style="255" customWidth="1"/>
    <col min="12039" max="12293" width="9.33203125" style="255" customWidth="1"/>
    <col min="12294" max="12294" width="17.83203125" style="255" customWidth="1"/>
    <col min="12295" max="12549" width="9.33203125" style="255" customWidth="1"/>
    <col min="12550" max="12550" width="17.83203125" style="255" customWidth="1"/>
    <col min="12551" max="12805" width="9.33203125" style="255" customWidth="1"/>
    <col min="12806" max="12806" width="17.83203125" style="255" customWidth="1"/>
    <col min="12807" max="13061" width="9.33203125" style="255" customWidth="1"/>
    <col min="13062" max="13062" width="17.83203125" style="255" customWidth="1"/>
    <col min="13063" max="13317" width="9.33203125" style="255" customWidth="1"/>
    <col min="13318" max="13318" width="17.83203125" style="255" customWidth="1"/>
    <col min="13319" max="13573" width="9.33203125" style="255" customWidth="1"/>
    <col min="13574" max="13574" width="17.83203125" style="255" customWidth="1"/>
    <col min="13575" max="13829" width="9.33203125" style="255" customWidth="1"/>
    <col min="13830" max="13830" width="17.83203125" style="255" customWidth="1"/>
    <col min="13831" max="14085" width="9.33203125" style="255" customWidth="1"/>
    <col min="14086" max="14086" width="17.83203125" style="255" customWidth="1"/>
    <col min="14087" max="14341" width="9.33203125" style="255" customWidth="1"/>
    <col min="14342" max="14342" width="17.83203125" style="255" customWidth="1"/>
    <col min="14343" max="14597" width="9.33203125" style="255" customWidth="1"/>
    <col min="14598" max="14598" width="17.83203125" style="255" customWidth="1"/>
    <col min="14599" max="14853" width="9.33203125" style="255" customWidth="1"/>
    <col min="14854" max="14854" width="17.83203125" style="255" customWidth="1"/>
    <col min="14855" max="15109" width="9.33203125" style="255" customWidth="1"/>
    <col min="15110" max="15110" width="17.83203125" style="255" customWidth="1"/>
    <col min="15111" max="15365" width="9.33203125" style="255" customWidth="1"/>
    <col min="15366" max="15366" width="17.83203125" style="255" customWidth="1"/>
    <col min="15367" max="15621" width="9.33203125" style="255" customWidth="1"/>
    <col min="15622" max="15622" width="17.83203125" style="255" customWidth="1"/>
    <col min="15623" max="15877" width="9.33203125" style="255" customWidth="1"/>
    <col min="15878" max="15878" width="17.83203125" style="255" customWidth="1"/>
    <col min="15879" max="16133" width="9.33203125" style="255" customWidth="1"/>
    <col min="16134" max="16134" width="17.83203125" style="255" customWidth="1"/>
    <col min="16135" max="16384" width="9.33203125" style="255" customWidth="1"/>
  </cols>
  <sheetData>
    <row r="1" spans="1:2" ht="14">
      <c r="A1" s="253" t="s">
        <v>758</v>
      </c>
      <c r="B1" s="254"/>
    </row>
    <row r="2" spans="1:2" ht="16.5">
      <c r="A2" s="256" t="s">
        <v>759</v>
      </c>
      <c r="B2" s="254"/>
    </row>
    <row r="4" ht="13.5" thickBot="1">
      <c r="A4" s="257" t="s">
        <v>760</v>
      </c>
    </row>
    <row r="5" spans="1:6" ht="13.5" thickBot="1">
      <c r="A5" s="545" t="s">
        <v>761</v>
      </c>
      <c r="B5" s="546"/>
      <c r="C5" s="546"/>
      <c r="D5" s="546"/>
      <c r="E5" s="547"/>
      <c r="F5" s="258" t="s">
        <v>41</v>
      </c>
    </row>
    <row r="6" spans="1:6" ht="13" thickBot="1">
      <c r="A6" s="259" t="s">
        <v>762</v>
      </c>
      <c r="B6" s="260"/>
      <c r="C6" s="260"/>
      <c r="D6" s="260"/>
      <c r="E6" s="261"/>
      <c r="F6" s="262">
        <f>'SO-02 Server+UPS'!F53:G53</f>
        <v>0</v>
      </c>
    </row>
    <row r="7" spans="1:6" ht="13" thickBot="1">
      <c r="A7" s="259" t="s">
        <v>763</v>
      </c>
      <c r="B7" s="260"/>
      <c r="C7" s="260"/>
      <c r="D7" s="260"/>
      <c r="E7" s="261"/>
      <c r="F7" s="262">
        <f>'SO-02 Zdvojená podlaha'!F45:G45</f>
        <v>0</v>
      </c>
    </row>
    <row r="8" spans="1:6" ht="14">
      <c r="A8" s="263"/>
      <c r="B8" s="264"/>
      <c r="C8" s="264"/>
      <c r="D8" s="264"/>
      <c r="E8" s="265"/>
      <c r="F8" s="548">
        <f>SUM(F6:F7)</f>
        <v>0</v>
      </c>
    </row>
    <row r="9" spans="1:6" ht="14.5" thickBot="1">
      <c r="A9" s="266" t="s">
        <v>764</v>
      </c>
      <c r="B9" s="267"/>
      <c r="C9" s="267"/>
      <c r="D9" s="267"/>
      <c r="E9" s="268"/>
      <c r="F9" s="549"/>
    </row>
  </sheetData>
  <mergeCells count="2">
    <mergeCell ref="A5:E5"/>
    <mergeCell ref="F8:F9"/>
  </mergeCells>
  <printOptions/>
  <pageMargins left="0.7" right="0.7" top="0.787401575" bottom="0.787401575" header="0.3" footer="0.3"/>
  <pageSetup horizontalDpi="300" verticalDpi="3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zoomScale="85" zoomScaleNormal="85" zoomScaleSheetLayoutView="70" workbookViewId="0" topLeftCell="A7">
      <selection activeCell="F12" sqref="F12:F17"/>
    </sheetView>
  </sheetViews>
  <sheetFormatPr defaultColWidth="10.33203125" defaultRowHeight="13.5"/>
  <cols>
    <col min="1" max="1" width="12.66015625" style="346" customWidth="1"/>
    <col min="2" max="2" width="109.33203125" style="348" customWidth="1"/>
    <col min="3" max="3" width="8.83203125" style="347" customWidth="1"/>
    <col min="4" max="4" width="7.5" style="348" customWidth="1"/>
    <col min="5" max="5" width="6.33203125" style="349" customWidth="1"/>
    <col min="6" max="6" width="13" style="350" customWidth="1"/>
    <col min="7" max="7" width="15.66015625" style="351" customWidth="1"/>
    <col min="8" max="8" width="4.5" style="275" customWidth="1"/>
    <col min="9" max="256" width="10.33203125" style="275" customWidth="1"/>
    <col min="257" max="257" width="12.66015625" style="275" customWidth="1"/>
    <col min="258" max="258" width="109.33203125" style="275" customWidth="1"/>
    <col min="259" max="259" width="8.83203125" style="275" customWidth="1"/>
    <col min="260" max="260" width="7.5" style="275" customWidth="1"/>
    <col min="261" max="261" width="6.33203125" style="275" customWidth="1"/>
    <col min="262" max="262" width="13" style="275" customWidth="1"/>
    <col min="263" max="263" width="15.66015625" style="275" customWidth="1"/>
    <col min="264" max="264" width="4.5" style="275" customWidth="1"/>
    <col min="265" max="512" width="10.33203125" style="275" customWidth="1"/>
    <col min="513" max="513" width="12.66015625" style="275" customWidth="1"/>
    <col min="514" max="514" width="109.33203125" style="275" customWidth="1"/>
    <col min="515" max="515" width="8.83203125" style="275" customWidth="1"/>
    <col min="516" max="516" width="7.5" style="275" customWidth="1"/>
    <col min="517" max="517" width="6.33203125" style="275" customWidth="1"/>
    <col min="518" max="518" width="13" style="275" customWidth="1"/>
    <col min="519" max="519" width="15.66015625" style="275" customWidth="1"/>
    <col min="520" max="520" width="4.5" style="275" customWidth="1"/>
    <col min="521" max="768" width="10.33203125" style="275" customWidth="1"/>
    <col min="769" max="769" width="12.66015625" style="275" customWidth="1"/>
    <col min="770" max="770" width="109.33203125" style="275" customWidth="1"/>
    <col min="771" max="771" width="8.83203125" style="275" customWidth="1"/>
    <col min="772" max="772" width="7.5" style="275" customWidth="1"/>
    <col min="773" max="773" width="6.33203125" style="275" customWidth="1"/>
    <col min="774" max="774" width="13" style="275" customWidth="1"/>
    <col min="775" max="775" width="15.66015625" style="275" customWidth="1"/>
    <col min="776" max="776" width="4.5" style="275" customWidth="1"/>
    <col min="777" max="1024" width="10.33203125" style="275" customWidth="1"/>
    <col min="1025" max="1025" width="12.66015625" style="275" customWidth="1"/>
    <col min="1026" max="1026" width="109.33203125" style="275" customWidth="1"/>
    <col min="1027" max="1027" width="8.83203125" style="275" customWidth="1"/>
    <col min="1028" max="1028" width="7.5" style="275" customWidth="1"/>
    <col min="1029" max="1029" width="6.33203125" style="275" customWidth="1"/>
    <col min="1030" max="1030" width="13" style="275" customWidth="1"/>
    <col min="1031" max="1031" width="15.66015625" style="275" customWidth="1"/>
    <col min="1032" max="1032" width="4.5" style="275" customWidth="1"/>
    <col min="1033" max="1280" width="10.33203125" style="275" customWidth="1"/>
    <col min="1281" max="1281" width="12.66015625" style="275" customWidth="1"/>
    <col min="1282" max="1282" width="109.33203125" style="275" customWidth="1"/>
    <col min="1283" max="1283" width="8.83203125" style="275" customWidth="1"/>
    <col min="1284" max="1284" width="7.5" style="275" customWidth="1"/>
    <col min="1285" max="1285" width="6.33203125" style="275" customWidth="1"/>
    <col min="1286" max="1286" width="13" style="275" customWidth="1"/>
    <col min="1287" max="1287" width="15.66015625" style="275" customWidth="1"/>
    <col min="1288" max="1288" width="4.5" style="275" customWidth="1"/>
    <col min="1289" max="1536" width="10.33203125" style="275" customWidth="1"/>
    <col min="1537" max="1537" width="12.66015625" style="275" customWidth="1"/>
    <col min="1538" max="1538" width="109.33203125" style="275" customWidth="1"/>
    <col min="1539" max="1539" width="8.83203125" style="275" customWidth="1"/>
    <col min="1540" max="1540" width="7.5" style="275" customWidth="1"/>
    <col min="1541" max="1541" width="6.33203125" style="275" customWidth="1"/>
    <col min="1542" max="1542" width="13" style="275" customWidth="1"/>
    <col min="1543" max="1543" width="15.66015625" style="275" customWidth="1"/>
    <col min="1544" max="1544" width="4.5" style="275" customWidth="1"/>
    <col min="1545" max="1792" width="10.33203125" style="275" customWidth="1"/>
    <col min="1793" max="1793" width="12.66015625" style="275" customWidth="1"/>
    <col min="1794" max="1794" width="109.33203125" style="275" customWidth="1"/>
    <col min="1795" max="1795" width="8.83203125" style="275" customWidth="1"/>
    <col min="1796" max="1796" width="7.5" style="275" customWidth="1"/>
    <col min="1797" max="1797" width="6.33203125" style="275" customWidth="1"/>
    <col min="1798" max="1798" width="13" style="275" customWidth="1"/>
    <col min="1799" max="1799" width="15.66015625" style="275" customWidth="1"/>
    <col min="1800" max="1800" width="4.5" style="275" customWidth="1"/>
    <col min="1801" max="2048" width="10.33203125" style="275" customWidth="1"/>
    <col min="2049" max="2049" width="12.66015625" style="275" customWidth="1"/>
    <col min="2050" max="2050" width="109.33203125" style="275" customWidth="1"/>
    <col min="2051" max="2051" width="8.83203125" style="275" customWidth="1"/>
    <col min="2052" max="2052" width="7.5" style="275" customWidth="1"/>
    <col min="2053" max="2053" width="6.33203125" style="275" customWidth="1"/>
    <col min="2054" max="2054" width="13" style="275" customWidth="1"/>
    <col min="2055" max="2055" width="15.66015625" style="275" customWidth="1"/>
    <col min="2056" max="2056" width="4.5" style="275" customWidth="1"/>
    <col min="2057" max="2304" width="10.33203125" style="275" customWidth="1"/>
    <col min="2305" max="2305" width="12.66015625" style="275" customWidth="1"/>
    <col min="2306" max="2306" width="109.33203125" style="275" customWidth="1"/>
    <col min="2307" max="2307" width="8.83203125" style="275" customWidth="1"/>
    <col min="2308" max="2308" width="7.5" style="275" customWidth="1"/>
    <col min="2309" max="2309" width="6.33203125" style="275" customWidth="1"/>
    <col min="2310" max="2310" width="13" style="275" customWidth="1"/>
    <col min="2311" max="2311" width="15.66015625" style="275" customWidth="1"/>
    <col min="2312" max="2312" width="4.5" style="275" customWidth="1"/>
    <col min="2313" max="2560" width="10.33203125" style="275" customWidth="1"/>
    <col min="2561" max="2561" width="12.66015625" style="275" customWidth="1"/>
    <col min="2562" max="2562" width="109.33203125" style="275" customWidth="1"/>
    <col min="2563" max="2563" width="8.83203125" style="275" customWidth="1"/>
    <col min="2564" max="2564" width="7.5" style="275" customWidth="1"/>
    <col min="2565" max="2565" width="6.33203125" style="275" customWidth="1"/>
    <col min="2566" max="2566" width="13" style="275" customWidth="1"/>
    <col min="2567" max="2567" width="15.66015625" style="275" customWidth="1"/>
    <col min="2568" max="2568" width="4.5" style="275" customWidth="1"/>
    <col min="2569" max="2816" width="10.33203125" style="275" customWidth="1"/>
    <col min="2817" max="2817" width="12.66015625" style="275" customWidth="1"/>
    <col min="2818" max="2818" width="109.33203125" style="275" customWidth="1"/>
    <col min="2819" max="2819" width="8.83203125" style="275" customWidth="1"/>
    <col min="2820" max="2820" width="7.5" style="275" customWidth="1"/>
    <col min="2821" max="2821" width="6.33203125" style="275" customWidth="1"/>
    <col min="2822" max="2822" width="13" style="275" customWidth="1"/>
    <col min="2823" max="2823" width="15.66015625" style="275" customWidth="1"/>
    <col min="2824" max="2824" width="4.5" style="275" customWidth="1"/>
    <col min="2825" max="3072" width="10.33203125" style="275" customWidth="1"/>
    <col min="3073" max="3073" width="12.66015625" style="275" customWidth="1"/>
    <col min="3074" max="3074" width="109.33203125" style="275" customWidth="1"/>
    <col min="3075" max="3075" width="8.83203125" style="275" customWidth="1"/>
    <col min="3076" max="3076" width="7.5" style="275" customWidth="1"/>
    <col min="3077" max="3077" width="6.33203125" style="275" customWidth="1"/>
    <col min="3078" max="3078" width="13" style="275" customWidth="1"/>
    <col min="3079" max="3079" width="15.66015625" style="275" customWidth="1"/>
    <col min="3080" max="3080" width="4.5" style="275" customWidth="1"/>
    <col min="3081" max="3328" width="10.33203125" style="275" customWidth="1"/>
    <col min="3329" max="3329" width="12.66015625" style="275" customWidth="1"/>
    <col min="3330" max="3330" width="109.33203125" style="275" customWidth="1"/>
    <col min="3331" max="3331" width="8.83203125" style="275" customWidth="1"/>
    <col min="3332" max="3332" width="7.5" style="275" customWidth="1"/>
    <col min="3333" max="3333" width="6.33203125" style="275" customWidth="1"/>
    <col min="3334" max="3334" width="13" style="275" customWidth="1"/>
    <col min="3335" max="3335" width="15.66015625" style="275" customWidth="1"/>
    <col min="3336" max="3336" width="4.5" style="275" customWidth="1"/>
    <col min="3337" max="3584" width="10.33203125" style="275" customWidth="1"/>
    <col min="3585" max="3585" width="12.66015625" style="275" customWidth="1"/>
    <col min="3586" max="3586" width="109.33203125" style="275" customWidth="1"/>
    <col min="3587" max="3587" width="8.83203125" style="275" customWidth="1"/>
    <col min="3588" max="3588" width="7.5" style="275" customWidth="1"/>
    <col min="3589" max="3589" width="6.33203125" style="275" customWidth="1"/>
    <col min="3590" max="3590" width="13" style="275" customWidth="1"/>
    <col min="3591" max="3591" width="15.66015625" style="275" customWidth="1"/>
    <col min="3592" max="3592" width="4.5" style="275" customWidth="1"/>
    <col min="3593" max="3840" width="10.33203125" style="275" customWidth="1"/>
    <col min="3841" max="3841" width="12.66015625" style="275" customWidth="1"/>
    <col min="3842" max="3842" width="109.33203125" style="275" customWidth="1"/>
    <col min="3843" max="3843" width="8.83203125" style="275" customWidth="1"/>
    <col min="3844" max="3844" width="7.5" style="275" customWidth="1"/>
    <col min="3845" max="3845" width="6.33203125" style="275" customWidth="1"/>
    <col min="3846" max="3846" width="13" style="275" customWidth="1"/>
    <col min="3847" max="3847" width="15.66015625" style="275" customWidth="1"/>
    <col min="3848" max="3848" width="4.5" style="275" customWidth="1"/>
    <col min="3849" max="4096" width="10.33203125" style="275" customWidth="1"/>
    <col min="4097" max="4097" width="12.66015625" style="275" customWidth="1"/>
    <col min="4098" max="4098" width="109.33203125" style="275" customWidth="1"/>
    <col min="4099" max="4099" width="8.83203125" style="275" customWidth="1"/>
    <col min="4100" max="4100" width="7.5" style="275" customWidth="1"/>
    <col min="4101" max="4101" width="6.33203125" style="275" customWidth="1"/>
    <col min="4102" max="4102" width="13" style="275" customWidth="1"/>
    <col min="4103" max="4103" width="15.66015625" style="275" customWidth="1"/>
    <col min="4104" max="4104" width="4.5" style="275" customWidth="1"/>
    <col min="4105" max="4352" width="10.33203125" style="275" customWidth="1"/>
    <col min="4353" max="4353" width="12.66015625" style="275" customWidth="1"/>
    <col min="4354" max="4354" width="109.33203125" style="275" customWidth="1"/>
    <col min="4355" max="4355" width="8.83203125" style="275" customWidth="1"/>
    <col min="4356" max="4356" width="7.5" style="275" customWidth="1"/>
    <col min="4357" max="4357" width="6.33203125" style="275" customWidth="1"/>
    <col min="4358" max="4358" width="13" style="275" customWidth="1"/>
    <col min="4359" max="4359" width="15.66015625" style="275" customWidth="1"/>
    <col min="4360" max="4360" width="4.5" style="275" customWidth="1"/>
    <col min="4361" max="4608" width="10.33203125" style="275" customWidth="1"/>
    <col min="4609" max="4609" width="12.66015625" style="275" customWidth="1"/>
    <col min="4610" max="4610" width="109.33203125" style="275" customWidth="1"/>
    <col min="4611" max="4611" width="8.83203125" style="275" customWidth="1"/>
    <col min="4612" max="4612" width="7.5" style="275" customWidth="1"/>
    <col min="4613" max="4613" width="6.33203125" style="275" customWidth="1"/>
    <col min="4614" max="4614" width="13" style="275" customWidth="1"/>
    <col min="4615" max="4615" width="15.66015625" style="275" customWidth="1"/>
    <col min="4616" max="4616" width="4.5" style="275" customWidth="1"/>
    <col min="4617" max="4864" width="10.33203125" style="275" customWidth="1"/>
    <col min="4865" max="4865" width="12.66015625" style="275" customWidth="1"/>
    <col min="4866" max="4866" width="109.33203125" style="275" customWidth="1"/>
    <col min="4867" max="4867" width="8.83203125" style="275" customWidth="1"/>
    <col min="4868" max="4868" width="7.5" style="275" customWidth="1"/>
    <col min="4869" max="4869" width="6.33203125" style="275" customWidth="1"/>
    <col min="4870" max="4870" width="13" style="275" customWidth="1"/>
    <col min="4871" max="4871" width="15.66015625" style="275" customWidth="1"/>
    <col min="4872" max="4872" width="4.5" style="275" customWidth="1"/>
    <col min="4873" max="5120" width="10.33203125" style="275" customWidth="1"/>
    <col min="5121" max="5121" width="12.66015625" style="275" customWidth="1"/>
    <col min="5122" max="5122" width="109.33203125" style="275" customWidth="1"/>
    <col min="5123" max="5123" width="8.83203125" style="275" customWidth="1"/>
    <col min="5124" max="5124" width="7.5" style="275" customWidth="1"/>
    <col min="5125" max="5125" width="6.33203125" style="275" customWidth="1"/>
    <col min="5126" max="5126" width="13" style="275" customWidth="1"/>
    <col min="5127" max="5127" width="15.66015625" style="275" customWidth="1"/>
    <col min="5128" max="5128" width="4.5" style="275" customWidth="1"/>
    <col min="5129" max="5376" width="10.33203125" style="275" customWidth="1"/>
    <col min="5377" max="5377" width="12.66015625" style="275" customWidth="1"/>
    <col min="5378" max="5378" width="109.33203125" style="275" customWidth="1"/>
    <col min="5379" max="5379" width="8.83203125" style="275" customWidth="1"/>
    <col min="5380" max="5380" width="7.5" style="275" customWidth="1"/>
    <col min="5381" max="5381" width="6.33203125" style="275" customWidth="1"/>
    <col min="5382" max="5382" width="13" style="275" customWidth="1"/>
    <col min="5383" max="5383" width="15.66015625" style="275" customWidth="1"/>
    <col min="5384" max="5384" width="4.5" style="275" customWidth="1"/>
    <col min="5385" max="5632" width="10.33203125" style="275" customWidth="1"/>
    <col min="5633" max="5633" width="12.66015625" style="275" customWidth="1"/>
    <col min="5634" max="5634" width="109.33203125" style="275" customWidth="1"/>
    <col min="5635" max="5635" width="8.83203125" style="275" customWidth="1"/>
    <col min="5636" max="5636" width="7.5" style="275" customWidth="1"/>
    <col min="5637" max="5637" width="6.33203125" style="275" customWidth="1"/>
    <col min="5638" max="5638" width="13" style="275" customWidth="1"/>
    <col min="5639" max="5639" width="15.66015625" style="275" customWidth="1"/>
    <col min="5640" max="5640" width="4.5" style="275" customWidth="1"/>
    <col min="5641" max="5888" width="10.33203125" style="275" customWidth="1"/>
    <col min="5889" max="5889" width="12.66015625" style="275" customWidth="1"/>
    <col min="5890" max="5890" width="109.33203125" style="275" customWidth="1"/>
    <col min="5891" max="5891" width="8.83203125" style="275" customWidth="1"/>
    <col min="5892" max="5892" width="7.5" style="275" customWidth="1"/>
    <col min="5893" max="5893" width="6.33203125" style="275" customWidth="1"/>
    <col min="5894" max="5894" width="13" style="275" customWidth="1"/>
    <col min="5895" max="5895" width="15.66015625" style="275" customWidth="1"/>
    <col min="5896" max="5896" width="4.5" style="275" customWidth="1"/>
    <col min="5897" max="6144" width="10.33203125" style="275" customWidth="1"/>
    <col min="6145" max="6145" width="12.66015625" style="275" customWidth="1"/>
    <col min="6146" max="6146" width="109.33203125" style="275" customWidth="1"/>
    <col min="6147" max="6147" width="8.83203125" style="275" customWidth="1"/>
    <col min="6148" max="6148" width="7.5" style="275" customWidth="1"/>
    <col min="6149" max="6149" width="6.33203125" style="275" customWidth="1"/>
    <col min="6150" max="6150" width="13" style="275" customWidth="1"/>
    <col min="6151" max="6151" width="15.66015625" style="275" customWidth="1"/>
    <col min="6152" max="6152" width="4.5" style="275" customWidth="1"/>
    <col min="6153" max="6400" width="10.33203125" style="275" customWidth="1"/>
    <col min="6401" max="6401" width="12.66015625" style="275" customWidth="1"/>
    <col min="6402" max="6402" width="109.33203125" style="275" customWidth="1"/>
    <col min="6403" max="6403" width="8.83203125" style="275" customWidth="1"/>
    <col min="6404" max="6404" width="7.5" style="275" customWidth="1"/>
    <col min="6405" max="6405" width="6.33203125" style="275" customWidth="1"/>
    <col min="6406" max="6406" width="13" style="275" customWidth="1"/>
    <col min="6407" max="6407" width="15.66015625" style="275" customWidth="1"/>
    <col min="6408" max="6408" width="4.5" style="275" customWidth="1"/>
    <col min="6409" max="6656" width="10.33203125" style="275" customWidth="1"/>
    <col min="6657" max="6657" width="12.66015625" style="275" customWidth="1"/>
    <col min="6658" max="6658" width="109.33203125" style="275" customWidth="1"/>
    <col min="6659" max="6659" width="8.83203125" style="275" customWidth="1"/>
    <col min="6660" max="6660" width="7.5" style="275" customWidth="1"/>
    <col min="6661" max="6661" width="6.33203125" style="275" customWidth="1"/>
    <col min="6662" max="6662" width="13" style="275" customWidth="1"/>
    <col min="6663" max="6663" width="15.66015625" style="275" customWidth="1"/>
    <col min="6664" max="6664" width="4.5" style="275" customWidth="1"/>
    <col min="6665" max="6912" width="10.33203125" style="275" customWidth="1"/>
    <col min="6913" max="6913" width="12.66015625" style="275" customWidth="1"/>
    <col min="6914" max="6914" width="109.33203125" style="275" customWidth="1"/>
    <col min="6915" max="6915" width="8.83203125" style="275" customWidth="1"/>
    <col min="6916" max="6916" width="7.5" style="275" customWidth="1"/>
    <col min="6917" max="6917" width="6.33203125" style="275" customWidth="1"/>
    <col min="6918" max="6918" width="13" style="275" customWidth="1"/>
    <col min="6919" max="6919" width="15.66015625" style="275" customWidth="1"/>
    <col min="6920" max="6920" width="4.5" style="275" customWidth="1"/>
    <col min="6921" max="7168" width="10.33203125" style="275" customWidth="1"/>
    <col min="7169" max="7169" width="12.66015625" style="275" customWidth="1"/>
    <col min="7170" max="7170" width="109.33203125" style="275" customWidth="1"/>
    <col min="7171" max="7171" width="8.83203125" style="275" customWidth="1"/>
    <col min="7172" max="7172" width="7.5" style="275" customWidth="1"/>
    <col min="7173" max="7173" width="6.33203125" style="275" customWidth="1"/>
    <col min="7174" max="7174" width="13" style="275" customWidth="1"/>
    <col min="7175" max="7175" width="15.66015625" style="275" customWidth="1"/>
    <col min="7176" max="7176" width="4.5" style="275" customWidth="1"/>
    <col min="7177" max="7424" width="10.33203125" style="275" customWidth="1"/>
    <col min="7425" max="7425" width="12.66015625" style="275" customWidth="1"/>
    <col min="7426" max="7426" width="109.33203125" style="275" customWidth="1"/>
    <col min="7427" max="7427" width="8.83203125" style="275" customWidth="1"/>
    <col min="7428" max="7428" width="7.5" style="275" customWidth="1"/>
    <col min="7429" max="7429" width="6.33203125" style="275" customWidth="1"/>
    <col min="7430" max="7430" width="13" style="275" customWidth="1"/>
    <col min="7431" max="7431" width="15.66015625" style="275" customWidth="1"/>
    <col min="7432" max="7432" width="4.5" style="275" customWidth="1"/>
    <col min="7433" max="7680" width="10.33203125" style="275" customWidth="1"/>
    <col min="7681" max="7681" width="12.66015625" style="275" customWidth="1"/>
    <col min="7682" max="7682" width="109.33203125" style="275" customWidth="1"/>
    <col min="7683" max="7683" width="8.83203125" style="275" customWidth="1"/>
    <col min="7684" max="7684" width="7.5" style="275" customWidth="1"/>
    <col min="7685" max="7685" width="6.33203125" style="275" customWidth="1"/>
    <col min="7686" max="7686" width="13" style="275" customWidth="1"/>
    <col min="7687" max="7687" width="15.66015625" style="275" customWidth="1"/>
    <col min="7688" max="7688" width="4.5" style="275" customWidth="1"/>
    <col min="7689" max="7936" width="10.33203125" style="275" customWidth="1"/>
    <col min="7937" max="7937" width="12.66015625" style="275" customWidth="1"/>
    <col min="7938" max="7938" width="109.33203125" style="275" customWidth="1"/>
    <col min="7939" max="7939" width="8.83203125" style="275" customWidth="1"/>
    <col min="7940" max="7940" width="7.5" style="275" customWidth="1"/>
    <col min="7941" max="7941" width="6.33203125" style="275" customWidth="1"/>
    <col min="7942" max="7942" width="13" style="275" customWidth="1"/>
    <col min="7943" max="7943" width="15.66015625" style="275" customWidth="1"/>
    <col min="7944" max="7944" width="4.5" style="275" customWidth="1"/>
    <col min="7945" max="8192" width="10.33203125" style="275" customWidth="1"/>
    <col min="8193" max="8193" width="12.66015625" style="275" customWidth="1"/>
    <col min="8194" max="8194" width="109.33203125" style="275" customWidth="1"/>
    <col min="8195" max="8195" width="8.83203125" style="275" customWidth="1"/>
    <col min="8196" max="8196" width="7.5" style="275" customWidth="1"/>
    <col min="8197" max="8197" width="6.33203125" style="275" customWidth="1"/>
    <col min="8198" max="8198" width="13" style="275" customWidth="1"/>
    <col min="8199" max="8199" width="15.66015625" style="275" customWidth="1"/>
    <col min="8200" max="8200" width="4.5" style="275" customWidth="1"/>
    <col min="8201" max="8448" width="10.33203125" style="275" customWidth="1"/>
    <col min="8449" max="8449" width="12.66015625" style="275" customWidth="1"/>
    <col min="8450" max="8450" width="109.33203125" style="275" customWidth="1"/>
    <col min="8451" max="8451" width="8.83203125" style="275" customWidth="1"/>
    <col min="8452" max="8452" width="7.5" style="275" customWidth="1"/>
    <col min="8453" max="8453" width="6.33203125" style="275" customWidth="1"/>
    <col min="8454" max="8454" width="13" style="275" customWidth="1"/>
    <col min="8455" max="8455" width="15.66015625" style="275" customWidth="1"/>
    <col min="8456" max="8456" width="4.5" style="275" customWidth="1"/>
    <col min="8457" max="8704" width="10.33203125" style="275" customWidth="1"/>
    <col min="8705" max="8705" width="12.66015625" style="275" customWidth="1"/>
    <col min="8706" max="8706" width="109.33203125" style="275" customWidth="1"/>
    <col min="8707" max="8707" width="8.83203125" style="275" customWidth="1"/>
    <col min="8708" max="8708" width="7.5" style="275" customWidth="1"/>
    <col min="8709" max="8709" width="6.33203125" style="275" customWidth="1"/>
    <col min="8710" max="8710" width="13" style="275" customWidth="1"/>
    <col min="8711" max="8711" width="15.66015625" style="275" customWidth="1"/>
    <col min="8712" max="8712" width="4.5" style="275" customWidth="1"/>
    <col min="8713" max="8960" width="10.33203125" style="275" customWidth="1"/>
    <col min="8961" max="8961" width="12.66015625" style="275" customWidth="1"/>
    <col min="8962" max="8962" width="109.33203125" style="275" customWidth="1"/>
    <col min="8963" max="8963" width="8.83203125" style="275" customWidth="1"/>
    <col min="8964" max="8964" width="7.5" style="275" customWidth="1"/>
    <col min="8965" max="8965" width="6.33203125" style="275" customWidth="1"/>
    <col min="8966" max="8966" width="13" style="275" customWidth="1"/>
    <col min="8967" max="8967" width="15.66015625" style="275" customWidth="1"/>
    <col min="8968" max="8968" width="4.5" style="275" customWidth="1"/>
    <col min="8969" max="9216" width="10.33203125" style="275" customWidth="1"/>
    <col min="9217" max="9217" width="12.66015625" style="275" customWidth="1"/>
    <col min="9218" max="9218" width="109.33203125" style="275" customWidth="1"/>
    <col min="9219" max="9219" width="8.83203125" style="275" customWidth="1"/>
    <col min="9220" max="9220" width="7.5" style="275" customWidth="1"/>
    <col min="9221" max="9221" width="6.33203125" style="275" customWidth="1"/>
    <col min="9222" max="9222" width="13" style="275" customWidth="1"/>
    <col min="9223" max="9223" width="15.66015625" style="275" customWidth="1"/>
    <col min="9224" max="9224" width="4.5" style="275" customWidth="1"/>
    <col min="9225" max="9472" width="10.33203125" style="275" customWidth="1"/>
    <col min="9473" max="9473" width="12.66015625" style="275" customWidth="1"/>
    <col min="9474" max="9474" width="109.33203125" style="275" customWidth="1"/>
    <col min="9475" max="9475" width="8.83203125" style="275" customWidth="1"/>
    <col min="9476" max="9476" width="7.5" style="275" customWidth="1"/>
    <col min="9477" max="9477" width="6.33203125" style="275" customWidth="1"/>
    <col min="9478" max="9478" width="13" style="275" customWidth="1"/>
    <col min="9479" max="9479" width="15.66015625" style="275" customWidth="1"/>
    <col min="9480" max="9480" width="4.5" style="275" customWidth="1"/>
    <col min="9481" max="9728" width="10.33203125" style="275" customWidth="1"/>
    <col min="9729" max="9729" width="12.66015625" style="275" customWidth="1"/>
    <col min="9730" max="9730" width="109.33203125" style="275" customWidth="1"/>
    <col min="9731" max="9731" width="8.83203125" style="275" customWidth="1"/>
    <col min="9732" max="9732" width="7.5" style="275" customWidth="1"/>
    <col min="9733" max="9733" width="6.33203125" style="275" customWidth="1"/>
    <col min="9734" max="9734" width="13" style="275" customWidth="1"/>
    <col min="9735" max="9735" width="15.66015625" style="275" customWidth="1"/>
    <col min="9736" max="9736" width="4.5" style="275" customWidth="1"/>
    <col min="9737" max="9984" width="10.33203125" style="275" customWidth="1"/>
    <col min="9985" max="9985" width="12.66015625" style="275" customWidth="1"/>
    <col min="9986" max="9986" width="109.33203125" style="275" customWidth="1"/>
    <col min="9987" max="9987" width="8.83203125" style="275" customWidth="1"/>
    <col min="9988" max="9988" width="7.5" style="275" customWidth="1"/>
    <col min="9989" max="9989" width="6.33203125" style="275" customWidth="1"/>
    <col min="9990" max="9990" width="13" style="275" customWidth="1"/>
    <col min="9991" max="9991" width="15.66015625" style="275" customWidth="1"/>
    <col min="9992" max="9992" width="4.5" style="275" customWidth="1"/>
    <col min="9993" max="10240" width="10.33203125" style="275" customWidth="1"/>
    <col min="10241" max="10241" width="12.66015625" style="275" customWidth="1"/>
    <col min="10242" max="10242" width="109.33203125" style="275" customWidth="1"/>
    <col min="10243" max="10243" width="8.83203125" style="275" customWidth="1"/>
    <col min="10244" max="10244" width="7.5" style="275" customWidth="1"/>
    <col min="10245" max="10245" width="6.33203125" style="275" customWidth="1"/>
    <col min="10246" max="10246" width="13" style="275" customWidth="1"/>
    <col min="10247" max="10247" width="15.66015625" style="275" customWidth="1"/>
    <col min="10248" max="10248" width="4.5" style="275" customWidth="1"/>
    <col min="10249" max="10496" width="10.33203125" style="275" customWidth="1"/>
    <col min="10497" max="10497" width="12.66015625" style="275" customWidth="1"/>
    <col min="10498" max="10498" width="109.33203125" style="275" customWidth="1"/>
    <col min="10499" max="10499" width="8.83203125" style="275" customWidth="1"/>
    <col min="10500" max="10500" width="7.5" style="275" customWidth="1"/>
    <col min="10501" max="10501" width="6.33203125" style="275" customWidth="1"/>
    <col min="10502" max="10502" width="13" style="275" customWidth="1"/>
    <col min="10503" max="10503" width="15.66015625" style="275" customWidth="1"/>
    <col min="10504" max="10504" width="4.5" style="275" customWidth="1"/>
    <col min="10505" max="10752" width="10.33203125" style="275" customWidth="1"/>
    <col min="10753" max="10753" width="12.66015625" style="275" customWidth="1"/>
    <col min="10754" max="10754" width="109.33203125" style="275" customWidth="1"/>
    <col min="10755" max="10755" width="8.83203125" style="275" customWidth="1"/>
    <col min="10756" max="10756" width="7.5" style="275" customWidth="1"/>
    <col min="10757" max="10757" width="6.33203125" style="275" customWidth="1"/>
    <col min="10758" max="10758" width="13" style="275" customWidth="1"/>
    <col min="10759" max="10759" width="15.66015625" style="275" customWidth="1"/>
    <col min="10760" max="10760" width="4.5" style="275" customWidth="1"/>
    <col min="10761" max="11008" width="10.33203125" style="275" customWidth="1"/>
    <col min="11009" max="11009" width="12.66015625" style="275" customWidth="1"/>
    <col min="11010" max="11010" width="109.33203125" style="275" customWidth="1"/>
    <col min="11011" max="11011" width="8.83203125" style="275" customWidth="1"/>
    <col min="11012" max="11012" width="7.5" style="275" customWidth="1"/>
    <col min="11013" max="11013" width="6.33203125" style="275" customWidth="1"/>
    <col min="11014" max="11014" width="13" style="275" customWidth="1"/>
    <col min="11015" max="11015" width="15.66015625" style="275" customWidth="1"/>
    <col min="11016" max="11016" width="4.5" style="275" customWidth="1"/>
    <col min="11017" max="11264" width="10.33203125" style="275" customWidth="1"/>
    <col min="11265" max="11265" width="12.66015625" style="275" customWidth="1"/>
    <col min="11266" max="11266" width="109.33203125" style="275" customWidth="1"/>
    <col min="11267" max="11267" width="8.83203125" style="275" customWidth="1"/>
    <col min="11268" max="11268" width="7.5" style="275" customWidth="1"/>
    <col min="11269" max="11269" width="6.33203125" style="275" customWidth="1"/>
    <col min="11270" max="11270" width="13" style="275" customWidth="1"/>
    <col min="11271" max="11271" width="15.66015625" style="275" customWidth="1"/>
    <col min="11272" max="11272" width="4.5" style="275" customWidth="1"/>
    <col min="11273" max="11520" width="10.33203125" style="275" customWidth="1"/>
    <col min="11521" max="11521" width="12.66015625" style="275" customWidth="1"/>
    <col min="11522" max="11522" width="109.33203125" style="275" customWidth="1"/>
    <col min="11523" max="11523" width="8.83203125" style="275" customWidth="1"/>
    <col min="11524" max="11524" width="7.5" style="275" customWidth="1"/>
    <col min="11525" max="11525" width="6.33203125" style="275" customWidth="1"/>
    <col min="11526" max="11526" width="13" style="275" customWidth="1"/>
    <col min="11527" max="11527" width="15.66015625" style="275" customWidth="1"/>
    <col min="11528" max="11528" width="4.5" style="275" customWidth="1"/>
    <col min="11529" max="11776" width="10.33203125" style="275" customWidth="1"/>
    <col min="11777" max="11777" width="12.66015625" style="275" customWidth="1"/>
    <col min="11778" max="11778" width="109.33203125" style="275" customWidth="1"/>
    <col min="11779" max="11779" width="8.83203125" style="275" customWidth="1"/>
    <col min="11780" max="11780" width="7.5" style="275" customWidth="1"/>
    <col min="11781" max="11781" width="6.33203125" style="275" customWidth="1"/>
    <col min="11782" max="11782" width="13" style="275" customWidth="1"/>
    <col min="11783" max="11783" width="15.66015625" style="275" customWidth="1"/>
    <col min="11784" max="11784" width="4.5" style="275" customWidth="1"/>
    <col min="11785" max="12032" width="10.33203125" style="275" customWidth="1"/>
    <col min="12033" max="12033" width="12.66015625" style="275" customWidth="1"/>
    <col min="12034" max="12034" width="109.33203125" style="275" customWidth="1"/>
    <col min="12035" max="12035" width="8.83203125" style="275" customWidth="1"/>
    <col min="12036" max="12036" width="7.5" style="275" customWidth="1"/>
    <col min="12037" max="12037" width="6.33203125" style="275" customWidth="1"/>
    <col min="12038" max="12038" width="13" style="275" customWidth="1"/>
    <col min="12039" max="12039" width="15.66015625" style="275" customWidth="1"/>
    <col min="12040" max="12040" width="4.5" style="275" customWidth="1"/>
    <col min="12041" max="12288" width="10.33203125" style="275" customWidth="1"/>
    <col min="12289" max="12289" width="12.66015625" style="275" customWidth="1"/>
    <col min="12290" max="12290" width="109.33203125" style="275" customWidth="1"/>
    <col min="12291" max="12291" width="8.83203125" style="275" customWidth="1"/>
    <col min="12292" max="12292" width="7.5" style="275" customWidth="1"/>
    <col min="12293" max="12293" width="6.33203125" style="275" customWidth="1"/>
    <col min="12294" max="12294" width="13" style="275" customWidth="1"/>
    <col min="12295" max="12295" width="15.66015625" style="275" customWidth="1"/>
    <col min="12296" max="12296" width="4.5" style="275" customWidth="1"/>
    <col min="12297" max="12544" width="10.33203125" style="275" customWidth="1"/>
    <col min="12545" max="12545" width="12.66015625" style="275" customWidth="1"/>
    <col min="12546" max="12546" width="109.33203125" style="275" customWidth="1"/>
    <col min="12547" max="12547" width="8.83203125" style="275" customWidth="1"/>
    <col min="12548" max="12548" width="7.5" style="275" customWidth="1"/>
    <col min="12549" max="12549" width="6.33203125" style="275" customWidth="1"/>
    <col min="12550" max="12550" width="13" style="275" customWidth="1"/>
    <col min="12551" max="12551" width="15.66015625" style="275" customWidth="1"/>
    <col min="12552" max="12552" width="4.5" style="275" customWidth="1"/>
    <col min="12553" max="12800" width="10.33203125" style="275" customWidth="1"/>
    <col min="12801" max="12801" width="12.66015625" style="275" customWidth="1"/>
    <col min="12802" max="12802" width="109.33203125" style="275" customWidth="1"/>
    <col min="12803" max="12803" width="8.83203125" style="275" customWidth="1"/>
    <col min="12804" max="12804" width="7.5" style="275" customWidth="1"/>
    <col min="12805" max="12805" width="6.33203125" style="275" customWidth="1"/>
    <col min="12806" max="12806" width="13" style="275" customWidth="1"/>
    <col min="12807" max="12807" width="15.66015625" style="275" customWidth="1"/>
    <col min="12808" max="12808" width="4.5" style="275" customWidth="1"/>
    <col min="12809" max="13056" width="10.33203125" style="275" customWidth="1"/>
    <col min="13057" max="13057" width="12.66015625" style="275" customWidth="1"/>
    <col min="13058" max="13058" width="109.33203125" style="275" customWidth="1"/>
    <col min="13059" max="13059" width="8.83203125" style="275" customWidth="1"/>
    <col min="13060" max="13060" width="7.5" style="275" customWidth="1"/>
    <col min="13061" max="13061" width="6.33203125" style="275" customWidth="1"/>
    <col min="13062" max="13062" width="13" style="275" customWidth="1"/>
    <col min="13063" max="13063" width="15.66015625" style="275" customWidth="1"/>
    <col min="13064" max="13064" width="4.5" style="275" customWidth="1"/>
    <col min="13065" max="13312" width="10.33203125" style="275" customWidth="1"/>
    <col min="13313" max="13313" width="12.66015625" style="275" customWidth="1"/>
    <col min="13314" max="13314" width="109.33203125" style="275" customWidth="1"/>
    <col min="13315" max="13315" width="8.83203125" style="275" customWidth="1"/>
    <col min="13316" max="13316" width="7.5" style="275" customWidth="1"/>
    <col min="13317" max="13317" width="6.33203125" style="275" customWidth="1"/>
    <col min="13318" max="13318" width="13" style="275" customWidth="1"/>
    <col min="13319" max="13319" width="15.66015625" style="275" customWidth="1"/>
    <col min="13320" max="13320" width="4.5" style="275" customWidth="1"/>
    <col min="13321" max="13568" width="10.33203125" style="275" customWidth="1"/>
    <col min="13569" max="13569" width="12.66015625" style="275" customWidth="1"/>
    <col min="13570" max="13570" width="109.33203125" style="275" customWidth="1"/>
    <col min="13571" max="13571" width="8.83203125" style="275" customWidth="1"/>
    <col min="13572" max="13572" width="7.5" style="275" customWidth="1"/>
    <col min="13573" max="13573" width="6.33203125" style="275" customWidth="1"/>
    <col min="13574" max="13574" width="13" style="275" customWidth="1"/>
    <col min="13575" max="13575" width="15.66015625" style="275" customWidth="1"/>
    <col min="13576" max="13576" width="4.5" style="275" customWidth="1"/>
    <col min="13577" max="13824" width="10.33203125" style="275" customWidth="1"/>
    <col min="13825" max="13825" width="12.66015625" style="275" customWidth="1"/>
    <col min="13826" max="13826" width="109.33203125" style="275" customWidth="1"/>
    <col min="13827" max="13827" width="8.83203125" style="275" customWidth="1"/>
    <col min="13828" max="13828" width="7.5" style="275" customWidth="1"/>
    <col min="13829" max="13829" width="6.33203125" style="275" customWidth="1"/>
    <col min="13830" max="13830" width="13" style="275" customWidth="1"/>
    <col min="13831" max="13831" width="15.66015625" style="275" customWidth="1"/>
    <col min="13832" max="13832" width="4.5" style="275" customWidth="1"/>
    <col min="13833" max="14080" width="10.33203125" style="275" customWidth="1"/>
    <col min="14081" max="14081" width="12.66015625" style="275" customWidth="1"/>
    <col min="14082" max="14082" width="109.33203125" style="275" customWidth="1"/>
    <col min="14083" max="14083" width="8.83203125" style="275" customWidth="1"/>
    <col min="14084" max="14084" width="7.5" style="275" customWidth="1"/>
    <col min="14085" max="14085" width="6.33203125" style="275" customWidth="1"/>
    <col min="14086" max="14086" width="13" style="275" customWidth="1"/>
    <col min="14087" max="14087" width="15.66015625" style="275" customWidth="1"/>
    <col min="14088" max="14088" width="4.5" style="275" customWidth="1"/>
    <col min="14089" max="14336" width="10.33203125" style="275" customWidth="1"/>
    <col min="14337" max="14337" width="12.66015625" style="275" customWidth="1"/>
    <col min="14338" max="14338" width="109.33203125" style="275" customWidth="1"/>
    <col min="14339" max="14339" width="8.83203125" style="275" customWidth="1"/>
    <col min="14340" max="14340" width="7.5" style="275" customWidth="1"/>
    <col min="14341" max="14341" width="6.33203125" style="275" customWidth="1"/>
    <col min="14342" max="14342" width="13" style="275" customWidth="1"/>
    <col min="14343" max="14343" width="15.66015625" style="275" customWidth="1"/>
    <col min="14344" max="14344" width="4.5" style="275" customWidth="1"/>
    <col min="14345" max="14592" width="10.33203125" style="275" customWidth="1"/>
    <col min="14593" max="14593" width="12.66015625" style="275" customWidth="1"/>
    <col min="14594" max="14594" width="109.33203125" style="275" customWidth="1"/>
    <col min="14595" max="14595" width="8.83203125" style="275" customWidth="1"/>
    <col min="14596" max="14596" width="7.5" style="275" customWidth="1"/>
    <col min="14597" max="14597" width="6.33203125" style="275" customWidth="1"/>
    <col min="14598" max="14598" width="13" style="275" customWidth="1"/>
    <col min="14599" max="14599" width="15.66015625" style="275" customWidth="1"/>
    <col min="14600" max="14600" width="4.5" style="275" customWidth="1"/>
    <col min="14601" max="14848" width="10.33203125" style="275" customWidth="1"/>
    <col min="14849" max="14849" width="12.66015625" style="275" customWidth="1"/>
    <col min="14850" max="14850" width="109.33203125" style="275" customWidth="1"/>
    <col min="14851" max="14851" width="8.83203125" style="275" customWidth="1"/>
    <col min="14852" max="14852" width="7.5" style="275" customWidth="1"/>
    <col min="14853" max="14853" width="6.33203125" style="275" customWidth="1"/>
    <col min="14854" max="14854" width="13" style="275" customWidth="1"/>
    <col min="14855" max="14855" width="15.66015625" style="275" customWidth="1"/>
    <col min="14856" max="14856" width="4.5" style="275" customWidth="1"/>
    <col min="14857" max="15104" width="10.33203125" style="275" customWidth="1"/>
    <col min="15105" max="15105" width="12.66015625" style="275" customWidth="1"/>
    <col min="15106" max="15106" width="109.33203125" style="275" customWidth="1"/>
    <col min="15107" max="15107" width="8.83203125" style="275" customWidth="1"/>
    <col min="15108" max="15108" width="7.5" style="275" customWidth="1"/>
    <col min="15109" max="15109" width="6.33203125" style="275" customWidth="1"/>
    <col min="15110" max="15110" width="13" style="275" customWidth="1"/>
    <col min="15111" max="15111" width="15.66015625" style="275" customWidth="1"/>
    <col min="15112" max="15112" width="4.5" style="275" customWidth="1"/>
    <col min="15113" max="15360" width="10.33203125" style="275" customWidth="1"/>
    <col min="15361" max="15361" width="12.66015625" style="275" customWidth="1"/>
    <col min="15362" max="15362" width="109.33203125" style="275" customWidth="1"/>
    <col min="15363" max="15363" width="8.83203125" style="275" customWidth="1"/>
    <col min="15364" max="15364" width="7.5" style="275" customWidth="1"/>
    <col min="15365" max="15365" width="6.33203125" style="275" customWidth="1"/>
    <col min="15366" max="15366" width="13" style="275" customWidth="1"/>
    <col min="15367" max="15367" width="15.66015625" style="275" customWidth="1"/>
    <col min="15368" max="15368" width="4.5" style="275" customWidth="1"/>
    <col min="15369" max="15616" width="10.33203125" style="275" customWidth="1"/>
    <col min="15617" max="15617" width="12.66015625" style="275" customWidth="1"/>
    <col min="15618" max="15618" width="109.33203125" style="275" customWidth="1"/>
    <col min="15619" max="15619" width="8.83203125" style="275" customWidth="1"/>
    <col min="15620" max="15620" width="7.5" style="275" customWidth="1"/>
    <col min="15621" max="15621" width="6.33203125" style="275" customWidth="1"/>
    <col min="15622" max="15622" width="13" style="275" customWidth="1"/>
    <col min="15623" max="15623" width="15.66015625" style="275" customWidth="1"/>
    <col min="15624" max="15624" width="4.5" style="275" customWidth="1"/>
    <col min="15625" max="15872" width="10.33203125" style="275" customWidth="1"/>
    <col min="15873" max="15873" width="12.66015625" style="275" customWidth="1"/>
    <col min="15874" max="15874" width="109.33203125" style="275" customWidth="1"/>
    <col min="15875" max="15875" width="8.83203125" style="275" customWidth="1"/>
    <col min="15876" max="15876" width="7.5" style="275" customWidth="1"/>
    <col min="15877" max="15877" width="6.33203125" style="275" customWidth="1"/>
    <col min="15878" max="15878" width="13" style="275" customWidth="1"/>
    <col min="15879" max="15879" width="15.66015625" style="275" customWidth="1"/>
    <col min="15880" max="15880" width="4.5" style="275" customWidth="1"/>
    <col min="15881" max="16128" width="10.33203125" style="275" customWidth="1"/>
    <col min="16129" max="16129" width="12.66015625" style="275" customWidth="1"/>
    <col min="16130" max="16130" width="109.33203125" style="275" customWidth="1"/>
    <col min="16131" max="16131" width="8.83203125" style="275" customWidth="1"/>
    <col min="16132" max="16132" width="7.5" style="275" customWidth="1"/>
    <col min="16133" max="16133" width="6.33203125" style="275" customWidth="1"/>
    <col min="16134" max="16134" width="13" style="275" customWidth="1"/>
    <col min="16135" max="16135" width="15.66015625" style="275" customWidth="1"/>
    <col min="16136" max="16136" width="4.5" style="275" customWidth="1"/>
    <col min="16137" max="16384" width="10.33203125" style="275" customWidth="1"/>
  </cols>
  <sheetData>
    <row r="1" spans="1:10" ht="12.75" customHeight="1">
      <c r="A1" s="269"/>
      <c r="B1" s="270"/>
      <c r="C1" s="271"/>
      <c r="D1" s="270"/>
      <c r="E1" s="272"/>
      <c r="F1" s="273"/>
      <c r="G1" s="273"/>
      <c r="H1" s="274"/>
      <c r="I1" s="274"/>
      <c r="J1" s="274"/>
    </row>
    <row r="2" spans="1:10" ht="15.75" customHeight="1">
      <c r="A2" s="253" t="s">
        <v>758</v>
      </c>
      <c r="B2" s="254"/>
      <c r="C2" s="276"/>
      <c r="D2" s="254"/>
      <c r="E2" s="277"/>
      <c r="F2" s="278"/>
      <c r="G2" s="278"/>
      <c r="H2" s="254"/>
      <c r="I2" s="254"/>
      <c r="J2" s="254"/>
    </row>
    <row r="3" spans="1:10" ht="15.75" customHeight="1">
      <c r="A3" s="256" t="s">
        <v>759</v>
      </c>
      <c r="B3" s="254"/>
      <c r="C3" s="276"/>
      <c r="D3" s="254"/>
      <c r="E3" s="277"/>
      <c r="F3" s="278"/>
      <c r="G3" s="278"/>
      <c r="H3" s="254"/>
      <c r="I3" s="254"/>
      <c r="J3" s="254"/>
    </row>
    <row r="4" spans="1:10" ht="12.75" customHeight="1" thickBot="1">
      <c r="A4" s="550"/>
      <c r="B4" s="550"/>
      <c r="C4" s="550"/>
      <c r="D4" s="550"/>
      <c r="E4" s="550"/>
      <c r="F4" s="550"/>
      <c r="G4" s="550"/>
      <c r="H4" s="550"/>
      <c r="I4" s="550"/>
      <c r="J4" s="550"/>
    </row>
    <row r="5" spans="1:10" ht="12.75" customHeight="1" thickBot="1">
      <c r="A5" s="279" t="s">
        <v>765</v>
      </c>
      <c r="B5" s="280"/>
      <c r="C5" s="281"/>
      <c r="D5" s="282"/>
      <c r="E5" s="283"/>
      <c r="F5" s="284"/>
      <c r="G5" s="285" t="s">
        <v>766</v>
      </c>
      <c r="H5" s="274"/>
      <c r="I5" s="274"/>
      <c r="J5" s="274"/>
    </row>
    <row r="6" spans="1:10" ht="12.75" customHeight="1">
      <c r="A6" s="279" t="s">
        <v>767</v>
      </c>
      <c r="B6" s="286"/>
      <c r="C6" s="287"/>
      <c r="D6" s="288"/>
      <c r="E6" s="289"/>
      <c r="F6" s="290"/>
      <c r="G6" s="291"/>
      <c r="H6" s="274"/>
      <c r="I6" s="274"/>
      <c r="J6" s="274"/>
    </row>
    <row r="7" spans="1:10" s="298" customFormat="1" ht="24.75" customHeight="1">
      <c r="A7" s="292" t="s">
        <v>768</v>
      </c>
      <c r="B7" s="293" t="s">
        <v>769</v>
      </c>
      <c r="C7" s="294" t="s">
        <v>770</v>
      </c>
      <c r="D7" s="293" t="s">
        <v>148</v>
      </c>
      <c r="E7" s="293" t="s">
        <v>771</v>
      </c>
      <c r="F7" s="295" t="s">
        <v>772</v>
      </c>
      <c r="G7" s="296" t="s">
        <v>773</v>
      </c>
      <c r="H7" s="297"/>
      <c r="I7" s="297"/>
      <c r="J7" s="297"/>
    </row>
    <row r="8" spans="1:10" ht="15.5">
      <c r="A8" s="299" t="s">
        <v>774</v>
      </c>
      <c r="B8" s="300"/>
      <c r="C8" s="301"/>
      <c r="D8" s="302"/>
      <c r="E8" s="303"/>
      <c r="F8" s="304"/>
      <c r="G8" s="305"/>
      <c r="H8" s="274"/>
      <c r="I8" s="274"/>
      <c r="J8" s="274"/>
    </row>
    <row r="9" spans="1:10" ht="14">
      <c r="A9" s="306" t="s">
        <v>775</v>
      </c>
      <c r="B9" s="307" t="s">
        <v>776</v>
      </c>
      <c r="C9" s="308">
        <v>1</v>
      </c>
      <c r="D9" s="309" t="s">
        <v>719</v>
      </c>
      <c r="E9" s="310" t="s">
        <v>77</v>
      </c>
      <c r="F9" s="591">
        <v>0</v>
      </c>
      <c r="G9" s="311">
        <f>F9*C9</f>
        <v>0</v>
      </c>
      <c r="H9" s="274"/>
      <c r="I9" s="274"/>
      <c r="J9" s="274"/>
    </row>
    <row r="10" spans="1:10" ht="14">
      <c r="A10" s="306" t="s">
        <v>777</v>
      </c>
      <c r="B10" s="307" t="s">
        <v>778</v>
      </c>
      <c r="C10" s="308">
        <v>1</v>
      </c>
      <c r="D10" s="309" t="s">
        <v>719</v>
      </c>
      <c r="E10" s="310" t="s">
        <v>77</v>
      </c>
      <c r="F10" s="591">
        <v>0</v>
      </c>
      <c r="G10" s="311">
        <f>F10*C10</f>
        <v>0</v>
      </c>
      <c r="H10" s="274"/>
      <c r="I10" s="274"/>
      <c r="J10" s="274"/>
    </row>
    <row r="11" spans="1:10" ht="14">
      <c r="A11" s="306" t="s">
        <v>779</v>
      </c>
      <c r="B11" s="307" t="s">
        <v>780</v>
      </c>
      <c r="C11" s="308">
        <v>1</v>
      </c>
      <c r="D11" s="309" t="s">
        <v>719</v>
      </c>
      <c r="E11" s="310" t="s">
        <v>77</v>
      </c>
      <c r="F11" s="591">
        <v>0</v>
      </c>
      <c r="G11" s="311">
        <f aca="true" t="shared" si="0" ref="G11:G28">F11*C11</f>
        <v>0</v>
      </c>
      <c r="H11" s="274"/>
      <c r="I11" s="274"/>
      <c r="J11" s="274"/>
    </row>
    <row r="12" spans="1:10" ht="14">
      <c r="A12" s="306" t="s">
        <v>781</v>
      </c>
      <c r="B12" s="307" t="s">
        <v>782</v>
      </c>
      <c r="C12" s="308">
        <v>1</v>
      </c>
      <c r="D12" s="309" t="s">
        <v>719</v>
      </c>
      <c r="E12" s="310" t="s">
        <v>77</v>
      </c>
      <c r="F12" s="591">
        <v>0</v>
      </c>
      <c r="G12" s="311">
        <f>F12*C12</f>
        <v>0</v>
      </c>
      <c r="H12" s="274"/>
      <c r="I12" s="274"/>
      <c r="J12" s="274"/>
    </row>
    <row r="13" spans="1:10" ht="14">
      <c r="A13" s="306" t="s">
        <v>783</v>
      </c>
      <c r="B13" s="307" t="s">
        <v>784</v>
      </c>
      <c r="C13" s="308">
        <f>23.5+46</f>
        <v>69.5</v>
      </c>
      <c r="D13" s="309" t="s">
        <v>425</v>
      </c>
      <c r="E13" s="310" t="s">
        <v>77</v>
      </c>
      <c r="F13" s="591">
        <v>0</v>
      </c>
      <c r="G13" s="311">
        <f t="shared" si="0"/>
        <v>0</v>
      </c>
      <c r="H13" s="274"/>
      <c r="I13" s="274"/>
      <c r="J13" s="274"/>
    </row>
    <row r="14" spans="1:10" ht="14">
      <c r="A14" s="306" t="s">
        <v>785</v>
      </c>
      <c r="B14" s="312" t="s">
        <v>786</v>
      </c>
      <c r="C14" s="308">
        <v>1</v>
      </c>
      <c r="D14" s="309" t="s">
        <v>719</v>
      </c>
      <c r="E14" s="310" t="s">
        <v>77</v>
      </c>
      <c r="F14" s="591">
        <v>0</v>
      </c>
      <c r="G14" s="311">
        <f t="shared" si="0"/>
        <v>0</v>
      </c>
      <c r="H14" s="274"/>
      <c r="I14" s="274"/>
      <c r="J14" s="274"/>
    </row>
    <row r="15" spans="1:10" ht="14">
      <c r="A15" s="306" t="s">
        <v>787</v>
      </c>
      <c r="B15" s="312" t="s">
        <v>788</v>
      </c>
      <c r="C15" s="308">
        <v>1</v>
      </c>
      <c r="D15" s="309" t="s">
        <v>719</v>
      </c>
      <c r="E15" s="310" t="s">
        <v>77</v>
      </c>
      <c r="F15" s="591">
        <v>0</v>
      </c>
      <c r="G15" s="311">
        <f t="shared" si="0"/>
        <v>0</v>
      </c>
      <c r="H15" s="274"/>
      <c r="I15" s="274"/>
      <c r="J15" s="274"/>
    </row>
    <row r="16" spans="1:10" ht="14">
      <c r="A16" s="306" t="s">
        <v>789</v>
      </c>
      <c r="B16" s="312" t="s">
        <v>790</v>
      </c>
      <c r="C16" s="308">
        <v>2</v>
      </c>
      <c r="D16" s="309" t="s">
        <v>719</v>
      </c>
      <c r="E16" s="310" t="s">
        <v>77</v>
      </c>
      <c r="F16" s="591">
        <v>0</v>
      </c>
      <c r="G16" s="311">
        <f>F16*C16</f>
        <v>0</v>
      </c>
      <c r="H16" s="274"/>
      <c r="I16" s="274"/>
      <c r="J16" s="274"/>
    </row>
    <row r="17" spans="1:10" ht="14">
      <c r="A17" s="306" t="s">
        <v>791</v>
      </c>
      <c r="B17" s="312" t="s">
        <v>792</v>
      </c>
      <c r="C17" s="308">
        <v>8</v>
      </c>
      <c r="D17" s="309" t="s">
        <v>162</v>
      </c>
      <c r="E17" s="310" t="s">
        <v>77</v>
      </c>
      <c r="F17" s="591">
        <v>0</v>
      </c>
      <c r="G17" s="311">
        <f t="shared" si="0"/>
        <v>0</v>
      </c>
      <c r="H17" s="274"/>
      <c r="I17" s="274"/>
      <c r="J17" s="274"/>
    </row>
    <row r="18" spans="1:10" ht="14">
      <c r="A18" s="306" t="s">
        <v>793</v>
      </c>
      <c r="B18" s="312" t="s">
        <v>794</v>
      </c>
      <c r="C18" s="308">
        <v>10</v>
      </c>
      <c r="D18" s="309" t="s">
        <v>162</v>
      </c>
      <c r="E18" s="310" t="s">
        <v>77</v>
      </c>
      <c r="F18" s="592">
        <v>0</v>
      </c>
      <c r="G18" s="311">
        <f t="shared" si="0"/>
        <v>0</v>
      </c>
      <c r="H18" s="274"/>
      <c r="I18" s="274"/>
      <c r="J18" s="274"/>
    </row>
    <row r="19" spans="1:10" ht="14">
      <c r="A19" s="306" t="s">
        <v>795</v>
      </c>
      <c r="B19" s="312" t="s">
        <v>796</v>
      </c>
      <c r="C19" s="308">
        <v>3</v>
      </c>
      <c r="D19" s="309" t="s">
        <v>162</v>
      </c>
      <c r="E19" s="310" t="s">
        <v>77</v>
      </c>
      <c r="F19" s="592">
        <v>0</v>
      </c>
      <c r="G19" s="311">
        <f>F19*C19</f>
        <v>0</v>
      </c>
      <c r="H19" s="274"/>
      <c r="I19" s="274"/>
      <c r="J19" s="274"/>
    </row>
    <row r="20" spans="1:10" ht="14">
      <c r="A20" s="306" t="s">
        <v>797</v>
      </c>
      <c r="B20" s="312" t="s">
        <v>798</v>
      </c>
      <c r="C20" s="308">
        <v>2</v>
      </c>
      <c r="D20" s="309" t="s">
        <v>719</v>
      </c>
      <c r="E20" s="310" t="s">
        <v>77</v>
      </c>
      <c r="F20" s="592">
        <v>0</v>
      </c>
      <c r="G20" s="311">
        <f t="shared" si="0"/>
        <v>0</v>
      </c>
      <c r="H20" s="274"/>
      <c r="I20" s="274"/>
      <c r="J20" s="274"/>
    </row>
    <row r="21" spans="1:10" ht="14">
      <c r="A21" s="306" t="s">
        <v>799</v>
      </c>
      <c r="B21" s="312" t="s">
        <v>800</v>
      </c>
      <c r="C21" s="308">
        <v>2</v>
      </c>
      <c r="D21" s="309" t="s">
        <v>719</v>
      </c>
      <c r="E21" s="310" t="s">
        <v>77</v>
      </c>
      <c r="F21" s="592">
        <v>0</v>
      </c>
      <c r="G21" s="311">
        <f t="shared" si="0"/>
        <v>0</v>
      </c>
      <c r="H21" s="274"/>
      <c r="I21" s="274"/>
      <c r="J21" s="274"/>
    </row>
    <row r="22" spans="1:10" ht="14">
      <c r="A22" s="306" t="s">
        <v>801</v>
      </c>
      <c r="B22" s="312" t="s">
        <v>802</v>
      </c>
      <c r="C22" s="308">
        <v>2</v>
      </c>
      <c r="D22" s="309" t="s">
        <v>719</v>
      </c>
      <c r="E22" s="310" t="s">
        <v>77</v>
      </c>
      <c r="F22" s="592">
        <v>0</v>
      </c>
      <c r="G22" s="311">
        <f t="shared" si="0"/>
        <v>0</v>
      </c>
      <c r="H22" s="274"/>
      <c r="I22" s="274"/>
      <c r="J22" s="274"/>
    </row>
    <row r="23" spans="1:10" ht="14">
      <c r="A23" s="306" t="s">
        <v>803</v>
      </c>
      <c r="B23" s="312" t="s">
        <v>804</v>
      </c>
      <c r="C23" s="308">
        <v>1</v>
      </c>
      <c r="D23" s="309" t="s">
        <v>805</v>
      </c>
      <c r="E23" s="310" t="s">
        <v>77</v>
      </c>
      <c r="F23" s="592">
        <v>0</v>
      </c>
      <c r="G23" s="311">
        <f t="shared" si="0"/>
        <v>0</v>
      </c>
      <c r="H23" s="274"/>
      <c r="I23" s="274"/>
      <c r="J23" s="274"/>
    </row>
    <row r="24" spans="1:10" ht="14">
      <c r="A24" s="306" t="s">
        <v>806</v>
      </c>
      <c r="B24" s="312" t="s">
        <v>807</v>
      </c>
      <c r="C24" s="308">
        <v>1</v>
      </c>
      <c r="D24" s="309" t="s">
        <v>805</v>
      </c>
      <c r="E24" s="310" t="s">
        <v>223</v>
      </c>
      <c r="F24" s="592">
        <v>0</v>
      </c>
      <c r="G24" s="311">
        <f t="shared" si="0"/>
        <v>0</v>
      </c>
      <c r="H24" s="274"/>
      <c r="I24" s="274"/>
      <c r="J24" s="274"/>
    </row>
    <row r="25" spans="1:10" ht="14">
      <c r="A25" s="306" t="s">
        <v>808</v>
      </c>
      <c r="B25" s="312" t="s">
        <v>809</v>
      </c>
      <c r="C25" s="308">
        <v>1</v>
      </c>
      <c r="D25" s="309" t="s">
        <v>805</v>
      </c>
      <c r="E25" s="310" t="s">
        <v>223</v>
      </c>
      <c r="F25" s="592">
        <v>0</v>
      </c>
      <c r="G25" s="311">
        <f t="shared" si="0"/>
        <v>0</v>
      </c>
      <c r="H25" s="274"/>
      <c r="I25" s="274"/>
      <c r="J25" s="274"/>
    </row>
    <row r="26" spans="1:10" ht="14">
      <c r="A26" s="306" t="s">
        <v>810</v>
      </c>
      <c r="B26" s="312" t="s">
        <v>811</v>
      </c>
      <c r="C26" s="308">
        <v>1</v>
      </c>
      <c r="D26" s="309" t="s">
        <v>805</v>
      </c>
      <c r="E26" s="310" t="s">
        <v>223</v>
      </c>
      <c r="F26" s="592">
        <v>0</v>
      </c>
      <c r="G26" s="311">
        <f t="shared" si="0"/>
        <v>0</v>
      </c>
      <c r="H26" s="274"/>
      <c r="I26" s="274"/>
      <c r="J26" s="274"/>
    </row>
    <row r="27" spans="1:10" ht="14">
      <c r="A27" s="306" t="s">
        <v>812</v>
      </c>
      <c r="B27" s="312" t="s">
        <v>813</v>
      </c>
      <c r="C27" s="308">
        <v>1</v>
      </c>
      <c r="D27" s="309" t="s">
        <v>805</v>
      </c>
      <c r="E27" s="310" t="s">
        <v>223</v>
      </c>
      <c r="F27" s="592">
        <v>0</v>
      </c>
      <c r="G27" s="311">
        <f t="shared" si="0"/>
        <v>0</v>
      </c>
      <c r="H27" s="274"/>
      <c r="I27" s="274"/>
      <c r="J27" s="274"/>
    </row>
    <row r="28" spans="1:10" ht="14">
      <c r="A28" s="306" t="s">
        <v>814</v>
      </c>
      <c r="B28" s="312" t="s">
        <v>815</v>
      </c>
      <c r="C28" s="308">
        <v>1</v>
      </c>
      <c r="D28" s="309" t="s">
        <v>805</v>
      </c>
      <c r="E28" s="310" t="s">
        <v>77</v>
      </c>
      <c r="F28" s="592">
        <v>0</v>
      </c>
      <c r="G28" s="311">
        <f t="shared" si="0"/>
        <v>0</v>
      </c>
      <c r="H28" s="274"/>
      <c r="I28" s="274"/>
      <c r="J28" s="274"/>
    </row>
    <row r="29" spans="1:10" ht="15.5">
      <c r="A29" s="299">
        <v>1</v>
      </c>
      <c r="B29" s="314" t="s">
        <v>816</v>
      </c>
      <c r="C29" s="315"/>
      <c r="D29" s="316"/>
      <c r="E29" s="317"/>
      <c r="F29" s="318">
        <v>0</v>
      </c>
      <c r="G29" s="319">
        <f>SUM(G9:G28)</f>
        <v>0</v>
      </c>
      <c r="H29" s="274"/>
      <c r="I29" s="274"/>
      <c r="J29" s="274"/>
    </row>
    <row r="30" spans="1:10" ht="15.5">
      <c r="A30" s="299"/>
      <c r="B30" s="314"/>
      <c r="C30" s="315"/>
      <c r="D30" s="316"/>
      <c r="E30" s="317"/>
      <c r="F30" s="318"/>
      <c r="G30" s="319"/>
      <c r="H30" s="274"/>
      <c r="I30" s="274"/>
      <c r="J30" s="274"/>
    </row>
    <row r="31" spans="1:10" ht="15.5">
      <c r="A31" s="299">
        <v>2</v>
      </c>
      <c r="B31" s="314"/>
      <c r="C31" s="315"/>
      <c r="D31" s="316"/>
      <c r="E31" s="317"/>
      <c r="F31" s="318"/>
      <c r="G31" s="319"/>
      <c r="H31" s="274"/>
      <c r="I31" s="274"/>
      <c r="J31" s="274"/>
    </row>
    <row r="32" spans="1:10" ht="14">
      <c r="A32" s="306" t="s">
        <v>817</v>
      </c>
      <c r="B32" s="320" t="s">
        <v>818</v>
      </c>
      <c r="C32" s="308">
        <v>1</v>
      </c>
      <c r="D32" s="321" t="s">
        <v>719</v>
      </c>
      <c r="E32" s="310" t="s">
        <v>77</v>
      </c>
      <c r="F32" s="592">
        <v>0</v>
      </c>
      <c r="G32" s="311">
        <f aca="true" t="shared" si="1" ref="G32:G41">F32*C32</f>
        <v>0</v>
      </c>
      <c r="H32" s="274"/>
      <c r="I32" s="274"/>
      <c r="J32" s="274"/>
    </row>
    <row r="33" spans="1:10" ht="28">
      <c r="A33" s="306" t="s">
        <v>819</v>
      </c>
      <c r="B33" s="320" t="s">
        <v>820</v>
      </c>
      <c r="C33" s="308">
        <v>1</v>
      </c>
      <c r="D33" s="321" t="s">
        <v>719</v>
      </c>
      <c r="E33" s="310" t="s">
        <v>77</v>
      </c>
      <c r="F33" s="592">
        <v>0</v>
      </c>
      <c r="G33" s="311">
        <f>F33*C33</f>
        <v>0</v>
      </c>
      <c r="H33" s="274"/>
      <c r="I33" s="274"/>
      <c r="J33" s="274"/>
    </row>
    <row r="34" spans="1:10" ht="14">
      <c r="A34" s="306" t="s">
        <v>821</v>
      </c>
      <c r="B34" s="320" t="s">
        <v>822</v>
      </c>
      <c r="C34" s="308">
        <v>1</v>
      </c>
      <c r="D34" s="321" t="s">
        <v>719</v>
      </c>
      <c r="E34" s="310" t="s">
        <v>77</v>
      </c>
      <c r="F34" s="592">
        <v>0</v>
      </c>
      <c r="G34" s="311">
        <f t="shared" si="1"/>
        <v>0</v>
      </c>
      <c r="H34" s="274"/>
      <c r="I34" s="274"/>
      <c r="J34" s="274"/>
    </row>
    <row r="35" spans="1:10" ht="14">
      <c r="A35" s="306" t="s">
        <v>823</v>
      </c>
      <c r="B35" s="320" t="s">
        <v>824</v>
      </c>
      <c r="C35" s="308">
        <v>6</v>
      </c>
      <c r="D35" s="321" t="s">
        <v>719</v>
      </c>
      <c r="E35" s="310" t="s">
        <v>77</v>
      </c>
      <c r="F35" s="592">
        <v>0</v>
      </c>
      <c r="G35" s="311">
        <f t="shared" si="1"/>
        <v>0</v>
      </c>
      <c r="H35" s="274"/>
      <c r="I35" s="274"/>
      <c r="J35" s="274"/>
    </row>
    <row r="36" spans="1:10" ht="14">
      <c r="A36" s="306" t="s">
        <v>825</v>
      </c>
      <c r="B36" s="320" t="s">
        <v>826</v>
      </c>
      <c r="C36" s="308">
        <v>1</v>
      </c>
      <c r="D36" s="321" t="s">
        <v>719</v>
      </c>
      <c r="E36" s="310" t="s">
        <v>77</v>
      </c>
      <c r="F36" s="592">
        <v>0</v>
      </c>
      <c r="G36" s="311">
        <f t="shared" si="1"/>
        <v>0</v>
      </c>
      <c r="H36" s="274"/>
      <c r="I36" s="274"/>
      <c r="J36" s="274"/>
    </row>
    <row r="37" spans="1:10" ht="14">
      <c r="A37" s="306" t="s">
        <v>827</v>
      </c>
      <c r="B37" s="320" t="s">
        <v>828</v>
      </c>
      <c r="C37" s="308">
        <v>1</v>
      </c>
      <c r="D37" s="321" t="s">
        <v>805</v>
      </c>
      <c r="E37" s="310" t="s">
        <v>77</v>
      </c>
      <c r="F37" s="592">
        <v>0</v>
      </c>
      <c r="G37" s="311">
        <f t="shared" si="1"/>
        <v>0</v>
      </c>
      <c r="H37" s="274"/>
      <c r="I37" s="274"/>
      <c r="J37" s="274"/>
    </row>
    <row r="38" spans="1:10" ht="14">
      <c r="A38" s="306" t="s">
        <v>829</v>
      </c>
      <c r="B38" s="320" t="s">
        <v>830</v>
      </c>
      <c r="C38" s="308">
        <v>4</v>
      </c>
      <c r="D38" s="321" t="s">
        <v>719</v>
      </c>
      <c r="E38" s="310" t="s">
        <v>77</v>
      </c>
      <c r="F38" s="592">
        <v>0</v>
      </c>
      <c r="G38" s="311">
        <f t="shared" si="1"/>
        <v>0</v>
      </c>
      <c r="H38" s="274"/>
      <c r="I38" s="274"/>
      <c r="J38" s="274"/>
    </row>
    <row r="39" spans="1:10" ht="14">
      <c r="A39" s="306" t="s">
        <v>831</v>
      </c>
      <c r="B39" s="320" t="s">
        <v>832</v>
      </c>
      <c r="C39" s="308">
        <v>1</v>
      </c>
      <c r="D39" s="321" t="s">
        <v>719</v>
      </c>
      <c r="E39" s="310" t="s">
        <v>77</v>
      </c>
      <c r="F39" s="592">
        <v>0</v>
      </c>
      <c r="G39" s="311">
        <f t="shared" si="1"/>
        <v>0</v>
      </c>
      <c r="H39" s="274"/>
      <c r="I39" s="274"/>
      <c r="J39" s="274"/>
    </row>
    <row r="40" spans="1:10" ht="14">
      <c r="A40" s="306" t="s">
        <v>833</v>
      </c>
      <c r="B40" s="320" t="s">
        <v>834</v>
      </c>
      <c r="C40" s="308">
        <v>250</v>
      </c>
      <c r="D40" s="321" t="s">
        <v>162</v>
      </c>
      <c r="E40" s="310" t="s">
        <v>77</v>
      </c>
      <c r="F40" s="592">
        <v>0</v>
      </c>
      <c r="G40" s="311">
        <f t="shared" si="1"/>
        <v>0</v>
      </c>
      <c r="H40" s="274"/>
      <c r="I40" s="274"/>
      <c r="J40" s="274"/>
    </row>
    <row r="41" spans="1:10" ht="14">
      <c r="A41" s="306" t="s">
        <v>835</v>
      </c>
      <c r="B41" s="320" t="s">
        <v>836</v>
      </c>
      <c r="C41" s="308">
        <v>1</v>
      </c>
      <c r="D41" s="321" t="s">
        <v>805</v>
      </c>
      <c r="E41" s="310" t="s">
        <v>77</v>
      </c>
      <c r="F41" s="592">
        <v>0</v>
      </c>
      <c r="G41" s="311">
        <f t="shared" si="1"/>
        <v>0</v>
      </c>
      <c r="H41" s="274"/>
      <c r="I41" s="274"/>
      <c r="J41" s="274"/>
    </row>
    <row r="42" spans="1:10" ht="15.5">
      <c r="A42" s="299">
        <v>2</v>
      </c>
      <c r="B42" s="320"/>
      <c r="C42" s="308"/>
      <c r="D42" s="309"/>
      <c r="E42" s="310"/>
      <c r="F42" s="313"/>
      <c r="G42" s="319">
        <f>SUM(G32:G41)</f>
        <v>0</v>
      </c>
      <c r="H42" s="274"/>
      <c r="I42" s="274"/>
      <c r="J42" s="274"/>
    </row>
    <row r="43" spans="1:10" ht="15.5">
      <c r="A43" s="299"/>
      <c r="B43" s="320"/>
      <c r="C43" s="308"/>
      <c r="D43" s="309"/>
      <c r="E43" s="310"/>
      <c r="F43" s="313"/>
      <c r="G43" s="311"/>
      <c r="H43" s="274"/>
      <c r="I43" s="274"/>
      <c r="J43" s="274"/>
    </row>
    <row r="44" spans="1:10" ht="15.5">
      <c r="A44" s="299">
        <v>3</v>
      </c>
      <c r="B44" s="300"/>
      <c r="C44" s="301"/>
      <c r="D44" s="302"/>
      <c r="E44" s="310"/>
      <c r="F44" s="313"/>
      <c r="G44" s="311"/>
      <c r="H44" s="274"/>
      <c r="I44" s="274"/>
      <c r="J44" s="274"/>
    </row>
    <row r="45" spans="1:10" ht="14">
      <c r="A45" s="306" t="s">
        <v>837</v>
      </c>
      <c r="B45" s="320" t="s">
        <v>838</v>
      </c>
      <c r="C45" s="308">
        <v>1</v>
      </c>
      <c r="D45" s="321" t="s">
        <v>719</v>
      </c>
      <c r="E45" s="310" t="s">
        <v>223</v>
      </c>
      <c r="F45" s="592">
        <v>0</v>
      </c>
      <c r="G45" s="311">
        <f>F45*C45</f>
        <v>0</v>
      </c>
      <c r="H45" s="274"/>
      <c r="I45" s="274"/>
      <c r="J45" s="274"/>
    </row>
    <row r="46" spans="1:10" ht="15.5">
      <c r="A46" s="299">
        <v>3</v>
      </c>
      <c r="B46" s="314" t="s">
        <v>816</v>
      </c>
      <c r="C46" s="315"/>
      <c r="D46" s="316"/>
      <c r="E46" s="317"/>
      <c r="F46" s="318"/>
      <c r="G46" s="319">
        <f>G45</f>
        <v>0</v>
      </c>
      <c r="H46" s="274"/>
      <c r="I46" s="274"/>
      <c r="J46" s="274"/>
    </row>
    <row r="47" spans="1:10" ht="15.5">
      <c r="A47" s="299"/>
      <c r="B47" s="322"/>
      <c r="C47" s="308"/>
      <c r="D47" s="321"/>
      <c r="E47" s="317"/>
      <c r="F47" s="318"/>
      <c r="G47" s="319"/>
      <c r="H47" s="274"/>
      <c r="I47" s="274"/>
      <c r="J47" s="274"/>
    </row>
    <row r="48" spans="1:10" ht="39.75" customHeight="1">
      <c r="A48" s="323"/>
      <c r="B48" s="324" t="s">
        <v>760</v>
      </c>
      <c r="C48" s="287"/>
      <c r="D48" s="325"/>
      <c r="E48" s="326"/>
      <c r="F48" s="327"/>
      <c r="G48" s="328"/>
      <c r="H48" s="274"/>
      <c r="I48" s="274"/>
      <c r="J48" s="274"/>
    </row>
    <row r="49" spans="1:10" ht="13">
      <c r="A49" s="329">
        <v>1</v>
      </c>
      <c r="B49" s="330"/>
      <c r="C49" s="331"/>
      <c r="D49" s="330"/>
      <c r="E49" s="332"/>
      <c r="F49" s="333"/>
      <c r="G49" s="334">
        <f>G29</f>
        <v>0</v>
      </c>
      <c r="H49" s="274"/>
      <c r="I49" s="274"/>
      <c r="J49" s="274"/>
    </row>
    <row r="50" spans="1:10" ht="13">
      <c r="A50" s="329">
        <v>2</v>
      </c>
      <c r="B50" s="330"/>
      <c r="C50" s="331"/>
      <c r="D50" s="330"/>
      <c r="E50" s="332"/>
      <c r="F50" s="333"/>
      <c r="G50" s="334">
        <f>G42</f>
        <v>0</v>
      </c>
      <c r="H50" s="274"/>
      <c r="I50" s="274"/>
      <c r="J50" s="274"/>
    </row>
    <row r="51" spans="1:10" ht="13">
      <c r="A51" s="329">
        <v>3</v>
      </c>
      <c r="B51" s="330"/>
      <c r="C51" s="331"/>
      <c r="D51" s="330"/>
      <c r="E51" s="332"/>
      <c r="F51" s="333"/>
      <c r="G51" s="334">
        <f>G46</f>
        <v>0</v>
      </c>
      <c r="H51" s="274"/>
      <c r="I51" s="274"/>
      <c r="J51" s="274"/>
    </row>
    <row r="52" spans="1:10" ht="13.5" thickBot="1">
      <c r="A52" s="335"/>
      <c r="B52" s="336"/>
      <c r="C52" s="337"/>
      <c r="D52" s="336"/>
      <c r="E52" s="338"/>
      <c r="F52" s="339"/>
      <c r="G52" s="340"/>
      <c r="H52" s="274"/>
      <c r="I52" s="274"/>
      <c r="J52" s="274"/>
    </row>
    <row r="53" spans="1:10" ht="18.5" thickBot="1">
      <c r="A53" s="341"/>
      <c r="B53" s="342" t="s">
        <v>839</v>
      </c>
      <c r="C53" s="343"/>
      <c r="D53" s="344"/>
      <c r="E53" s="345"/>
      <c r="F53" s="551">
        <f>G49+G50+G51</f>
        <v>0</v>
      </c>
      <c r="G53" s="552"/>
      <c r="H53" s="274"/>
      <c r="I53" s="274"/>
      <c r="J53" s="274"/>
    </row>
    <row r="54" ht="13.5">
      <c r="B54" s="346" t="s">
        <v>840</v>
      </c>
    </row>
    <row r="55" ht="13.5">
      <c r="B55" s="346" t="s">
        <v>841</v>
      </c>
    </row>
  </sheetData>
  <sheetProtection algorithmName="SHA-512" hashValue="VcP5/+lGGZRRXyhwc54AakPD1eccrTfPxLwk1zw+SysEgwBOVVN7+SqKYXbNKjgHGJa+YbyGWS8FULWRoOW1EA==" saltValue="RUJ4SVkB2ikXKqmquSWsZg==" spinCount="100000" sheet="1" objects="1" scenarios="1"/>
  <mergeCells count="2">
    <mergeCell ref="A4:J4"/>
    <mergeCell ref="F53:G53"/>
  </mergeCells>
  <printOptions horizontalCentered="1"/>
  <pageMargins left="0.4330708661417323" right="0.4330708661417323" top="1.273125" bottom="2.3845833333333335" header="0.2362204724409449" footer="0"/>
  <pageSetup fitToHeight="1" fitToWidth="1" horizontalDpi="300" verticalDpi="300" orientation="landscape" paperSize="9" scale="39" r:id="rId2"/>
  <headerFooter alignWithMargins="0">
    <oddFooter>&amp;CStránka &amp;P z &amp;N</oddFooter>
  </headerFooter>
  <rowBreaks count="1" manualBreakCount="1">
    <brk id="46" max="16383"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zoomScale="85" zoomScaleNormal="85" zoomScaleSheetLayoutView="70" workbookViewId="0" topLeftCell="A1">
      <selection activeCell="F11" sqref="F9:F11"/>
    </sheetView>
  </sheetViews>
  <sheetFormatPr defaultColWidth="10.33203125" defaultRowHeight="13.5"/>
  <cols>
    <col min="1" max="1" width="14.33203125" style="346" customWidth="1"/>
    <col min="2" max="2" width="109.33203125" style="348" customWidth="1"/>
    <col min="3" max="3" width="8.83203125" style="347" customWidth="1"/>
    <col min="4" max="4" width="7.5" style="348" customWidth="1"/>
    <col min="5" max="5" width="6.33203125" style="349" customWidth="1"/>
    <col min="6" max="6" width="13" style="350" customWidth="1"/>
    <col min="7" max="7" width="15.66015625" style="351" customWidth="1"/>
    <col min="8" max="8" width="4.5" style="275" customWidth="1"/>
    <col min="9" max="256" width="10.33203125" style="275" customWidth="1"/>
    <col min="257" max="257" width="14.33203125" style="275" customWidth="1"/>
    <col min="258" max="258" width="109.33203125" style="275" customWidth="1"/>
    <col min="259" max="259" width="8.83203125" style="275" customWidth="1"/>
    <col min="260" max="260" width="7.5" style="275" customWidth="1"/>
    <col min="261" max="261" width="6.33203125" style="275" customWidth="1"/>
    <col min="262" max="262" width="13" style="275" customWidth="1"/>
    <col min="263" max="263" width="15.66015625" style="275" customWidth="1"/>
    <col min="264" max="264" width="4.5" style="275" customWidth="1"/>
    <col min="265" max="512" width="10.33203125" style="275" customWidth="1"/>
    <col min="513" max="513" width="14.33203125" style="275" customWidth="1"/>
    <col min="514" max="514" width="109.33203125" style="275" customWidth="1"/>
    <col min="515" max="515" width="8.83203125" style="275" customWidth="1"/>
    <col min="516" max="516" width="7.5" style="275" customWidth="1"/>
    <col min="517" max="517" width="6.33203125" style="275" customWidth="1"/>
    <col min="518" max="518" width="13" style="275" customWidth="1"/>
    <col min="519" max="519" width="15.66015625" style="275" customWidth="1"/>
    <col min="520" max="520" width="4.5" style="275" customWidth="1"/>
    <col min="521" max="768" width="10.33203125" style="275" customWidth="1"/>
    <col min="769" max="769" width="14.33203125" style="275" customWidth="1"/>
    <col min="770" max="770" width="109.33203125" style="275" customWidth="1"/>
    <col min="771" max="771" width="8.83203125" style="275" customWidth="1"/>
    <col min="772" max="772" width="7.5" style="275" customWidth="1"/>
    <col min="773" max="773" width="6.33203125" style="275" customWidth="1"/>
    <col min="774" max="774" width="13" style="275" customWidth="1"/>
    <col min="775" max="775" width="15.66015625" style="275" customWidth="1"/>
    <col min="776" max="776" width="4.5" style="275" customWidth="1"/>
    <col min="777" max="1024" width="10.33203125" style="275" customWidth="1"/>
    <col min="1025" max="1025" width="14.33203125" style="275" customWidth="1"/>
    <col min="1026" max="1026" width="109.33203125" style="275" customWidth="1"/>
    <col min="1027" max="1027" width="8.83203125" style="275" customWidth="1"/>
    <col min="1028" max="1028" width="7.5" style="275" customWidth="1"/>
    <col min="1029" max="1029" width="6.33203125" style="275" customWidth="1"/>
    <col min="1030" max="1030" width="13" style="275" customWidth="1"/>
    <col min="1031" max="1031" width="15.66015625" style="275" customWidth="1"/>
    <col min="1032" max="1032" width="4.5" style="275" customWidth="1"/>
    <col min="1033" max="1280" width="10.33203125" style="275" customWidth="1"/>
    <col min="1281" max="1281" width="14.33203125" style="275" customWidth="1"/>
    <col min="1282" max="1282" width="109.33203125" style="275" customWidth="1"/>
    <col min="1283" max="1283" width="8.83203125" style="275" customWidth="1"/>
    <col min="1284" max="1284" width="7.5" style="275" customWidth="1"/>
    <col min="1285" max="1285" width="6.33203125" style="275" customWidth="1"/>
    <col min="1286" max="1286" width="13" style="275" customWidth="1"/>
    <col min="1287" max="1287" width="15.66015625" style="275" customWidth="1"/>
    <col min="1288" max="1288" width="4.5" style="275" customWidth="1"/>
    <col min="1289" max="1536" width="10.33203125" style="275" customWidth="1"/>
    <col min="1537" max="1537" width="14.33203125" style="275" customWidth="1"/>
    <col min="1538" max="1538" width="109.33203125" style="275" customWidth="1"/>
    <col min="1539" max="1539" width="8.83203125" style="275" customWidth="1"/>
    <col min="1540" max="1540" width="7.5" style="275" customWidth="1"/>
    <col min="1541" max="1541" width="6.33203125" style="275" customWidth="1"/>
    <col min="1542" max="1542" width="13" style="275" customWidth="1"/>
    <col min="1543" max="1543" width="15.66015625" style="275" customWidth="1"/>
    <col min="1544" max="1544" width="4.5" style="275" customWidth="1"/>
    <col min="1545" max="1792" width="10.33203125" style="275" customWidth="1"/>
    <col min="1793" max="1793" width="14.33203125" style="275" customWidth="1"/>
    <col min="1794" max="1794" width="109.33203125" style="275" customWidth="1"/>
    <col min="1795" max="1795" width="8.83203125" style="275" customWidth="1"/>
    <col min="1796" max="1796" width="7.5" style="275" customWidth="1"/>
    <col min="1797" max="1797" width="6.33203125" style="275" customWidth="1"/>
    <col min="1798" max="1798" width="13" style="275" customWidth="1"/>
    <col min="1799" max="1799" width="15.66015625" style="275" customWidth="1"/>
    <col min="1800" max="1800" width="4.5" style="275" customWidth="1"/>
    <col min="1801" max="2048" width="10.33203125" style="275" customWidth="1"/>
    <col min="2049" max="2049" width="14.33203125" style="275" customWidth="1"/>
    <col min="2050" max="2050" width="109.33203125" style="275" customWidth="1"/>
    <col min="2051" max="2051" width="8.83203125" style="275" customWidth="1"/>
    <col min="2052" max="2052" width="7.5" style="275" customWidth="1"/>
    <col min="2053" max="2053" width="6.33203125" style="275" customWidth="1"/>
    <col min="2054" max="2054" width="13" style="275" customWidth="1"/>
    <col min="2055" max="2055" width="15.66015625" style="275" customWidth="1"/>
    <col min="2056" max="2056" width="4.5" style="275" customWidth="1"/>
    <col min="2057" max="2304" width="10.33203125" style="275" customWidth="1"/>
    <col min="2305" max="2305" width="14.33203125" style="275" customWidth="1"/>
    <col min="2306" max="2306" width="109.33203125" style="275" customWidth="1"/>
    <col min="2307" max="2307" width="8.83203125" style="275" customWidth="1"/>
    <col min="2308" max="2308" width="7.5" style="275" customWidth="1"/>
    <col min="2309" max="2309" width="6.33203125" style="275" customWidth="1"/>
    <col min="2310" max="2310" width="13" style="275" customWidth="1"/>
    <col min="2311" max="2311" width="15.66015625" style="275" customWidth="1"/>
    <col min="2312" max="2312" width="4.5" style="275" customWidth="1"/>
    <col min="2313" max="2560" width="10.33203125" style="275" customWidth="1"/>
    <col min="2561" max="2561" width="14.33203125" style="275" customWidth="1"/>
    <col min="2562" max="2562" width="109.33203125" style="275" customWidth="1"/>
    <col min="2563" max="2563" width="8.83203125" style="275" customWidth="1"/>
    <col min="2564" max="2564" width="7.5" style="275" customWidth="1"/>
    <col min="2565" max="2565" width="6.33203125" style="275" customWidth="1"/>
    <col min="2566" max="2566" width="13" style="275" customWidth="1"/>
    <col min="2567" max="2567" width="15.66015625" style="275" customWidth="1"/>
    <col min="2568" max="2568" width="4.5" style="275" customWidth="1"/>
    <col min="2569" max="2816" width="10.33203125" style="275" customWidth="1"/>
    <col min="2817" max="2817" width="14.33203125" style="275" customWidth="1"/>
    <col min="2818" max="2818" width="109.33203125" style="275" customWidth="1"/>
    <col min="2819" max="2819" width="8.83203125" style="275" customWidth="1"/>
    <col min="2820" max="2820" width="7.5" style="275" customWidth="1"/>
    <col min="2821" max="2821" width="6.33203125" style="275" customWidth="1"/>
    <col min="2822" max="2822" width="13" style="275" customWidth="1"/>
    <col min="2823" max="2823" width="15.66015625" style="275" customWidth="1"/>
    <col min="2824" max="2824" width="4.5" style="275" customWidth="1"/>
    <col min="2825" max="3072" width="10.33203125" style="275" customWidth="1"/>
    <col min="3073" max="3073" width="14.33203125" style="275" customWidth="1"/>
    <col min="3074" max="3074" width="109.33203125" style="275" customWidth="1"/>
    <col min="3075" max="3075" width="8.83203125" style="275" customWidth="1"/>
    <col min="3076" max="3076" width="7.5" style="275" customWidth="1"/>
    <col min="3077" max="3077" width="6.33203125" style="275" customWidth="1"/>
    <col min="3078" max="3078" width="13" style="275" customWidth="1"/>
    <col min="3079" max="3079" width="15.66015625" style="275" customWidth="1"/>
    <col min="3080" max="3080" width="4.5" style="275" customWidth="1"/>
    <col min="3081" max="3328" width="10.33203125" style="275" customWidth="1"/>
    <col min="3329" max="3329" width="14.33203125" style="275" customWidth="1"/>
    <col min="3330" max="3330" width="109.33203125" style="275" customWidth="1"/>
    <col min="3331" max="3331" width="8.83203125" style="275" customWidth="1"/>
    <col min="3332" max="3332" width="7.5" style="275" customWidth="1"/>
    <col min="3333" max="3333" width="6.33203125" style="275" customWidth="1"/>
    <col min="3334" max="3334" width="13" style="275" customWidth="1"/>
    <col min="3335" max="3335" width="15.66015625" style="275" customWidth="1"/>
    <col min="3336" max="3336" width="4.5" style="275" customWidth="1"/>
    <col min="3337" max="3584" width="10.33203125" style="275" customWidth="1"/>
    <col min="3585" max="3585" width="14.33203125" style="275" customWidth="1"/>
    <col min="3586" max="3586" width="109.33203125" style="275" customWidth="1"/>
    <col min="3587" max="3587" width="8.83203125" style="275" customWidth="1"/>
    <col min="3588" max="3588" width="7.5" style="275" customWidth="1"/>
    <col min="3589" max="3589" width="6.33203125" style="275" customWidth="1"/>
    <col min="3590" max="3590" width="13" style="275" customWidth="1"/>
    <col min="3591" max="3591" width="15.66015625" style="275" customWidth="1"/>
    <col min="3592" max="3592" width="4.5" style="275" customWidth="1"/>
    <col min="3593" max="3840" width="10.33203125" style="275" customWidth="1"/>
    <col min="3841" max="3841" width="14.33203125" style="275" customWidth="1"/>
    <col min="3842" max="3842" width="109.33203125" style="275" customWidth="1"/>
    <col min="3843" max="3843" width="8.83203125" style="275" customWidth="1"/>
    <col min="3844" max="3844" width="7.5" style="275" customWidth="1"/>
    <col min="3845" max="3845" width="6.33203125" style="275" customWidth="1"/>
    <col min="3846" max="3846" width="13" style="275" customWidth="1"/>
    <col min="3847" max="3847" width="15.66015625" style="275" customWidth="1"/>
    <col min="3848" max="3848" width="4.5" style="275" customWidth="1"/>
    <col min="3849" max="4096" width="10.33203125" style="275" customWidth="1"/>
    <col min="4097" max="4097" width="14.33203125" style="275" customWidth="1"/>
    <col min="4098" max="4098" width="109.33203125" style="275" customWidth="1"/>
    <col min="4099" max="4099" width="8.83203125" style="275" customWidth="1"/>
    <col min="4100" max="4100" width="7.5" style="275" customWidth="1"/>
    <col min="4101" max="4101" width="6.33203125" style="275" customWidth="1"/>
    <col min="4102" max="4102" width="13" style="275" customWidth="1"/>
    <col min="4103" max="4103" width="15.66015625" style="275" customWidth="1"/>
    <col min="4104" max="4104" width="4.5" style="275" customWidth="1"/>
    <col min="4105" max="4352" width="10.33203125" style="275" customWidth="1"/>
    <col min="4353" max="4353" width="14.33203125" style="275" customWidth="1"/>
    <col min="4354" max="4354" width="109.33203125" style="275" customWidth="1"/>
    <col min="4355" max="4355" width="8.83203125" style="275" customWidth="1"/>
    <col min="4356" max="4356" width="7.5" style="275" customWidth="1"/>
    <col min="4357" max="4357" width="6.33203125" style="275" customWidth="1"/>
    <col min="4358" max="4358" width="13" style="275" customWidth="1"/>
    <col min="4359" max="4359" width="15.66015625" style="275" customWidth="1"/>
    <col min="4360" max="4360" width="4.5" style="275" customWidth="1"/>
    <col min="4361" max="4608" width="10.33203125" style="275" customWidth="1"/>
    <col min="4609" max="4609" width="14.33203125" style="275" customWidth="1"/>
    <col min="4610" max="4610" width="109.33203125" style="275" customWidth="1"/>
    <col min="4611" max="4611" width="8.83203125" style="275" customWidth="1"/>
    <col min="4612" max="4612" width="7.5" style="275" customWidth="1"/>
    <col min="4613" max="4613" width="6.33203125" style="275" customWidth="1"/>
    <col min="4614" max="4614" width="13" style="275" customWidth="1"/>
    <col min="4615" max="4615" width="15.66015625" style="275" customWidth="1"/>
    <col min="4616" max="4616" width="4.5" style="275" customWidth="1"/>
    <col min="4617" max="4864" width="10.33203125" style="275" customWidth="1"/>
    <col min="4865" max="4865" width="14.33203125" style="275" customWidth="1"/>
    <col min="4866" max="4866" width="109.33203125" style="275" customWidth="1"/>
    <col min="4867" max="4867" width="8.83203125" style="275" customWidth="1"/>
    <col min="4868" max="4868" width="7.5" style="275" customWidth="1"/>
    <col min="4869" max="4869" width="6.33203125" style="275" customWidth="1"/>
    <col min="4870" max="4870" width="13" style="275" customWidth="1"/>
    <col min="4871" max="4871" width="15.66015625" style="275" customWidth="1"/>
    <col min="4872" max="4872" width="4.5" style="275" customWidth="1"/>
    <col min="4873" max="5120" width="10.33203125" style="275" customWidth="1"/>
    <col min="5121" max="5121" width="14.33203125" style="275" customWidth="1"/>
    <col min="5122" max="5122" width="109.33203125" style="275" customWidth="1"/>
    <col min="5123" max="5123" width="8.83203125" style="275" customWidth="1"/>
    <col min="5124" max="5124" width="7.5" style="275" customWidth="1"/>
    <col min="5125" max="5125" width="6.33203125" style="275" customWidth="1"/>
    <col min="5126" max="5126" width="13" style="275" customWidth="1"/>
    <col min="5127" max="5127" width="15.66015625" style="275" customWidth="1"/>
    <col min="5128" max="5128" width="4.5" style="275" customWidth="1"/>
    <col min="5129" max="5376" width="10.33203125" style="275" customWidth="1"/>
    <col min="5377" max="5377" width="14.33203125" style="275" customWidth="1"/>
    <col min="5378" max="5378" width="109.33203125" style="275" customWidth="1"/>
    <col min="5379" max="5379" width="8.83203125" style="275" customWidth="1"/>
    <col min="5380" max="5380" width="7.5" style="275" customWidth="1"/>
    <col min="5381" max="5381" width="6.33203125" style="275" customWidth="1"/>
    <col min="5382" max="5382" width="13" style="275" customWidth="1"/>
    <col min="5383" max="5383" width="15.66015625" style="275" customWidth="1"/>
    <col min="5384" max="5384" width="4.5" style="275" customWidth="1"/>
    <col min="5385" max="5632" width="10.33203125" style="275" customWidth="1"/>
    <col min="5633" max="5633" width="14.33203125" style="275" customWidth="1"/>
    <col min="5634" max="5634" width="109.33203125" style="275" customWidth="1"/>
    <col min="5635" max="5635" width="8.83203125" style="275" customWidth="1"/>
    <col min="5636" max="5636" width="7.5" style="275" customWidth="1"/>
    <col min="5637" max="5637" width="6.33203125" style="275" customWidth="1"/>
    <col min="5638" max="5638" width="13" style="275" customWidth="1"/>
    <col min="5639" max="5639" width="15.66015625" style="275" customWidth="1"/>
    <col min="5640" max="5640" width="4.5" style="275" customWidth="1"/>
    <col min="5641" max="5888" width="10.33203125" style="275" customWidth="1"/>
    <col min="5889" max="5889" width="14.33203125" style="275" customWidth="1"/>
    <col min="5890" max="5890" width="109.33203125" style="275" customWidth="1"/>
    <col min="5891" max="5891" width="8.83203125" style="275" customWidth="1"/>
    <col min="5892" max="5892" width="7.5" style="275" customWidth="1"/>
    <col min="5893" max="5893" width="6.33203125" style="275" customWidth="1"/>
    <col min="5894" max="5894" width="13" style="275" customWidth="1"/>
    <col min="5895" max="5895" width="15.66015625" style="275" customWidth="1"/>
    <col min="5896" max="5896" width="4.5" style="275" customWidth="1"/>
    <col min="5897" max="6144" width="10.33203125" style="275" customWidth="1"/>
    <col min="6145" max="6145" width="14.33203125" style="275" customWidth="1"/>
    <col min="6146" max="6146" width="109.33203125" style="275" customWidth="1"/>
    <col min="6147" max="6147" width="8.83203125" style="275" customWidth="1"/>
    <col min="6148" max="6148" width="7.5" style="275" customWidth="1"/>
    <col min="6149" max="6149" width="6.33203125" style="275" customWidth="1"/>
    <col min="6150" max="6150" width="13" style="275" customWidth="1"/>
    <col min="6151" max="6151" width="15.66015625" style="275" customWidth="1"/>
    <col min="6152" max="6152" width="4.5" style="275" customWidth="1"/>
    <col min="6153" max="6400" width="10.33203125" style="275" customWidth="1"/>
    <col min="6401" max="6401" width="14.33203125" style="275" customWidth="1"/>
    <col min="6402" max="6402" width="109.33203125" style="275" customWidth="1"/>
    <col min="6403" max="6403" width="8.83203125" style="275" customWidth="1"/>
    <col min="6404" max="6404" width="7.5" style="275" customWidth="1"/>
    <col min="6405" max="6405" width="6.33203125" style="275" customWidth="1"/>
    <col min="6406" max="6406" width="13" style="275" customWidth="1"/>
    <col min="6407" max="6407" width="15.66015625" style="275" customWidth="1"/>
    <col min="6408" max="6408" width="4.5" style="275" customWidth="1"/>
    <col min="6409" max="6656" width="10.33203125" style="275" customWidth="1"/>
    <col min="6657" max="6657" width="14.33203125" style="275" customWidth="1"/>
    <col min="6658" max="6658" width="109.33203125" style="275" customWidth="1"/>
    <col min="6659" max="6659" width="8.83203125" style="275" customWidth="1"/>
    <col min="6660" max="6660" width="7.5" style="275" customWidth="1"/>
    <col min="6661" max="6661" width="6.33203125" style="275" customWidth="1"/>
    <col min="6662" max="6662" width="13" style="275" customWidth="1"/>
    <col min="6663" max="6663" width="15.66015625" style="275" customWidth="1"/>
    <col min="6664" max="6664" width="4.5" style="275" customWidth="1"/>
    <col min="6665" max="6912" width="10.33203125" style="275" customWidth="1"/>
    <col min="6913" max="6913" width="14.33203125" style="275" customWidth="1"/>
    <col min="6914" max="6914" width="109.33203125" style="275" customWidth="1"/>
    <col min="6915" max="6915" width="8.83203125" style="275" customWidth="1"/>
    <col min="6916" max="6916" width="7.5" style="275" customWidth="1"/>
    <col min="6917" max="6917" width="6.33203125" style="275" customWidth="1"/>
    <col min="6918" max="6918" width="13" style="275" customWidth="1"/>
    <col min="6919" max="6919" width="15.66015625" style="275" customWidth="1"/>
    <col min="6920" max="6920" width="4.5" style="275" customWidth="1"/>
    <col min="6921" max="7168" width="10.33203125" style="275" customWidth="1"/>
    <col min="7169" max="7169" width="14.33203125" style="275" customWidth="1"/>
    <col min="7170" max="7170" width="109.33203125" style="275" customWidth="1"/>
    <col min="7171" max="7171" width="8.83203125" style="275" customWidth="1"/>
    <col min="7172" max="7172" width="7.5" style="275" customWidth="1"/>
    <col min="7173" max="7173" width="6.33203125" style="275" customWidth="1"/>
    <col min="7174" max="7174" width="13" style="275" customWidth="1"/>
    <col min="7175" max="7175" width="15.66015625" style="275" customWidth="1"/>
    <col min="7176" max="7176" width="4.5" style="275" customWidth="1"/>
    <col min="7177" max="7424" width="10.33203125" style="275" customWidth="1"/>
    <col min="7425" max="7425" width="14.33203125" style="275" customWidth="1"/>
    <col min="7426" max="7426" width="109.33203125" style="275" customWidth="1"/>
    <col min="7427" max="7427" width="8.83203125" style="275" customWidth="1"/>
    <col min="7428" max="7428" width="7.5" style="275" customWidth="1"/>
    <col min="7429" max="7429" width="6.33203125" style="275" customWidth="1"/>
    <col min="7430" max="7430" width="13" style="275" customWidth="1"/>
    <col min="7431" max="7431" width="15.66015625" style="275" customWidth="1"/>
    <col min="7432" max="7432" width="4.5" style="275" customWidth="1"/>
    <col min="7433" max="7680" width="10.33203125" style="275" customWidth="1"/>
    <col min="7681" max="7681" width="14.33203125" style="275" customWidth="1"/>
    <col min="7682" max="7682" width="109.33203125" style="275" customWidth="1"/>
    <col min="7683" max="7683" width="8.83203125" style="275" customWidth="1"/>
    <col min="7684" max="7684" width="7.5" style="275" customWidth="1"/>
    <col min="7685" max="7685" width="6.33203125" style="275" customWidth="1"/>
    <col min="7686" max="7686" width="13" style="275" customWidth="1"/>
    <col min="7687" max="7687" width="15.66015625" style="275" customWidth="1"/>
    <col min="7688" max="7688" width="4.5" style="275" customWidth="1"/>
    <col min="7689" max="7936" width="10.33203125" style="275" customWidth="1"/>
    <col min="7937" max="7937" width="14.33203125" style="275" customWidth="1"/>
    <col min="7938" max="7938" width="109.33203125" style="275" customWidth="1"/>
    <col min="7939" max="7939" width="8.83203125" style="275" customWidth="1"/>
    <col min="7940" max="7940" width="7.5" style="275" customWidth="1"/>
    <col min="7941" max="7941" width="6.33203125" style="275" customWidth="1"/>
    <col min="7942" max="7942" width="13" style="275" customWidth="1"/>
    <col min="7943" max="7943" width="15.66015625" style="275" customWidth="1"/>
    <col min="7944" max="7944" width="4.5" style="275" customWidth="1"/>
    <col min="7945" max="8192" width="10.33203125" style="275" customWidth="1"/>
    <col min="8193" max="8193" width="14.33203125" style="275" customWidth="1"/>
    <col min="8194" max="8194" width="109.33203125" style="275" customWidth="1"/>
    <col min="8195" max="8195" width="8.83203125" style="275" customWidth="1"/>
    <col min="8196" max="8196" width="7.5" style="275" customWidth="1"/>
    <col min="8197" max="8197" width="6.33203125" style="275" customWidth="1"/>
    <col min="8198" max="8198" width="13" style="275" customWidth="1"/>
    <col min="8199" max="8199" width="15.66015625" style="275" customWidth="1"/>
    <col min="8200" max="8200" width="4.5" style="275" customWidth="1"/>
    <col min="8201" max="8448" width="10.33203125" style="275" customWidth="1"/>
    <col min="8449" max="8449" width="14.33203125" style="275" customWidth="1"/>
    <col min="8450" max="8450" width="109.33203125" style="275" customWidth="1"/>
    <col min="8451" max="8451" width="8.83203125" style="275" customWidth="1"/>
    <col min="8452" max="8452" width="7.5" style="275" customWidth="1"/>
    <col min="8453" max="8453" width="6.33203125" style="275" customWidth="1"/>
    <col min="8454" max="8454" width="13" style="275" customWidth="1"/>
    <col min="8455" max="8455" width="15.66015625" style="275" customWidth="1"/>
    <col min="8456" max="8456" width="4.5" style="275" customWidth="1"/>
    <col min="8457" max="8704" width="10.33203125" style="275" customWidth="1"/>
    <col min="8705" max="8705" width="14.33203125" style="275" customWidth="1"/>
    <col min="8706" max="8706" width="109.33203125" style="275" customWidth="1"/>
    <col min="8707" max="8707" width="8.83203125" style="275" customWidth="1"/>
    <col min="8708" max="8708" width="7.5" style="275" customWidth="1"/>
    <col min="8709" max="8709" width="6.33203125" style="275" customWidth="1"/>
    <col min="8710" max="8710" width="13" style="275" customWidth="1"/>
    <col min="8711" max="8711" width="15.66015625" style="275" customWidth="1"/>
    <col min="8712" max="8712" width="4.5" style="275" customWidth="1"/>
    <col min="8713" max="8960" width="10.33203125" style="275" customWidth="1"/>
    <col min="8961" max="8961" width="14.33203125" style="275" customWidth="1"/>
    <col min="8962" max="8962" width="109.33203125" style="275" customWidth="1"/>
    <col min="8963" max="8963" width="8.83203125" style="275" customWidth="1"/>
    <col min="8964" max="8964" width="7.5" style="275" customWidth="1"/>
    <col min="8965" max="8965" width="6.33203125" style="275" customWidth="1"/>
    <col min="8966" max="8966" width="13" style="275" customWidth="1"/>
    <col min="8967" max="8967" width="15.66015625" style="275" customWidth="1"/>
    <col min="8968" max="8968" width="4.5" style="275" customWidth="1"/>
    <col min="8969" max="9216" width="10.33203125" style="275" customWidth="1"/>
    <col min="9217" max="9217" width="14.33203125" style="275" customWidth="1"/>
    <col min="9218" max="9218" width="109.33203125" style="275" customWidth="1"/>
    <col min="9219" max="9219" width="8.83203125" style="275" customWidth="1"/>
    <col min="9220" max="9220" width="7.5" style="275" customWidth="1"/>
    <col min="9221" max="9221" width="6.33203125" style="275" customWidth="1"/>
    <col min="9222" max="9222" width="13" style="275" customWidth="1"/>
    <col min="9223" max="9223" width="15.66015625" style="275" customWidth="1"/>
    <col min="9224" max="9224" width="4.5" style="275" customWidth="1"/>
    <col min="9225" max="9472" width="10.33203125" style="275" customWidth="1"/>
    <col min="9473" max="9473" width="14.33203125" style="275" customWidth="1"/>
    <col min="9474" max="9474" width="109.33203125" style="275" customWidth="1"/>
    <col min="9475" max="9475" width="8.83203125" style="275" customWidth="1"/>
    <col min="9476" max="9476" width="7.5" style="275" customWidth="1"/>
    <col min="9477" max="9477" width="6.33203125" style="275" customWidth="1"/>
    <col min="9478" max="9478" width="13" style="275" customWidth="1"/>
    <col min="9479" max="9479" width="15.66015625" style="275" customWidth="1"/>
    <col min="9480" max="9480" width="4.5" style="275" customWidth="1"/>
    <col min="9481" max="9728" width="10.33203125" style="275" customWidth="1"/>
    <col min="9729" max="9729" width="14.33203125" style="275" customWidth="1"/>
    <col min="9730" max="9730" width="109.33203125" style="275" customWidth="1"/>
    <col min="9731" max="9731" width="8.83203125" style="275" customWidth="1"/>
    <col min="9732" max="9732" width="7.5" style="275" customWidth="1"/>
    <col min="9733" max="9733" width="6.33203125" style="275" customWidth="1"/>
    <col min="9734" max="9734" width="13" style="275" customWidth="1"/>
    <col min="9735" max="9735" width="15.66015625" style="275" customWidth="1"/>
    <col min="9736" max="9736" width="4.5" style="275" customWidth="1"/>
    <col min="9737" max="9984" width="10.33203125" style="275" customWidth="1"/>
    <col min="9985" max="9985" width="14.33203125" style="275" customWidth="1"/>
    <col min="9986" max="9986" width="109.33203125" style="275" customWidth="1"/>
    <col min="9987" max="9987" width="8.83203125" style="275" customWidth="1"/>
    <col min="9988" max="9988" width="7.5" style="275" customWidth="1"/>
    <col min="9989" max="9989" width="6.33203125" style="275" customWidth="1"/>
    <col min="9990" max="9990" width="13" style="275" customWidth="1"/>
    <col min="9991" max="9991" width="15.66015625" style="275" customWidth="1"/>
    <col min="9992" max="9992" width="4.5" style="275" customWidth="1"/>
    <col min="9993" max="10240" width="10.33203125" style="275" customWidth="1"/>
    <col min="10241" max="10241" width="14.33203125" style="275" customWidth="1"/>
    <col min="10242" max="10242" width="109.33203125" style="275" customWidth="1"/>
    <col min="10243" max="10243" width="8.83203125" style="275" customWidth="1"/>
    <col min="10244" max="10244" width="7.5" style="275" customWidth="1"/>
    <col min="10245" max="10245" width="6.33203125" style="275" customWidth="1"/>
    <col min="10246" max="10246" width="13" style="275" customWidth="1"/>
    <col min="10247" max="10247" width="15.66015625" style="275" customWidth="1"/>
    <col min="10248" max="10248" width="4.5" style="275" customWidth="1"/>
    <col min="10249" max="10496" width="10.33203125" style="275" customWidth="1"/>
    <col min="10497" max="10497" width="14.33203125" style="275" customWidth="1"/>
    <col min="10498" max="10498" width="109.33203125" style="275" customWidth="1"/>
    <col min="10499" max="10499" width="8.83203125" style="275" customWidth="1"/>
    <col min="10500" max="10500" width="7.5" style="275" customWidth="1"/>
    <col min="10501" max="10501" width="6.33203125" style="275" customWidth="1"/>
    <col min="10502" max="10502" width="13" style="275" customWidth="1"/>
    <col min="10503" max="10503" width="15.66015625" style="275" customWidth="1"/>
    <col min="10504" max="10504" width="4.5" style="275" customWidth="1"/>
    <col min="10505" max="10752" width="10.33203125" style="275" customWidth="1"/>
    <col min="10753" max="10753" width="14.33203125" style="275" customWidth="1"/>
    <col min="10754" max="10754" width="109.33203125" style="275" customWidth="1"/>
    <col min="10755" max="10755" width="8.83203125" style="275" customWidth="1"/>
    <col min="10756" max="10756" width="7.5" style="275" customWidth="1"/>
    <col min="10757" max="10757" width="6.33203125" style="275" customWidth="1"/>
    <col min="10758" max="10758" width="13" style="275" customWidth="1"/>
    <col min="10759" max="10759" width="15.66015625" style="275" customWidth="1"/>
    <col min="10760" max="10760" width="4.5" style="275" customWidth="1"/>
    <col min="10761" max="11008" width="10.33203125" style="275" customWidth="1"/>
    <col min="11009" max="11009" width="14.33203125" style="275" customWidth="1"/>
    <col min="11010" max="11010" width="109.33203125" style="275" customWidth="1"/>
    <col min="11011" max="11011" width="8.83203125" style="275" customWidth="1"/>
    <col min="11012" max="11012" width="7.5" style="275" customWidth="1"/>
    <col min="11013" max="11013" width="6.33203125" style="275" customWidth="1"/>
    <col min="11014" max="11014" width="13" style="275" customWidth="1"/>
    <col min="11015" max="11015" width="15.66015625" style="275" customWidth="1"/>
    <col min="11016" max="11016" width="4.5" style="275" customWidth="1"/>
    <col min="11017" max="11264" width="10.33203125" style="275" customWidth="1"/>
    <col min="11265" max="11265" width="14.33203125" style="275" customWidth="1"/>
    <col min="11266" max="11266" width="109.33203125" style="275" customWidth="1"/>
    <col min="11267" max="11267" width="8.83203125" style="275" customWidth="1"/>
    <col min="11268" max="11268" width="7.5" style="275" customWidth="1"/>
    <col min="11269" max="11269" width="6.33203125" style="275" customWidth="1"/>
    <col min="11270" max="11270" width="13" style="275" customWidth="1"/>
    <col min="11271" max="11271" width="15.66015625" style="275" customWidth="1"/>
    <col min="11272" max="11272" width="4.5" style="275" customWidth="1"/>
    <col min="11273" max="11520" width="10.33203125" style="275" customWidth="1"/>
    <col min="11521" max="11521" width="14.33203125" style="275" customWidth="1"/>
    <col min="11522" max="11522" width="109.33203125" style="275" customWidth="1"/>
    <col min="11523" max="11523" width="8.83203125" style="275" customWidth="1"/>
    <col min="11524" max="11524" width="7.5" style="275" customWidth="1"/>
    <col min="11525" max="11525" width="6.33203125" style="275" customWidth="1"/>
    <col min="11526" max="11526" width="13" style="275" customWidth="1"/>
    <col min="11527" max="11527" width="15.66015625" style="275" customWidth="1"/>
    <col min="11528" max="11528" width="4.5" style="275" customWidth="1"/>
    <col min="11529" max="11776" width="10.33203125" style="275" customWidth="1"/>
    <col min="11777" max="11777" width="14.33203125" style="275" customWidth="1"/>
    <col min="11778" max="11778" width="109.33203125" style="275" customWidth="1"/>
    <col min="11779" max="11779" width="8.83203125" style="275" customWidth="1"/>
    <col min="11780" max="11780" width="7.5" style="275" customWidth="1"/>
    <col min="11781" max="11781" width="6.33203125" style="275" customWidth="1"/>
    <col min="11782" max="11782" width="13" style="275" customWidth="1"/>
    <col min="11783" max="11783" width="15.66015625" style="275" customWidth="1"/>
    <col min="11784" max="11784" width="4.5" style="275" customWidth="1"/>
    <col min="11785" max="12032" width="10.33203125" style="275" customWidth="1"/>
    <col min="12033" max="12033" width="14.33203125" style="275" customWidth="1"/>
    <col min="12034" max="12034" width="109.33203125" style="275" customWidth="1"/>
    <col min="12035" max="12035" width="8.83203125" style="275" customWidth="1"/>
    <col min="12036" max="12036" width="7.5" style="275" customWidth="1"/>
    <col min="12037" max="12037" width="6.33203125" style="275" customWidth="1"/>
    <col min="12038" max="12038" width="13" style="275" customWidth="1"/>
    <col min="12039" max="12039" width="15.66015625" style="275" customWidth="1"/>
    <col min="12040" max="12040" width="4.5" style="275" customWidth="1"/>
    <col min="12041" max="12288" width="10.33203125" style="275" customWidth="1"/>
    <col min="12289" max="12289" width="14.33203125" style="275" customWidth="1"/>
    <col min="12290" max="12290" width="109.33203125" style="275" customWidth="1"/>
    <col min="12291" max="12291" width="8.83203125" style="275" customWidth="1"/>
    <col min="12292" max="12292" width="7.5" style="275" customWidth="1"/>
    <col min="12293" max="12293" width="6.33203125" style="275" customWidth="1"/>
    <col min="12294" max="12294" width="13" style="275" customWidth="1"/>
    <col min="12295" max="12295" width="15.66015625" style="275" customWidth="1"/>
    <col min="12296" max="12296" width="4.5" style="275" customWidth="1"/>
    <col min="12297" max="12544" width="10.33203125" style="275" customWidth="1"/>
    <col min="12545" max="12545" width="14.33203125" style="275" customWidth="1"/>
    <col min="12546" max="12546" width="109.33203125" style="275" customWidth="1"/>
    <col min="12547" max="12547" width="8.83203125" style="275" customWidth="1"/>
    <col min="12548" max="12548" width="7.5" style="275" customWidth="1"/>
    <col min="12549" max="12549" width="6.33203125" style="275" customWidth="1"/>
    <col min="12550" max="12550" width="13" style="275" customWidth="1"/>
    <col min="12551" max="12551" width="15.66015625" style="275" customWidth="1"/>
    <col min="12552" max="12552" width="4.5" style="275" customWidth="1"/>
    <col min="12553" max="12800" width="10.33203125" style="275" customWidth="1"/>
    <col min="12801" max="12801" width="14.33203125" style="275" customWidth="1"/>
    <col min="12802" max="12802" width="109.33203125" style="275" customWidth="1"/>
    <col min="12803" max="12803" width="8.83203125" style="275" customWidth="1"/>
    <col min="12804" max="12804" width="7.5" style="275" customWidth="1"/>
    <col min="12805" max="12805" width="6.33203125" style="275" customWidth="1"/>
    <col min="12806" max="12806" width="13" style="275" customWidth="1"/>
    <col min="12807" max="12807" width="15.66015625" style="275" customWidth="1"/>
    <col min="12808" max="12808" width="4.5" style="275" customWidth="1"/>
    <col min="12809" max="13056" width="10.33203125" style="275" customWidth="1"/>
    <col min="13057" max="13057" width="14.33203125" style="275" customWidth="1"/>
    <col min="13058" max="13058" width="109.33203125" style="275" customWidth="1"/>
    <col min="13059" max="13059" width="8.83203125" style="275" customWidth="1"/>
    <col min="13060" max="13060" width="7.5" style="275" customWidth="1"/>
    <col min="13061" max="13061" width="6.33203125" style="275" customWidth="1"/>
    <col min="13062" max="13062" width="13" style="275" customWidth="1"/>
    <col min="13063" max="13063" width="15.66015625" style="275" customWidth="1"/>
    <col min="13064" max="13064" width="4.5" style="275" customWidth="1"/>
    <col min="13065" max="13312" width="10.33203125" style="275" customWidth="1"/>
    <col min="13313" max="13313" width="14.33203125" style="275" customWidth="1"/>
    <col min="13314" max="13314" width="109.33203125" style="275" customWidth="1"/>
    <col min="13315" max="13315" width="8.83203125" style="275" customWidth="1"/>
    <col min="13316" max="13316" width="7.5" style="275" customWidth="1"/>
    <col min="13317" max="13317" width="6.33203125" style="275" customWidth="1"/>
    <col min="13318" max="13318" width="13" style="275" customWidth="1"/>
    <col min="13319" max="13319" width="15.66015625" style="275" customWidth="1"/>
    <col min="13320" max="13320" width="4.5" style="275" customWidth="1"/>
    <col min="13321" max="13568" width="10.33203125" style="275" customWidth="1"/>
    <col min="13569" max="13569" width="14.33203125" style="275" customWidth="1"/>
    <col min="13570" max="13570" width="109.33203125" style="275" customWidth="1"/>
    <col min="13571" max="13571" width="8.83203125" style="275" customWidth="1"/>
    <col min="13572" max="13572" width="7.5" style="275" customWidth="1"/>
    <col min="13573" max="13573" width="6.33203125" style="275" customWidth="1"/>
    <col min="13574" max="13574" width="13" style="275" customWidth="1"/>
    <col min="13575" max="13575" width="15.66015625" style="275" customWidth="1"/>
    <col min="13576" max="13576" width="4.5" style="275" customWidth="1"/>
    <col min="13577" max="13824" width="10.33203125" style="275" customWidth="1"/>
    <col min="13825" max="13825" width="14.33203125" style="275" customWidth="1"/>
    <col min="13826" max="13826" width="109.33203125" style="275" customWidth="1"/>
    <col min="13827" max="13827" width="8.83203125" style="275" customWidth="1"/>
    <col min="13828" max="13828" width="7.5" style="275" customWidth="1"/>
    <col min="13829" max="13829" width="6.33203125" style="275" customWidth="1"/>
    <col min="13830" max="13830" width="13" style="275" customWidth="1"/>
    <col min="13831" max="13831" width="15.66015625" style="275" customWidth="1"/>
    <col min="13832" max="13832" width="4.5" style="275" customWidth="1"/>
    <col min="13833" max="14080" width="10.33203125" style="275" customWidth="1"/>
    <col min="14081" max="14081" width="14.33203125" style="275" customWidth="1"/>
    <col min="14082" max="14082" width="109.33203125" style="275" customWidth="1"/>
    <col min="14083" max="14083" width="8.83203125" style="275" customWidth="1"/>
    <col min="14084" max="14084" width="7.5" style="275" customWidth="1"/>
    <col min="14085" max="14085" width="6.33203125" style="275" customWidth="1"/>
    <col min="14086" max="14086" width="13" style="275" customWidth="1"/>
    <col min="14087" max="14087" width="15.66015625" style="275" customWidth="1"/>
    <col min="14088" max="14088" width="4.5" style="275" customWidth="1"/>
    <col min="14089" max="14336" width="10.33203125" style="275" customWidth="1"/>
    <col min="14337" max="14337" width="14.33203125" style="275" customWidth="1"/>
    <col min="14338" max="14338" width="109.33203125" style="275" customWidth="1"/>
    <col min="14339" max="14339" width="8.83203125" style="275" customWidth="1"/>
    <col min="14340" max="14340" width="7.5" style="275" customWidth="1"/>
    <col min="14341" max="14341" width="6.33203125" style="275" customWidth="1"/>
    <col min="14342" max="14342" width="13" style="275" customWidth="1"/>
    <col min="14343" max="14343" width="15.66015625" style="275" customWidth="1"/>
    <col min="14344" max="14344" width="4.5" style="275" customWidth="1"/>
    <col min="14345" max="14592" width="10.33203125" style="275" customWidth="1"/>
    <col min="14593" max="14593" width="14.33203125" style="275" customWidth="1"/>
    <col min="14594" max="14594" width="109.33203125" style="275" customWidth="1"/>
    <col min="14595" max="14595" width="8.83203125" style="275" customWidth="1"/>
    <col min="14596" max="14596" width="7.5" style="275" customWidth="1"/>
    <col min="14597" max="14597" width="6.33203125" style="275" customWidth="1"/>
    <col min="14598" max="14598" width="13" style="275" customWidth="1"/>
    <col min="14599" max="14599" width="15.66015625" style="275" customWidth="1"/>
    <col min="14600" max="14600" width="4.5" style="275" customWidth="1"/>
    <col min="14601" max="14848" width="10.33203125" style="275" customWidth="1"/>
    <col min="14849" max="14849" width="14.33203125" style="275" customWidth="1"/>
    <col min="14850" max="14850" width="109.33203125" style="275" customWidth="1"/>
    <col min="14851" max="14851" width="8.83203125" style="275" customWidth="1"/>
    <col min="14852" max="14852" width="7.5" style="275" customWidth="1"/>
    <col min="14853" max="14853" width="6.33203125" style="275" customWidth="1"/>
    <col min="14854" max="14854" width="13" style="275" customWidth="1"/>
    <col min="14855" max="14855" width="15.66015625" style="275" customWidth="1"/>
    <col min="14856" max="14856" width="4.5" style="275" customWidth="1"/>
    <col min="14857" max="15104" width="10.33203125" style="275" customWidth="1"/>
    <col min="15105" max="15105" width="14.33203125" style="275" customWidth="1"/>
    <col min="15106" max="15106" width="109.33203125" style="275" customWidth="1"/>
    <col min="15107" max="15107" width="8.83203125" style="275" customWidth="1"/>
    <col min="15108" max="15108" width="7.5" style="275" customWidth="1"/>
    <col min="15109" max="15109" width="6.33203125" style="275" customWidth="1"/>
    <col min="15110" max="15110" width="13" style="275" customWidth="1"/>
    <col min="15111" max="15111" width="15.66015625" style="275" customWidth="1"/>
    <col min="15112" max="15112" width="4.5" style="275" customWidth="1"/>
    <col min="15113" max="15360" width="10.33203125" style="275" customWidth="1"/>
    <col min="15361" max="15361" width="14.33203125" style="275" customWidth="1"/>
    <col min="15362" max="15362" width="109.33203125" style="275" customWidth="1"/>
    <col min="15363" max="15363" width="8.83203125" style="275" customWidth="1"/>
    <col min="15364" max="15364" width="7.5" style="275" customWidth="1"/>
    <col min="15365" max="15365" width="6.33203125" style="275" customWidth="1"/>
    <col min="15366" max="15366" width="13" style="275" customWidth="1"/>
    <col min="15367" max="15367" width="15.66015625" style="275" customWidth="1"/>
    <col min="15368" max="15368" width="4.5" style="275" customWidth="1"/>
    <col min="15369" max="15616" width="10.33203125" style="275" customWidth="1"/>
    <col min="15617" max="15617" width="14.33203125" style="275" customWidth="1"/>
    <col min="15618" max="15618" width="109.33203125" style="275" customWidth="1"/>
    <col min="15619" max="15619" width="8.83203125" style="275" customWidth="1"/>
    <col min="15620" max="15620" width="7.5" style="275" customWidth="1"/>
    <col min="15621" max="15621" width="6.33203125" style="275" customWidth="1"/>
    <col min="15622" max="15622" width="13" style="275" customWidth="1"/>
    <col min="15623" max="15623" width="15.66015625" style="275" customWidth="1"/>
    <col min="15624" max="15624" width="4.5" style="275" customWidth="1"/>
    <col min="15625" max="15872" width="10.33203125" style="275" customWidth="1"/>
    <col min="15873" max="15873" width="14.33203125" style="275" customWidth="1"/>
    <col min="15874" max="15874" width="109.33203125" style="275" customWidth="1"/>
    <col min="15875" max="15875" width="8.83203125" style="275" customWidth="1"/>
    <col min="15876" max="15876" width="7.5" style="275" customWidth="1"/>
    <col min="15877" max="15877" width="6.33203125" style="275" customWidth="1"/>
    <col min="15878" max="15878" width="13" style="275" customWidth="1"/>
    <col min="15879" max="15879" width="15.66015625" style="275" customWidth="1"/>
    <col min="15880" max="15880" width="4.5" style="275" customWidth="1"/>
    <col min="15881" max="16128" width="10.33203125" style="275" customWidth="1"/>
    <col min="16129" max="16129" width="14.33203125" style="275" customWidth="1"/>
    <col min="16130" max="16130" width="109.33203125" style="275" customWidth="1"/>
    <col min="16131" max="16131" width="8.83203125" style="275" customWidth="1"/>
    <col min="16132" max="16132" width="7.5" style="275" customWidth="1"/>
    <col min="16133" max="16133" width="6.33203125" style="275" customWidth="1"/>
    <col min="16134" max="16134" width="13" style="275" customWidth="1"/>
    <col min="16135" max="16135" width="15.66015625" style="275" customWidth="1"/>
    <col min="16136" max="16136" width="4.5" style="275" customWidth="1"/>
    <col min="16137" max="16384" width="10.33203125" style="275" customWidth="1"/>
  </cols>
  <sheetData>
    <row r="1" spans="1:10" ht="12.75" customHeight="1">
      <c r="A1" s="269"/>
      <c r="B1" s="270"/>
      <c r="C1" s="271"/>
      <c r="D1" s="270"/>
      <c r="E1" s="272"/>
      <c r="F1" s="273"/>
      <c r="G1" s="273"/>
      <c r="H1" s="274"/>
      <c r="I1" s="274"/>
      <c r="J1" s="274"/>
    </row>
    <row r="2" spans="1:10" ht="15.75" customHeight="1">
      <c r="A2" s="253" t="s">
        <v>758</v>
      </c>
      <c r="B2" s="254"/>
      <c r="C2" s="276"/>
      <c r="D2" s="254"/>
      <c r="E2" s="277"/>
      <c r="F2" s="278"/>
      <c r="G2" s="278"/>
      <c r="H2" s="254"/>
      <c r="I2" s="254"/>
      <c r="J2" s="254"/>
    </row>
    <row r="3" spans="1:10" ht="15.75" customHeight="1">
      <c r="A3" s="256" t="s">
        <v>759</v>
      </c>
      <c r="B3" s="254"/>
      <c r="C3" s="276"/>
      <c r="D3" s="254"/>
      <c r="E3" s="277"/>
      <c r="F3" s="278"/>
      <c r="G3" s="278"/>
      <c r="H3" s="254"/>
      <c r="I3" s="254"/>
      <c r="J3" s="254"/>
    </row>
    <row r="4" spans="1:10" ht="12.75" customHeight="1" thickBot="1">
      <c r="A4" s="550"/>
      <c r="B4" s="550"/>
      <c r="C4" s="550"/>
      <c r="D4" s="550"/>
      <c r="E4" s="550"/>
      <c r="F4" s="550"/>
      <c r="G4" s="550"/>
      <c r="H4" s="550"/>
      <c r="I4" s="550"/>
      <c r="J4" s="550"/>
    </row>
    <row r="5" spans="1:10" ht="12.75" customHeight="1" thickBot="1">
      <c r="A5" s="279" t="s">
        <v>842</v>
      </c>
      <c r="B5" s="280"/>
      <c r="C5" s="281"/>
      <c r="D5" s="282"/>
      <c r="E5" s="283"/>
      <c r="F5" s="284"/>
      <c r="G5" s="285" t="s">
        <v>766</v>
      </c>
      <c r="H5" s="274"/>
      <c r="I5" s="274"/>
      <c r="J5" s="274"/>
    </row>
    <row r="6" spans="1:10" ht="12.75" customHeight="1">
      <c r="A6" s="279" t="s">
        <v>843</v>
      </c>
      <c r="B6" s="286"/>
      <c r="C6" s="287"/>
      <c r="D6" s="288"/>
      <c r="E6" s="289"/>
      <c r="F6" s="290"/>
      <c r="G6" s="291"/>
      <c r="H6" s="274"/>
      <c r="I6" s="274"/>
      <c r="J6" s="274"/>
    </row>
    <row r="7" spans="1:10" s="298" customFormat="1" ht="24.75" customHeight="1">
      <c r="A7" s="292" t="s">
        <v>768</v>
      </c>
      <c r="B7" s="293" t="s">
        <v>769</v>
      </c>
      <c r="C7" s="294" t="s">
        <v>770</v>
      </c>
      <c r="D7" s="293" t="s">
        <v>148</v>
      </c>
      <c r="E7" s="293" t="s">
        <v>771</v>
      </c>
      <c r="F7" s="295" t="s">
        <v>772</v>
      </c>
      <c r="G7" s="296" t="s">
        <v>773</v>
      </c>
      <c r="H7" s="297"/>
      <c r="I7" s="297"/>
      <c r="J7" s="297"/>
    </row>
    <row r="8" spans="1:10" ht="15.5">
      <c r="A8" s="299" t="s">
        <v>774</v>
      </c>
      <c r="B8" s="300"/>
      <c r="C8" s="301"/>
      <c r="D8" s="302"/>
      <c r="E8" s="303"/>
      <c r="F8" s="304"/>
      <c r="G8" s="305"/>
      <c r="H8" s="274"/>
      <c r="I8" s="274"/>
      <c r="J8" s="274"/>
    </row>
    <row r="9" spans="1:10" ht="14">
      <c r="A9" s="306" t="s">
        <v>775</v>
      </c>
      <c r="B9" s="307" t="s">
        <v>844</v>
      </c>
      <c r="C9" s="308">
        <v>1</v>
      </c>
      <c r="D9" s="309" t="s">
        <v>719</v>
      </c>
      <c r="E9" s="310" t="s">
        <v>77</v>
      </c>
      <c r="F9" s="591">
        <v>0</v>
      </c>
      <c r="G9" s="311">
        <f>F9*C9</f>
        <v>0</v>
      </c>
      <c r="H9" s="274"/>
      <c r="I9" s="274"/>
      <c r="J9" s="274"/>
    </row>
    <row r="10" spans="1:10" ht="14">
      <c r="A10" s="306" t="s">
        <v>777</v>
      </c>
      <c r="B10" s="307" t="s">
        <v>845</v>
      </c>
      <c r="C10" s="308">
        <v>1</v>
      </c>
      <c r="D10" s="309" t="s">
        <v>719</v>
      </c>
      <c r="E10" s="310" t="s">
        <v>77</v>
      </c>
      <c r="F10" s="591">
        <v>0</v>
      </c>
      <c r="G10" s="311">
        <f aca="true" t="shared" si="0" ref="G10:G22">F10*C10</f>
        <v>0</v>
      </c>
      <c r="H10" s="274"/>
      <c r="I10" s="274"/>
      <c r="J10" s="274"/>
    </row>
    <row r="11" spans="1:10" ht="14">
      <c r="A11" s="306" t="s">
        <v>779</v>
      </c>
      <c r="B11" s="307" t="s">
        <v>784</v>
      </c>
      <c r="C11" s="308">
        <v>5.5</v>
      </c>
      <c r="D11" s="309" t="s">
        <v>425</v>
      </c>
      <c r="E11" s="310" t="s">
        <v>77</v>
      </c>
      <c r="F11" s="591">
        <v>0</v>
      </c>
      <c r="G11" s="311">
        <f t="shared" si="0"/>
        <v>0</v>
      </c>
      <c r="H11" s="274"/>
      <c r="I11" s="274"/>
      <c r="J11" s="274"/>
    </row>
    <row r="12" spans="1:10" ht="14">
      <c r="A12" s="306" t="s">
        <v>781</v>
      </c>
      <c r="B12" s="312" t="s">
        <v>786</v>
      </c>
      <c r="C12" s="308">
        <v>1</v>
      </c>
      <c r="D12" s="309" t="s">
        <v>719</v>
      </c>
      <c r="E12" s="310" t="s">
        <v>77</v>
      </c>
      <c r="F12" s="591">
        <v>0</v>
      </c>
      <c r="G12" s="311">
        <f t="shared" si="0"/>
        <v>0</v>
      </c>
      <c r="H12" s="274"/>
      <c r="I12" s="274"/>
      <c r="J12" s="274"/>
    </row>
    <row r="13" spans="1:10" ht="14">
      <c r="A13" s="306" t="s">
        <v>783</v>
      </c>
      <c r="B13" s="312" t="s">
        <v>788</v>
      </c>
      <c r="C13" s="308">
        <v>2</v>
      </c>
      <c r="D13" s="309" t="s">
        <v>719</v>
      </c>
      <c r="E13" s="310" t="s">
        <v>77</v>
      </c>
      <c r="F13" s="591">
        <v>0</v>
      </c>
      <c r="G13" s="311">
        <f t="shared" si="0"/>
        <v>0</v>
      </c>
      <c r="H13" s="274"/>
      <c r="I13" s="274"/>
      <c r="J13" s="274"/>
    </row>
    <row r="14" spans="1:10" ht="14">
      <c r="A14" s="306" t="s">
        <v>785</v>
      </c>
      <c r="B14" s="312" t="s">
        <v>796</v>
      </c>
      <c r="C14" s="308">
        <v>12</v>
      </c>
      <c r="D14" s="309" t="s">
        <v>162</v>
      </c>
      <c r="E14" s="310" t="s">
        <v>77</v>
      </c>
      <c r="F14" s="592">
        <v>0</v>
      </c>
      <c r="G14" s="311">
        <f>F14*C14</f>
        <v>0</v>
      </c>
      <c r="H14" s="274"/>
      <c r="I14" s="274"/>
      <c r="J14" s="274"/>
    </row>
    <row r="15" spans="1:10" ht="14">
      <c r="A15" s="306" t="s">
        <v>787</v>
      </c>
      <c r="B15" s="312" t="s">
        <v>798</v>
      </c>
      <c r="C15" s="308">
        <v>2</v>
      </c>
      <c r="D15" s="309" t="s">
        <v>719</v>
      </c>
      <c r="E15" s="310" t="s">
        <v>77</v>
      </c>
      <c r="F15" s="592">
        <v>0</v>
      </c>
      <c r="G15" s="311">
        <f t="shared" si="0"/>
        <v>0</v>
      </c>
      <c r="H15" s="274"/>
      <c r="I15" s="274"/>
      <c r="J15" s="274"/>
    </row>
    <row r="16" spans="1:10" ht="14">
      <c r="A16" s="306" t="s">
        <v>789</v>
      </c>
      <c r="B16" s="312" t="s">
        <v>800</v>
      </c>
      <c r="C16" s="308">
        <v>1</v>
      </c>
      <c r="D16" s="309" t="s">
        <v>719</v>
      </c>
      <c r="E16" s="310" t="s">
        <v>77</v>
      </c>
      <c r="F16" s="592">
        <v>0</v>
      </c>
      <c r="G16" s="311">
        <f t="shared" si="0"/>
        <v>0</v>
      </c>
      <c r="H16" s="274"/>
      <c r="I16" s="274"/>
      <c r="J16" s="274"/>
    </row>
    <row r="17" spans="1:10" ht="14">
      <c r="A17" s="306" t="s">
        <v>791</v>
      </c>
      <c r="B17" s="312" t="s">
        <v>802</v>
      </c>
      <c r="C17" s="308">
        <v>1</v>
      </c>
      <c r="D17" s="309" t="s">
        <v>719</v>
      </c>
      <c r="E17" s="310" t="s">
        <v>77</v>
      </c>
      <c r="F17" s="592">
        <v>0</v>
      </c>
      <c r="G17" s="311">
        <f t="shared" si="0"/>
        <v>0</v>
      </c>
      <c r="H17" s="274"/>
      <c r="I17" s="274"/>
      <c r="J17" s="274"/>
    </row>
    <row r="18" spans="1:10" ht="14">
      <c r="A18" s="306" t="s">
        <v>793</v>
      </c>
      <c r="B18" s="312" t="s">
        <v>804</v>
      </c>
      <c r="C18" s="308">
        <v>1</v>
      </c>
      <c r="D18" s="309" t="s">
        <v>805</v>
      </c>
      <c r="E18" s="310" t="s">
        <v>77</v>
      </c>
      <c r="F18" s="592">
        <v>0</v>
      </c>
      <c r="G18" s="311">
        <f t="shared" si="0"/>
        <v>0</v>
      </c>
      <c r="H18" s="274"/>
      <c r="I18" s="274"/>
      <c r="J18" s="274"/>
    </row>
    <row r="19" spans="1:10" ht="14">
      <c r="A19" s="306" t="s">
        <v>795</v>
      </c>
      <c r="B19" s="312" t="s">
        <v>807</v>
      </c>
      <c r="C19" s="308">
        <v>1</v>
      </c>
      <c r="D19" s="309" t="s">
        <v>805</v>
      </c>
      <c r="E19" s="310" t="s">
        <v>223</v>
      </c>
      <c r="F19" s="592">
        <v>0</v>
      </c>
      <c r="G19" s="311">
        <f t="shared" si="0"/>
        <v>0</v>
      </c>
      <c r="H19" s="274"/>
      <c r="I19" s="274"/>
      <c r="J19" s="274"/>
    </row>
    <row r="20" spans="1:10" ht="14">
      <c r="A20" s="306" t="s">
        <v>797</v>
      </c>
      <c r="B20" s="312" t="s">
        <v>809</v>
      </c>
      <c r="C20" s="308">
        <v>1</v>
      </c>
      <c r="D20" s="309" t="s">
        <v>805</v>
      </c>
      <c r="E20" s="310" t="s">
        <v>223</v>
      </c>
      <c r="F20" s="592">
        <v>0</v>
      </c>
      <c r="G20" s="311">
        <f t="shared" si="0"/>
        <v>0</v>
      </c>
      <c r="H20" s="274"/>
      <c r="I20" s="274"/>
      <c r="J20" s="274"/>
    </row>
    <row r="21" spans="1:10" ht="14">
      <c r="A21" s="306" t="s">
        <v>799</v>
      </c>
      <c r="B21" s="312" t="s">
        <v>811</v>
      </c>
      <c r="C21" s="308">
        <v>1</v>
      </c>
      <c r="D21" s="309" t="s">
        <v>805</v>
      </c>
      <c r="E21" s="310" t="s">
        <v>223</v>
      </c>
      <c r="F21" s="592">
        <v>0</v>
      </c>
      <c r="G21" s="311">
        <f t="shared" si="0"/>
        <v>0</v>
      </c>
      <c r="H21" s="274"/>
      <c r="I21" s="274"/>
      <c r="J21" s="274"/>
    </row>
    <row r="22" spans="1:10" ht="14">
      <c r="A22" s="306" t="s">
        <v>801</v>
      </c>
      <c r="B22" s="312" t="s">
        <v>815</v>
      </c>
      <c r="C22" s="308">
        <v>1</v>
      </c>
      <c r="D22" s="309" t="s">
        <v>805</v>
      </c>
      <c r="E22" s="310" t="s">
        <v>77</v>
      </c>
      <c r="F22" s="592">
        <v>0</v>
      </c>
      <c r="G22" s="311">
        <f t="shared" si="0"/>
        <v>0</v>
      </c>
      <c r="H22" s="274"/>
      <c r="I22" s="274"/>
      <c r="J22" s="274"/>
    </row>
    <row r="23" spans="1:10" ht="15.5">
      <c r="A23" s="299">
        <v>1</v>
      </c>
      <c r="B23" s="314" t="s">
        <v>816</v>
      </c>
      <c r="C23" s="315"/>
      <c r="D23" s="316"/>
      <c r="E23" s="317"/>
      <c r="F23" s="318">
        <v>0</v>
      </c>
      <c r="G23" s="319">
        <f>SUM(G9:G22)</f>
        <v>0</v>
      </c>
      <c r="H23" s="274"/>
      <c r="I23" s="274"/>
      <c r="J23" s="274"/>
    </row>
    <row r="24" spans="1:10" ht="15.5">
      <c r="A24" s="299"/>
      <c r="B24" s="314"/>
      <c r="C24" s="315"/>
      <c r="D24" s="316"/>
      <c r="E24" s="317"/>
      <c r="F24" s="318"/>
      <c r="G24" s="319"/>
      <c r="H24" s="274"/>
      <c r="I24" s="274"/>
      <c r="J24" s="274"/>
    </row>
    <row r="25" spans="1:10" ht="15.5">
      <c r="A25" s="299">
        <v>2</v>
      </c>
      <c r="B25" s="314"/>
      <c r="C25" s="315"/>
      <c r="D25" s="316"/>
      <c r="E25" s="317"/>
      <c r="F25" s="318"/>
      <c r="G25" s="319"/>
      <c r="H25" s="274"/>
      <c r="I25" s="274"/>
      <c r="J25" s="274"/>
    </row>
    <row r="26" spans="1:10" ht="14">
      <c r="A26" s="306" t="s">
        <v>817</v>
      </c>
      <c r="B26" s="320" t="s">
        <v>818</v>
      </c>
      <c r="C26" s="308">
        <v>1</v>
      </c>
      <c r="D26" s="321" t="s">
        <v>719</v>
      </c>
      <c r="E26" s="310" t="s">
        <v>77</v>
      </c>
      <c r="F26" s="592">
        <v>0</v>
      </c>
      <c r="G26" s="311">
        <f aca="true" t="shared" si="1" ref="G26:G33">F26*C26</f>
        <v>0</v>
      </c>
      <c r="H26" s="274"/>
      <c r="I26" s="274"/>
      <c r="J26" s="274"/>
    </row>
    <row r="27" spans="1:10" ht="28">
      <c r="A27" s="306" t="s">
        <v>819</v>
      </c>
      <c r="B27" s="320" t="s">
        <v>820</v>
      </c>
      <c r="C27" s="308">
        <v>1</v>
      </c>
      <c r="D27" s="321" t="s">
        <v>719</v>
      </c>
      <c r="E27" s="310" t="s">
        <v>77</v>
      </c>
      <c r="F27" s="592">
        <v>0</v>
      </c>
      <c r="G27" s="311">
        <f>F27*C27</f>
        <v>0</v>
      </c>
      <c r="H27" s="274"/>
      <c r="I27" s="274"/>
      <c r="J27" s="274"/>
    </row>
    <row r="28" spans="1:10" ht="14">
      <c r="A28" s="306" t="s">
        <v>821</v>
      </c>
      <c r="B28" s="320" t="s">
        <v>822</v>
      </c>
      <c r="C28" s="308">
        <v>1</v>
      </c>
      <c r="D28" s="321" t="s">
        <v>719</v>
      </c>
      <c r="E28" s="310" t="s">
        <v>77</v>
      </c>
      <c r="F28" s="592">
        <v>0</v>
      </c>
      <c r="G28" s="311">
        <f t="shared" si="1"/>
        <v>0</v>
      </c>
      <c r="H28" s="274"/>
      <c r="I28" s="274"/>
      <c r="J28" s="274"/>
    </row>
    <row r="29" spans="1:10" ht="14">
      <c r="A29" s="306" t="s">
        <v>823</v>
      </c>
      <c r="B29" s="320" t="s">
        <v>824</v>
      </c>
      <c r="C29" s="308">
        <v>6</v>
      </c>
      <c r="D29" s="321" t="s">
        <v>719</v>
      </c>
      <c r="E29" s="310" t="s">
        <v>77</v>
      </c>
      <c r="F29" s="592">
        <v>0</v>
      </c>
      <c r="G29" s="311">
        <f t="shared" si="1"/>
        <v>0</v>
      </c>
      <c r="H29" s="274"/>
      <c r="I29" s="274"/>
      <c r="J29" s="274"/>
    </row>
    <row r="30" spans="1:10" ht="14">
      <c r="A30" s="306" t="s">
        <v>825</v>
      </c>
      <c r="B30" s="320" t="s">
        <v>830</v>
      </c>
      <c r="C30" s="308">
        <v>4</v>
      </c>
      <c r="D30" s="321" t="s">
        <v>719</v>
      </c>
      <c r="E30" s="310" t="s">
        <v>77</v>
      </c>
      <c r="F30" s="592">
        <v>0</v>
      </c>
      <c r="G30" s="311">
        <f t="shared" si="1"/>
        <v>0</v>
      </c>
      <c r="H30" s="274"/>
      <c r="I30" s="274"/>
      <c r="J30" s="274"/>
    </row>
    <row r="31" spans="1:10" ht="14">
      <c r="A31" s="306" t="s">
        <v>827</v>
      </c>
      <c r="B31" s="320" t="s">
        <v>832</v>
      </c>
      <c r="C31" s="308">
        <v>1</v>
      </c>
      <c r="D31" s="321" t="s">
        <v>719</v>
      </c>
      <c r="E31" s="310" t="s">
        <v>77</v>
      </c>
      <c r="F31" s="592">
        <v>0</v>
      </c>
      <c r="G31" s="311">
        <f t="shared" si="1"/>
        <v>0</v>
      </c>
      <c r="H31" s="274"/>
      <c r="I31" s="274"/>
      <c r="J31" s="274"/>
    </row>
    <row r="32" spans="1:10" ht="14">
      <c r="A32" s="306" t="s">
        <v>829</v>
      </c>
      <c r="B32" s="320" t="s">
        <v>834</v>
      </c>
      <c r="C32" s="308">
        <v>120</v>
      </c>
      <c r="D32" s="321" t="s">
        <v>162</v>
      </c>
      <c r="E32" s="310" t="s">
        <v>77</v>
      </c>
      <c r="F32" s="592">
        <v>0</v>
      </c>
      <c r="G32" s="311">
        <f t="shared" si="1"/>
        <v>0</v>
      </c>
      <c r="H32" s="274"/>
      <c r="I32" s="274"/>
      <c r="J32" s="274"/>
    </row>
    <row r="33" spans="1:10" ht="14">
      <c r="A33" s="306" t="s">
        <v>831</v>
      </c>
      <c r="B33" s="320" t="s">
        <v>836</v>
      </c>
      <c r="C33" s="308">
        <v>1</v>
      </c>
      <c r="D33" s="321" t="s">
        <v>805</v>
      </c>
      <c r="E33" s="310" t="s">
        <v>77</v>
      </c>
      <c r="F33" s="592">
        <v>0</v>
      </c>
      <c r="G33" s="311">
        <f t="shared" si="1"/>
        <v>0</v>
      </c>
      <c r="H33" s="274"/>
      <c r="I33" s="274"/>
      <c r="J33" s="274"/>
    </row>
    <row r="34" spans="1:10" ht="15.5">
      <c r="A34" s="299">
        <v>2</v>
      </c>
      <c r="B34" s="320"/>
      <c r="C34" s="308"/>
      <c r="D34" s="309"/>
      <c r="E34" s="310"/>
      <c r="F34" s="313"/>
      <c r="G34" s="319">
        <f>SUM(G26:G33)</f>
        <v>0</v>
      </c>
      <c r="H34" s="274"/>
      <c r="I34" s="274"/>
      <c r="J34" s="274"/>
    </row>
    <row r="35" spans="1:10" ht="15.5">
      <c r="A35" s="299"/>
      <c r="B35" s="320"/>
      <c r="C35" s="308"/>
      <c r="D35" s="309"/>
      <c r="E35" s="310"/>
      <c r="F35" s="313"/>
      <c r="G35" s="311"/>
      <c r="H35" s="274"/>
      <c r="I35" s="274"/>
      <c r="J35" s="274"/>
    </row>
    <row r="36" spans="1:10" ht="15.5">
      <c r="A36" s="299">
        <v>3</v>
      </c>
      <c r="B36" s="300"/>
      <c r="C36" s="301"/>
      <c r="D36" s="302"/>
      <c r="E36" s="310"/>
      <c r="F36" s="313"/>
      <c r="G36" s="311"/>
      <c r="H36" s="274"/>
      <c r="I36" s="274"/>
      <c r="J36" s="274"/>
    </row>
    <row r="37" spans="1:10" ht="14">
      <c r="A37" s="306" t="s">
        <v>837</v>
      </c>
      <c r="B37" s="320" t="s">
        <v>838</v>
      </c>
      <c r="C37" s="308">
        <v>1</v>
      </c>
      <c r="D37" s="321" t="s">
        <v>719</v>
      </c>
      <c r="E37" s="310" t="s">
        <v>223</v>
      </c>
      <c r="F37" s="592">
        <v>0</v>
      </c>
      <c r="G37" s="311">
        <f>F37*C37</f>
        <v>0</v>
      </c>
      <c r="H37" s="274"/>
      <c r="I37" s="274"/>
      <c r="J37" s="274"/>
    </row>
    <row r="38" spans="1:10" ht="15.5">
      <c r="A38" s="299">
        <v>3</v>
      </c>
      <c r="B38" s="314" t="s">
        <v>816</v>
      </c>
      <c r="C38" s="315"/>
      <c r="D38" s="316"/>
      <c r="E38" s="317"/>
      <c r="F38" s="318"/>
      <c r="G38" s="319">
        <f>G37</f>
        <v>0</v>
      </c>
      <c r="H38" s="274"/>
      <c r="I38" s="274"/>
      <c r="J38" s="274"/>
    </row>
    <row r="39" spans="1:10" ht="15.5">
      <c r="A39" s="299"/>
      <c r="B39" s="322"/>
      <c r="C39" s="308"/>
      <c r="D39" s="321"/>
      <c r="E39" s="317"/>
      <c r="F39" s="318"/>
      <c r="G39" s="319"/>
      <c r="H39" s="274"/>
      <c r="I39" s="274"/>
      <c r="J39" s="274"/>
    </row>
    <row r="40" spans="1:10" ht="39.75" customHeight="1">
      <c r="A40" s="323"/>
      <c r="B40" s="324" t="s">
        <v>760</v>
      </c>
      <c r="C40" s="287"/>
      <c r="D40" s="325"/>
      <c r="E40" s="326"/>
      <c r="F40" s="327"/>
      <c r="G40" s="328"/>
      <c r="H40" s="274"/>
      <c r="I40" s="274"/>
      <c r="J40" s="274"/>
    </row>
    <row r="41" spans="1:10" ht="13">
      <c r="A41" s="329">
        <v>1</v>
      </c>
      <c r="B41" s="330"/>
      <c r="C41" s="331"/>
      <c r="D41" s="330"/>
      <c r="E41" s="332"/>
      <c r="F41" s="333"/>
      <c r="G41" s="334">
        <f>G23</f>
        <v>0</v>
      </c>
      <c r="H41" s="274"/>
      <c r="I41" s="274"/>
      <c r="J41" s="274"/>
    </row>
    <row r="42" spans="1:10" ht="13">
      <c r="A42" s="329">
        <v>2</v>
      </c>
      <c r="B42" s="330"/>
      <c r="C42" s="331"/>
      <c r="D42" s="330"/>
      <c r="E42" s="332"/>
      <c r="F42" s="333"/>
      <c r="G42" s="334">
        <f>G34</f>
        <v>0</v>
      </c>
      <c r="H42" s="274"/>
      <c r="I42" s="274"/>
      <c r="J42" s="274"/>
    </row>
    <row r="43" spans="1:10" ht="13">
      <c r="A43" s="329">
        <v>3</v>
      </c>
      <c r="B43" s="330"/>
      <c r="C43" s="331"/>
      <c r="D43" s="330"/>
      <c r="E43" s="332"/>
      <c r="F43" s="333"/>
      <c r="G43" s="334">
        <f>G38</f>
        <v>0</v>
      </c>
      <c r="H43" s="274"/>
      <c r="I43" s="274"/>
      <c r="J43" s="274"/>
    </row>
    <row r="44" spans="1:10" ht="13.5" thickBot="1">
      <c r="A44" s="335"/>
      <c r="B44" s="336"/>
      <c r="C44" s="337"/>
      <c r="D44" s="336"/>
      <c r="E44" s="338"/>
      <c r="F44" s="339"/>
      <c r="G44" s="340"/>
      <c r="H44" s="274"/>
      <c r="I44" s="274"/>
      <c r="J44" s="274"/>
    </row>
    <row r="45" spans="1:10" ht="18.5" thickBot="1">
      <c r="A45" s="341"/>
      <c r="B45" s="342" t="s">
        <v>839</v>
      </c>
      <c r="C45" s="343"/>
      <c r="D45" s="344"/>
      <c r="E45" s="345"/>
      <c r="F45" s="551">
        <f>G41+G42+G43</f>
        <v>0</v>
      </c>
      <c r="G45" s="552"/>
      <c r="H45" s="274"/>
      <c r="I45" s="274"/>
      <c r="J45" s="274"/>
    </row>
    <row r="46" ht="13.5">
      <c r="B46" s="346" t="s">
        <v>840</v>
      </c>
    </row>
    <row r="47" ht="13.5">
      <c r="B47" s="346" t="s">
        <v>841</v>
      </c>
    </row>
  </sheetData>
  <sheetProtection algorithmName="SHA-512" hashValue="uiMR8qAm3U5SpGEjhDey5pLTiDNm66BhP3F9YrzMU2bnKnV6JnZU9DIvaM6n05EEF6CZSNdlnnRk2yp+BSYnPg==" saltValue="haA1TsyxNBcxrdX1hjaLHA==" spinCount="100000" sheet="1" objects="1" scenarios="1"/>
  <mergeCells count="2">
    <mergeCell ref="A4:J4"/>
    <mergeCell ref="F45:G45"/>
  </mergeCells>
  <printOptions horizontalCentered="1"/>
  <pageMargins left="0.4330708661417323" right="0.4330708661417323" top="1.273125" bottom="2.3845833333333335" header="0.2362204724409449" footer="0"/>
  <pageSetup fitToHeight="1" fitToWidth="1" horizontalDpi="300" verticalDpi="300" orientation="landscape" paperSize="9" scale="43" r:id="rId2"/>
  <headerFooter alignWithMargins="0">
    <oddFooter>&amp;CStránka &amp;P z &amp;N</oddFooter>
  </headerFooter>
  <rowBreaks count="1" manualBreakCount="1">
    <brk id="38" max="16383" man="1"/>
  </rowBreaks>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20"/>
  <sheetViews>
    <sheetView zoomScale="85" zoomScaleNormal="85" workbookViewId="0" topLeftCell="A1">
      <selection activeCell="AH45" sqref="AH45"/>
    </sheetView>
  </sheetViews>
  <sheetFormatPr defaultColWidth="9.33203125" defaultRowHeight="13.5"/>
  <cols>
    <col min="1" max="1" width="34.5" style="354" customWidth="1"/>
    <col min="2" max="2" width="27.5" style="354" customWidth="1"/>
    <col min="3" max="3" width="96.5" style="354" customWidth="1"/>
    <col min="4" max="256" width="9.33203125" style="354" customWidth="1"/>
    <col min="257" max="257" width="34.5" style="354" customWidth="1"/>
    <col min="258" max="258" width="27.5" style="354" customWidth="1"/>
    <col min="259" max="259" width="96.5" style="354" customWidth="1"/>
    <col min="260" max="512" width="9.33203125" style="354" customWidth="1"/>
    <col min="513" max="513" width="34.5" style="354" customWidth="1"/>
    <col min="514" max="514" width="27.5" style="354" customWidth="1"/>
    <col min="515" max="515" width="96.5" style="354" customWidth="1"/>
    <col min="516" max="768" width="9.33203125" style="354" customWidth="1"/>
    <col min="769" max="769" width="34.5" style="354" customWidth="1"/>
    <col min="770" max="770" width="27.5" style="354" customWidth="1"/>
    <col min="771" max="771" width="96.5" style="354" customWidth="1"/>
    <col min="772" max="1024" width="9.33203125" style="354" customWidth="1"/>
    <col min="1025" max="1025" width="34.5" style="354" customWidth="1"/>
    <col min="1026" max="1026" width="27.5" style="354" customWidth="1"/>
    <col min="1027" max="1027" width="96.5" style="354" customWidth="1"/>
    <col min="1028" max="1280" width="9.33203125" style="354" customWidth="1"/>
    <col min="1281" max="1281" width="34.5" style="354" customWidth="1"/>
    <col min="1282" max="1282" width="27.5" style="354" customWidth="1"/>
    <col min="1283" max="1283" width="96.5" style="354" customWidth="1"/>
    <col min="1284" max="1536" width="9.33203125" style="354" customWidth="1"/>
    <col min="1537" max="1537" width="34.5" style="354" customWidth="1"/>
    <col min="1538" max="1538" width="27.5" style="354" customWidth="1"/>
    <col min="1539" max="1539" width="96.5" style="354" customWidth="1"/>
    <col min="1540" max="1792" width="9.33203125" style="354" customWidth="1"/>
    <col min="1793" max="1793" width="34.5" style="354" customWidth="1"/>
    <col min="1794" max="1794" width="27.5" style="354" customWidth="1"/>
    <col min="1795" max="1795" width="96.5" style="354" customWidth="1"/>
    <col min="1796" max="2048" width="9.33203125" style="354" customWidth="1"/>
    <col min="2049" max="2049" width="34.5" style="354" customWidth="1"/>
    <col min="2050" max="2050" width="27.5" style="354" customWidth="1"/>
    <col min="2051" max="2051" width="96.5" style="354" customWidth="1"/>
    <col min="2052" max="2304" width="9.33203125" style="354" customWidth="1"/>
    <col min="2305" max="2305" width="34.5" style="354" customWidth="1"/>
    <col min="2306" max="2306" width="27.5" style="354" customWidth="1"/>
    <col min="2307" max="2307" width="96.5" style="354" customWidth="1"/>
    <col min="2308" max="2560" width="9.33203125" style="354" customWidth="1"/>
    <col min="2561" max="2561" width="34.5" style="354" customWidth="1"/>
    <col min="2562" max="2562" width="27.5" style="354" customWidth="1"/>
    <col min="2563" max="2563" width="96.5" style="354" customWidth="1"/>
    <col min="2564" max="2816" width="9.33203125" style="354" customWidth="1"/>
    <col min="2817" max="2817" width="34.5" style="354" customWidth="1"/>
    <col min="2818" max="2818" width="27.5" style="354" customWidth="1"/>
    <col min="2819" max="2819" width="96.5" style="354" customWidth="1"/>
    <col min="2820" max="3072" width="9.33203125" style="354" customWidth="1"/>
    <col min="3073" max="3073" width="34.5" style="354" customWidth="1"/>
    <col min="3074" max="3074" width="27.5" style="354" customWidth="1"/>
    <col min="3075" max="3075" width="96.5" style="354" customWidth="1"/>
    <col min="3076" max="3328" width="9.33203125" style="354" customWidth="1"/>
    <col min="3329" max="3329" width="34.5" style="354" customWidth="1"/>
    <col min="3330" max="3330" width="27.5" style="354" customWidth="1"/>
    <col min="3331" max="3331" width="96.5" style="354" customWidth="1"/>
    <col min="3332" max="3584" width="9.33203125" style="354" customWidth="1"/>
    <col min="3585" max="3585" width="34.5" style="354" customWidth="1"/>
    <col min="3586" max="3586" width="27.5" style="354" customWidth="1"/>
    <col min="3587" max="3587" width="96.5" style="354" customWidth="1"/>
    <col min="3588" max="3840" width="9.33203125" style="354" customWidth="1"/>
    <col min="3841" max="3841" width="34.5" style="354" customWidth="1"/>
    <col min="3842" max="3842" width="27.5" style="354" customWidth="1"/>
    <col min="3843" max="3843" width="96.5" style="354" customWidth="1"/>
    <col min="3844" max="4096" width="9.33203125" style="354" customWidth="1"/>
    <col min="4097" max="4097" width="34.5" style="354" customWidth="1"/>
    <col min="4098" max="4098" width="27.5" style="354" customWidth="1"/>
    <col min="4099" max="4099" width="96.5" style="354" customWidth="1"/>
    <col min="4100" max="4352" width="9.33203125" style="354" customWidth="1"/>
    <col min="4353" max="4353" width="34.5" style="354" customWidth="1"/>
    <col min="4354" max="4354" width="27.5" style="354" customWidth="1"/>
    <col min="4355" max="4355" width="96.5" style="354" customWidth="1"/>
    <col min="4356" max="4608" width="9.33203125" style="354" customWidth="1"/>
    <col min="4609" max="4609" width="34.5" style="354" customWidth="1"/>
    <col min="4610" max="4610" width="27.5" style="354" customWidth="1"/>
    <col min="4611" max="4611" width="96.5" style="354" customWidth="1"/>
    <col min="4612" max="4864" width="9.33203125" style="354" customWidth="1"/>
    <col min="4865" max="4865" width="34.5" style="354" customWidth="1"/>
    <col min="4866" max="4866" width="27.5" style="354" customWidth="1"/>
    <col min="4867" max="4867" width="96.5" style="354" customWidth="1"/>
    <col min="4868" max="5120" width="9.33203125" style="354" customWidth="1"/>
    <col min="5121" max="5121" width="34.5" style="354" customWidth="1"/>
    <col min="5122" max="5122" width="27.5" style="354" customWidth="1"/>
    <col min="5123" max="5123" width="96.5" style="354" customWidth="1"/>
    <col min="5124" max="5376" width="9.33203125" style="354" customWidth="1"/>
    <col min="5377" max="5377" width="34.5" style="354" customWidth="1"/>
    <col min="5378" max="5378" width="27.5" style="354" customWidth="1"/>
    <col min="5379" max="5379" width="96.5" style="354" customWidth="1"/>
    <col min="5380" max="5632" width="9.33203125" style="354" customWidth="1"/>
    <col min="5633" max="5633" width="34.5" style="354" customWidth="1"/>
    <col min="5634" max="5634" width="27.5" style="354" customWidth="1"/>
    <col min="5635" max="5635" width="96.5" style="354" customWidth="1"/>
    <col min="5636" max="5888" width="9.33203125" style="354" customWidth="1"/>
    <col min="5889" max="5889" width="34.5" style="354" customWidth="1"/>
    <col min="5890" max="5890" width="27.5" style="354" customWidth="1"/>
    <col min="5891" max="5891" width="96.5" style="354" customWidth="1"/>
    <col min="5892" max="6144" width="9.33203125" style="354" customWidth="1"/>
    <col min="6145" max="6145" width="34.5" style="354" customWidth="1"/>
    <col min="6146" max="6146" width="27.5" style="354" customWidth="1"/>
    <col min="6147" max="6147" width="96.5" style="354" customWidth="1"/>
    <col min="6148" max="6400" width="9.33203125" style="354" customWidth="1"/>
    <col min="6401" max="6401" width="34.5" style="354" customWidth="1"/>
    <col min="6402" max="6402" width="27.5" style="354" customWidth="1"/>
    <col min="6403" max="6403" width="96.5" style="354" customWidth="1"/>
    <col min="6404" max="6656" width="9.33203125" style="354" customWidth="1"/>
    <col min="6657" max="6657" width="34.5" style="354" customWidth="1"/>
    <col min="6658" max="6658" width="27.5" style="354" customWidth="1"/>
    <col min="6659" max="6659" width="96.5" style="354" customWidth="1"/>
    <col min="6660" max="6912" width="9.33203125" style="354" customWidth="1"/>
    <col min="6913" max="6913" width="34.5" style="354" customWidth="1"/>
    <col min="6914" max="6914" width="27.5" style="354" customWidth="1"/>
    <col min="6915" max="6915" width="96.5" style="354" customWidth="1"/>
    <col min="6916" max="7168" width="9.33203125" style="354" customWidth="1"/>
    <col min="7169" max="7169" width="34.5" style="354" customWidth="1"/>
    <col min="7170" max="7170" width="27.5" style="354" customWidth="1"/>
    <col min="7171" max="7171" width="96.5" style="354" customWidth="1"/>
    <col min="7172" max="7424" width="9.33203125" style="354" customWidth="1"/>
    <col min="7425" max="7425" width="34.5" style="354" customWidth="1"/>
    <col min="7426" max="7426" width="27.5" style="354" customWidth="1"/>
    <col min="7427" max="7427" width="96.5" style="354" customWidth="1"/>
    <col min="7428" max="7680" width="9.33203125" style="354" customWidth="1"/>
    <col min="7681" max="7681" width="34.5" style="354" customWidth="1"/>
    <col min="7682" max="7682" width="27.5" style="354" customWidth="1"/>
    <col min="7683" max="7683" width="96.5" style="354" customWidth="1"/>
    <col min="7684" max="7936" width="9.33203125" style="354" customWidth="1"/>
    <col min="7937" max="7937" width="34.5" style="354" customWidth="1"/>
    <col min="7938" max="7938" width="27.5" style="354" customWidth="1"/>
    <col min="7939" max="7939" width="96.5" style="354" customWidth="1"/>
    <col min="7940" max="8192" width="9.33203125" style="354" customWidth="1"/>
    <col min="8193" max="8193" width="34.5" style="354" customWidth="1"/>
    <col min="8194" max="8194" width="27.5" style="354" customWidth="1"/>
    <col min="8195" max="8195" width="96.5" style="354" customWidth="1"/>
    <col min="8196" max="8448" width="9.33203125" style="354" customWidth="1"/>
    <col min="8449" max="8449" width="34.5" style="354" customWidth="1"/>
    <col min="8450" max="8450" width="27.5" style="354" customWidth="1"/>
    <col min="8451" max="8451" width="96.5" style="354" customWidth="1"/>
    <col min="8452" max="8704" width="9.33203125" style="354" customWidth="1"/>
    <col min="8705" max="8705" width="34.5" style="354" customWidth="1"/>
    <col min="8706" max="8706" width="27.5" style="354" customWidth="1"/>
    <col min="8707" max="8707" width="96.5" style="354" customWidth="1"/>
    <col min="8708" max="8960" width="9.33203125" style="354" customWidth="1"/>
    <col min="8961" max="8961" width="34.5" style="354" customWidth="1"/>
    <col min="8962" max="8962" width="27.5" style="354" customWidth="1"/>
    <col min="8963" max="8963" width="96.5" style="354" customWidth="1"/>
    <col min="8964" max="9216" width="9.33203125" style="354" customWidth="1"/>
    <col min="9217" max="9217" width="34.5" style="354" customWidth="1"/>
    <col min="9218" max="9218" width="27.5" style="354" customWidth="1"/>
    <col min="9219" max="9219" width="96.5" style="354" customWidth="1"/>
    <col min="9220" max="9472" width="9.33203125" style="354" customWidth="1"/>
    <col min="9473" max="9473" width="34.5" style="354" customWidth="1"/>
    <col min="9474" max="9474" width="27.5" style="354" customWidth="1"/>
    <col min="9475" max="9475" width="96.5" style="354" customWidth="1"/>
    <col min="9476" max="9728" width="9.33203125" style="354" customWidth="1"/>
    <col min="9729" max="9729" width="34.5" style="354" customWidth="1"/>
    <col min="9730" max="9730" width="27.5" style="354" customWidth="1"/>
    <col min="9731" max="9731" width="96.5" style="354" customWidth="1"/>
    <col min="9732" max="9984" width="9.33203125" style="354" customWidth="1"/>
    <col min="9985" max="9985" width="34.5" style="354" customWidth="1"/>
    <col min="9986" max="9986" width="27.5" style="354" customWidth="1"/>
    <col min="9987" max="9987" width="96.5" style="354" customWidth="1"/>
    <col min="9988" max="10240" width="9.33203125" style="354" customWidth="1"/>
    <col min="10241" max="10241" width="34.5" style="354" customWidth="1"/>
    <col min="10242" max="10242" width="27.5" style="354" customWidth="1"/>
    <col min="10243" max="10243" width="96.5" style="354" customWidth="1"/>
    <col min="10244" max="10496" width="9.33203125" style="354" customWidth="1"/>
    <col min="10497" max="10497" width="34.5" style="354" customWidth="1"/>
    <col min="10498" max="10498" width="27.5" style="354" customWidth="1"/>
    <col min="10499" max="10499" width="96.5" style="354" customWidth="1"/>
    <col min="10500" max="10752" width="9.33203125" style="354" customWidth="1"/>
    <col min="10753" max="10753" width="34.5" style="354" customWidth="1"/>
    <col min="10754" max="10754" width="27.5" style="354" customWidth="1"/>
    <col min="10755" max="10755" width="96.5" style="354" customWidth="1"/>
    <col min="10756" max="11008" width="9.33203125" style="354" customWidth="1"/>
    <col min="11009" max="11009" width="34.5" style="354" customWidth="1"/>
    <col min="11010" max="11010" width="27.5" style="354" customWidth="1"/>
    <col min="11011" max="11011" width="96.5" style="354" customWidth="1"/>
    <col min="11012" max="11264" width="9.33203125" style="354" customWidth="1"/>
    <col min="11265" max="11265" width="34.5" style="354" customWidth="1"/>
    <col min="11266" max="11266" width="27.5" style="354" customWidth="1"/>
    <col min="11267" max="11267" width="96.5" style="354" customWidth="1"/>
    <col min="11268" max="11520" width="9.33203125" style="354" customWidth="1"/>
    <col min="11521" max="11521" width="34.5" style="354" customWidth="1"/>
    <col min="11522" max="11522" width="27.5" style="354" customWidth="1"/>
    <col min="11523" max="11523" width="96.5" style="354" customWidth="1"/>
    <col min="11524" max="11776" width="9.33203125" style="354" customWidth="1"/>
    <col min="11777" max="11777" width="34.5" style="354" customWidth="1"/>
    <col min="11778" max="11778" width="27.5" style="354" customWidth="1"/>
    <col min="11779" max="11779" width="96.5" style="354" customWidth="1"/>
    <col min="11780" max="12032" width="9.33203125" style="354" customWidth="1"/>
    <col min="12033" max="12033" width="34.5" style="354" customWidth="1"/>
    <col min="12034" max="12034" width="27.5" style="354" customWidth="1"/>
    <col min="12035" max="12035" width="96.5" style="354" customWidth="1"/>
    <col min="12036" max="12288" width="9.33203125" style="354" customWidth="1"/>
    <col min="12289" max="12289" width="34.5" style="354" customWidth="1"/>
    <col min="12290" max="12290" width="27.5" style="354" customWidth="1"/>
    <col min="12291" max="12291" width="96.5" style="354" customWidth="1"/>
    <col min="12292" max="12544" width="9.33203125" style="354" customWidth="1"/>
    <col min="12545" max="12545" width="34.5" style="354" customWidth="1"/>
    <col min="12546" max="12546" width="27.5" style="354" customWidth="1"/>
    <col min="12547" max="12547" width="96.5" style="354" customWidth="1"/>
    <col min="12548" max="12800" width="9.33203125" style="354" customWidth="1"/>
    <col min="12801" max="12801" width="34.5" style="354" customWidth="1"/>
    <col min="12802" max="12802" width="27.5" style="354" customWidth="1"/>
    <col min="12803" max="12803" width="96.5" style="354" customWidth="1"/>
    <col min="12804" max="13056" width="9.33203125" style="354" customWidth="1"/>
    <col min="13057" max="13057" width="34.5" style="354" customWidth="1"/>
    <col min="13058" max="13058" width="27.5" style="354" customWidth="1"/>
    <col min="13059" max="13059" width="96.5" style="354" customWidth="1"/>
    <col min="13060" max="13312" width="9.33203125" style="354" customWidth="1"/>
    <col min="13313" max="13313" width="34.5" style="354" customWidth="1"/>
    <col min="13314" max="13314" width="27.5" style="354" customWidth="1"/>
    <col min="13315" max="13315" width="96.5" style="354" customWidth="1"/>
    <col min="13316" max="13568" width="9.33203125" style="354" customWidth="1"/>
    <col min="13569" max="13569" width="34.5" style="354" customWidth="1"/>
    <col min="13570" max="13570" width="27.5" style="354" customWidth="1"/>
    <col min="13571" max="13571" width="96.5" style="354" customWidth="1"/>
    <col min="13572" max="13824" width="9.33203125" style="354" customWidth="1"/>
    <col min="13825" max="13825" width="34.5" style="354" customWidth="1"/>
    <col min="13826" max="13826" width="27.5" style="354" customWidth="1"/>
    <col min="13827" max="13827" width="96.5" style="354" customWidth="1"/>
    <col min="13828" max="14080" width="9.33203125" style="354" customWidth="1"/>
    <col min="14081" max="14081" width="34.5" style="354" customWidth="1"/>
    <col min="14082" max="14082" width="27.5" style="354" customWidth="1"/>
    <col min="14083" max="14083" width="96.5" style="354" customWidth="1"/>
    <col min="14084" max="14336" width="9.33203125" style="354" customWidth="1"/>
    <col min="14337" max="14337" width="34.5" style="354" customWidth="1"/>
    <col min="14338" max="14338" width="27.5" style="354" customWidth="1"/>
    <col min="14339" max="14339" width="96.5" style="354" customWidth="1"/>
    <col min="14340" max="14592" width="9.33203125" style="354" customWidth="1"/>
    <col min="14593" max="14593" width="34.5" style="354" customWidth="1"/>
    <col min="14594" max="14594" width="27.5" style="354" customWidth="1"/>
    <col min="14595" max="14595" width="96.5" style="354" customWidth="1"/>
    <col min="14596" max="14848" width="9.33203125" style="354" customWidth="1"/>
    <col min="14849" max="14849" width="34.5" style="354" customWidth="1"/>
    <col min="14850" max="14850" width="27.5" style="354" customWidth="1"/>
    <col min="14851" max="14851" width="96.5" style="354" customWidth="1"/>
    <col min="14852" max="15104" width="9.33203125" style="354" customWidth="1"/>
    <col min="15105" max="15105" width="34.5" style="354" customWidth="1"/>
    <col min="15106" max="15106" width="27.5" style="354" customWidth="1"/>
    <col min="15107" max="15107" width="96.5" style="354" customWidth="1"/>
    <col min="15108" max="15360" width="9.33203125" style="354" customWidth="1"/>
    <col min="15361" max="15361" width="34.5" style="354" customWidth="1"/>
    <col min="15362" max="15362" width="27.5" style="354" customWidth="1"/>
    <col min="15363" max="15363" width="96.5" style="354" customWidth="1"/>
    <col min="15364" max="15616" width="9.33203125" style="354" customWidth="1"/>
    <col min="15617" max="15617" width="34.5" style="354" customWidth="1"/>
    <col min="15618" max="15618" width="27.5" style="354" customWidth="1"/>
    <col min="15619" max="15619" width="96.5" style="354" customWidth="1"/>
    <col min="15620" max="15872" width="9.33203125" style="354" customWidth="1"/>
    <col min="15873" max="15873" width="34.5" style="354" customWidth="1"/>
    <col min="15874" max="15874" width="27.5" style="354" customWidth="1"/>
    <col min="15875" max="15875" width="96.5" style="354" customWidth="1"/>
    <col min="15876" max="16128" width="9.33203125" style="354" customWidth="1"/>
    <col min="16129" max="16129" width="34.5" style="354" customWidth="1"/>
    <col min="16130" max="16130" width="27.5" style="354" customWidth="1"/>
    <col min="16131" max="16131" width="96.5" style="354" customWidth="1"/>
    <col min="16132" max="16384" width="9.33203125" style="354" customWidth="1"/>
  </cols>
  <sheetData>
    <row r="1" spans="1:3" ht="23" thickBot="1">
      <c r="A1" s="563" t="s">
        <v>846</v>
      </c>
      <c r="B1" s="563"/>
      <c r="C1" s="563"/>
    </row>
    <row r="2" spans="1:3" s="355" customFormat="1" ht="43.5" customHeight="1" thickBot="1">
      <c r="A2" s="564" t="s">
        <v>847</v>
      </c>
      <c r="B2" s="565"/>
      <c r="C2" s="566"/>
    </row>
    <row r="3" spans="1:3" s="355" customFormat="1" ht="11.25" customHeight="1">
      <c r="A3" s="356"/>
      <c r="B3" s="357"/>
      <c r="C3" s="358"/>
    </row>
    <row r="4" spans="1:3" ht="18.75" customHeight="1">
      <c r="A4" s="359" t="str">
        <f>'SO-03 Položky'!B3</f>
        <v>Číslo a název SO/IO :</v>
      </c>
      <c r="B4" s="567">
        <f>'SO-03 Položky'!E3</f>
        <v>0</v>
      </c>
      <c r="C4" s="568"/>
    </row>
    <row r="5" spans="1:3" ht="18" customHeight="1">
      <c r="A5" s="359" t="str">
        <f>'SO-03 Položky'!B4</f>
        <v>Kód a název profese:</v>
      </c>
      <c r="B5" s="569" t="str">
        <f>'SO-03 Položky'!E4</f>
        <v>Elektro +  Infrastruktura serverovny</v>
      </c>
      <c r="C5" s="568"/>
    </row>
    <row r="6" spans="1:3" ht="14.25" customHeight="1" thickBot="1">
      <c r="A6" s="360"/>
      <c r="B6" s="361"/>
      <c r="C6" s="362"/>
    </row>
    <row r="7" spans="1:3" ht="17.25" customHeight="1">
      <c r="A7" s="363"/>
      <c r="B7" s="570"/>
      <c r="C7" s="571"/>
    </row>
    <row r="8" spans="1:3" s="364" customFormat="1" ht="34" customHeight="1">
      <c r="A8" s="359" t="s">
        <v>848</v>
      </c>
      <c r="B8" s="553">
        <f>'SO-03 Položky'!J132</f>
        <v>0</v>
      </c>
      <c r="C8" s="554"/>
    </row>
    <row r="9" spans="1:3" s="364" customFormat="1" ht="34" customHeight="1">
      <c r="A9" s="359" t="s">
        <v>849</v>
      </c>
      <c r="B9" s="553">
        <f>'SO-03 Položky'!I132</f>
        <v>0</v>
      </c>
      <c r="C9" s="554"/>
    </row>
    <row r="10" spans="1:3" s="364" customFormat="1" ht="17.25" customHeight="1">
      <c r="A10" s="365"/>
      <c r="B10" s="555"/>
      <c r="C10" s="556"/>
    </row>
    <row r="11" spans="1:3" s="364" customFormat="1" ht="17.25" customHeight="1">
      <c r="A11" s="366"/>
      <c r="B11" s="557"/>
      <c r="C11" s="558"/>
    </row>
    <row r="12" spans="1:3" s="364" customFormat="1" ht="34" customHeight="1">
      <c r="A12" s="367" t="s">
        <v>850</v>
      </c>
      <c r="B12" s="559">
        <f>B9+B8</f>
        <v>0</v>
      </c>
      <c r="C12" s="560"/>
    </row>
    <row r="13" spans="1:3" s="364" customFormat="1" ht="17.25" customHeight="1">
      <c r="A13" s="368"/>
      <c r="B13" s="561"/>
      <c r="C13" s="562"/>
    </row>
    <row r="14" spans="1:3" s="364" customFormat="1" ht="34" customHeight="1" thickBot="1">
      <c r="A14" s="369" t="s">
        <v>851</v>
      </c>
      <c r="B14" s="370">
        <f>B12</f>
        <v>0</v>
      </c>
      <c r="C14" s="371">
        <f>B14*0.21</f>
        <v>0</v>
      </c>
    </row>
    <row r="15" spans="1:3" s="364" customFormat="1" ht="17.25" customHeight="1">
      <c r="A15" s="372"/>
      <c r="B15" s="373"/>
      <c r="C15" s="374"/>
    </row>
    <row r="16" spans="1:3" s="364" customFormat="1" ht="34" customHeight="1">
      <c r="A16" s="367" t="s">
        <v>852</v>
      </c>
      <c r="B16" s="375"/>
      <c r="C16" s="376">
        <f>C14</f>
        <v>0</v>
      </c>
    </row>
    <row r="17" spans="1:3" s="364" customFormat="1" ht="17.25" customHeight="1" thickBot="1">
      <c r="A17" s="377"/>
      <c r="B17" s="378"/>
      <c r="C17" s="379"/>
    </row>
    <row r="18" spans="1:3" ht="27.75" customHeight="1">
      <c r="A18" s="372"/>
      <c r="B18" s="373"/>
      <c r="C18" s="374"/>
    </row>
    <row r="19" spans="1:3" ht="18">
      <c r="A19" s="367" t="s">
        <v>853</v>
      </c>
      <c r="B19" s="375"/>
      <c r="C19" s="376">
        <f>C16+B12</f>
        <v>0</v>
      </c>
    </row>
    <row r="20" spans="1:3" ht="27.75" customHeight="1" thickBot="1">
      <c r="A20" s="377"/>
      <c r="B20" s="378"/>
      <c r="C20" s="379"/>
    </row>
  </sheetData>
  <sheetProtection formatCells="0" formatColumns="0" formatRows="0" selectLockedCells="1"/>
  <mergeCells count="10">
    <mergeCell ref="B9:C9"/>
    <mergeCell ref="B10:C10"/>
    <mergeCell ref="B11:C11"/>
    <mergeCell ref="B12:C13"/>
    <mergeCell ref="A1:C1"/>
    <mergeCell ref="A2:C2"/>
    <mergeCell ref="B4:C4"/>
    <mergeCell ref="B5:C5"/>
    <mergeCell ref="B7:C7"/>
    <mergeCell ref="B8:C8"/>
  </mergeCells>
  <printOptions/>
  <pageMargins left="0.787401575" right="0.787401575" top="0.984251969" bottom="0.984251969" header="0.4921259845" footer="0.4921259845"/>
  <pageSetup fitToHeight="1" fitToWidth="1" horizontalDpi="600" verticalDpi="600" orientation="landscape" paperSize="9" scale="97" r:id="rId3"/>
  <headerFooter alignWithMargins="0">
    <oddFooter>&amp;Ltisk: &amp;D&amp;Rstr.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2"/>
  <sheetViews>
    <sheetView workbookViewId="0" topLeftCell="A1">
      <selection activeCell="AH45" sqref="AH45"/>
    </sheetView>
  </sheetViews>
  <sheetFormatPr defaultColWidth="9.33203125" defaultRowHeight="13.5"/>
  <cols>
    <col min="1" max="1" width="101.33203125" style="385" customWidth="1"/>
    <col min="2" max="256" width="9.33203125" style="381" customWidth="1"/>
    <col min="257" max="257" width="101.33203125" style="381" customWidth="1"/>
    <col min="258" max="512" width="9.33203125" style="381" customWidth="1"/>
    <col min="513" max="513" width="101.33203125" style="381" customWidth="1"/>
    <col min="514" max="768" width="9.33203125" style="381" customWidth="1"/>
    <col min="769" max="769" width="101.33203125" style="381" customWidth="1"/>
    <col min="770" max="1024" width="9.33203125" style="381" customWidth="1"/>
    <col min="1025" max="1025" width="101.33203125" style="381" customWidth="1"/>
    <col min="1026" max="1280" width="9.33203125" style="381" customWidth="1"/>
    <col min="1281" max="1281" width="101.33203125" style="381" customWidth="1"/>
    <col min="1282" max="1536" width="9.33203125" style="381" customWidth="1"/>
    <col min="1537" max="1537" width="101.33203125" style="381" customWidth="1"/>
    <col min="1538" max="1792" width="9.33203125" style="381" customWidth="1"/>
    <col min="1793" max="1793" width="101.33203125" style="381" customWidth="1"/>
    <col min="1794" max="2048" width="9.33203125" style="381" customWidth="1"/>
    <col min="2049" max="2049" width="101.33203125" style="381" customWidth="1"/>
    <col min="2050" max="2304" width="9.33203125" style="381" customWidth="1"/>
    <col min="2305" max="2305" width="101.33203125" style="381" customWidth="1"/>
    <col min="2306" max="2560" width="9.33203125" style="381" customWidth="1"/>
    <col min="2561" max="2561" width="101.33203125" style="381" customWidth="1"/>
    <col min="2562" max="2816" width="9.33203125" style="381" customWidth="1"/>
    <col min="2817" max="2817" width="101.33203125" style="381" customWidth="1"/>
    <col min="2818" max="3072" width="9.33203125" style="381" customWidth="1"/>
    <col min="3073" max="3073" width="101.33203125" style="381" customWidth="1"/>
    <col min="3074" max="3328" width="9.33203125" style="381" customWidth="1"/>
    <col min="3329" max="3329" width="101.33203125" style="381" customWidth="1"/>
    <col min="3330" max="3584" width="9.33203125" style="381" customWidth="1"/>
    <col min="3585" max="3585" width="101.33203125" style="381" customWidth="1"/>
    <col min="3586" max="3840" width="9.33203125" style="381" customWidth="1"/>
    <col min="3841" max="3841" width="101.33203125" style="381" customWidth="1"/>
    <col min="3842" max="4096" width="9.33203125" style="381" customWidth="1"/>
    <col min="4097" max="4097" width="101.33203125" style="381" customWidth="1"/>
    <col min="4098" max="4352" width="9.33203125" style="381" customWidth="1"/>
    <col min="4353" max="4353" width="101.33203125" style="381" customWidth="1"/>
    <col min="4354" max="4608" width="9.33203125" style="381" customWidth="1"/>
    <col min="4609" max="4609" width="101.33203125" style="381" customWidth="1"/>
    <col min="4610" max="4864" width="9.33203125" style="381" customWidth="1"/>
    <col min="4865" max="4865" width="101.33203125" style="381" customWidth="1"/>
    <col min="4866" max="5120" width="9.33203125" style="381" customWidth="1"/>
    <col min="5121" max="5121" width="101.33203125" style="381" customWidth="1"/>
    <col min="5122" max="5376" width="9.33203125" style="381" customWidth="1"/>
    <col min="5377" max="5377" width="101.33203125" style="381" customWidth="1"/>
    <col min="5378" max="5632" width="9.33203125" style="381" customWidth="1"/>
    <col min="5633" max="5633" width="101.33203125" style="381" customWidth="1"/>
    <col min="5634" max="5888" width="9.33203125" style="381" customWidth="1"/>
    <col min="5889" max="5889" width="101.33203125" style="381" customWidth="1"/>
    <col min="5890" max="6144" width="9.33203125" style="381" customWidth="1"/>
    <col min="6145" max="6145" width="101.33203125" style="381" customWidth="1"/>
    <col min="6146" max="6400" width="9.33203125" style="381" customWidth="1"/>
    <col min="6401" max="6401" width="101.33203125" style="381" customWidth="1"/>
    <col min="6402" max="6656" width="9.33203125" style="381" customWidth="1"/>
    <col min="6657" max="6657" width="101.33203125" style="381" customWidth="1"/>
    <col min="6658" max="6912" width="9.33203125" style="381" customWidth="1"/>
    <col min="6913" max="6913" width="101.33203125" style="381" customWidth="1"/>
    <col min="6914" max="7168" width="9.33203125" style="381" customWidth="1"/>
    <col min="7169" max="7169" width="101.33203125" style="381" customWidth="1"/>
    <col min="7170" max="7424" width="9.33203125" style="381" customWidth="1"/>
    <col min="7425" max="7425" width="101.33203125" style="381" customWidth="1"/>
    <col min="7426" max="7680" width="9.33203125" style="381" customWidth="1"/>
    <col min="7681" max="7681" width="101.33203125" style="381" customWidth="1"/>
    <col min="7682" max="7936" width="9.33203125" style="381" customWidth="1"/>
    <col min="7937" max="7937" width="101.33203125" style="381" customWidth="1"/>
    <col min="7938" max="8192" width="9.33203125" style="381" customWidth="1"/>
    <col min="8193" max="8193" width="101.33203125" style="381" customWidth="1"/>
    <col min="8194" max="8448" width="9.33203125" style="381" customWidth="1"/>
    <col min="8449" max="8449" width="101.33203125" style="381" customWidth="1"/>
    <col min="8450" max="8704" width="9.33203125" style="381" customWidth="1"/>
    <col min="8705" max="8705" width="101.33203125" style="381" customWidth="1"/>
    <col min="8706" max="8960" width="9.33203125" style="381" customWidth="1"/>
    <col min="8961" max="8961" width="101.33203125" style="381" customWidth="1"/>
    <col min="8962" max="9216" width="9.33203125" style="381" customWidth="1"/>
    <col min="9217" max="9217" width="101.33203125" style="381" customWidth="1"/>
    <col min="9218" max="9472" width="9.33203125" style="381" customWidth="1"/>
    <col min="9473" max="9473" width="101.33203125" style="381" customWidth="1"/>
    <col min="9474" max="9728" width="9.33203125" style="381" customWidth="1"/>
    <col min="9729" max="9729" width="101.33203125" style="381" customWidth="1"/>
    <col min="9730" max="9984" width="9.33203125" style="381" customWidth="1"/>
    <col min="9985" max="9985" width="101.33203125" style="381" customWidth="1"/>
    <col min="9986" max="10240" width="9.33203125" style="381" customWidth="1"/>
    <col min="10241" max="10241" width="101.33203125" style="381" customWidth="1"/>
    <col min="10242" max="10496" width="9.33203125" style="381" customWidth="1"/>
    <col min="10497" max="10497" width="101.33203125" style="381" customWidth="1"/>
    <col min="10498" max="10752" width="9.33203125" style="381" customWidth="1"/>
    <col min="10753" max="10753" width="101.33203125" style="381" customWidth="1"/>
    <col min="10754" max="11008" width="9.33203125" style="381" customWidth="1"/>
    <col min="11009" max="11009" width="101.33203125" style="381" customWidth="1"/>
    <col min="11010" max="11264" width="9.33203125" style="381" customWidth="1"/>
    <col min="11265" max="11265" width="101.33203125" style="381" customWidth="1"/>
    <col min="11266" max="11520" width="9.33203125" style="381" customWidth="1"/>
    <col min="11521" max="11521" width="101.33203125" style="381" customWidth="1"/>
    <col min="11522" max="11776" width="9.33203125" style="381" customWidth="1"/>
    <col min="11777" max="11777" width="101.33203125" style="381" customWidth="1"/>
    <col min="11778" max="12032" width="9.33203125" style="381" customWidth="1"/>
    <col min="12033" max="12033" width="101.33203125" style="381" customWidth="1"/>
    <col min="12034" max="12288" width="9.33203125" style="381" customWidth="1"/>
    <col min="12289" max="12289" width="101.33203125" style="381" customWidth="1"/>
    <col min="12290" max="12544" width="9.33203125" style="381" customWidth="1"/>
    <col min="12545" max="12545" width="101.33203125" style="381" customWidth="1"/>
    <col min="12546" max="12800" width="9.33203125" style="381" customWidth="1"/>
    <col min="12801" max="12801" width="101.33203125" style="381" customWidth="1"/>
    <col min="12802" max="13056" width="9.33203125" style="381" customWidth="1"/>
    <col min="13057" max="13057" width="101.33203125" style="381" customWidth="1"/>
    <col min="13058" max="13312" width="9.33203125" style="381" customWidth="1"/>
    <col min="13313" max="13313" width="101.33203125" style="381" customWidth="1"/>
    <col min="13314" max="13568" width="9.33203125" style="381" customWidth="1"/>
    <col min="13569" max="13569" width="101.33203125" style="381" customWidth="1"/>
    <col min="13570" max="13824" width="9.33203125" style="381" customWidth="1"/>
    <col min="13825" max="13825" width="101.33203125" style="381" customWidth="1"/>
    <col min="13826" max="14080" width="9.33203125" style="381" customWidth="1"/>
    <col min="14081" max="14081" width="101.33203125" style="381" customWidth="1"/>
    <col min="14082" max="14336" width="9.33203125" style="381" customWidth="1"/>
    <col min="14337" max="14337" width="101.33203125" style="381" customWidth="1"/>
    <col min="14338" max="14592" width="9.33203125" style="381" customWidth="1"/>
    <col min="14593" max="14593" width="101.33203125" style="381" customWidth="1"/>
    <col min="14594" max="14848" width="9.33203125" style="381" customWidth="1"/>
    <col min="14849" max="14849" width="101.33203125" style="381" customWidth="1"/>
    <col min="14850" max="15104" width="9.33203125" style="381" customWidth="1"/>
    <col min="15105" max="15105" width="101.33203125" style="381" customWidth="1"/>
    <col min="15106" max="15360" width="9.33203125" style="381" customWidth="1"/>
    <col min="15361" max="15361" width="101.33203125" style="381" customWidth="1"/>
    <col min="15362" max="15616" width="9.33203125" style="381" customWidth="1"/>
    <col min="15617" max="15617" width="101.33203125" style="381" customWidth="1"/>
    <col min="15618" max="15872" width="9.33203125" style="381" customWidth="1"/>
    <col min="15873" max="15873" width="101.33203125" style="381" customWidth="1"/>
    <col min="15874" max="16128" width="9.33203125" style="381" customWidth="1"/>
    <col min="16129" max="16129" width="101.33203125" style="381" customWidth="1"/>
    <col min="16130" max="16384" width="9.33203125" style="381" customWidth="1"/>
  </cols>
  <sheetData>
    <row r="2" ht="13">
      <c r="A2" s="380"/>
    </row>
    <row r="3" ht="13">
      <c r="A3" s="380" t="s">
        <v>846</v>
      </c>
    </row>
    <row r="4" ht="13.5">
      <c r="A4" s="382"/>
    </row>
    <row r="5" ht="13">
      <c r="A5" s="380" t="s">
        <v>854</v>
      </c>
    </row>
    <row r="6" ht="13.5">
      <c r="A6" s="382"/>
    </row>
    <row r="7" ht="50">
      <c r="A7" s="383" t="s">
        <v>855</v>
      </c>
    </row>
    <row r="8" ht="50">
      <c r="A8" s="383" t="s">
        <v>856</v>
      </c>
    </row>
    <row r="9" ht="37.5">
      <c r="A9" s="383" t="s">
        <v>857</v>
      </c>
    </row>
    <row r="10" ht="25">
      <c r="A10" s="383" t="s">
        <v>858</v>
      </c>
    </row>
    <row r="11" ht="25">
      <c r="A11" s="383" t="s">
        <v>859</v>
      </c>
    </row>
    <row r="12" ht="25">
      <c r="A12" s="383" t="s">
        <v>860</v>
      </c>
    </row>
    <row r="13" ht="87.5">
      <c r="A13" s="383" t="s">
        <v>861</v>
      </c>
    </row>
    <row r="14" ht="25">
      <c r="A14" s="383" t="s">
        <v>862</v>
      </c>
    </row>
    <row r="15" ht="25">
      <c r="A15" s="383" t="s">
        <v>863</v>
      </c>
    </row>
    <row r="16" ht="25">
      <c r="A16" s="383" t="s">
        <v>864</v>
      </c>
    </row>
    <row r="17" ht="62.5">
      <c r="A17" s="383" t="s">
        <v>865</v>
      </c>
    </row>
    <row r="18" ht="62.5">
      <c r="A18" s="383" t="s">
        <v>866</v>
      </c>
    </row>
    <row r="19" ht="62.5">
      <c r="A19" s="383" t="s">
        <v>867</v>
      </c>
    </row>
    <row r="20" ht="13.5">
      <c r="A20" s="383"/>
    </row>
    <row r="21" ht="13">
      <c r="A21" s="384" t="s">
        <v>868</v>
      </c>
    </row>
    <row r="22" ht="13.5">
      <c r="A22" s="383"/>
    </row>
    <row r="23" ht="13.5">
      <c r="A23" s="383" t="s">
        <v>869</v>
      </c>
    </row>
    <row r="24" ht="25">
      <c r="A24" s="383" t="s">
        <v>870</v>
      </c>
    </row>
    <row r="25" ht="13.5">
      <c r="A25" s="382" t="s">
        <v>871</v>
      </c>
    </row>
    <row r="26" ht="13.5">
      <c r="A26" s="382" t="s">
        <v>872</v>
      </c>
    </row>
    <row r="27" ht="13.5">
      <c r="A27" s="382" t="s">
        <v>873</v>
      </c>
    </row>
    <row r="28" ht="13.5">
      <c r="A28" s="382" t="s">
        <v>874</v>
      </c>
    </row>
    <row r="29" ht="13.5">
      <c r="A29" s="382" t="s">
        <v>875</v>
      </c>
    </row>
    <row r="30" ht="25">
      <c r="A30" s="382" t="s">
        <v>876</v>
      </c>
    </row>
    <row r="31" ht="13.5">
      <c r="A31" s="382"/>
    </row>
    <row r="32" ht="25">
      <c r="A32" s="383" t="s">
        <v>877</v>
      </c>
    </row>
  </sheetData>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ABCD-PC4\michal_tomsu</dc:creator>
  <cp:keywords/>
  <dc:description/>
  <cp:lastModifiedBy>stachl</cp:lastModifiedBy>
  <dcterms:created xsi:type="dcterms:W3CDTF">2017-05-04T09:31:45Z</dcterms:created>
  <dcterms:modified xsi:type="dcterms:W3CDTF">2017-06-19T16:28:00Z</dcterms:modified>
  <cp:category/>
  <cp:version/>
  <cp:contentType/>
  <cp:contentStatus/>
</cp:coreProperties>
</file>