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8-052-01 - Stavební úp..." sheetId="2" r:id="rId2"/>
    <sheet name="2018-052-02 - ZTI" sheetId="3" r:id="rId3"/>
    <sheet name="2018-052-03 - Silnoproud" sheetId="4" r:id="rId4"/>
    <sheet name="2018-052-04 - MaR - měřen..." sheetId="5" r:id="rId5"/>
    <sheet name="2018-052-05 - Datové a te..." sheetId="6" r:id="rId6"/>
    <sheet name="2018-052-06 - Vytápění a ..." sheetId="7" r:id="rId7"/>
    <sheet name="2018-052-07 - VRN" sheetId="8" r:id="rId8"/>
    <sheet name="Pokyny pro vyplnění" sheetId="9" r:id="rId9"/>
  </sheets>
  <definedNames>
    <definedName name="_xlnm.Print_Area" localSheetId="0">'Rekapitulace stavby'!$D$4:$AO$33,'Rekapitulace stavby'!$C$39:$AQ$59</definedName>
    <definedName name="_xlnm._FilterDatabase" localSheetId="1" hidden="1">'2018-052-01 - Stavební úp...'!$C$92:$K$372</definedName>
    <definedName name="_xlnm.Print_Area" localSheetId="1">'2018-052-01 - Stavební úp...'!$C$4:$J$36,'2018-052-01 - Stavební úp...'!$C$42:$J$74,'2018-052-01 - Stavební úp...'!$C$80:$K$372</definedName>
    <definedName name="_xlnm._FilterDatabase" localSheetId="2" hidden="1">'2018-052-02 - ZTI'!$C$77:$K$95</definedName>
    <definedName name="_xlnm.Print_Area" localSheetId="2">'2018-052-02 - ZTI'!$C$4:$J$36,'2018-052-02 - ZTI'!$C$42:$J$59,'2018-052-02 - ZTI'!$C$65:$K$95</definedName>
    <definedName name="_xlnm._FilterDatabase" localSheetId="3" hidden="1">'2018-052-03 - Silnoproud'!$C$81:$K$119</definedName>
    <definedName name="_xlnm.Print_Area" localSheetId="3">'2018-052-03 - Silnoproud'!$C$4:$J$36,'2018-052-03 - Silnoproud'!$C$42:$J$63,'2018-052-03 - Silnoproud'!$C$69:$K$119</definedName>
    <definedName name="_xlnm._FilterDatabase" localSheetId="4" hidden="1">'2018-052-04 - MaR - měřen...'!$C$80:$K$115</definedName>
    <definedName name="_xlnm.Print_Area" localSheetId="4">'2018-052-04 - MaR - měřen...'!$C$4:$J$36,'2018-052-04 - MaR - měřen...'!$C$42:$J$62,'2018-052-04 - MaR - měřen...'!$C$68:$K$115</definedName>
    <definedName name="_xlnm._FilterDatabase" localSheetId="5" hidden="1">'2018-052-05 - Datové a te...'!$C$77:$K$98</definedName>
    <definedName name="_xlnm.Print_Area" localSheetId="5">'2018-052-05 - Datové a te...'!$C$4:$J$36,'2018-052-05 - Datové a te...'!$C$42:$J$59,'2018-052-05 - Datové a te...'!$C$65:$K$98</definedName>
    <definedName name="_xlnm._FilterDatabase" localSheetId="6" hidden="1">'2018-052-06 - Vytápění a ...'!$C$77:$K$89</definedName>
    <definedName name="_xlnm.Print_Area" localSheetId="6">'2018-052-06 - Vytápění a ...'!$C$4:$J$36,'2018-052-06 - Vytápění a ...'!$C$42:$J$59,'2018-052-06 - Vytápění a ...'!$C$65:$K$89</definedName>
    <definedName name="_xlnm._FilterDatabase" localSheetId="7" hidden="1">'2018-052-07 - VRN'!$C$80:$K$93</definedName>
    <definedName name="_xlnm.Print_Area" localSheetId="7">'2018-052-07 - VRN'!$C$4:$J$36,'2018-052-07 - VRN'!$C$42:$J$62,'2018-052-07 - VRN'!$C$68:$K$93</definedName>
    <definedName name="_xlnm.Print_Area" localSheetId="8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'2018-052-01 - Stavební úp...'!$92:$92</definedName>
    <definedName name="_xlnm.Print_Titles" localSheetId="2">'2018-052-02 - ZTI'!$77:$77</definedName>
    <definedName name="_xlnm.Print_Titles" localSheetId="3">'2018-052-03 - Silnoproud'!$81:$81</definedName>
    <definedName name="_xlnm.Print_Titles" localSheetId="4">'2018-052-04 - MaR - měřen...'!$80:$80</definedName>
    <definedName name="_xlnm.Print_Titles" localSheetId="5">'2018-052-05 - Datové a te...'!$77:$77</definedName>
    <definedName name="_xlnm.Print_Titles" localSheetId="6">'2018-052-06 - Vytápění a ...'!$77:$77</definedName>
    <definedName name="_xlnm.Print_Titles" localSheetId="7">'2018-052-07 - VRN'!$80:$80</definedName>
  </definedNames>
  <calcPr fullCalcOnLoad="1"/>
</workbook>
</file>

<file path=xl/sharedStrings.xml><?xml version="1.0" encoding="utf-8"?>
<sst xmlns="http://schemas.openxmlformats.org/spreadsheetml/2006/main" count="6092" uniqueCount="1082">
  <si>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</si>
  <si>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</si>
  <si>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</si>
  <si>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</si>
  <si>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</si>
  <si>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</si>
  <si>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</si>
  <si>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{807d1308-4a9c-481d-9089-6a33e4e09820}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</si>
  <si>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</si>
  <si>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</si>
  <si>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</si>
  <si>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</si>
  <si>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</si>
  <si>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</si>
  <si>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</si>
  <si>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</si>
  <si>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2018-052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</si>
  <si>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</si>
  <si>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</si>
  <si>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m.č.3.13</t>
  </si>
  <si>
    <t>KSO:</t>
  </si>
  <si>
    <t/>
  </si>
  <si>
    <t>CC-CZ:</t>
  </si>
  <si>
    <t>Místo:</t>
  </si>
  <si>
    <t>Dřevěřský pavilon, Kamýcká 129, Praha 6</t>
  </si>
  <si>
    <t>Datum:</t>
  </si>
  <si>
    <t>20. 2. 2018</t>
  </si>
  <si>
    <t>Zadavatel:</t>
  </si>
  <si>
    <t>IČ:</t>
  </si>
  <si>
    <t>ČZU v Praze, Kamýcká 129, Praha 6</t>
  </si>
  <si>
    <t>DIČ:</t>
  </si>
  <si>
    <t>Uchazeč:</t>
  </si>
  <si>
    <t>Vyplň údaj</t>
  </si>
  <si>
    <t>Projektant:</t>
  </si>
  <si>
    <t>Ing.Vladimír Čapka, Gerstnerova 5/658,Praha 7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</si>
  <si>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</si>
  <si>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</si>
  <si>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</si>
  <si>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</si>
  <si>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</si>
  <si>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</si>
  <si>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</si>
  <si>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</si>
  <si>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</si>
  <si>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</si>
  <si>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</si>
  <si>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</si>
  <si>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</si>
  <si>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</si>
  <si>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</si>
  <si>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</si>
  <si>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</si>
  <si>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</si>
  <si>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</si>
  <si>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</si>
  <si>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</si>
  <si>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</si>
  <si>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</si>
  <si>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</si>
  <si>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</si>
  <si>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</si>
  <si>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</si>
  <si>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</si>
  <si>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</si>
  <si>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</si>
  <si>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</si>
  <si>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</si>
  <si>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</si>
  <si>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</si>
  <si>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</si>
  <si>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</si>
  <si>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</si>
  <si>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</si>
  <si>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</si>
  <si>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</si>
  <si>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</si>
  <si>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</si>
  <si>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2018-052-01</t>
  </si>
  <si>
    <t>Stavební úpravy</t>
  </si>
  <si>
    <t>STA</t>
  </si>
  <si>
    <t>1</t>
  </si>
  <si>
    <t>{78a3e501-7b64-4ed4-be7b-102697ddbfdc}</t>
  </si>
  <si>
    <t>2</t>
  </si>
  <si>
    <t>2018-052-02</t>
  </si>
  <si>
    <t>ZTI</t>
  </si>
  <si>
    <t>{d783d956-6af2-4dc5-ad7a-acb74d061e68}</t>
  </si>
  <si>
    <t>2018-052-03</t>
  </si>
  <si>
    <t>Silnoproud</t>
  </si>
  <si>
    <t>{00dee84f-4d76-45ee-9f09-edd0e4e33a76}</t>
  </si>
  <si>
    <t>2018-052-04</t>
  </si>
  <si>
    <t>MaR - měření a regulace</t>
  </si>
  <si>
    <t>{3a7ea5c8-e682-4286-b4de-d66a4a251f07}</t>
  </si>
  <si>
    <t>2018-052-05</t>
  </si>
  <si>
    <t>Datové a telefonní rozvody</t>
  </si>
  <si>
    <t>{f5a3a847-e5c3-499f-b1c4-8d5e9b21c447}</t>
  </si>
  <si>
    <t>2018-052-06</t>
  </si>
  <si>
    <t>Vytápění a chlazení</t>
  </si>
  <si>
    <t>{b0487fe4-e1c4-42f9-b954-15d72a1ff554}</t>
  </si>
  <si>
    <t>2018-052-07</t>
  </si>
  <si>
    <t>VRN</t>
  </si>
  <si>
    <t>{586fe9cf-12d9-4570-8394-7d09cdfa7fa5}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</si>
  <si>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</si>
  <si>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</si>
  <si>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</si>
  <si>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</si>
  <si>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</si>
  <si>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</si>
  <si>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</si>
  <si>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2018-052-01 - Stavební úpravy</t>
  </si>
  <si>
    <t>Zpracováno dle metodiky ÚRS s maximálním zatříděním položek (popisu činností) dle Třídníku stavebních konstrukcí a prací. Použita databáze směrných cen 2018/I.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</si>
  <si>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</si>
  <si>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</si>
  <si>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</si>
  <si>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</si>
  <si>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</si>
  <si>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</si>
  <si>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</si>
  <si>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94 - Lešení a stavební výtahy</t>
  </si>
  <si>
    <t xml:space="preserve">    95 - Různé dokončovací konstrukce a práce pozemních staveb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</si>
  <si>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</si>
  <si>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</si>
  <si>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</si>
  <si>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</si>
  <si>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</si>
  <si>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</si>
  <si>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</si>
  <si>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</si>
  <si>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763-1 - Konstrukce suché výstavby- provizorní uzavření chodby</t>
  </si>
  <si>
    <t xml:space="preserve">    766 - Konstrukce truhlářské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</si>
  <si>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</si>
  <si>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</si>
  <si>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</si>
  <si>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</si>
  <si>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</si>
  <si>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</si>
  <si>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</si>
  <si>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</si>
  <si>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</si>
  <si>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</si>
  <si>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</si>
  <si>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</si>
  <si>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</si>
  <si>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</si>
  <si>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</si>
  <si>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</si>
  <si>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</si>
  <si>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</si>
  <si>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</si>
  <si>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</si>
  <si>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</si>
  <si>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</si>
  <si>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</si>
  <si>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612325101</t>
  </si>
  <si>
    <t>Vápenocementová omítka rýh hrubá ve stěnách, šířky rýhy do 150 mm</t>
  </si>
  <si>
    <t>m2</t>
  </si>
  <si>
    <t>CS ÚRS 2018 01</t>
  </si>
  <si>
    <t>4</t>
  </si>
  <si>
    <t>755255332</t>
  </si>
  <si>
    <t>VV</t>
  </si>
  <si>
    <t>stěny - zahození drážky 100x50mm v délce cca 5m a přeštukovány</t>
  </si>
  <si>
    <t>5</t>
  </si>
  <si>
    <t>Součet</t>
  </si>
  <si>
    <t>632681113</t>
  </si>
  <si>
    <t>Vyspravení betonových podlah rychletuhnoucím polymerem s možností okamžitého zatížení, průměr vysprávky přes 50 do 200 mm a tl. do 30 mm</t>
  </si>
  <si>
    <t>kus</t>
  </si>
  <si>
    <t>-1423899735</t>
  </si>
  <si>
    <t>"podlaha - dobetonování (2x cca průměr 100mm do hloubky
50mm)"</t>
  </si>
  <si>
    <t>94</t>
  </si>
  <si>
    <t>Lešení a stavební výtahy</t>
  </si>
  <si>
    <t>3</t>
  </si>
  <si>
    <t>949101111</t>
  </si>
  <si>
    <t>Lešení pomocné pracovní pro objekty pozemních staveb pro zatížení do 150 kg/m2, o výšce lešeňové podlahy do 1,9 m</t>
  </si>
  <si>
    <t>-1321718443</t>
  </si>
  <si>
    <t xml:space="preserve"> laboratoř</t>
  </si>
  <si>
    <t>30</t>
  </si>
  <si>
    <t>laboratoř</t>
  </si>
  <si>
    <t>26</t>
  </si>
  <si>
    <t>95</t>
  </si>
  <si>
    <t>Různé dokončovací konstrukce a práce pozemních staveb</t>
  </si>
  <si>
    <t>952901111</t>
  </si>
  <si>
    <t>Vyčištění budov nebo objektů před předáním do užívání budov bytové nebo občanské výstavby, světlé výšky podlaží do 4 m</t>
  </si>
  <si>
    <t>697696991</t>
  </si>
  <si>
    <t>chodba</t>
  </si>
  <si>
    <t>952902021</t>
  </si>
  <si>
    <t>Čištění budov při provádění oprav a udržovacích prací podlah hladkých zametením</t>
  </si>
  <si>
    <t>1335086803</t>
  </si>
  <si>
    <t>30*3*4</t>
  </si>
  <si>
    <t>26*3*4</t>
  </si>
  <si>
    <t>97</t>
  </si>
  <si>
    <t>Prorážení otvorů a ostatní bourací práce</t>
  </si>
  <si>
    <t>974031133</t>
  </si>
  <si>
    <t>Vysekání rýh ve zdivu cihelném na maltu vápennou nebo vápenocementovou do hl. 50 mm a šířky do 100 mm</t>
  </si>
  <si>
    <t>m</t>
  </si>
  <si>
    <t>1110139029</t>
  </si>
  <si>
    <t>Vysekání drážek 100x50mm pro odhalení vody a odpadu v délce cca 5m</t>
  </si>
  <si>
    <t>7</t>
  </si>
  <si>
    <t>974042533.1</t>
  </si>
  <si>
    <t>Vysekání rýh v betonové podlaze do hl. 50 mm a šířky do 100 mm</t>
  </si>
  <si>
    <t>1723471346</t>
  </si>
  <si>
    <t>Vysekání rýh v betonové podlaze  do hl. 50 mm a šířky do 100 mm</t>
  </si>
  <si>
    <t>Vysekání podlahového betonu těsně kolem rušených kabelů vedoucích z podlahy (2x cca průměr 100mm do hloubky 50mm)</t>
  </si>
  <si>
    <t>0,15*2</t>
  </si>
  <si>
    <t>997</t>
  </si>
  <si>
    <t>Přesun sutě</t>
  </si>
  <si>
    <t>8</t>
  </si>
  <si>
    <t>997013211</t>
  </si>
  <si>
    <t>Vnitrostaveništní doprava suti a vybouraných hmot vodorovně do 50 m svisle ručně (nošením po schodech) pro budovy a haly výšky do 6 m</t>
  </si>
  <si>
    <t>t</t>
  </si>
  <si>
    <t>300292345</t>
  </si>
  <si>
    <t>9</t>
  </si>
  <si>
    <t>997013501</t>
  </si>
  <si>
    <t>Odvoz suti a vybouraných hmot na skládku nebo meziskládku se složením, na vzdálenost do 1 km</t>
  </si>
  <si>
    <t>-2125025954</t>
  </si>
  <si>
    <t>10</t>
  </si>
  <si>
    <t>997013509</t>
  </si>
  <si>
    <t>Odvoz suti a vybouraných hmot na skládku nebo meziskládku se složením, na vzdálenost Příplatek k ceně za každý další i započatý 1 km přes 1 km</t>
  </si>
  <si>
    <t>452140478</t>
  </si>
  <si>
    <t>0,494*10 'Přepočtené koeficientem množství</t>
  </si>
  <si>
    <t>11</t>
  </si>
  <si>
    <t>997013801</t>
  </si>
  <si>
    <t>Poplatek za uložení stavebního odpadu na skládce (skládkovné) z prostého betonu zatříděného do Katalogu odpadů pod kódem 170 101</t>
  </si>
  <si>
    <t>-864521016</t>
  </si>
  <si>
    <t>0,003</t>
  </si>
  <si>
    <t>12</t>
  </si>
  <si>
    <t>997013803</t>
  </si>
  <si>
    <t>Poplatek za uložení stavebního odpadu na skládce (skládkovné) cihelného zatříděného do Katalogu odpadů pod kódem 170 102</t>
  </si>
  <si>
    <t>139384724</t>
  </si>
  <si>
    <t>0,045</t>
  </si>
  <si>
    <t>13</t>
  </si>
  <si>
    <t>997013812</t>
  </si>
  <si>
    <t>Poplatek za uložení stavebního odpadu na skládce (skládkovné) z materiálů na bázi sádry zatříděného do Katalogu odpadů pod kódem 170 802</t>
  </si>
  <si>
    <t>1760458342</t>
  </si>
  <si>
    <t>0,191+0,227</t>
  </si>
  <si>
    <t>14</t>
  </si>
  <si>
    <t>997013831</t>
  </si>
  <si>
    <t>Poplatek za uložení stavebního odpadu na skládce (skládkovné) směsného stavebního a demoličního zatříděného do Katalogu odpadů pod kódem 170 904</t>
  </si>
  <si>
    <t>-105045695</t>
  </si>
  <si>
    <t>0,001+0,022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</si>
  <si>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</si>
  <si>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</si>
  <si>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</si>
  <si>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 jakoukoliv nosnou konstrukcí výšky do 6 m</t>
  </si>
  <si>
    <t>-1282464753</t>
  </si>
  <si>
    <t>PSV</t>
  </si>
  <si>
    <t>Práce a dodávky PSV</t>
  </si>
  <si>
    <t>725</t>
  </si>
  <si>
    <t>Zdravotechnika - zařizovací předměty</t>
  </si>
  <si>
    <t>16</t>
  </si>
  <si>
    <t>725210821</t>
  </si>
  <si>
    <t>Demontáž umyvadel bez výtokových armatur umyvadel</t>
  </si>
  <si>
    <t>soubor</t>
  </si>
  <si>
    <t>1397795775</t>
  </si>
  <si>
    <t>Demontáž umyvadla včetně baterie</t>
  </si>
  <si>
    <t>17</t>
  </si>
  <si>
    <t>725820801</t>
  </si>
  <si>
    <t>Demontáž baterií nástěnných do G 3/4</t>
  </si>
  <si>
    <t>57150797</t>
  </si>
  <si>
    <t>18</t>
  </si>
  <si>
    <t>725860811</t>
  </si>
  <si>
    <t>Demontáž zápachových uzávěrek pro zařizovací předměty jednoduchých</t>
  </si>
  <si>
    <t>1924056863</t>
  </si>
  <si>
    <t>741</t>
  </si>
  <si>
    <t>Elektroinstalace - silnoproud</t>
  </si>
  <si>
    <t>19</t>
  </si>
  <si>
    <t>741311803</t>
  </si>
  <si>
    <t>Demontáž spínačů bez zachování funkčnosti (do suti) nástěnných, pro prostředí normální do 10 A, připojení bezšroubové do 2 svorek</t>
  </si>
  <si>
    <t>205520160</t>
  </si>
  <si>
    <t>Demontáž vypínače osvětlení pro jeho posun těsně k zárubni</t>
  </si>
  <si>
    <t>20</t>
  </si>
  <si>
    <t>741315813</t>
  </si>
  <si>
    <t>Demontáž zásuvek bez zachování funkčnosti (do suti) domovních polozapuštěných nebo zapuštěných, pro prostředí normální do 16 A, připojení bezšroubové 2P+PE</t>
  </si>
  <si>
    <t>1535922163</t>
  </si>
  <si>
    <t>Demontáž zásuvek silnoproudu a slaboproudu</t>
  </si>
  <si>
    <t>762</t>
  </si>
  <si>
    <t>Konstrukce tesařské</t>
  </si>
  <si>
    <t>762085103</t>
  </si>
  <si>
    <t>Práce společné pro tesařské konstrukce montáž ocelových spojovacích prostředků (materiál ve specifikaci) kotevních želez příložek, patek, táhel</t>
  </si>
  <si>
    <t>515363830</t>
  </si>
  <si>
    <t>uzavření chodby- provizorní</t>
  </si>
  <si>
    <t>boční stěny</t>
  </si>
  <si>
    <t>5*2</t>
  </si>
  <si>
    <t>strop</t>
  </si>
  <si>
    <t>22</t>
  </si>
  <si>
    <t>762112110</t>
  </si>
  <si>
    <t>Montáž konstrukce stěn a příček na hladko (bez zářezů) z hraněného a polohraněného řeziva, průřezové plochy do 120 cm2</t>
  </si>
  <si>
    <t>-608450706</t>
  </si>
  <si>
    <t>2,1+2,1+3,4+3,4</t>
  </si>
  <si>
    <t>střední dělící</t>
  </si>
  <si>
    <t>3,4</t>
  </si>
  <si>
    <t>23</t>
  </si>
  <si>
    <t>M</t>
  </si>
  <si>
    <t>60512001</t>
  </si>
  <si>
    <t>řezivo jehličnaté hranol jakost I do 120cm2</t>
  </si>
  <si>
    <t>m3</t>
  </si>
  <si>
    <t>32</t>
  </si>
  <si>
    <t>-490904822</t>
  </si>
  <si>
    <t>rozměr 50*60</t>
  </si>
  <si>
    <t>14,4*0,05*0,06*1,1</t>
  </si>
  <si>
    <t>Mezisoučet</t>
  </si>
  <si>
    <t>24</t>
  </si>
  <si>
    <t>762195000</t>
  </si>
  <si>
    <t>Spojovací prostředky stěn a příček hřebíky, svory, fixační prkna</t>
  </si>
  <si>
    <t>99930699</t>
  </si>
  <si>
    <t>2,1*3,4</t>
  </si>
  <si>
    <t>25</t>
  </si>
  <si>
    <t>762430011</t>
  </si>
  <si>
    <t>Obložení stěn z cementotřískových desek šroubovaných na sraz, tloušťky desky 10 mm</t>
  </si>
  <si>
    <t>-487233152</t>
  </si>
  <si>
    <t>762495000</t>
  </si>
  <si>
    <t>Spojovací prostředky olištování spár, obložení stropů, střešních podhledů a stěn hřebíky, vruty</t>
  </si>
  <si>
    <t>-552066147</t>
  </si>
  <si>
    <t>763</t>
  </si>
  <si>
    <t>Konstrukce suché výstavby</t>
  </si>
  <si>
    <t>27</t>
  </si>
  <si>
    <t>763132811</t>
  </si>
  <si>
    <t>Demontáž podhledu nebo samostatného požárního předělu ze sádrokartonových desek desek, opláštění jednoduché........předpoklad 20% do odpadu ( tzn. 20% nové desky SDK)</t>
  </si>
  <si>
    <t>-1919173640</t>
  </si>
  <si>
    <t>Demontáž  podhledu- laboratoř v rozsahu uvedeném na výkresu (cca 26m2) + (cca 30m2)</t>
  </si>
  <si>
    <t>deska</t>
  </si>
  <si>
    <t>28</t>
  </si>
  <si>
    <t>763135891</t>
  </si>
  <si>
    <t>Demontáž podhledu sádrokartonového vyjmutí lamel..............předpoklad 10% do odpadu ( tzn. 10% nové lamely)</t>
  </si>
  <si>
    <t>-444425819</t>
  </si>
  <si>
    <t xml:space="preserve">Demontáž chodbového podhledu v rozsahu uvedeném na výkresu (cca 26m2) </t>
  </si>
  <si>
    <t>lamely/1,8 délka/</t>
  </si>
  <si>
    <t>předpoklad 10% do odpadu ( tzn. 10% nové lamely)</t>
  </si>
  <si>
    <t>29</t>
  </si>
  <si>
    <t>763131621</t>
  </si>
  <si>
    <t>Podhled ze sádrokartonových desek montáž desek, tl. 12,5 mm</t>
  </si>
  <si>
    <t>223753744</t>
  </si>
  <si>
    <t>59030021</t>
  </si>
  <si>
    <t>deska sdk A tl 12,5mm..........předpoklad výměny poškozených SDK desek  cca. 20%</t>
  </si>
  <si>
    <t>-400474628</t>
  </si>
  <si>
    <t>Demontáž  podhledu- laboratoř v rozsahu uvedeném na výkresu  (cca 30m2)</t>
  </si>
  <si>
    <t>30*0,2</t>
  </si>
  <si>
    <t>6*1,1 'Přepočtené koeficientem množství</t>
  </si>
  <si>
    <t>31</t>
  </si>
  <si>
    <t>763131714</t>
  </si>
  <si>
    <t>Podhled ze sádrokartonových desek ostatní práce a konstrukce na podhledech ze sádrokartonových desek základní penetrační nátěr</t>
  </si>
  <si>
    <t>-192417218</t>
  </si>
  <si>
    <t>podhled zpětná montáž</t>
  </si>
  <si>
    <t>763131771</t>
  </si>
  <si>
    <t>Podhled ze sádrokartonových desek Příplatek k cenám za rovinnost kvality speciální tmelení kvality Q3- přetmelení a přebroušení- přetmelení a přebroušení</t>
  </si>
  <si>
    <t>910458614</t>
  </si>
  <si>
    <t>33</t>
  </si>
  <si>
    <t>763135621</t>
  </si>
  <si>
    <t>Montáž sádrokartonového podhledu opláštění lamel</t>
  </si>
  <si>
    <t>-931871424</t>
  </si>
  <si>
    <t>34</t>
  </si>
  <si>
    <t>59030260</t>
  </si>
  <si>
    <t>lamela stropní sdk akrylátový nátěr rub s netkanou textilií bez děrování 12,5x300x1800 mm..........předpoklad výměny poškozených lamel cca. 10%</t>
  </si>
  <si>
    <t>909081593</t>
  </si>
  <si>
    <t>26*0,1</t>
  </si>
  <si>
    <t>předpoklad výměny poškozených lamel cca. 10%</t>
  </si>
  <si>
    <t>2,6*1,05 'Přepočtené koeficientem množství</t>
  </si>
  <si>
    <t>35</t>
  </si>
  <si>
    <t>763131911</t>
  </si>
  <si>
    <t>Zhotovení otvorů v podhledech a podkrovích ze sádrokartonových desek pro prostupy (voda, elektro, topení, VZT), osvětlení, sprinklery, revizní klapky včetně vyztužení profily, velikost do 0,10 m2</t>
  </si>
  <si>
    <t>-763043750</t>
  </si>
  <si>
    <t>Vyříznutí vstupů do SDK pohledu pro zatažení kabelů (cca 8 míst 300x300mm</t>
  </si>
  <si>
    <t>36</t>
  </si>
  <si>
    <t>763131915</t>
  </si>
  <si>
    <t>Zhotovení otvorů v podhledech a podkrovích ze sádrokartonových desek pro prostupy (voda, elektro, topení, VZT), osvětlení, sprinklery, revizní klapky včetně vyztužení profily, velikost přes 1,00 do 2,00 m2</t>
  </si>
  <si>
    <t>1281716961</t>
  </si>
  <si>
    <t>Vyříznutí vstupů do SDK pohledu .....trasa cca3000x500mm pro chlazení) pro opětovné zapravení</t>
  </si>
  <si>
    <t>37</t>
  </si>
  <si>
    <t>998763301</t>
  </si>
  <si>
    <t>Přesun hmot pro konstrukce montované z desek sádrokartonových, sádrovláknitých, cementovláknitých nebo cementových stanovený z hmotnosti přesunovaného materiálu vodorovná dopravní vzdálenost do 50 m v objektech výšky do 6 m</t>
  </si>
  <si>
    <t>-274699699</t>
  </si>
  <si>
    <t>38</t>
  </si>
  <si>
    <t>998763381</t>
  </si>
  <si>
    <t>Přesun hmot pro konstrukce montované z desek sádrokartonových, sádrovláknitých, cementovláknitých nebo cementových Příplatek k cenám za přesun prováděný bez použití mechanizace pro jakoukoliv výšku objektu</t>
  </si>
  <si>
    <t>-312640087</t>
  </si>
  <si>
    <t>763-1</t>
  </si>
  <si>
    <t>Konstrukce suché výstavby- provizorní uzavření chodby</t>
  </si>
  <si>
    <t>39</t>
  </si>
  <si>
    <t>763111311.R</t>
  </si>
  <si>
    <t>Příčka ze sádrokartonových desek s nosnou konstrukcí z jednoduchých ocelových profilů UW, CW jednoduše opláštěná deskou standardní A tl. 12,5 mm, příčka tl. 75 mm, profil 50 , EI 30, Rw 41 dB............. jednostranně opláštěnouzavření chodby- provizorní</t>
  </si>
  <si>
    <t>265469118</t>
  </si>
  <si>
    <t>40</t>
  </si>
  <si>
    <t>763111811</t>
  </si>
  <si>
    <t>Demontáž příček ze sádrokartonových desek s nosnou konstrukcí z ocelových profilů jednoduchých, opláštění jednoduché</t>
  </si>
  <si>
    <t>1954346529</t>
  </si>
  <si>
    <t>demontáž</t>
  </si>
  <si>
    <t>41</t>
  </si>
  <si>
    <t>-1250354502</t>
  </si>
  <si>
    <t>0,088</t>
  </si>
  <si>
    <t>42</t>
  </si>
  <si>
    <t>534144573</t>
  </si>
  <si>
    <t>766</t>
  </si>
  <si>
    <t>Konstrukce truhlářské</t>
  </si>
  <si>
    <t>43</t>
  </si>
  <si>
    <t>7668258.R1</t>
  </si>
  <si>
    <t xml:space="preserve">Demontáž laboratorních stolů </t>
  </si>
  <si>
    <t>hod</t>
  </si>
  <si>
    <t>2005425740</t>
  </si>
  <si>
    <t>Demontáž laboratorních stolů</t>
  </si>
  <si>
    <t>2*2</t>
  </si>
  <si>
    <t>777</t>
  </si>
  <si>
    <t>Podlahy lité</t>
  </si>
  <si>
    <t>44</t>
  </si>
  <si>
    <t>777111101</t>
  </si>
  <si>
    <t>Příprava podkladu před provedením litých podlah zametení</t>
  </si>
  <si>
    <t>-1119799831</t>
  </si>
  <si>
    <t>"podlaha - penetrací a dvojnásobným epoxidovým nátěrem
totožné barvy"</t>
  </si>
  <si>
    <t>0,1*0,1*2</t>
  </si>
  <si>
    <t>45</t>
  </si>
  <si>
    <t>777111111</t>
  </si>
  <si>
    <t>Příprava podkladu před provedením litých podlah vysátí</t>
  </si>
  <si>
    <t>-1866679808</t>
  </si>
  <si>
    <t>46</t>
  </si>
  <si>
    <t>777211901</t>
  </si>
  <si>
    <t>Oprava podlahy epoxidovou stěrkou plněnou pískem včetně penetrace, tloušťky do 10 mm, plochy jednotlivě do 0,10 m2</t>
  </si>
  <si>
    <t>-376575271</t>
  </si>
  <si>
    <t>podlaha - dobetonování (2x cca průměr 100mm do hloubky</t>
  </si>
  <si>
    <t>50mm)</t>
  </si>
  <si>
    <t>47</t>
  </si>
  <si>
    <t>777511105</t>
  </si>
  <si>
    <t>Krycí stěrka dekorativní epoxidová, tloušťky přes 2 do 3 mm</t>
  </si>
  <si>
    <t>-271309847</t>
  </si>
  <si>
    <t>48</t>
  </si>
  <si>
    <t>777612101</t>
  </si>
  <si>
    <t>Uzavírací nátěr podlahy epoxidový barevný</t>
  </si>
  <si>
    <t>-2116148323</t>
  </si>
  <si>
    <t>49</t>
  </si>
  <si>
    <t>777991905</t>
  </si>
  <si>
    <t>Údržba lité podlahy stávající ošetření ochrannou emulzí včetně přeleštění</t>
  </si>
  <si>
    <t>579810334</t>
  </si>
  <si>
    <t>50</t>
  </si>
  <si>
    <t>998777101</t>
  </si>
  <si>
    <t>Přesun hmot pro podlahy lité stanovený z hmotnosti přesunovaného materiálu vodorovná dopravní vzdálenost do 50 m v objektech výšky do 6 m</t>
  </si>
  <si>
    <t>743818290</t>
  </si>
  <si>
    <t>51</t>
  </si>
  <si>
    <t>998777181</t>
  </si>
  <si>
    <t>Přesun hmot pro podlahy lité stanovený z hmotnosti přesunovaného materiálu Příplatek k cenám za přesun prováděný bez použití mechanizace pro jakoukoliv výšku objektu</t>
  </si>
  <si>
    <t>-104640807</t>
  </si>
  <si>
    <t>781</t>
  </si>
  <si>
    <t>Dokončovací práce - obklady</t>
  </si>
  <si>
    <t>52</t>
  </si>
  <si>
    <t>781474112</t>
  </si>
  <si>
    <t>Montáž obkladů vnitřních stěn z dlaždic keramických lepených flexibilním lepidlem režných nebo glazovaných hladkých přes 6 do 12 ks/m2</t>
  </si>
  <si>
    <t>218196336</t>
  </si>
  <si>
    <t>obklad - výška obkladu – spodní hrana 800mm, horní hrana 1400mm.</t>
  </si>
  <si>
    <t>(2+0,9)*0,6</t>
  </si>
  <si>
    <t>53</t>
  </si>
  <si>
    <t>59761026</t>
  </si>
  <si>
    <t>obkládačky keramické koupelnové  (barevné) do 12 ks/m2- bude upřesněno s investorem</t>
  </si>
  <si>
    <t>2056344700</t>
  </si>
  <si>
    <t>1,74*1,1 'Přepočtené koeficientem množství</t>
  </si>
  <si>
    <t>54</t>
  </si>
  <si>
    <t>781494111</t>
  </si>
  <si>
    <t>Ostatní prvky plastové profily ukončovací a dilatační lepené flexibilním lepidlem rohové</t>
  </si>
  <si>
    <t>-918219321</t>
  </si>
  <si>
    <t>0,6</t>
  </si>
  <si>
    <t>55</t>
  </si>
  <si>
    <t>781494511</t>
  </si>
  <si>
    <t>Ostatní prvky plastové profily ukončovací a dilatační lepené flexibilním lepidlem ukončovací</t>
  </si>
  <si>
    <t>1052388251</t>
  </si>
  <si>
    <t>2+0,9</t>
  </si>
  <si>
    <t>56</t>
  </si>
  <si>
    <t>781495111</t>
  </si>
  <si>
    <t>Ostatní prvky ostatní práce penetrace podkladu</t>
  </si>
  <si>
    <t>1644647823</t>
  </si>
  <si>
    <t>57</t>
  </si>
  <si>
    <t>998781101</t>
  </si>
  <si>
    <t>Přesun hmot pro obklady keramické stanovený z hmotnosti přesunovaného materiálu vodorovná dopravní vzdálenost do 50 m v objektech výšky do 6 m</t>
  </si>
  <si>
    <t>-1682639464</t>
  </si>
  <si>
    <t>58</t>
  </si>
  <si>
    <t>998781181</t>
  </si>
  <si>
    <t>Přesun hmot pro obklady keramické stanovený z hmotnosti přesunovaného materiálu Příplatek k cenám za přesun prováděný bez použití mechanizace pro jakoukoliv výšku objektu</t>
  </si>
  <si>
    <t>208681520</t>
  </si>
  <si>
    <t>784</t>
  </si>
  <si>
    <t>Dokončovací práce - malby a tapety</t>
  </si>
  <si>
    <t>59</t>
  </si>
  <si>
    <t>784121001</t>
  </si>
  <si>
    <t>Oškrabání malby v místnostech výšky do 3,80 m</t>
  </si>
  <si>
    <t>-1056404500</t>
  </si>
  <si>
    <t>malba- stěna laboratoř</t>
  </si>
  <si>
    <t>60</t>
  </si>
  <si>
    <t>784161227</t>
  </si>
  <si>
    <t>Lokální vyrovnání podkladu sádrovou stěrkou, tloušťky do 3 mm, plochy přes 0,25 do 0,5 m2 na schodišti o výšce podlaží do 3,80 m</t>
  </si>
  <si>
    <t>-1186552197</t>
  </si>
  <si>
    <t>stěny - zahození drážky 100x50mm v délce cca 5m a přeštukovány délka 5m</t>
  </si>
  <si>
    <t>61</t>
  </si>
  <si>
    <t>784171101</t>
  </si>
  <si>
    <t>Zakrytí vnitřních podlah včetně pozdějšího odkrytí..........provizorní obložení kabiny výtahu ( přesun materiálu)</t>
  </si>
  <si>
    <t>931338086</t>
  </si>
  <si>
    <t>výtah</t>
  </si>
  <si>
    <t>1,8*3</t>
  </si>
  <si>
    <t>provizorní obložení kabiny výtahu ( přesun materiálu)</t>
  </si>
  <si>
    <t>62</t>
  </si>
  <si>
    <t>58124844</t>
  </si>
  <si>
    <t>fólie pro malířské potřeby zakrývací,  25µ,  4 x 5 m</t>
  </si>
  <si>
    <t>2126000093</t>
  </si>
  <si>
    <t>5,4*1,05 'Přepočtené koeficientem množství</t>
  </si>
  <si>
    <t>63</t>
  </si>
  <si>
    <t>853704480</t>
  </si>
  <si>
    <t>64</t>
  </si>
  <si>
    <t>925910057</t>
  </si>
  <si>
    <t>56*1,05 'Přepočtené koeficientem množství</t>
  </si>
  <si>
    <t>65</t>
  </si>
  <si>
    <t>784171113</t>
  </si>
  <si>
    <t>Zakrytí vnitřních ploch stěn v místnostech výšky do 5,00 m...........provizorní obložení kabiny výtahu ( přesun materiálu)</t>
  </si>
  <si>
    <t>-345221659</t>
  </si>
  <si>
    <t>(1,8+1,8+3+3)*2,2</t>
  </si>
  <si>
    <t>66</t>
  </si>
  <si>
    <t>834612832</t>
  </si>
  <si>
    <t>21,12*1,05 'Přepočtené koeficientem množství</t>
  </si>
  <si>
    <t>67</t>
  </si>
  <si>
    <t>784181101</t>
  </si>
  <si>
    <t>Penetrace podkladu jednonásobná základní akrylátová v místnostech výšky do 3,80 m</t>
  </si>
  <si>
    <t>622859201</t>
  </si>
  <si>
    <t>podhled - malba- laboratoř</t>
  </si>
  <si>
    <t>68</t>
  </si>
  <si>
    <t>784191007</t>
  </si>
  <si>
    <t>Čištění vnitřních ploch hrubý úklid po provedení malířských prací omytím podlah</t>
  </si>
  <si>
    <t>-472588200</t>
  </si>
  <si>
    <t>69</t>
  </si>
  <si>
    <t>784211121</t>
  </si>
  <si>
    <t>Malby z malířských směsí otěruvzdorných za mokra dvojnásobné, bílé za mokra otěruvzdorné středně v místnostech výšky do 3,80 m</t>
  </si>
  <si>
    <t>233045871</t>
  </si>
  <si>
    <t>2018-052-02 - ZTI</t>
  </si>
  <si>
    <t xml:space="preserve">    721 - Zdravotechnika</t>
  </si>
  <si>
    <t>721</t>
  </si>
  <si>
    <t>Zdravotechnika</t>
  </si>
  <si>
    <t>Pol1</t>
  </si>
  <si>
    <t>Potrubí z plastových trub z PP DN 40</t>
  </si>
  <si>
    <t>442687701</t>
  </si>
  <si>
    <t>Pol2</t>
  </si>
  <si>
    <t>Potrubí z plastových trub z PP DN 50</t>
  </si>
  <si>
    <t>1956389585</t>
  </si>
  <si>
    <t>Pol3</t>
  </si>
  <si>
    <t>Vyvedení a upevnění výpustek DN 50</t>
  </si>
  <si>
    <t>ks</t>
  </si>
  <si>
    <t>-1223129227</t>
  </si>
  <si>
    <t>Pol4</t>
  </si>
  <si>
    <t>Zápachová uzávěrka pro odvod kondenzátu z VZT</t>
  </si>
  <si>
    <t>-232252923</t>
  </si>
  <si>
    <t>Pol5</t>
  </si>
  <si>
    <t>Pračkový sifon nástěný</t>
  </si>
  <si>
    <t>-830153632</t>
  </si>
  <si>
    <t>Pol6</t>
  </si>
  <si>
    <t>Zkouška těsnosti kanalizace do DN 125</t>
  </si>
  <si>
    <t>107217100</t>
  </si>
  <si>
    <t>Pol7</t>
  </si>
  <si>
    <t>Demontáž rozvodů kanalizace v řešených prostorách vč. likvidace odpadu</t>
  </si>
  <si>
    <t>-2129310005</t>
  </si>
  <si>
    <t>Pol8</t>
  </si>
  <si>
    <t>Potrubí z plastových trub z PPR 20/2,8</t>
  </si>
  <si>
    <t>-982504411</t>
  </si>
  <si>
    <t>Pol9</t>
  </si>
  <si>
    <t>Potrubí z plastových trub z PPR 25/3,5</t>
  </si>
  <si>
    <t>-1609782642</t>
  </si>
  <si>
    <t>Pol10</t>
  </si>
  <si>
    <t>Návleková tepelná izolace</t>
  </si>
  <si>
    <t>787199349</t>
  </si>
  <si>
    <t>Pol11</t>
  </si>
  <si>
    <t>Vyvedení a upevnění výpustek do DN 25</t>
  </si>
  <si>
    <t>-1253365516</t>
  </si>
  <si>
    <t>Pol12</t>
  </si>
  <si>
    <t>Kulový kohout KK 1/2“ (nástěnné)</t>
  </si>
  <si>
    <t>1636808006</t>
  </si>
  <si>
    <t>Pol13</t>
  </si>
  <si>
    <t>Proplach a desinfekce potrubí do DN 80</t>
  </si>
  <si>
    <t>-1850739552</t>
  </si>
  <si>
    <t>Pol14</t>
  </si>
  <si>
    <t>Zkouška těsnosti vodovodního potrubí</t>
  </si>
  <si>
    <t>474584030</t>
  </si>
  <si>
    <t>Pol15</t>
  </si>
  <si>
    <t>Demontáž stávajících rozvodů vody vč.baterií a výtokových ventilů vč. likvidace odpadu</t>
  </si>
  <si>
    <t>1081203832</t>
  </si>
  <si>
    <t>2018-052-03 - Silnoproud</t>
  </si>
  <si>
    <t>741-S - Silnoproud</t>
  </si>
  <si>
    <t xml:space="preserve">    741-R - Rozvaděče nn</t>
  </si>
  <si>
    <t xml:space="preserve">    741-SD - Demontáže, skládkovné</t>
  </si>
  <si>
    <t xml:space="preserve">    741-Z - Zkoušky, revize a HZS</t>
  </si>
  <si>
    <t>741-S</t>
  </si>
  <si>
    <t>741-S-01</t>
  </si>
  <si>
    <t>Trubka tužší PVC ohebná EI do 25mm uložená do betonu/pod omítkou</t>
  </si>
  <si>
    <t>1464883357</t>
  </si>
  <si>
    <t>741-S-02</t>
  </si>
  <si>
    <t>Trubka PVC ohebná EI bezhalogenová 32 - 50mm uložená volně/pod omítkou</t>
  </si>
  <si>
    <t>1438334152</t>
  </si>
  <si>
    <t>741-S-03</t>
  </si>
  <si>
    <t>Trubka plastová tuhá, hladká, bezhalogenová (HF) elektroinstalační 32-50mm uložená pevně</t>
  </si>
  <si>
    <t>-390214396</t>
  </si>
  <si>
    <t>741-S-04</t>
  </si>
  <si>
    <t>Trubka plastová hladká, tuhá, bezhalogenová (HF) elektroinstalační 16-25mm uložená pevně</t>
  </si>
  <si>
    <t>-1728597891</t>
  </si>
  <si>
    <t>741-S-05</t>
  </si>
  <si>
    <t>Instalační žlab z PVC-U jednokomorový zaklapávací do 40/40 mm</t>
  </si>
  <si>
    <t>1346475933</t>
  </si>
  <si>
    <t>741-S-06</t>
  </si>
  <si>
    <t>Instalační žlab z PVC-U jednokomorový zaklapávací 70/210 mm</t>
  </si>
  <si>
    <t>1210323535</t>
  </si>
  <si>
    <t>741-S-07</t>
  </si>
  <si>
    <t>Parapetní žlab PVC 70/210, dvoukomorový se stín. přepážkou a víkem vč. krabic pro zásuvky</t>
  </si>
  <si>
    <t>374811575</t>
  </si>
  <si>
    <t>741-S-08</t>
  </si>
  <si>
    <t>Kabelový drátěný rošt š.65mm, v.52mm, galvanizovaný, vč. konzol či závěsů</t>
  </si>
  <si>
    <t>-1545435237</t>
  </si>
  <si>
    <t>741-S-09</t>
  </si>
  <si>
    <t>Krabice přístrojová bez zapojení (i do parapetního žlabu)</t>
  </si>
  <si>
    <t>-1819787935</t>
  </si>
  <si>
    <t>741-S-10</t>
  </si>
  <si>
    <t>CY, CYA do 1 x 6 mm2, vodič s plastovou izolací</t>
  </si>
  <si>
    <t>-65156262</t>
  </si>
  <si>
    <t>741-S-11</t>
  </si>
  <si>
    <t>Bezhalogenový kabel Cu, retardující oheň (1-CHKE-R 3x2,5mm2)</t>
  </si>
  <si>
    <t>1547391505</t>
  </si>
  <si>
    <t>741-S-12</t>
  </si>
  <si>
    <t>Bezhalogenový kabel Cu, retardující oheň (1-CHKE-R 4/5x1,5mm2)</t>
  </si>
  <si>
    <t>-1053721713</t>
  </si>
  <si>
    <t>741-S-13</t>
  </si>
  <si>
    <t>Osazení lustrové svorky vč.zapojení do 3x4</t>
  </si>
  <si>
    <t>704536935</t>
  </si>
  <si>
    <t>741-S-14</t>
  </si>
  <si>
    <t>Zásuvka domovní jednoduchá 10/16A, 250V, IP20, komplet, do parapetního žlabu</t>
  </si>
  <si>
    <t>-2141326</t>
  </si>
  <si>
    <t>741-S-15</t>
  </si>
  <si>
    <t>Zásuvka domovní jednoduchá 10/16A, 250V, IP20, s přepěťovou ochranou, komplet</t>
  </si>
  <si>
    <t>662339088</t>
  </si>
  <si>
    <t>741-S-16</t>
  </si>
  <si>
    <t>Zásuvka na omítku 230V/16A, do vlhka, IP44</t>
  </si>
  <si>
    <t>-1785479120</t>
  </si>
  <si>
    <t>741-S-17</t>
  </si>
  <si>
    <t>Zásuvka pod omítku 400V/3x16A až 32A, do vlhka, IP54</t>
  </si>
  <si>
    <t>-429397137</t>
  </si>
  <si>
    <t>741-S-18</t>
  </si>
  <si>
    <t>Drážka pro kabel/trubku v betonu do velikosti 50/50 mm</t>
  </si>
  <si>
    <t>1068655861</t>
  </si>
  <si>
    <t>741-S-19</t>
  </si>
  <si>
    <t>Protipožární ucpávka stěnou / stropem, tl. do 50cm, do EI 90 min.</t>
  </si>
  <si>
    <t>1680526273</t>
  </si>
  <si>
    <t>741-S-20</t>
  </si>
  <si>
    <t>Protipožární tmel ( tuba - 1000ml ), do EI 90 min.</t>
  </si>
  <si>
    <t>-654704979</t>
  </si>
  <si>
    <t>741-S-21</t>
  </si>
  <si>
    <t>Ukončení 1 - žílových vodičů a kabelů izolovaných s označením a zapojením v rozvaděči nebo na přístroji/ přípojnici do 6 mm2</t>
  </si>
  <si>
    <t>-845274707</t>
  </si>
  <si>
    <t>741-S-22</t>
  </si>
  <si>
    <t>Ukončení 2 - 5-ti žílových vodičů a kabelů izolovaných s označením a zapojením v rozvaděči nebo na přístroji do 2,5 mm2</t>
  </si>
  <si>
    <t>-1926278040</t>
  </si>
  <si>
    <t>741-S-23</t>
  </si>
  <si>
    <t>Zatažení kabelu do chráničky - kabel do 4kg/m</t>
  </si>
  <si>
    <t>1689702425</t>
  </si>
  <si>
    <t>741-R</t>
  </si>
  <si>
    <t>Rozvaděče nn</t>
  </si>
  <si>
    <t>741-R-01</t>
  </si>
  <si>
    <t>Jistič trojfázový 3x10A/B</t>
  </si>
  <si>
    <t>2128153653</t>
  </si>
  <si>
    <t>741-R-02</t>
  </si>
  <si>
    <t>Proudový chránič 25/4/0,03A</t>
  </si>
  <si>
    <t>2103884805</t>
  </si>
  <si>
    <t>741-R-03</t>
  </si>
  <si>
    <t>Úprava v rozváděči pro připojení nové kabeláže</t>
  </si>
  <si>
    <t>-1194333471</t>
  </si>
  <si>
    <t>741-SD</t>
  </si>
  <si>
    <t>Demontáže, skládkovné</t>
  </si>
  <si>
    <t>741-SD-01</t>
  </si>
  <si>
    <t>poplatek za recyklaci parapaetních žlabů, PVC</t>
  </si>
  <si>
    <t>kg</t>
  </si>
  <si>
    <t>1246661596</t>
  </si>
  <si>
    <t>741-SD-02</t>
  </si>
  <si>
    <t>Demontáže stávající zásuvkové elektroinstalace v m.č. 3.13</t>
  </si>
  <si>
    <t>sada</t>
  </si>
  <si>
    <t>-1789544582</t>
  </si>
  <si>
    <t>741-Z</t>
  </si>
  <si>
    <t>Zkoušky, revize a HZS</t>
  </si>
  <si>
    <t>741-Z-01</t>
  </si>
  <si>
    <t>Celková prohlídka, zkoušení, měření a vyhotovení výchozí revizní zprávy</t>
  </si>
  <si>
    <t>119574069</t>
  </si>
  <si>
    <t>741-Z-02</t>
  </si>
  <si>
    <t>Dokumentace skutečného provedení</t>
  </si>
  <si>
    <t>1039031280</t>
  </si>
  <si>
    <t>741-Z-03</t>
  </si>
  <si>
    <t>Zkušební provoz</t>
  </si>
  <si>
    <t>888728716</t>
  </si>
  <si>
    <t>2018-052-04 - MaR - měření a regulace</t>
  </si>
  <si>
    <t xml:space="preserve">    742-IRC - Měření a regulace - IRC</t>
  </si>
  <si>
    <t xml:space="preserve">    742-KAB - Měření a regulace - Kabeláž, kabelové trasy</t>
  </si>
  <si>
    <t xml:space="preserve">    742-ON - Měření a regulace - Ostatní náklady</t>
  </si>
  <si>
    <t xml:space="preserve">    742-R4 - Měření a regulace - Rozvaděč RA4</t>
  </si>
  <si>
    <t>742-IRC</t>
  </si>
  <si>
    <t>Měření a regulace - IRC</t>
  </si>
  <si>
    <t>743-IRC-mat-3901C-B1</t>
  </si>
  <si>
    <t>Rámeček pro elektroinst.přístroje jednoduchý, položka obsahuje dodávku a montáž prvku-ABB</t>
  </si>
  <si>
    <t>1582647130</t>
  </si>
  <si>
    <t>743-IRC-mat-3938A-A1</t>
  </si>
  <si>
    <t>Svorkovnice s krytem pro pohyblivý přívod, položka obsahuje dodávku a montáž prvku-ABB</t>
  </si>
  <si>
    <t>-1123649136</t>
  </si>
  <si>
    <t>743-IRC-mat-KU68 LA/</t>
  </si>
  <si>
    <t>Elektroinstalační krabice 73x45, položka obsahuje dodávku a montáž prvku</t>
  </si>
  <si>
    <t>578232529</t>
  </si>
  <si>
    <t>743-IRC-mat-QAX34.1</t>
  </si>
  <si>
    <t>Prost.ovladač k RX, měření T, nastav.módu,LCD,tlačítka, komunikace PPS2, položka obsahuje dodávku a montáž prvku,  vč. zapojení kabelu na straně periferie</t>
  </si>
  <si>
    <t>-1470160648</t>
  </si>
  <si>
    <t>743-IRC-mat-STA73</t>
  </si>
  <si>
    <t>Termický pohon 24VAC,270s,NC,kabel 1m, položka obsahuje dodávku a montáž prvku, vč. zapojení kabelu na straně periferie</t>
  </si>
  <si>
    <t>-157784034</t>
  </si>
  <si>
    <t>743-IRC-mont-3901C-B</t>
  </si>
  <si>
    <t>Rámeček pro elektroinst.přístroje jednoduchý, položka obsahuje dodávku a montáž prvku</t>
  </si>
  <si>
    <t>921314504</t>
  </si>
  <si>
    <t>743-IRC-mont-3938A-A</t>
  </si>
  <si>
    <t>Svorkovnice s krytem pro pohyblivý přívod, položka obsahuje dodávku a montáž prvku</t>
  </si>
  <si>
    <t>-33045215</t>
  </si>
  <si>
    <t>743-IRC-mont-KU68 LA</t>
  </si>
  <si>
    <t>-1926297582</t>
  </si>
  <si>
    <t>743-IRC-mont-PRIPOJE</t>
  </si>
  <si>
    <t>Připojení kabelu nedefinované vývodem (cizí periferie-split)</t>
  </si>
  <si>
    <t>185639357</t>
  </si>
  <si>
    <t>743-IRC-mont-QAX34.1</t>
  </si>
  <si>
    <t>Prost.ovladač k RX, měření T, nastav.módu,LCD,tlačítka, komunikace PPS2, položka obsahuje dodávku a montáž prvku, vč. zapojení kabelu na straně periferie</t>
  </si>
  <si>
    <t>-1844404486</t>
  </si>
  <si>
    <t>743-IRC-mont-STA73</t>
  </si>
  <si>
    <t>223980122</t>
  </si>
  <si>
    <t>742-KAB</t>
  </si>
  <si>
    <t>Měření a regulace - Kabeláž, kabelové trasy</t>
  </si>
  <si>
    <t>742-KAB-mat.-01</t>
  </si>
  <si>
    <t>Elektroinstalační trubka PVC,16mm(metry), položka obsahuje dodávku a montáž prvku do rážky včetně drážkování</t>
  </si>
  <si>
    <t>1331855335</t>
  </si>
  <si>
    <t>742-KAB-mat.-02</t>
  </si>
  <si>
    <t>Pož.tmel do otv.30x10x15cm,EI dle konstr., položka obsahuje dodávku a montáž prvku</t>
  </si>
  <si>
    <t>-545171256</t>
  </si>
  <si>
    <t>742-KAB-mat.-03</t>
  </si>
  <si>
    <t>Kabel sdělovací, položka obsahuje dodávku a pokládku kabelu do kabelových tras vč. veškerého příslušenství</t>
  </si>
  <si>
    <t>740049136</t>
  </si>
  <si>
    <t>742-KAB-mat.-04</t>
  </si>
  <si>
    <t>852301472</t>
  </si>
  <si>
    <t>742-KAB-mont.-01</t>
  </si>
  <si>
    <t>-1454716429</t>
  </si>
  <si>
    <t>742-KAB-mont.-02</t>
  </si>
  <si>
    <t>294704952</t>
  </si>
  <si>
    <t>742-KAB-mont.-03</t>
  </si>
  <si>
    <t>596196798</t>
  </si>
  <si>
    <t>742-KAB-mont.-04</t>
  </si>
  <si>
    <t>1075152651</t>
  </si>
  <si>
    <t>742-ON</t>
  </si>
  <si>
    <t>Měření a regulace - Ostatní náklady</t>
  </si>
  <si>
    <t>742-ON-mat-01</t>
  </si>
  <si>
    <t>Změnová dílenská dokumentace rozvaděče RA4 -úprava zapojení, položka obsahuje dodávku</t>
  </si>
  <si>
    <t>1925041863</t>
  </si>
  <si>
    <t>742-ON-mat-02</t>
  </si>
  <si>
    <t>Dokumentace skutečného provedení, položka obsahuje dodávku</t>
  </si>
  <si>
    <t>-1337874848</t>
  </si>
  <si>
    <t>742-ON-mat-03</t>
  </si>
  <si>
    <t>Další zboží neuvedené v položkové nabídce, položka obsahuje dodávku pomocného materiálu nespecifikovaného v projektu</t>
  </si>
  <si>
    <t>kpl</t>
  </si>
  <si>
    <t>551045159</t>
  </si>
  <si>
    <t>742-ON-mat-04</t>
  </si>
  <si>
    <t>Pomocné montážní práce</t>
  </si>
  <si>
    <t>1548074904</t>
  </si>
  <si>
    <t>742-ON-mont.-01</t>
  </si>
  <si>
    <t>Úprava zapojení stávajícího rozvaděče RA4, vč. Instalace převodníku split, zdroje 230VAC/10VDC, položka obsahuje zapojení rozvaděče dle změnové dílenské dokumentace, vč. dodávky pomocného materiálu, vč. zkoušek a příslušných dokumentů, vč.instalace na stavbě</t>
  </si>
  <si>
    <t>-1002619983</t>
  </si>
  <si>
    <t>742-ON-mont.-02</t>
  </si>
  <si>
    <t>Zapojení kabelů na straně rozvaděče RA4, položka obsahuje zapojení kabelů na straně rozvaděčů</t>
  </si>
  <si>
    <t>-1784423453</t>
  </si>
  <si>
    <t>742-ON-mont.-03</t>
  </si>
  <si>
    <t>Výroba sw pro PLC podstanice (DP), položka obsahuje dodávku</t>
  </si>
  <si>
    <t>-1843144520</t>
  </si>
  <si>
    <t>742-ON-mont.-04</t>
  </si>
  <si>
    <t>Výroba grafiky do vizualizační stanice vč. grafiky pro webové rozhraní (DP), položka obsahuje dodávku grafických stránek zařízení vč. odatování</t>
  </si>
  <si>
    <t>-546645024</t>
  </si>
  <si>
    <t>742-ON-mont.-05</t>
  </si>
  <si>
    <t>Oživení regulace a provedení zkoušek, položka obsahuje dodávku</t>
  </si>
  <si>
    <t>715231769</t>
  </si>
  <si>
    <t>742-R4</t>
  </si>
  <si>
    <t>Měření a regulace - Rozvaděč RA4</t>
  </si>
  <si>
    <t>743-R4-mat-Z3-10</t>
  </si>
  <si>
    <t>Stabilizovaný zdroj 230VAC/10VDC/140mA, na DIN lištu, položka obsahuje dodávku prvku, montáž a zapojení viz položka "ostaní náklady/úprava rozvaděče"</t>
  </si>
  <si>
    <t>1538941175</t>
  </si>
  <si>
    <t>2018-052-05 - Datové a telefonní rozvody</t>
  </si>
  <si>
    <t xml:space="preserve">    742 - Slaboproud - Datové a telefonní rozvody</t>
  </si>
  <si>
    <t>742</t>
  </si>
  <si>
    <t>Slaboproud - Datové a telefonní rozvody</t>
  </si>
  <si>
    <t>742 33-0024</t>
  </si>
  <si>
    <t>Montáž patch panelu (montáž kabelů do stávajícího patch panelu)</t>
  </si>
  <si>
    <t>2024221831</t>
  </si>
  <si>
    <t>742 33-0042</t>
  </si>
  <si>
    <t>Montáž kompletní datové zásuvky 2xRJ45</t>
  </si>
  <si>
    <t>246868315</t>
  </si>
  <si>
    <t>742-R1</t>
  </si>
  <si>
    <t>Kompletní datová zásuvka 2xRJ45 CAT.6A vč. krabice, rámečku a krytky</t>
  </si>
  <si>
    <t>1763600358</t>
  </si>
  <si>
    <t>742 12-1001</t>
  </si>
  <si>
    <t>Montáž sdělovacího kabelu do 15 žil</t>
  </si>
  <si>
    <t>465784535</t>
  </si>
  <si>
    <t>742-R2</t>
  </si>
  <si>
    <t>U/UTP 4x2x0,5 CAT.6A - kabel komunikační, plášť LSZH</t>
  </si>
  <si>
    <t>-1352704709</t>
  </si>
  <si>
    <t>742 11-0001</t>
  </si>
  <si>
    <t>Montáž elektroinstalační plastové ohebné trubky uložené pod omítkou vč. zasekání</t>
  </si>
  <si>
    <t>-364570056</t>
  </si>
  <si>
    <t>742-R3</t>
  </si>
  <si>
    <t>Elektroinstalační ohebná trubka 23mm, samozhášivá, nízká mechanická odolnost</t>
  </si>
  <si>
    <t>-1271417642</t>
  </si>
  <si>
    <t>742 19-0004</t>
  </si>
  <si>
    <t>Aplikace požárně těsnícího materiálu</t>
  </si>
  <si>
    <t>1487292688</t>
  </si>
  <si>
    <t>Protipožární pěna pro zdivo, beton a sádrokarton, přetíratelný, 325ml</t>
  </si>
  <si>
    <t>62360134</t>
  </si>
  <si>
    <t>742 11-0501</t>
  </si>
  <si>
    <t>Montáž elektroinstalační krabice s víčkem, kruhové</t>
  </si>
  <si>
    <t>-1924150910</t>
  </si>
  <si>
    <t>742-R5</t>
  </si>
  <si>
    <t>KU68 - krabice rozvodná univerzální pod omítku</t>
  </si>
  <si>
    <t>-1957901893</t>
  </si>
  <si>
    <t>742 33-0051</t>
  </si>
  <si>
    <t>Popis portu zásuvky</t>
  </si>
  <si>
    <t>-1528083853</t>
  </si>
  <si>
    <t>742 33-0052</t>
  </si>
  <si>
    <t>Popis portu patchpanelu</t>
  </si>
  <si>
    <t>130264258</t>
  </si>
  <si>
    <t>742 33-0101</t>
  </si>
  <si>
    <t>Měření metalické kabeláže, vypracování měřících protokolů (cena za port)</t>
  </si>
  <si>
    <t>543898651</t>
  </si>
  <si>
    <t>742-R6</t>
  </si>
  <si>
    <t>Demontáže stávajících kabelů a zásuvek</t>
  </si>
  <si>
    <t>1586125826</t>
  </si>
  <si>
    <t>742-R7</t>
  </si>
  <si>
    <t>Ostatní montážní materiál - zahrnuje dodávku veškerého dalšího instalačního materiálu nutného k zajištění plné funkčnosti a splnění všech norem uvedených v technické zprávě a jeho řádné předání objednateli  (vruty, hmoždinky, stahovací pásky, sádra apod.)</t>
  </si>
  <si>
    <t>411260001</t>
  </si>
  <si>
    <t>742-mont.-01</t>
  </si>
  <si>
    <t>Stavební přípomoci - Cena zahrnuje komplexní náklady na tyto drobné stavení činnosti včetně materiálu. Jedná se o veškeré průrazy a jejich utěsnění po montáži a jiné drobné stavební činnosti nutné pro instalaci systému a jeho vedení</t>
  </si>
  <si>
    <t>-1583341473</t>
  </si>
  <si>
    <t>741-mont.-02</t>
  </si>
  <si>
    <t>-1137181787</t>
  </si>
  <si>
    <t>2018-052-06 - Vytápění a chlazení</t>
  </si>
  <si>
    <t xml:space="preserve">    751 - Vzduchotechnika</t>
  </si>
  <si>
    <t>751</t>
  </si>
  <si>
    <t>Vzduchotechnika</t>
  </si>
  <si>
    <t>751-mat-01</t>
  </si>
  <si>
    <t>Kondenzační jednotka Toshiba  RAV-SP1404AT8-E1,  Nchl=14 kW</t>
  </si>
  <si>
    <t>731784022</t>
  </si>
  <si>
    <t>751-mat-02</t>
  </si>
  <si>
    <t>Podstropní chladící jednotka RAV-SM1407 CTP-E, Nchl=12,1 kW + infra ovladač</t>
  </si>
  <si>
    <t>-554700844</t>
  </si>
  <si>
    <t>751-mat-03</t>
  </si>
  <si>
    <t>Vedení chladiva Cu 10/6 včetně lišt a komunikačního kabelu</t>
  </si>
  <si>
    <t>bm</t>
  </si>
  <si>
    <t>-1489009856</t>
  </si>
  <si>
    <t>751-mat-04</t>
  </si>
  <si>
    <t>Odvod kondenzátu vč. protipachového uzávěru (sifon)</t>
  </si>
  <si>
    <t>1010920178</t>
  </si>
  <si>
    <t>751-mat-05</t>
  </si>
  <si>
    <t>spojovací a upevňovací materiál</t>
  </si>
  <si>
    <t>kpl.</t>
  </si>
  <si>
    <t>874123527</t>
  </si>
  <si>
    <t>751-mat-06</t>
  </si>
  <si>
    <t>Převodník RBC-FDP3-PE</t>
  </si>
  <si>
    <t>-512408773</t>
  </si>
  <si>
    <t>751-mat-07</t>
  </si>
  <si>
    <t>Okenní kontakt včetně kabeláže</t>
  </si>
  <si>
    <t>-307565333</t>
  </si>
  <si>
    <t>751-mont.-01</t>
  </si>
  <si>
    <t>Montáž včetně dopravy</t>
  </si>
  <si>
    <t>-144057965</t>
  </si>
  <si>
    <t>751-mont.-02</t>
  </si>
  <si>
    <t>Předávací dokumentace</t>
  </si>
  <si>
    <t>374780153</t>
  </si>
  <si>
    <t>2018-052-07 - VRN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</si>
  <si>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</si>
  <si>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</si>
  <si>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</si>
  <si>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</si>
  <si>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</si>
  <si>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>Vedlejší rozpočtové náklady</t>
  </si>
  <si>
    <t>VRN3</t>
  </si>
  <si>
    <t>Zařízení staveniště</t>
  </si>
  <si>
    <t>031002000</t>
  </si>
  <si>
    <t>Hlavní tituly průvodních činností a nákladů zařízení staveniště související (přípravné) práce</t>
  </si>
  <si>
    <t>%</t>
  </si>
  <si>
    <t>1024</t>
  </si>
  <si>
    <t>-286054143</t>
  </si>
  <si>
    <t>032002000</t>
  </si>
  <si>
    <t>Hlavní tituly průvodních činností a nákladů zařízení staveniště vybavení staveniště</t>
  </si>
  <si>
    <t>1578867207</t>
  </si>
  <si>
    <t>034503000</t>
  </si>
  <si>
    <t>Zařízení staveniště zabezpečení staveniště informační tabule</t>
  </si>
  <si>
    <t>801835146</t>
  </si>
  <si>
    <t>VRN4</t>
  </si>
  <si>
    <t>Inženýrská činnost</t>
  </si>
  <si>
    <t>034403000</t>
  </si>
  <si>
    <t>Zařízení staveniště zabezpečení staveniště osvětlení staveniště</t>
  </si>
  <si>
    <t>364057263</t>
  </si>
  <si>
    <t>041403000</t>
  </si>
  <si>
    <t>Inženýrská činnost dozory koordinátor BOZP na staveništi</t>
  </si>
  <si>
    <t>-1073791755</t>
  </si>
  <si>
    <t>VRN5</t>
  </si>
  <si>
    <t>Finanční náklady</t>
  </si>
  <si>
    <t>052002000</t>
  </si>
  <si>
    <t>Hlavní tituly průvodních činností a nákladů finanční náklady finanční rezerva</t>
  </si>
  <si>
    <t>-1449945189</t>
  </si>
  <si>
    <t>VRN6</t>
  </si>
  <si>
    <t>Územní vlivy</t>
  </si>
  <si>
    <t>065002000</t>
  </si>
  <si>
    <t>Hlavní tituly průvodních činností a nákladů územní vlivy mimostaveništní doprava materiálů a výrobků</t>
  </si>
  <si>
    <t>-821852250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</si>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</sst>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57" customHeight="1">
      <c r="B20" s="28"/>
      <c r="C20" s="29"/>
      <c r="D20" s="29"/>
      <c r="E20" s="44" t="s">
        <v>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2018-052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Stavební úpravy m.č.3.13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Dřevěřský pavilon, Kamýcká 129, Praha 6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20. 2. 2018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ČZU v Praze, Kamýcká 129, Praha 6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Ing.Vladimír Čapka, Gerstnerova 5/658,Praha 7</v>
      </c>
      <c r="AN46" s="77"/>
      <c r="AO46" s="77"/>
      <c r="AP46" s="77"/>
      <c r="AQ46" s="74"/>
      <c r="AR46" s="72"/>
      <c r="AS46" s="86" t="s">
        <v>52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53</v>
      </c>
      <c r="D49" s="97"/>
      <c r="E49" s="97"/>
      <c r="F49" s="97"/>
      <c r="G49" s="97"/>
      <c r="H49" s="98"/>
      <c r="I49" s="99" t="s">
        <v>54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55</v>
      </c>
      <c r="AH49" s="97"/>
      <c r="AI49" s="97"/>
      <c r="AJ49" s="97"/>
      <c r="AK49" s="97"/>
      <c r="AL49" s="97"/>
      <c r="AM49" s="97"/>
      <c r="AN49" s="99" t="s">
        <v>56</v>
      </c>
      <c r="AO49" s="97"/>
      <c r="AP49" s="97"/>
      <c r="AQ49" s="101" t="s">
        <v>57</v>
      </c>
      <c r="AR49" s="72"/>
      <c r="AS49" s="102" t="s">
        <v>58</v>
      </c>
      <c r="AT49" s="103" t="s">
        <v>59</v>
      </c>
      <c r="AU49" s="103" t="s">
        <v>60</v>
      </c>
      <c r="AV49" s="103" t="s">
        <v>61</v>
      </c>
      <c r="AW49" s="103" t="s">
        <v>62</v>
      </c>
      <c r="AX49" s="103" t="s">
        <v>63</v>
      </c>
      <c r="AY49" s="103" t="s">
        <v>64</v>
      </c>
      <c r="AZ49" s="103" t="s">
        <v>65</v>
      </c>
      <c r="BA49" s="103" t="s">
        <v>66</v>
      </c>
      <c r="BB49" s="103" t="s">
        <v>67</v>
      </c>
      <c r="BC49" s="103" t="s">
        <v>68</v>
      </c>
      <c r="BD49" s="104" t="s">
        <v>69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ROUND(SUM(AG52:AG58),2)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ROUND(SUM(AS52:AS58),2)</f>
        <v>0</v>
      </c>
      <c r="AT51" s="114">
        <f>ROUND(SUM(AV51:AW51),2)</f>
        <v>0</v>
      </c>
      <c r="AU51" s="115">
        <f>ROUND(SUM(AU52:AU58),5)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ROUND(SUM(AZ52:AZ58),2)</f>
        <v>0</v>
      </c>
      <c r="BA51" s="114">
        <f>ROUND(SUM(BA52:BA58),2)</f>
        <v>0</v>
      </c>
      <c r="BB51" s="114">
        <f>ROUND(SUM(BB52:BB58),2)</f>
        <v>0</v>
      </c>
      <c r="BC51" s="114">
        <f>ROUND(SUM(BC52:BC58),2)</f>
        <v>0</v>
      </c>
      <c r="BD51" s="116">
        <f>ROUND(SUM(BD52:BD58),2)</f>
        <v>0</v>
      </c>
      <c r="BS51" s="117" t="s">
        <v>71</v>
      </c>
      <c r="BT51" s="117" t="s">
        <v>72</v>
      </c>
      <c r="BU51" s="118" t="s">
        <v>73</v>
      </c>
      <c r="BV51" s="117" t="s">
        <v>74</v>
      </c>
      <c r="BW51" s="117" t="s">
        <v>7</v>
      </c>
      <c r="BX51" s="117" t="s">
        <v>75</v>
      </c>
      <c r="CL51" s="117" t="s">
        <v>21</v>
      </c>
    </row>
    <row r="52" spans="1:91" s="5" customFormat="1" ht="31.5" customHeight="1">
      <c r="A52" s="119" t="s">
        <v>76</v>
      </c>
      <c r="B52" s="120"/>
      <c r="C52" s="121"/>
      <c r="D52" s="122" t="s">
        <v>77</v>
      </c>
      <c r="E52" s="122"/>
      <c r="F52" s="122"/>
      <c r="G52" s="122"/>
      <c r="H52" s="122"/>
      <c r="I52" s="123"/>
      <c r="J52" s="122" t="s">
        <v>78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'2018-052-01 - Stavební úp...'!J27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79</v>
      </c>
      <c r="AR52" s="126"/>
      <c r="AS52" s="127">
        <v>0</v>
      </c>
      <c r="AT52" s="128">
        <f>ROUND(SUM(AV52:AW52),2)</f>
        <v>0</v>
      </c>
      <c r="AU52" s="129">
        <f>'2018-052-01 - Stavební úp...'!P93</f>
        <v>0</v>
      </c>
      <c r="AV52" s="128">
        <f>'2018-052-01 - Stavební úp...'!J30</f>
        <v>0</v>
      </c>
      <c r="AW52" s="128">
        <f>'2018-052-01 - Stavební úp...'!J31</f>
        <v>0</v>
      </c>
      <c r="AX52" s="128">
        <f>'2018-052-01 - Stavební úp...'!J32</f>
        <v>0</v>
      </c>
      <c r="AY52" s="128">
        <f>'2018-052-01 - Stavební úp...'!J33</f>
        <v>0</v>
      </c>
      <c r="AZ52" s="128">
        <f>'2018-052-01 - Stavební úp...'!F30</f>
        <v>0</v>
      </c>
      <c r="BA52" s="128">
        <f>'2018-052-01 - Stavební úp...'!F31</f>
        <v>0</v>
      </c>
      <c r="BB52" s="128">
        <f>'2018-052-01 - Stavební úp...'!F32</f>
        <v>0</v>
      </c>
      <c r="BC52" s="128">
        <f>'2018-052-01 - Stavební úp...'!F33</f>
        <v>0</v>
      </c>
      <c r="BD52" s="130">
        <f>'2018-052-01 - Stavební úp...'!F34</f>
        <v>0</v>
      </c>
      <c r="BT52" s="131" t="s">
        <v>80</v>
      </c>
      <c r="BV52" s="131" t="s">
        <v>74</v>
      </c>
      <c r="BW52" s="131" t="s">
        <v>81</v>
      </c>
      <c r="BX52" s="131" t="s">
        <v>7</v>
      </c>
      <c r="CL52" s="131" t="s">
        <v>21</v>
      </c>
      <c r="CM52" s="131" t="s">
        <v>82</v>
      </c>
    </row>
    <row r="53" spans="1:91" s="5" customFormat="1" ht="31.5" customHeight="1">
      <c r="A53" s="119" t="s">
        <v>76</v>
      </c>
      <c r="B53" s="120"/>
      <c r="C53" s="121"/>
      <c r="D53" s="122" t="s">
        <v>83</v>
      </c>
      <c r="E53" s="122"/>
      <c r="F53" s="122"/>
      <c r="G53" s="122"/>
      <c r="H53" s="122"/>
      <c r="I53" s="123"/>
      <c r="J53" s="122" t="s">
        <v>84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'2018-052-02 - ZTI'!J27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79</v>
      </c>
      <c r="AR53" s="126"/>
      <c r="AS53" s="127">
        <v>0</v>
      </c>
      <c r="AT53" s="128">
        <f>ROUND(SUM(AV53:AW53),2)</f>
        <v>0</v>
      </c>
      <c r="AU53" s="129">
        <f>'2018-052-02 - ZTI'!P78</f>
        <v>0</v>
      </c>
      <c r="AV53" s="128">
        <f>'2018-052-02 - ZTI'!J30</f>
        <v>0</v>
      </c>
      <c r="AW53" s="128">
        <f>'2018-052-02 - ZTI'!J31</f>
        <v>0</v>
      </c>
      <c r="AX53" s="128">
        <f>'2018-052-02 - ZTI'!J32</f>
        <v>0</v>
      </c>
      <c r="AY53" s="128">
        <f>'2018-052-02 - ZTI'!J33</f>
        <v>0</v>
      </c>
      <c r="AZ53" s="128">
        <f>'2018-052-02 - ZTI'!F30</f>
        <v>0</v>
      </c>
      <c r="BA53" s="128">
        <f>'2018-052-02 - ZTI'!F31</f>
        <v>0</v>
      </c>
      <c r="BB53" s="128">
        <f>'2018-052-02 - ZTI'!F32</f>
        <v>0</v>
      </c>
      <c r="BC53" s="128">
        <f>'2018-052-02 - ZTI'!F33</f>
        <v>0</v>
      </c>
      <c r="BD53" s="130">
        <f>'2018-052-02 - ZTI'!F34</f>
        <v>0</v>
      </c>
      <c r="BT53" s="131" t="s">
        <v>80</v>
      </c>
      <c r="BV53" s="131" t="s">
        <v>74</v>
      </c>
      <c r="BW53" s="131" t="s">
        <v>85</v>
      </c>
      <c r="BX53" s="131" t="s">
        <v>7</v>
      </c>
      <c r="CL53" s="131" t="s">
        <v>21</v>
      </c>
      <c r="CM53" s="131" t="s">
        <v>82</v>
      </c>
    </row>
    <row r="54" spans="1:91" s="5" customFormat="1" ht="31.5" customHeight="1">
      <c r="A54" s="119" t="s">
        <v>76</v>
      </c>
      <c r="B54" s="120"/>
      <c r="C54" s="121"/>
      <c r="D54" s="122" t="s">
        <v>86</v>
      </c>
      <c r="E54" s="122"/>
      <c r="F54" s="122"/>
      <c r="G54" s="122"/>
      <c r="H54" s="122"/>
      <c r="I54" s="123"/>
      <c r="J54" s="122" t="s">
        <v>87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'2018-052-03 - Silnoproud'!J27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79</v>
      </c>
      <c r="AR54" s="126"/>
      <c r="AS54" s="127">
        <v>0</v>
      </c>
      <c r="AT54" s="128">
        <f>ROUND(SUM(AV54:AW54),2)</f>
        <v>0</v>
      </c>
      <c r="AU54" s="129">
        <f>'2018-052-03 - Silnoproud'!P82</f>
        <v>0</v>
      </c>
      <c r="AV54" s="128">
        <f>'2018-052-03 - Silnoproud'!J30</f>
        <v>0</v>
      </c>
      <c r="AW54" s="128">
        <f>'2018-052-03 - Silnoproud'!J31</f>
        <v>0</v>
      </c>
      <c r="AX54" s="128">
        <f>'2018-052-03 - Silnoproud'!J32</f>
        <v>0</v>
      </c>
      <c r="AY54" s="128">
        <f>'2018-052-03 - Silnoproud'!J33</f>
        <v>0</v>
      </c>
      <c r="AZ54" s="128">
        <f>'2018-052-03 - Silnoproud'!F30</f>
        <v>0</v>
      </c>
      <c r="BA54" s="128">
        <f>'2018-052-03 - Silnoproud'!F31</f>
        <v>0</v>
      </c>
      <c r="BB54" s="128">
        <f>'2018-052-03 - Silnoproud'!F32</f>
        <v>0</v>
      </c>
      <c r="BC54" s="128">
        <f>'2018-052-03 - Silnoproud'!F33</f>
        <v>0</v>
      </c>
      <c r="BD54" s="130">
        <f>'2018-052-03 - Silnoproud'!F34</f>
        <v>0</v>
      </c>
      <c r="BT54" s="131" t="s">
        <v>80</v>
      </c>
      <c r="BV54" s="131" t="s">
        <v>74</v>
      </c>
      <c r="BW54" s="131" t="s">
        <v>88</v>
      </c>
      <c r="BX54" s="131" t="s">
        <v>7</v>
      </c>
      <c r="CL54" s="131" t="s">
        <v>21</v>
      </c>
      <c r="CM54" s="131" t="s">
        <v>82</v>
      </c>
    </row>
    <row r="55" spans="1:91" s="5" customFormat="1" ht="31.5" customHeight="1">
      <c r="A55" s="119" t="s">
        <v>76</v>
      </c>
      <c r="B55" s="120"/>
      <c r="C55" s="121"/>
      <c r="D55" s="122" t="s">
        <v>89</v>
      </c>
      <c r="E55" s="122"/>
      <c r="F55" s="122"/>
      <c r="G55" s="122"/>
      <c r="H55" s="122"/>
      <c r="I55" s="123"/>
      <c r="J55" s="122" t="s">
        <v>90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'2018-052-04 - MaR - měřen...'!J27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79</v>
      </c>
      <c r="AR55" s="126"/>
      <c r="AS55" s="127">
        <v>0</v>
      </c>
      <c r="AT55" s="128">
        <f>ROUND(SUM(AV55:AW55),2)</f>
        <v>0</v>
      </c>
      <c r="AU55" s="129">
        <f>'2018-052-04 - MaR - měřen...'!P81</f>
        <v>0</v>
      </c>
      <c r="AV55" s="128">
        <f>'2018-052-04 - MaR - měřen...'!J30</f>
        <v>0</v>
      </c>
      <c r="AW55" s="128">
        <f>'2018-052-04 - MaR - měřen...'!J31</f>
        <v>0</v>
      </c>
      <c r="AX55" s="128">
        <f>'2018-052-04 - MaR - měřen...'!J32</f>
        <v>0</v>
      </c>
      <c r="AY55" s="128">
        <f>'2018-052-04 - MaR - měřen...'!J33</f>
        <v>0</v>
      </c>
      <c r="AZ55" s="128">
        <f>'2018-052-04 - MaR - měřen...'!F30</f>
        <v>0</v>
      </c>
      <c r="BA55" s="128">
        <f>'2018-052-04 - MaR - měřen...'!F31</f>
        <v>0</v>
      </c>
      <c r="BB55" s="128">
        <f>'2018-052-04 - MaR - měřen...'!F32</f>
        <v>0</v>
      </c>
      <c r="BC55" s="128">
        <f>'2018-052-04 - MaR - měřen...'!F33</f>
        <v>0</v>
      </c>
      <c r="BD55" s="130">
        <f>'2018-052-04 - MaR - měřen...'!F34</f>
        <v>0</v>
      </c>
      <c r="BT55" s="131" t="s">
        <v>80</v>
      </c>
      <c r="BV55" s="131" t="s">
        <v>74</v>
      </c>
      <c r="BW55" s="131" t="s">
        <v>91</v>
      </c>
      <c r="BX55" s="131" t="s">
        <v>7</v>
      </c>
      <c r="CL55" s="131" t="s">
        <v>21</v>
      </c>
      <c r="CM55" s="131" t="s">
        <v>82</v>
      </c>
    </row>
    <row r="56" spans="1:91" s="5" customFormat="1" ht="31.5" customHeight="1">
      <c r="A56" s="119" t="s">
        <v>76</v>
      </c>
      <c r="B56" s="120"/>
      <c r="C56" s="121"/>
      <c r="D56" s="122" t="s">
        <v>92</v>
      </c>
      <c r="E56" s="122"/>
      <c r="F56" s="122"/>
      <c r="G56" s="122"/>
      <c r="H56" s="122"/>
      <c r="I56" s="123"/>
      <c r="J56" s="122" t="s">
        <v>93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'2018-052-05 - Datové a te...'!J27</f>
        <v>0</v>
      </c>
      <c r="AH56" s="123"/>
      <c r="AI56" s="123"/>
      <c r="AJ56" s="123"/>
      <c r="AK56" s="123"/>
      <c r="AL56" s="123"/>
      <c r="AM56" s="123"/>
      <c r="AN56" s="124">
        <f>SUM(AG56,AT56)</f>
        <v>0</v>
      </c>
      <c r="AO56" s="123"/>
      <c r="AP56" s="123"/>
      <c r="AQ56" s="125" t="s">
        <v>79</v>
      </c>
      <c r="AR56" s="126"/>
      <c r="AS56" s="127">
        <v>0</v>
      </c>
      <c r="AT56" s="128">
        <f>ROUND(SUM(AV56:AW56),2)</f>
        <v>0</v>
      </c>
      <c r="AU56" s="129">
        <f>'2018-052-05 - Datové a te...'!P78</f>
        <v>0</v>
      </c>
      <c r="AV56" s="128">
        <f>'2018-052-05 - Datové a te...'!J30</f>
        <v>0</v>
      </c>
      <c r="AW56" s="128">
        <f>'2018-052-05 - Datové a te...'!J31</f>
        <v>0</v>
      </c>
      <c r="AX56" s="128">
        <f>'2018-052-05 - Datové a te...'!J32</f>
        <v>0</v>
      </c>
      <c r="AY56" s="128">
        <f>'2018-052-05 - Datové a te...'!J33</f>
        <v>0</v>
      </c>
      <c r="AZ56" s="128">
        <f>'2018-052-05 - Datové a te...'!F30</f>
        <v>0</v>
      </c>
      <c r="BA56" s="128">
        <f>'2018-052-05 - Datové a te...'!F31</f>
        <v>0</v>
      </c>
      <c r="BB56" s="128">
        <f>'2018-052-05 - Datové a te...'!F32</f>
        <v>0</v>
      </c>
      <c r="BC56" s="128">
        <f>'2018-052-05 - Datové a te...'!F33</f>
        <v>0</v>
      </c>
      <c r="BD56" s="130">
        <f>'2018-052-05 - Datové a te...'!F34</f>
        <v>0</v>
      </c>
      <c r="BT56" s="131" t="s">
        <v>80</v>
      </c>
      <c r="BV56" s="131" t="s">
        <v>74</v>
      </c>
      <c r="BW56" s="131" t="s">
        <v>94</v>
      </c>
      <c r="BX56" s="131" t="s">
        <v>7</v>
      </c>
      <c r="CL56" s="131" t="s">
        <v>21</v>
      </c>
      <c r="CM56" s="131" t="s">
        <v>82</v>
      </c>
    </row>
    <row r="57" spans="1:91" s="5" customFormat="1" ht="31.5" customHeight="1">
      <c r="A57" s="119" t="s">
        <v>76</v>
      </c>
      <c r="B57" s="120"/>
      <c r="C57" s="121"/>
      <c r="D57" s="122" t="s">
        <v>95</v>
      </c>
      <c r="E57" s="122"/>
      <c r="F57" s="122"/>
      <c r="G57" s="122"/>
      <c r="H57" s="122"/>
      <c r="I57" s="123"/>
      <c r="J57" s="122" t="s">
        <v>96</v>
      </c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4">
        <f>'2018-052-06 - Vytápění a ...'!J27</f>
        <v>0</v>
      </c>
      <c r="AH57" s="123"/>
      <c r="AI57" s="123"/>
      <c r="AJ57" s="123"/>
      <c r="AK57" s="123"/>
      <c r="AL57" s="123"/>
      <c r="AM57" s="123"/>
      <c r="AN57" s="124">
        <f>SUM(AG57,AT57)</f>
        <v>0</v>
      </c>
      <c r="AO57" s="123"/>
      <c r="AP57" s="123"/>
      <c r="AQ57" s="125" t="s">
        <v>79</v>
      </c>
      <c r="AR57" s="126"/>
      <c r="AS57" s="127">
        <v>0</v>
      </c>
      <c r="AT57" s="128">
        <f>ROUND(SUM(AV57:AW57),2)</f>
        <v>0</v>
      </c>
      <c r="AU57" s="129">
        <f>'2018-052-06 - Vytápění a ...'!P78</f>
        <v>0</v>
      </c>
      <c r="AV57" s="128">
        <f>'2018-052-06 - Vytápění a ...'!J30</f>
        <v>0</v>
      </c>
      <c r="AW57" s="128">
        <f>'2018-052-06 - Vytápění a ...'!J31</f>
        <v>0</v>
      </c>
      <c r="AX57" s="128">
        <f>'2018-052-06 - Vytápění a ...'!J32</f>
        <v>0</v>
      </c>
      <c r="AY57" s="128">
        <f>'2018-052-06 - Vytápění a ...'!J33</f>
        <v>0</v>
      </c>
      <c r="AZ57" s="128">
        <f>'2018-052-06 - Vytápění a ...'!F30</f>
        <v>0</v>
      </c>
      <c r="BA57" s="128">
        <f>'2018-052-06 - Vytápění a ...'!F31</f>
        <v>0</v>
      </c>
      <c r="BB57" s="128">
        <f>'2018-052-06 - Vytápění a ...'!F32</f>
        <v>0</v>
      </c>
      <c r="BC57" s="128">
        <f>'2018-052-06 - Vytápění a ...'!F33</f>
        <v>0</v>
      </c>
      <c r="BD57" s="130">
        <f>'2018-052-06 - Vytápění a ...'!F34</f>
        <v>0</v>
      </c>
      <c r="BT57" s="131" t="s">
        <v>80</v>
      </c>
      <c r="BV57" s="131" t="s">
        <v>74</v>
      </c>
      <c r="BW57" s="131" t="s">
        <v>97</v>
      </c>
      <c r="BX57" s="131" t="s">
        <v>7</v>
      </c>
      <c r="CL57" s="131" t="s">
        <v>21</v>
      </c>
      <c r="CM57" s="131" t="s">
        <v>82</v>
      </c>
    </row>
    <row r="58" spans="1:91" s="5" customFormat="1" ht="31.5" customHeight="1">
      <c r="A58" s="119" t="s">
        <v>76</v>
      </c>
      <c r="B58" s="120"/>
      <c r="C58" s="121"/>
      <c r="D58" s="122" t="s">
        <v>98</v>
      </c>
      <c r="E58" s="122"/>
      <c r="F58" s="122"/>
      <c r="G58" s="122"/>
      <c r="H58" s="122"/>
      <c r="I58" s="123"/>
      <c r="J58" s="122" t="s">
        <v>99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4">
        <f>'2018-052-07 - VRN'!J27</f>
        <v>0</v>
      </c>
      <c r="AH58" s="123"/>
      <c r="AI58" s="123"/>
      <c r="AJ58" s="123"/>
      <c r="AK58" s="123"/>
      <c r="AL58" s="123"/>
      <c r="AM58" s="123"/>
      <c r="AN58" s="124">
        <f>SUM(AG58,AT58)</f>
        <v>0</v>
      </c>
      <c r="AO58" s="123"/>
      <c r="AP58" s="123"/>
      <c r="AQ58" s="125" t="s">
        <v>79</v>
      </c>
      <c r="AR58" s="126"/>
      <c r="AS58" s="132">
        <v>0</v>
      </c>
      <c r="AT58" s="133">
        <f>ROUND(SUM(AV58:AW58),2)</f>
        <v>0</v>
      </c>
      <c r="AU58" s="134">
        <f>'2018-052-07 - VRN'!P81</f>
        <v>0</v>
      </c>
      <c r="AV58" s="133">
        <f>'2018-052-07 - VRN'!J30</f>
        <v>0</v>
      </c>
      <c r="AW58" s="133">
        <f>'2018-052-07 - VRN'!J31</f>
        <v>0</v>
      </c>
      <c r="AX58" s="133">
        <f>'2018-052-07 - VRN'!J32</f>
        <v>0</v>
      </c>
      <c r="AY58" s="133">
        <f>'2018-052-07 - VRN'!J33</f>
        <v>0</v>
      </c>
      <c r="AZ58" s="133">
        <f>'2018-052-07 - VRN'!F30</f>
        <v>0</v>
      </c>
      <c r="BA58" s="133">
        <f>'2018-052-07 - VRN'!F31</f>
        <v>0</v>
      </c>
      <c r="BB58" s="133">
        <f>'2018-052-07 - VRN'!F32</f>
        <v>0</v>
      </c>
      <c r="BC58" s="133">
        <f>'2018-052-07 - VRN'!F33</f>
        <v>0</v>
      </c>
      <c r="BD58" s="135">
        <f>'2018-052-07 - VRN'!F34</f>
        <v>0</v>
      </c>
      <c r="BT58" s="131" t="s">
        <v>80</v>
      </c>
      <c r="BV58" s="131" t="s">
        <v>74</v>
      </c>
      <c r="BW58" s="131" t="s">
        <v>100</v>
      </c>
      <c r="BX58" s="131" t="s">
        <v>7</v>
      </c>
      <c r="CL58" s="131" t="s">
        <v>21</v>
      </c>
      <c r="CM58" s="131" t="s">
        <v>82</v>
      </c>
    </row>
    <row r="59" spans="2:44" s="1" customFormat="1" ht="30" customHeight="1">
      <c r="B59" s="46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2"/>
    </row>
    <row r="60" spans="2:44" s="1" customFormat="1" ht="6.95" customHeight="1"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72"/>
    </row>
  </sheetData>
  <sheetProtection password="CC35" sheet="1" objects="1" scenarios="1" formatColumns="0" formatRows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18-052-01 - Stavební úp...'!C2" display="/"/>
    <hyperlink ref="A53" location="'2018-052-02 - ZTI'!C2" display="/"/>
    <hyperlink ref="A54" location="'2018-052-03 - Silnoproud'!C2" display="/"/>
    <hyperlink ref="A55" location="'2018-052-04 - MaR - měřen...'!C2" display="/"/>
    <hyperlink ref="A56" location="'2018-052-05 - Datové a te...'!C2" display="/"/>
    <hyperlink ref="A57" location="'2018-052-06 - Vytápění a ...'!C2" display="/"/>
    <hyperlink ref="A58" location="'2018-052-07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m.č.3.13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108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20. 2. 2018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14" customHeight="1">
      <c r="B24" s="148"/>
      <c r="C24" s="149"/>
      <c r="D24" s="149"/>
      <c r="E24" s="44" t="s">
        <v>109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ROUND(J93,2)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ROUND(SUM(BE93:BE372),2)</f>
        <v>0</v>
      </c>
      <c r="G30" s="47"/>
      <c r="H30" s="47"/>
      <c r="I30" s="158">
        <v>0.21</v>
      </c>
      <c r="J30" s="157">
        <f>ROUND(ROUND((SUM(BE93:BE372)),2)*I30,2)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ROUND(SUM(BF93:BF372),2)</f>
        <v>0</v>
      </c>
      <c r="G31" s="47"/>
      <c r="H31" s="47"/>
      <c r="I31" s="158">
        <v>0.15</v>
      </c>
      <c r="J31" s="157">
        <f>ROUND(ROUND((SUM(BF93:BF372)),2)*I31,2)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ROUND(SUM(BG93:BG372),2)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ROUND(SUM(BH93:BH372),2)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ROUND(SUM(BI93:BI372),2)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110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m.č.3.13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2018-052-01 - Stavební úpravy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Dřevěřský pavilon, Kamýcká 129, Praha 6</v>
      </c>
      <c r="G49" s="47"/>
      <c r="H49" s="47"/>
      <c r="I49" s="146" t="s">
        <v>25</v>
      </c>
      <c r="J49" s="147" t="str">
        <f>IF(J12="","",J12)</f>
        <v>20. 2. 2018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ČZU v Praze, Kamýcká 129, Praha 6</v>
      </c>
      <c r="G51" s="47"/>
      <c r="H51" s="47"/>
      <c r="I51" s="146" t="s">
        <v>33</v>
      </c>
      <c r="J51" s="44" t="str">
        <f>E21</f>
        <v>Ing.Vladimír Čapka, Gerstnerova 5/658,Praha 7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111</v>
      </c>
      <c r="D54" s="159"/>
      <c r="E54" s="159"/>
      <c r="F54" s="159"/>
      <c r="G54" s="159"/>
      <c r="H54" s="159"/>
      <c r="I54" s="173"/>
      <c r="J54" s="174" t="s">
        <v>112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113</v>
      </c>
      <c r="D56" s="47"/>
      <c r="E56" s="47"/>
      <c r="F56" s="47"/>
      <c r="G56" s="47"/>
      <c r="H56" s="47"/>
      <c r="I56" s="144"/>
      <c r="J56" s="155">
        <f>J93</f>
        <v>0</v>
      </c>
      <c r="K56" s="51"/>
      <c r="AU56" s="24" t="s">
        <v>114</v>
      </c>
    </row>
    <row r="57" spans="2:11" s="7" customFormat="1" ht="24.95" customHeight="1">
      <c r="B57" s="177"/>
      <c r="C57" s="178"/>
      <c r="D57" s="179" t="s">
        <v>115</v>
      </c>
      <c r="E57" s="180"/>
      <c r="F57" s="180"/>
      <c r="G57" s="180"/>
      <c r="H57" s="180"/>
      <c r="I57" s="181"/>
      <c r="J57" s="182">
        <f>J94</f>
        <v>0</v>
      </c>
      <c r="K57" s="183"/>
    </row>
    <row r="58" spans="2:11" s="8" customFormat="1" ht="19.9" customHeight="1">
      <c r="B58" s="184"/>
      <c r="C58" s="185"/>
      <c r="D58" s="186" t="s">
        <v>116</v>
      </c>
      <c r="E58" s="187"/>
      <c r="F58" s="187"/>
      <c r="G58" s="187"/>
      <c r="H58" s="187"/>
      <c r="I58" s="188"/>
      <c r="J58" s="189">
        <f>J95</f>
        <v>0</v>
      </c>
      <c r="K58" s="190"/>
    </row>
    <row r="59" spans="2:11" s="8" customFormat="1" ht="19.9" customHeight="1">
      <c r="B59" s="184"/>
      <c r="C59" s="185"/>
      <c r="D59" s="186" t="s">
        <v>117</v>
      </c>
      <c r="E59" s="187"/>
      <c r="F59" s="187"/>
      <c r="G59" s="187"/>
      <c r="H59" s="187"/>
      <c r="I59" s="188"/>
      <c r="J59" s="189">
        <f>J104</f>
        <v>0</v>
      </c>
      <c r="K59" s="190"/>
    </row>
    <row r="60" spans="2:11" s="8" customFormat="1" ht="19.9" customHeight="1">
      <c r="B60" s="184"/>
      <c r="C60" s="185"/>
      <c r="D60" s="186" t="s">
        <v>118</v>
      </c>
      <c r="E60" s="187"/>
      <c r="F60" s="187"/>
      <c r="G60" s="187"/>
      <c r="H60" s="187"/>
      <c r="I60" s="188"/>
      <c r="J60" s="189">
        <f>J111</f>
        <v>0</v>
      </c>
      <c r="K60" s="190"/>
    </row>
    <row r="61" spans="2:11" s="8" customFormat="1" ht="19.9" customHeight="1">
      <c r="B61" s="184"/>
      <c r="C61" s="185"/>
      <c r="D61" s="186" t="s">
        <v>119</v>
      </c>
      <c r="E61" s="187"/>
      <c r="F61" s="187"/>
      <c r="G61" s="187"/>
      <c r="H61" s="187"/>
      <c r="I61" s="188"/>
      <c r="J61" s="189">
        <f>J124</f>
        <v>0</v>
      </c>
      <c r="K61" s="190"/>
    </row>
    <row r="62" spans="2:11" s="8" customFormat="1" ht="19.9" customHeight="1">
      <c r="B62" s="184"/>
      <c r="C62" s="185"/>
      <c r="D62" s="186" t="s">
        <v>120</v>
      </c>
      <c r="E62" s="187"/>
      <c r="F62" s="187"/>
      <c r="G62" s="187"/>
      <c r="H62" s="187"/>
      <c r="I62" s="188"/>
      <c r="J62" s="189">
        <f>J134</f>
        <v>0</v>
      </c>
      <c r="K62" s="190"/>
    </row>
    <row r="63" spans="2:11" s="8" customFormat="1" ht="19.9" customHeight="1">
      <c r="B63" s="184"/>
      <c r="C63" s="185"/>
      <c r="D63" s="186" t="s">
        <v>121</v>
      </c>
      <c r="E63" s="187"/>
      <c r="F63" s="187"/>
      <c r="G63" s="187"/>
      <c r="H63" s="187"/>
      <c r="I63" s="188"/>
      <c r="J63" s="189">
        <f>J150</f>
        <v>0</v>
      </c>
      <c r="K63" s="190"/>
    </row>
    <row r="64" spans="2:11" s="7" customFormat="1" ht="24.95" customHeight="1">
      <c r="B64" s="177"/>
      <c r="C64" s="178"/>
      <c r="D64" s="179" t="s">
        <v>122</v>
      </c>
      <c r="E64" s="180"/>
      <c r="F64" s="180"/>
      <c r="G64" s="180"/>
      <c r="H64" s="180"/>
      <c r="I64" s="181"/>
      <c r="J64" s="182">
        <f>J152</f>
        <v>0</v>
      </c>
      <c r="K64" s="183"/>
    </row>
    <row r="65" spans="2:11" s="8" customFormat="1" ht="19.9" customHeight="1">
      <c r="B65" s="184"/>
      <c r="C65" s="185"/>
      <c r="D65" s="186" t="s">
        <v>123</v>
      </c>
      <c r="E65" s="187"/>
      <c r="F65" s="187"/>
      <c r="G65" s="187"/>
      <c r="H65" s="187"/>
      <c r="I65" s="188"/>
      <c r="J65" s="189">
        <f>J153</f>
        <v>0</v>
      </c>
      <c r="K65" s="190"/>
    </row>
    <row r="66" spans="2:11" s="8" customFormat="1" ht="19.9" customHeight="1">
      <c r="B66" s="184"/>
      <c r="C66" s="185"/>
      <c r="D66" s="186" t="s">
        <v>124</v>
      </c>
      <c r="E66" s="187"/>
      <c r="F66" s="187"/>
      <c r="G66" s="187"/>
      <c r="H66" s="187"/>
      <c r="I66" s="188"/>
      <c r="J66" s="189">
        <f>J163</f>
        <v>0</v>
      </c>
      <c r="K66" s="190"/>
    </row>
    <row r="67" spans="2:11" s="8" customFormat="1" ht="19.9" customHeight="1">
      <c r="B67" s="184"/>
      <c r="C67" s="185"/>
      <c r="D67" s="186" t="s">
        <v>125</v>
      </c>
      <c r="E67" s="187"/>
      <c r="F67" s="187"/>
      <c r="G67" s="187"/>
      <c r="H67" s="187"/>
      <c r="I67" s="188"/>
      <c r="J67" s="189">
        <f>J172</f>
        <v>0</v>
      </c>
      <c r="K67" s="190"/>
    </row>
    <row r="68" spans="2:11" s="8" customFormat="1" ht="19.9" customHeight="1">
      <c r="B68" s="184"/>
      <c r="C68" s="185"/>
      <c r="D68" s="186" t="s">
        <v>126</v>
      </c>
      <c r="E68" s="187"/>
      <c r="F68" s="187"/>
      <c r="G68" s="187"/>
      <c r="H68" s="187"/>
      <c r="I68" s="188"/>
      <c r="J68" s="189">
        <f>J201</f>
        <v>0</v>
      </c>
      <c r="K68" s="190"/>
    </row>
    <row r="69" spans="2:11" s="8" customFormat="1" ht="19.9" customHeight="1">
      <c r="B69" s="184"/>
      <c r="C69" s="185"/>
      <c r="D69" s="186" t="s">
        <v>127</v>
      </c>
      <c r="E69" s="187"/>
      <c r="F69" s="187"/>
      <c r="G69" s="187"/>
      <c r="H69" s="187"/>
      <c r="I69" s="188"/>
      <c r="J69" s="189">
        <f>J252</f>
        <v>0</v>
      </c>
      <c r="K69" s="190"/>
    </row>
    <row r="70" spans="2:11" s="8" customFormat="1" ht="19.9" customHeight="1">
      <c r="B70" s="184"/>
      <c r="C70" s="185"/>
      <c r="D70" s="186" t="s">
        <v>128</v>
      </c>
      <c r="E70" s="187"/>
      <c r="F70" s="187"/>
      <c r="G70" s="187"/>
      <c r="H70" s="187"/>
      <c r="I70" s="188"/>
      <c r="J70" s="189">
        <f>J266</f>
        <v>0</v>
      </c>
      <c r="K70" s="190"/>
    </row>
    <row r="71" spans="2:11" s="8" customFormat="1" ht="19.9" customHeight="1">
      <c r="B71" s="184"/>
      <c r="C71" s="185"/>
      <c r="D71" s="186" t="s">
        <v>129</v>
      </c>
      <c r="E71" s="187"/>
      <c r="F71" s="187"/>
      <c r="G71" s="187"/>
      <c r="H71" s="187"/>
      <c r="I71" s="188"/>
      <c r="J71" s="189">
        <f>J271</f>
        <v>0</v>
      </c>
      <c r="K71" s="190"/>
    </row>
    <row r="72" spans="2:11" s="8" customFormat="1" ht="19.9" customHeight="1">
      <c r="B72" s="184"/>
      <c r="C72" s="185"/>
      <c r="D72" s="186" t="s">
        <v>130</v>
      </c>
      <c r="E72" s="187"/>
      <c r="F72" s="187"/>
      <c r="G72" s="187"/>
      <c r="H72" s="187"/>
      <c r="I72" s="188"/>
      <c r="J72" s="189">
        <f>J297</f>
        <v>0</v>
      </c>
      <c r="K72" s="190"/>
    </row>
    <row r="73" spans="2:11" s="8" customFormat="1" ht="19.9" customHeight="1">
      <c r="B73" s="184"/>
      <c r="C73" s="185"/>
      <c r="D73" s="186" t="s">
        <v>131</v>
      </c>
      <c r="E73" s="187"/>
      <c r="F73" s="187"/>
      <c r="G73" s="187"/>
      <c r="H73" s="187"/>
      <c r="I73" s="188"/>
      <c r="J73" s="189">
        <f>J319</f>
        <v>0</v>
      </c>
      <c r="K73" s="190"/>
    </row>
    <row r="74" spans="2:11" s="1" customFormat="1" ht="21.8" customHeight="1">
      <c r="B74" s="46"/>
      <c r="C74" s="47"/>
      <c r="D74" s="47"/>
      <c r="E74" s="47"/>
      <c r="F74" s="47"/>
      <c r="G74" s="47"/>
      <c r="H74" s="47"/>
      <c r="I74" s="144"/>
      <c r="J74" s="47"/>
      <c r="K74" s="51"/>
    </row>
    <row r="75" spans="2:11" s="1" customFormat="1" ht="6.95" customHeight="1">
      <c r="B75" s="67"/>
      <c r="C75" s="68"/>
      <c r="D75" s="68"/>
      <c r="E75" s="68"/>
      <c r="F75" s="68"/>
      <c r="G75" s="68"/>
      <c r="H75" s="68"/>
      <c r="I75" s="166"/>
      <c r="J75" s="68"/>
      <c r="K75" s="69"/>
    </row>
    <row r="79" spans="2:12" s="1" customFormat="1" ht="6.95" customHeight="1">
      <c r="B79" s="70"/>
      <c r="C79" s="71"/>
      <c r="D79" s="71"/>
      <c r="E79" s="71"/>
      <c r="F79" s="71"/>
      <c r="G79" s="71"/>
      <c r="H79" s="71"/>
      <c r="I79" s="169"/>
      <c r="J79" s="71"/>
      <c r="K79" s="71"/>
      <c r="L79" s="72"/>
    </row>
    <row r="80" spans="2:12" s="1" customFormat="1" ht="36.95" customHeight="1">
      <c r="B80" s="46"/>
      <c r="C80" s="73" t="s">
        <v>132</v>
      </c>
      <c r="D80" s="74"/>
      <c r="E80" s="74"/>
      <c r="F80" s="74"/>
      <c r="G80" s="74"/>
      <c r="H80" s="74"/>
      <c r="I80" s="191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pans="2:12" s="1" customFormat="1" ht="14.4" customHeight="1">
      <c r="B82" s="46"/>
      <c r="C82" s="76" t="s">
        <v>18</v>
      </c>
      <c r="D82" s="74"/>
      <c r="E82" s="74"/>
      <c r="F82" s="74"/>
      <c r="G82" s="74"/>
      <c r="H82" s="74"/>
      <c r="I82" s="191"/>
      <c r="J82" s="74"/>
      <c r="K82" s="74"/>
      <c r="L82" s="72"/>
    </row>
    <row r="83" spans="2:12" s="1" customFormat="1" ht="16.5" customHeight="1">
      <c r="B83" s="46"/>
      <c r="C83" s="74"/>
      <c r="D83" s="74"/>
      <c r="E83" s="192" t="str">
        <f>E7</f>
        <v>Stavební úpravy m.č.3.13</v>
      </c>
      <c r="F83" s="76"/>
      <c r="G83" s="76"/>
      <c r="H83" s="76"/>
      <c r="I83" s="191"/>
      <c r="J83" s="74"/>
      <c r="K83" s="74"/>
      <c r="L83" s="72"/>
    </row>
    <row r="84" spans="2:12" s="1" customFormat="1" ht="14.4" customHeight="1">
      <c r="B84" s="46"/>
      <c r="C84" s="76" t="s">
        <v>107</v>
      </c>
      <c r="D84" s="74"/>
      <c r="E84" s="74"/>
      <c r="F84" s="74"/>
      <c r="G84" s="74"/>
      <c r="H84" s="74"/>
      <c r="I84" s="191"/>
      <c r="J84" s="74"/>
      <c r="K84" s="74"/>
      <c r="L84" s="72"/>
    </row>
    <row r="85" spans="2:12" s="1" customFormat="1" ht="17.25" customHeight="1">
      <c r="B85" s="46"/>
      <c r="C85" s="74"/>
      <c r="D85" s="74"/>
      <c r="E85" s="82" t="str">
        <f>E9</f>
        <v>2018-052-01 - Stavební úpravy</v>
      </c>
      <c r="F85" s="74"/>
      <c r="G85" s="74"/>
      <c r="H85" s="74"/>
      <c r="I85" s="191"/>
      <c r="J85" s="74"/>
      <c r="K85" s="74"/>
      <c r="L85" s="72"/>
    </row>
    <row r="86" spans="2:12" s="1" customFormat="1" ht="6.95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pans="2:12" s="1" customFormat="1" ht="18" customHeight="1">
      <c r="B87" s="46"/>
      <c r="C87" s="76" t="s">
        <v>23</v>
      </c>
      <c r="D87" s="74"/>
      <c r="E87" s="74"/>
      <c r="F87" s="193" t="str">
        <f>F12</f>
        <v>Dřevěřský pavilon, Kamýcká 129, Praha 6</v>
      </c>
      <c r="G87" s="74"/>
      <c r="H87" s="74"/>
      <c r="I87" s="194" t="s">
        <v>25</v>
      </c>
      <c r="J87" s="85" t="str">
        <f>IF(J12="","",J12)</f>
        <v>20. 2. 2018</v>
      </c>
      <c r="K87" s="74"/>
      <c r="L87" s="72"/>
    </row>
    <row r="88" spans="2:12" s="1" customFormat="1" ht="6.95" customHeight="1">
      <c r="B88" s="46"/>
      <c r="C88" s="74"/>
      <c r="D88" s="74"/>
      <c r="E88" s="74"/>
      <c r="F88" s="74"/>
      <c r="G88" s="74"/>
      <c r="H88" s="74"/>
      <c r="I88" s="191"/>
      <c r="J88" s="74"/>
      <c r="K88" s="74"/>
      <c r="L88" s="72"/>
    </row>
    <row r="89" spans="2:12" s="1" customFormat="1" ht="13.5">
      <c r="B89" s="46"/>
      <c r="C89" s="76" t="s">
        <v>27</v>
      </c>
      <c r="D89" s="74"/>
      <c r="E89" s="74"/>
      <c r="F89" s="193" t="str">
        <f>E15</f>
        <v>ČZU v Praze, Kamýcká 129, Praha 6</v>
      </c>
      <c r="G89" s="74"/>
      <c r="H89" s="74"/>
      <c r="I89" s="194" t="s">
        <v>33</v>
      </c>
      <c r="J89" s="193" t="str">
        <f>E21</f>
        <v>Ing.Vladimír Čapka, Gerstnerova 5/658,Praha 7</v>
      </c>
      <c r="K89" s="74"/>
      <c r="L89" s="72"/>
    </row>
    <row r="90" spans="2:12" s="1" customFormat="1" ht="14.4" customHeight="1">
      <c r="B90" s="46"/>
      <c r="C90" s="76" t="s">
        <v>31</v>
      </c>
      <c r="D90" s="74"/>
      <c r="E90" s="74"/>
      <c r="F90" s="193" t="str">
        <f>IF(E18="","",E18)</f>
        <v/>
      </c>
      <c r="G90" s="74"/>
      <c r="H90" s="74"/>
      <c r="I90" s="191"/>
      <c r="J90" s="74"/>
      <c r="K90" s="74"/>
      <c r="L90" s="72"/>
    </row>
    <row r="91" spans="2:12" s="1" customFormat="1" ht="10.3" customHeight="1">
      <c r="B91" s="46"/>
      <c r="C91" s="74"/>
      <c r="D91" s="74"/>
      <c r="E91" s="74"/>
      <c r="F91" s="74"/>
      <c r="G91" s="74"/>
      <c r="H91" s="74"/>
      <c r="I91" s="191"/>
      <c r="J91" s="74"/>
      <c r="K91" s="74"/>
      <c r="L91" s="72"/>
    </row>
    <row r="92" spans="2:20" s="9" customFormat="1" ht="29.25" customHeight="1">
      <c r="B92" s="195"/>
      <c r="C92" s="196" t="s">
        <v>133</v>
      </c>
      <c r="D92" s="197" t="s">
        <v>57</v>
      </c>
      <c r="E92" s="197" t="s">
        <v>53</v>
      </c>
      <c r="F92" s="197" t="s">
        <v>134</v>
      </c>
      <c r="G92" s="197" t="s">
        <v>135</v>
      </c>
      <c r="H92" s="197" t="s">
        <v>136</v>
      </c>
      <c r="I92" s="198" t="s">
        <v>137</v>
      </c>
      <c r="J92" s="197" t="s">
        <v>112</v>
      </c>
      <c r="K92" s="199" t="s">
        <v>138</v>
      </c>
      <c r="L92" s="200"/>
      <c r="M92" s="102" t="s">
        <v>139</v>
      </c>
      <c r="N92" s="103" t="s">
        <v>42</v>
      </c>
      <c r="O92" s="103" t="s">
        <v>140</v>
      </c>
      <c r="P92" s="103" t="s">
        <v>141</v>
      </c>
      <c r="Q92" s="103" t="s">
        <v>142</v>
      </c>
      <c r="R92" s="103" t="s">
        <v>143</v>
      </c>
      <c r="S92" s="103" t="s">
        <v>144</v>
      </c>
      <c r="T92" s="104" t="s">
        <v>145</v>
      </c>
    </row>
    <row r="93" spans="2:63" s="1" customFormat="1" ht="29.25" customHeight="1">
      <c r="B93" s="46"/>
      <c r="C93" s="108" t="s">
        <v>113</v>
      </c>
      <c r="D93" s="74"/>
      <c r="E93" s="74"/>
      <c r="F93" s="74"/>
      <c r="G93" s="74"/>
      <c r="H93" s="74"/>
      <c r="I93" s="191"/>
      <c r="J93" s="201">
        <f>BK93</f>
        <v>0</v>
      </c>
      <c r="K93" s="74"/>
      <c r="L93" s="72"/>
      <c r="M93" s="105"/>
      <c r="N93" s="106"/>
      <c r="O93" s="106"/>
      <c r="P93" s="202">
        <f>P94+P152</f>
        <v>0</v>
      </c>
      <c r="Q93" s="106"/>
      <c r="R93" s="202">
        <f>R94+R152</f>
        <v>1.2743377610840003</v>
      </c>
      <c r="S93" s="106"/>
      <c r="T93" s="203">
        <f>T94+T152</f>
        <v>0.49359499999999995</v>
      </c>
      <c r="AT93" s="24" t="s">
        <v>71</v>
      </c>
      <c r="AU93" s="24" t="s">
        <v>114</v>
      </c>
      <c r="BK93" s="204">
        <f>BK94+BK152</f>
        <v>0</v>
      </c>
    </row>
    <row r="94" spans="2:63" s="10" customFormat="1" ht="37.4" customHeight="1">
      <c r="B94" s="205"/>
      <c r="C94" s="206"/>
      <c r="D94" s="207" t="s">
        <v>71</v>
      </c>
      <c r="E94" s="208" t="s">
        <v>146</v>
      </c>
      <c r="F94" s="208" t="s">
        <v>147</v>
      </c>
      <c r="G94" s="206"/>
      <c r="H94" s="206"/>
      <c r="I94" s="209"/>
      <c r="J94" s="210">
        <f>BK94</f>
        <v>0</v>
      </c>
      <c r="K94" s="206"/>
      <c r="L94" s="211"/>
      <c r="M94" s="212"/>
      <c r="N94" s="213"/>
      <c r="O94" s="213"/>
      <c r="P94" s="214">
        <f>P95+P104+P111+P124+P134+P150</f>
        <v>0</v>
      </c>
      <c r="Q94" s="213"/>
      <c r="R94" s="214">
        <f>R95+R104+R111+R124+R134+R150</f>
        <v>0.20801999999999998</v>
      </c>
      <c r="S94" s="213"/>
      <c r="T94" s="215">
        <f>T95+T104+T111+T124+T134+T150</f>
        <v>0.048299999999999996</v>
      </c>
      <c r="AR94" s="216" t="s">
        <v>80</v>
      </c>
      <c r="AT94" s="217" t="s">
        <v>71</v>
      </c>
      <c r="AU94" s="217" t="s">
        <v>72</v>
      </c>
      <c r="AY94" s="216" t="s">
        <v>148</v>
      </c>
      <c r="BK94" s="218">
        <f>BK95+BK104+BK111+BK124+BK134+BK150</f>
        <v>0</v>
      </c>
    </row>
    <row r="95" spans="2:63" s="10" customFormat="1" ht="19.9" customHeight="1">
      <c r="B95" s="205"/>
      <c r="C95" s="206"/>
      <c r="D95" s="207" t="s">
        <v>71</v>
      </c>
      <c r="E95" s="219" t="s">
        <v>149</v>
      </c>
      <c r="F95" s="219" t="s">
        <v>150</v>
      </c>
      <c r="G95" s="206"/>
      <c r="H95" s="206"/>
      <c r="I95" s="209"/>
      <c r="J95" s="220">
        <f>BK95</f>
        <v>0</v>
      </c>
      <c r="K95" s="206"/>
      <c r="L95" s="211"/>
      <c r="M95" s="212"/>
      <c r="N95" s="213"/>
      <c r="O95" s="213"/>
      <c r="P95" s="214">
        <f>SUM(P96:P103)</f>
        <v>0</v>
      </c>
      <c r="Q95" s="213"/>
      <c r="R95" s="214">
        <f>SUM(R96:R103)</f>
        <v>0.19849999999999998</v>
      </c>
      <c r="S95" s="213"/>
      <c r="T95" s="215">
        <f>SUM(T96:T103)</f>
        <v>0</v>
      </c>
      <c r="AR95" s="216" t="s">
        <v>80</v>
      </c>
      <c r="AT95" s="217" t="s">
        <v>71</v>
      </c>
      <c r="AU95" s="217" t="s">
        <v>80</v>
      </c>
      <c r="AY95" s="216" t="s">
        <v>148</v>
      </c>
      <c r="BK95" s="218">
        <f>SUM(BK96:BK103)</f>
        <v>0</v>
      </c>
    </row>
    <row r="96" spans="2:65" s="1" customFormat="1" ht="16.5" customHeight="1">
      <c r="B96" s="46"/>
      <c r="C96" s="221" t="s">
        <v>80</v>
      </c>
      <c r="D96" s="221" t="s">
        <v>151</v>
      </c>
      <c r="E96" s="222" t="s">
        <v>152</v>
      </c>
      <c r="F96" s="223" t="s">
        <v>153</v>
      </c>
      <c r="G96" s="224" t="s">
        <v>154</v>
      </c>
      <c r="H96" s="225">
        <v>5</v>
      </c>
      <c r="I96" s="226"/>
      <c r="J96" s="227">
        <f>ROUND(I96*H96,2)</f>
        <v>0</v>
      </c>
      <c r="K96" s="223" t="s">
        <v>155</v>
      </c>
      <c r="L96" s="72"/>
      <c r="M96" s="228" t="s">
        <v>21</v>
      </c>
      <c r="N96" s="229" t="s">
        <v>43</v>
      </c>
      <c r="O96" s="47"/>
      <c r="P96" s="230">
        <f>O96*H96</f>
        <v>0</v>
      </c>
      <c r="Q96" s="230">
        <v>0.0389</v>
      </c>
      <c r="R96" s="230">
        <f>Q96*H96</f>
        <v>0.19449999999999998</v>
      </c>
      <c r="S96" s="230">
        <v>0</v>
      </c>
      <c r="T96" s="231">
        <f>S96*H96</f>
        <v>0</v>
      </c>
      <c r="AR96" s="24" t="s">
        <v>156</v>
      </c>
      <c r="AT96" s="24" t="s">
        <v>151</v>
      </c>
      <c r="AU96" s="24" t="s">
        <v>82</v>
      </c>
      <c r="AY96" s="24" t="s">
        <v>148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80</v>
      </c>
      <c r="BK96" s="232">
        <f>ROUND(I96*H96,2)</f>
        <v>0</v>
      </c>
      <c r="BL96" s="24" t="s">
        <v>156</v>
      </c>
      <c r="BM96" s="24" t="s">
        <v>157</v>
      </c>
    </row>
    <row r="97" spans="2:51" s="11" customFormat="1" ht="13.5">
      <c r="B97" s="233"/>
      <c r="C97" s="234"/>
      <c r="D97" s="235" t="s">
        <v>158</v>
      </c>
      <c r="E97" s="236" t="s">
        <v>21</v>
      </c>
      <c r="F97" s="237" t="s">
        <v>159</v>
      </c>
      <c r="G97" s="234"/>
      <c r="H97" s="236" t="s">
        <v>21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158</v>
      </c>
      <c r="AU97" s="243" t="s">
        <v>82</v>
      </c>
      <c r="AV97" s="11" t="s">
        <v>80</v>
      </c>
      <c r="AW97" s="11" t="s">
        <v>35</v>
      </c>
      <c r="AX97" s="11" t="s">
        <v>72</v>
      </c>
      <c r="AY97" s="243" t="s">
        <v>148</v>
      </c>
    </row>
    <row r="98" spans="2:51" s="12" customFormat="1" ht="13.5">
      <c r="B98" s="244"/>
      <c r="C98" s="245"/>
      <c r="D98" s="235" t="s">
        <v>158</v>
      </c>
      <c r="E98" s="246" t="s">
        <v>21</v>
      </c>
      <c r="F98" s="247" t="s">
        <v>160</v>
      </c>
      <c r="G98" s="245"/>
      <c r="H98" s="248">
        <v>5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AT98" s="254" t="s">
        <v>158</v>
      </c>
      <c r="AU98" s="254" t="s">
        <v>82</v>
      </c>
      <c r="AV98" s="12" t="s">
        <v>82</v>
      </c>
      <c r="AW98" s="12" t="s">
        <v>35</v>
      </c>
      <c r="AX98" s="12" t="s">
        <v>72</v>
      </c>
      <c r="AY98" s="254" t="s">
        <v>148</v>
      </c>
    </row>
    <row r="99" spans="2:51" s="13" customFormat="1" ht="13.5">
      <c r="B99" s="255"/>
      <c r="C99" s="256"/>
      <c r="D99" s="235" t="s">
        <v>158</v>
      </c>
      <c r="E99" s="257" t="s">
        <v>21</v>
      </c>
      <c r="F99" s="258" t="s">
        <v>161</v>
      </c>
      <c r="G99" s="256"/>
      <c r="H99" s="259">
        <v>5</v>
      </c>
      <c r="I99" s="260"/>
      <c r="J99" s="256"/>
      <c r="K99" s="256"/>
      <c r="L99" s="261"/>
      <c r="M99" s="262"/>
      <c r="N99" s="263"/>
      <c r="O99" s="263"/>
      <c r="P99" s="263"/>
      <c r="Q99" s="263"/>
      <c r="R99" s="263"/>
      <c r="S99" s="263"/>
      <c r="T99" s="264"/>
      <c r="AT99" s="265" t="s">
        <v>158</v>
      </c>
      <c r="AU99" s="265" t="s">
        <v>82</v>
      </c>
      <c r="AV99" s="13" t="s">
        <v>156</v>
      </c>
      <c r="AW99" s="13" t="s">
        <v>35</v>
      </c>
      <c r="AX99" s="13" t="s">
        <v>80</v>
      </c>
      <c r="AY99" s="265" t="s">
        <v>148</v>
      </c>
    </row>
    <row r="100" spans="2:65" s="1" customFormat="1" ht="38.25" customHeight="1">
      <c r="B100" s="46"/>
      <c r="C100" s="221" t="s">
        <v>82</v>
      </c>
      <c r="D100" s="221" t="s">
        <v>151</v>
      </c>
      <c r="E100" s="222" t="s">
        <v>162</v>
      </c>
      <c r="F100" s="223" t="s">
        <v>163</v>
      </c>
      <c r="G100" s="224" t="s">
        <v>164</v>
      </c>
      <c r="H100" s="225">
        <v>2</v>
      </c>
      <c r="I100" s="226"/>
      <c r="J100" s="227">
        <f>ROUND(I100*H100,2)</f>
        <v>0</v>
      </c>
      <c r="K100" s="223" t="s">
        <v>155</v>
      </c>
      <c r="L100" s="72"/>
      <c r="M100" s="228" t="s">
        <v>21</v>
      </c>
      <c r="N100" s="229" t="s">
        <v>43</v>
      </c>
      <c r="O100" s="47"/>
      <c r="P100" s="230">
        <f>O100*H100</f>
        <v>0</v>
      </c>
      <c r="Q100" s="230">
        <v>0.002</v>
      </c>
      <c r="R100" s="230">
        <f>Q100*H100</f>
        <v>0.004</v>
      </c>
      <c r="S100" s="230">
        <v>0</v>
      </c>
      <c r="T100" s="231">
        <f>S100*H100</f>
        <v>0</v>
      </c>
      <c r="AR100" s="24" t="s">
        <v>156</v>
      </c>
      <c r="AT100" s="24" t="s">
        <v>151</v>
      </c>
      <c r="AU100" s="24" t="s">
        <v>82</v>
      </c>
      <c r="AY100" s="24" t="s">
        <v>148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80</v>
      </c>
      <c r="BK100" s="232">
        <f>ROUND(I100*H100,2)</f>
        <v>0</v>
      </c>
      <c r="BL100" s="24" t="s">
        <v>156</v>
      </c>
      <c r="BM100" s="24" t="s">
        <v>165</v>
      </c>
    </row>
    <row r="101" spans="2:51" s="11" customFormat="1" ht="13.5">
      <c r="B101" s="233"/>
      <c r="C101" s="234"/>
      <c r="D101" s="235" t="s">
        <v>158</v>
      </c>
      <c r="E101" s="236" t="s">
        <v>21</v>
      </c>
      <c r="F101" s="237" t="s">
        <v>166</v>
      </c>
      <c r="G101" s="234"/>
      <c r="H101" s="236" t="s">
        <v>21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158</v>
      </c>
      <c r="AU101" s="243" t="s">
        <v>82</v>
      </c>
      <c r="AV101" s="11" t="s">
        <v>80</v>
      </c>
      <c r="AW101" s="11" t="s">
        <v>35</v>
      </c>
      <c r="AX101" s="11" t="s">
        <v>72</v>
      </c>
      <c r="AY101" s="243" t="s">
        <v>148</v>
      </c>
    </row>
    <row r="102" spans="2:51" s="12" customFormat="1" ht="13.5">
      <c r="B102" s="244"/>
      <c r="C102" s="245"/>
      <c r="D102" s="235" t="s">
        <v>158</v>
      </c>
      <c r="E102" s="246" t="s">
        <v>21</v>
      </c>
      <c r="F102" s="247" t="s">
        <v>82</v>
      </c>
      <c r="G102" s="245"/>
      <c r="H102" s="248">
        <v>2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AT102" s="254" t="s">
        <v>158</v>
      </c>
      <c r="AU102" s="254" t="s">
        <v>82</v>
      </c>
      <c r="AV102" s="12" t="s">
        <v>82</v>
      </c>
      <c r="AW102" s="12" t="s">
        <v>35</v>
      </c>
      <c r="AX102" s="12" t="s">
        <v>72</v>
      </c>
      <c r="AY102" s="254" t="s">
        <v>148</v>
      </c>
    </row>
    <row r="103" spans="2:51" s="13" customFormat="1" ht="13.5">
      <c r="B103" s="255"/>
      <c r="C103" s="256"/>
      <c r="D103" s="235" t="s">
        <v>158</v>
      </c>
      <c r="E103" s="257" t="s">
        <v>21</v>
      </c>
      <c r="F103" s="258" t="s">
        <v>161</v>
      </c>
      <c r="G103" s="256"/>
      <c r="H103" s="259">
        <v>2</v>
      </c>
      <c r="I103" s="260"/>
      <c r="J103" s="256"/>
      <c r="K103" s="256"/>
      <c r="L103" s="261"/>
      <c r="M103" s="262"/>
      <c r="N103" s="263"/>
      <c r="O103" s="263"/>
      <c r="P103" s="263"/>
      <c r="Q103" s="263"/>
      <c r="R103" s="263"/>
      <c r="S103" s="263"/>
      <c r="T103" s="264"/>
      <c r="AT103" s="265" t="s">
        <v>158</v>
      </c>
      <c r="AU103" s="265" t="s">
        <v>82</v>
      </c>
      <c r="AV103" s="13" t="s">
        <v>156</v>
      </c>
      <c r="AW103" s="13" t="s">
        <v>35</v>
      </c>
      <c r="AX103" s="13" t="s">
        <v>80</v>
      </c>
      <c r="AY103" s="265" t="s">
        <v>148</v>
      </c>
    </row>
    <row r="104" spans="2:63" s="10" customFormat="1" ht="29.85" customHeight="1">
      <c r="B104" s="205"/>
      <c r="C104" s="206"/>
      <c r="D104" s="207" t="s">
        <v>71</v>
      </c>
      <c r="E104" s="219" t="s">
        <v>167</v>
      </c>
      <c r="F104" s="219" t="s">
        <v>168</v>
      </c>
      <c r="G104" s="206"/>
      <c r="H104" s="206"/>
      <c r="I104" s="209"/>
      <c r="J104" s="220">
        <f>BK104</f>
        <v>0</v>
      </c>
      <c r="K104" s="206"/>
      <c r="L104" s="211"/>
      <c r="M104" s="212"/>
      <c r="N104" s="213"/>
      <c r="O104" s="213"/>
      <c r="P104" s="214">
        <f>SUM(P105:P110)</f>
        <v>0</v>
      </c>
      <c r="Q104" s="213"/>
      <c r="R104" s="214">
        <f>SUM(R105:R110)</f>
        <v>0.007279999999999999</v>
      </c>
      <c r="S104" s="213"/>
      <c r="T104" s="215">
        <f>SUM(T105:T110)</f>
        <v>0</v>
      </c>
      <c r="AR104" s="216" t="s">
        <v>80</v>
      </c>
      <c r="AT104" s="217" t="s">
        <v>71</v>
      </c>
      <c r="AU104" s="217" t="s">
        <v>80</v>
      </c>
      <c r="AY104" s="216" t="s">
        <v>148</v>
      </c>
      <c r="BK104" s="218">
        <f>SUM(BK105:BK110)</f>
        <v>0</v>
      </c>
    </row>
    <row r="105" spans="2:65" s="1" customFormat="1" ht="25.5" customHeight="1">
      <c r="B105" s="46"/>
      <c r="C105" s="221" t="s">
        <v>169</v>
      </c>
      <c r="D105" s="221" t="s">
        <v>151</v>
      </c>
      <c r="E105" s="222" t="s">
        <v>170</v>
      </c>
      <c r="F105" s="223" t="s">
        <v>171</v>
      </c>
      <c r="G105" s="224" t="s">
        <v>154</v>
      </c>
      <c r="H105" s="225">
        <v>56</v>
      </c>
      <c r="I105" s="226"/>
      <c r="J105" s="227">
        <f>ROUND(I105*H105,2)</f>
        <v>0</v>
      </c>
      <c r="K105" s="223" t="s">
        <v>155</v>
      </c>
      <c r="L105" s="72"/>
      <c r="M105" s="228" t="s">
        <v>21</v>
      </c>
      <c r="N105" s="229" t="s">
        <v>43</v>
      </c>
      <c r="O105" s="47"/>
      <c r="P105" s="230">
        <f>O105*H105</f>
        <v>0</v>
      </c>
      <c r="Q105" s="230">
        <v>0.00013</v>
      </c>
      <c r="R105" s="230">
        <f>Q105*H105</f>
        <v>0.007279999999999999</v>
      </c>
      <c r="S105" s="230">
        <v>0</v>
      </c>
      <c r="T105" s="231">
        <f>S105*H105</f>
        <v>0</v>
      </c>
      <c r="AR105" s="24" t="s">
        <v>156</v>
      </c>
      <c r="AT105" s="24" t="s">
        <v>151</v>
      </c>
      <c r="AU105" s="24" t="s">
        <v>82</v>
      </c>
      <c r="AY105" s="24" t="s">
        <v>148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80</v>
      </c>
      <c r="BK105" s="232">
        <f>ROUND(I105*H105,2)</f>
        <v>0</v>
      </c>
      <c r="BL105" s="24" t="s">
        <v>156</v>
      </c>
      <c r="BM105" s="24" t="s">
        <v>172</v>
      </c>
    </row>
    <row r="106" spans="2:51" s="11" customFormat="1" ht="13.5">
      <c r="B106" s="233"/>
      <c r="C106" s="234"/>
      <c r="D106" s="235" t="s">
        <v>158</v>
      </c>
      <c r="E106" s="236" t="s">
        <v>21</v>
      </c>
      <c r="F106" s="237" t="s">
        <v>173</v>
      </c>
      <c r="G106" s="234"/>
      <c r="H106" s="236" t="s">
        <v>21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158</v>
      </c>
      <c r="AU106" s="243" t="s">
        <v>82</v>
      </c>
      <c r="AV106" s="11" t="s">
        <v>80</v>
      </c>
      <c r="AW106" s="11" t="s">
        <v>35</v>
      </c>
      <c r="AX106" s="11" t="s">
        <v>72</v>
      </c>
      <c r="AY106" s="243" t="s">
        <v>148</v>
      </c>
    </row>
    <row r="107" spans="2:51" s="12" customFormat="1" ht="13.5">
      <c r="B107" s="244"/>
      <c r="C107" s="245"/>
      <c r="D107" s="235" t="s">
        <v>158</v>
      </c>
      <c r="E107" s="246" t="s">
        <v>21</v>
      </c>
      <c r="F107" s="247" t="s">
        <v>174</v>
      </c>
      <c r="G107" s="245"/>
      <c r="H107" s="248">
        <v>30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158</v>
      </c>
      <c r="AU107" s="254" t="s">
        <v>82</v>
      </c>
      <c r="AV107" s="12" t="s">
        <v>82</v>
      </c>
      <c r="AW107" s="12" t="s">
        <v>35</v>
      </c>
      <c r="AX107" s="12" t="s">
        <v>72</v>
      </c>
      <c r="AY107" s="254" t="s">
        <v>148</v>
      </c>
    </row>
    <row r="108" spans="2:51" s="11" customFormat="1" ht="13.5">
      <c r="B108" s="233"/>
      <c r="C108" s="234"/>
      <c r="D108" s="235" t="s">
        <v>158</v>
      </c>
      <c r="E108" s="236" t="s">
        <v>21</v>
      </c>
      <c r="F108" s="237" t="s">
        <v>175</v>
      </c>
      <c r="G108" s="234"/>
      <c r="H108" s="236" t="s">
        <v>21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158</v>
      </c>
      <c r="AU108" s="243" t="s">
        <v>82</v>
      </c>
      <c r="AV108" s="11" t="s">
        <v>80</v>
      </c>
      <c r="AW108" s="11" t="s">
        <v>35</v>
      </c>
      <c r="AX108" s="11" t="s">
        <v>72</v>
      </c>
      <c r="AY108" s="243" t="s">
        <v>148</v>
      </c>
    </row>
    <row r="109" spans="2:51" s="12" customFormat="1" ht="13.5">
      <c r="B109" s="244"/>
      <c r="C109" s="245"/>
      <c r="D109" s="235" t="s">
        <v>158</v>
      </c>
      <c r="E109" s="246" t="s">
        <v>21</v>
      </c>
      <c r="F109" s="247" t="s">
        <v>176</v>
      </c>
      <c r="G109" s="245"/>
      <c r="H109" s="248">
        <v>26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158</v>
      </c>
      <c r="AU109" s="254" t="s">
        <v>82</v>
      </c>
      <c r="AV109" s="12" t="s">
        <v>82</v>
      </c>
      <c r="AW109" s="12" t="s">
        <v>35</v>
      </c>
      <c r="AX109" s="12" t="s">
        <v>72</v>
      </c>
      <c r="AY109" s="254" t="s">
        <v>148</v>
      </c>
    </row>
    <row r="110" spans="2:51" s="13" customFormat="1" ht="13.5">
      <c r="B110" s="255"/>
      <c r="C110" s="256"/>
      <c r="D110" s="235" t="s">
        <v>158</v>
      </c>
      <c r="E110" s="257" t="s">
        <v>21</v>
      </c>
      <c r="F110" s="258" t="s">
        <v>161</v>
      </c>
      <c r="G110" s="256"/>
      <c r="H110" s="259">
        <v>56</v>
      </c>
      <c r="I110" s="260"/>
      <c r="J110" s="256"/>
      <c r="K110" s="256"/>
      <c r="L110" s="261"/>
      <c r="M110" s="262"/>
      <c r="N110" s="263"/>
      <c r="O110" s="263"/>
      <c r="P110" s="263"/>
      <c r="Q110" s="263"/>
      <c r="R110" s="263"/>
      <c r="S110" s="263"/>
      <c r="T110" s="264"/>
      <c r="AT110" s="265" t="s">
        <v>158</v>
      </c>
      <c r="AU110" s="265" t="s">
        <v>82</v>
      </c>
      <c r="AV110" s="13" t="s">
        <v>156</v>
      </c>
      <c r="AW110" s="13" t="s">
        <v>35</v>
      </c>
      <c r="AX110" s="13" t="s">
        <v>80</v>
      </c>
      <c r="AY110" s="265" t="s">
        <v>148</v>
      </c>
    </row>
    <row r="111" spans="2:63" s="10" customFormat="1" ht="29.85" customHeight="1">
      <c r="B111" s="205"/>
      <c r="C111" s="206"/>
      <c r="D111" s="207" t="s">
        <v>71</v>
      </c>
      <c r="E111" s="219" t="s">
        <v>177</v>
      </c>
      <c r="F111" s="219" t="s">
        <v>178</v>
      </c>
      <c r="G111" s="206"/>
      <c r="H111" s="206"/>
      <c r="I111" s="209"/>
      <c r="J111" s="220">
        <f>BK111</f>
        <v>0</v>
      </c>
      <c r="K111" s="206"/>
      <c r="L111" s="211"/>
      <c r="M111" s="212"/>
      <c r="N111" s="213"/>
      <c r="O111" s="213"/>
      <c r="P111" s="214">
        <f>SUM(P112:P123)</f>
        <v>0</v>
      </c>
      <c r="Q111" s="213"/>
      <c r="R111" s="214">
        <f>SUM(R112:R123)</f>
        <v>0.0022400000000000002</v>
      </c>
      <c r="S111" s="213"/>
      <c r="T111" s="215">
        <f>SUM(T112:T123)</f>
        <v>0</v>
      </c>
      <c r="AR111" s="216" t="s">
        <v>80</v>
      </c>
      <c r="AT111" s="217" t="s">
        <v>71</v>
      </c>
      <c r="AU111" s="217" t="s">
        <v>80</v>
      </c>
      <c r="AY111" s="216" t="s">
        <v>148</v>
      </c>
      <c r="BK111" s="218">
        <f>SUM(BK112:BK123)</f>
        <v>0</v>
      </c>
    </row>
    <row r="112" spans="2:65" s="1" customFormat="1" ht="25.5" customHeight="1">
      <c r="B112" s="46"/>
      <c r="C112" s="221" t="s">
        <v>156</v>
      </c>
      <c r="D112" s="221" t="s">
        <v>151</v>
      </c>
      <c r="E112" s="222" t="s">
        <v>179</v>
      </c>
      <c r="F112" s="223" t="s">
        <v>180</v>
      </c>
      <c r="G112" s="224" t="s">
        <v>154</v>
      </c>
      <c r="H112" s="225">
        <v>56</v>
      </c>
      <c r="I112" s="226"/>
      <c r="J112" s="227">
        <f>ROUND(I112*H112,2)</f>
        <v>0</v>
      </c>
      <c r="K112" s="223" t="s">
        <v>155</v>
      </c>
      <c r="L112" s="72"/>
      <c r="M112" s="228" t="s">
        <v>21</v>
      </c>
      <c r="N112" s="229" t="s">
        <v>43</v>
      </c>
      <c r="O112" s="47"/>
      <c r="P112" s="230">
        <f>O112*H112</f>
        <v>0</v>
      </c>
      <c r="Q112" s="230">
        <v>4E-05</v>
      </c>
      <c r="R112" s="230">
        <f>Q112*H112</f>
        <v>0.0022400000000000002</v>
      </c>
      <c r="S112" s="230">
        <v>0</v>
      </c>
      <c r="T112" s="231">
        <f>S112*H112</f>
        <v>0</v>
      </c>
      <c r="AR112" s="24" t="s">
        <v>156</v>
      </c>
      <c r="AT112" s="24" t="s">
        <v>151</v>
      </c>
      <c r="AU112" s="24" t="s">
        <v>82</v>
      </c>
      <c r="AY112" s="24" t="s">
        <v>148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80</v>
      </c>
      <c r="BK112" s="232">
        <f>ROUND(I112*H112,2)</f>
        <v>0</v>
      </c>
      <c r="BL112" s="24" t="s">
        <v>156</v>
      </c>
      <c r="BM112" s="24" t="s">
        <v>181</v>
      </c>
    </row>
    <row r="113" spans="2:51" s="11" customFormat="1" ht="13.5">
      <c r="B113" s="233"/>
      <c r="C113" s="234"/>
      <c r="D113" s="235" t="s">
        <v>158</v>
      </c>
      <c r="E113" s="236" t="s">
        <v>21</v>
      </c>
      <c r="F113" s="237" t="s">
        <v>175</v>
      </c>
      <c r="G113" s="234"/>
      <c r="H113" s="236" t="s">
        <v>21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158</v>
      </c>
      <c r="AU113" s="243" t="s">
        <v>82</v>
      </c>
      <c r="AV113" s="11" t="s">
        <v>80</v>
      </c>
      <c r="AW113" s="11" t="s">
        <v>35</v>
      </c>
      <c r="AX113" s="11" t="s">
        <v>72</v>
      </c>
      <c r="AY113" s="243" t="s">
        <v>148</v>
      </c>
    </row>
    <row r="114" spans="2:51" s="12" customFormat="1" ht="13.5">
      <c r="B114" s="244"/>
      <c r="C114" s="245"/>
      <c r="D114" s="235" t="s">
        <v>158</v>
      </c>
      <c r="E114" s="246" t="s">
        <v>21</v>
      </c>
      <c r="F114" s="247" t="s">
        <v>174</v>
      </c>
      <c r="G114" s="245"/>
      <c r="H114" s="248">
        <v>30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158</v>
      </c>
      <c r="AU114" s="254" t="s">
        <v>82</v>
      </c>
      <c r="AV114" s="12" t="s">
        <v>82</v>
      </c>
      <c r="AW114" s="12" t="s">
        <v>35</v>
      </c>
      <c r="AX114" s="12" t="s">
        <v>72</v>
      </c>
      <c r="AY114" s="254" t="s">
        <v>148</v>
      </c>
    </row>
    <row r="115" spans="2:51" s="11" customFormat="1" ht="13.5">
      <c r="B115" s="233"/>
      <c r="C115" s="234"/>
      <c r="D115" s="235" t="s">
        <v>158</v>
      </c>
      <c r="E115" s="236" t="s">
        <v>21</v>
      </c>
      <c r="F115" s="237" t="s">
        <v>182</v>
      </c>
      <c r="G115" s="234"/>
      <c r="H115" s="236" t="s">
        <v>21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158</v>
      </c>
      <c r="AU115" s="243" t="s">
        <v>82</v>
      </c>
      <c r="AV115" s="11" t="s">
        <v>80</v>
      </c>
      <c r="AW115" s="11" t="s">
        <v>35</v>
      </c>
      <c r="AX115" s="11" t="s">
        <v>72</v>
      </c>
      <c r="AY115" s="243" t="s">
        <v>148</v>
      </c>
    </row>
    <row r="116" spans="2:51" s="12" customFormat="1" ht="13.5">
      <c r="B116" s="244"/>
      <c r="C116" s="245"/>
      <c r="D116" s="235" t="s">
        <v>158</v>
      </c>
      <c r="E116" s="246" t="s">
        <v>21</v>
      </c>
      <c r="F116" s="247" t="s">
        <v>176</v>
      </c>
      <c r="G116" s="245"/>
      <c r="H116" s="248">
        <v>26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158</v>
      </c>
      <c r="AU116" s="254" t="s">
        <v>82</v>
      </c>
      <c r="AV116" s="12" t="s">
        <v>82</v>
      </c>
      <c r="AW116" s="12" t="s">
        <v>35</v>
      </c>
      <c r="AX116" s="12" t="s">
        <v>72</v>
      </c>
      <c r="AY116" s="254" t="s">
        <v>148</v>
      </c>
    </row>
    <row r="117" spans="2:51" s="13" customFormat="1" ht="13.5">
      <c r="B117" s="255"/>
      <c r="C117" s="256"/>
      <c r="D117" s="235" t="s">
        <v>158</v>
      </c>
      <c r="E117" s="257" t="s">
        <v>21</v>
      </c>
      <c r="F117" s="258" t="s">
        <v>161</v>
      </c>
      <c r="G117" s="256"/>
      <c r="H117" s="259">
        <v>56</v>
      </c>
      <c r="I117" s="260"/>
      <c r="J117" s="256"/>
      <c r="K117" s="256"/>
      <c r="L117" s="261"/>
      <c r="M117" s="262"/>
      <c r="N117" s="263"/>
      <c r="O117" s="263"/>
      <c r="P117" s="263"/>
      <c r="Q117" s="263"/>
      <c r="R117" s="263"/>
      <c r="S117" s="263"/>
      <c r="T117" s="264"/>
      <c r="AT117" s="265" t="s">
        <v>158</v>
      </c>
      <c r="AU117" s="265" t="s">
        <v>82</v>
      </c>
      <c r="AV117" s="13" t="s">
        <v>156</v>
      </c>
      <c r="AW117" s="13" t="s">
        <v>35</v>
      </c>
      <c r="AX117" s="13" t="s">
        <v>80</v>
      </c>
      <c r="AY117" s="265" t="s">
        <v>148</v>
      </c>
    </row>
    <row r="118" spans="2:65" s="1" customFormat="1" ht="25.5" customHeight="1">
      <c r="B118" s="46"/>
      <c r="C118" s="221" t="s">
        <v>160</v>
      </c>
      <c r="D118" s="221" t="s">
        <v>151</v>
      </c>
      <c r="E118" s="222" t="s">
        <v>183</v>
      </c>
      <c r="F118" s="223" t="s">
        <v>184</v>
      </c>
      <c r="G118" s="224" t="s">
        <v>154</v>
      </c>
      <c r="H118" s="225">
        <v>672</v>
      </c>
      <c r="I118" s="226"/>
      <c r="J118" s="227">
        <f>ROUND(I118*H118,2)</f>
        <v>0</v>
      </c>
      <c r="K118" s="223" t="s">
        <v>155</v>
      </c>
      <c r="L118" s="72"/>
      <c r="M118" s="228" t="s">
        <v>21</v>
      </c>
      <c r="N118" s="229" t="s">
        <v>43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156</v>
      </c>
      <c r="AT118" s="24" t="s">
        <v>151</v>
      </c>
      <c r="AU118" s="24" t="s">
        <v>82</v>
      </c>
      <c r="AY118" s="24" t="s">
        <v>148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80</v>
      </c>
      <c r="BK118" s="232">
        <f>ROUND(I118*H118,2)</f>
        <v>0</v>
      </c>
      <c r="BL118" s="24" t="s">
        <v>156</v>
      </c>
      <c r="BM118" s="24" t="s">
        <v>185</v>
      </c>
    </row>
    <row r="119" spans="2:51" s="11" customFormat="1" ht="13.5">
      <c r="B119" s="233"/>
      <c r="C119" s="234"/>
      <c r="D119" s="235" t="s">
        <v>158</v>
      </c>
      <c r="E119" s="236" t="s">
        <v>21</v>
      </c>
      <c r="F119" s="237" t="s">
        <v>175</v>
      </c>
      <c r="G119" s="234"/>
      <c r="H119" s="236" t="s">
        <v>21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158</v>
      </c>
      <c r="AU119" s="243" t="s">
        <v>82</v>
      </c>
      <c r="AV119" s="11" t="s">
        <v>80</v>
      </c>
      <c r="AW119" s="11" t="s">
        <v>35</v>
      </c>
      <c r="AX119" s="11" t="s">
        <v>72</v>
      </c>
      <c r="AY119" s="243" t="s">
        <v>148</v>
      </c>
    </row>
    <row r="120" spans="2:51" s="12" customFormat="1" ht="13.5">
      <c r="B120" s="244"/>
      <c r="C120" s="245"/>
      <c r="D120" s="235" t="s">
        <v>158</v>
      </c>
      <c r="E120" s="246" t="s">
        <v>21</v>
      </c>
      <c r="F120" s="247" t="s">
        <v>186</v>
      </c>
      <c r="G120" s="245"/>
      <c r="H120" s="248">
        <v>360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AT120" s="254" t="s">
        <v>158</v>
      </c>
      <c r="AU120" s="254" t="s">
        <v>82</v>
      </c>
      <c r="AV120" s="12" t="s">
        <v>82</v>
      </c>
      <c r="AW120" s="12" t="s">
        <v>35</v>
      </c>
      <c r="AX120" s="12" t="s">
        <v>72</v>
      </c>
      <c r="AY120" s="254" t="s">
        <v>148</v>
      </c>
    </row>
    <row r="121" spans="2:51" s="11" customFormat="1" ht="13.5">
      <c r="B121" s="233"/>
      <c r="C121" s="234"/>
      <c r="D121" s="235" t="s">
        <v>158</v>
      </c>
      <c r="E121" s="236" t="s">
        <v>21</v>
      </c>
      <c r="F121" s="237" t="s">
        <v>182</v>
      </c>
      <c r="G121" s="234"/>
      <c r="H121" s="236" t="s">
        <v>21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158</v>
      </c>
      <c r="AU121" s="243" t="s">
        <v>82</v>
      </c>
      <c r="AV121" s="11" t="s">
        <v>80</v>
      </c>
      <c r="AW121" s="11" t="s">
        <v>35</v>
      </c>
      <c r="AX121" s="11" t="s">
        <v>72</v>
      </c>
      <c r="AY121" s="243" t="s">
        <v>148</v>
      </c>
    </row>
    <row r="122" spans="2:51" s="12" customFormat="1" ht="13.5">
      <c r="B122" s="244"/>
      <c r="C122" s="245"/>
      <c r="D122" s="235" t="s">
        <v>158</v>
      </c>
      <c r="E122" s="246" t="s">
        <v>21</v>
      </c>
      <c r="F122" s="247" t="s">
        <v>187</v>
      </c>
      <c r="G122" s="245"/>
      <c r="H122" s="248">
        <v>312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AT122" s="254" t="s">
        <v>158</v>
      </c>
      <c r="AU122" s="254" t="s">
        <v>82</v>
      </c>
      <c r="AV122" s="12" t="s">
        <v>82</v>
      </c>
      <c r="AW122" s="12" t="s">
        <v>35</v>
      </c>
      <c r="AX122" s="12" t="s">
        <v>72</v>
      </c>
      <c r="AY122" s="254" t="s">
        <v>148</v>
      </c>
    </row>
    <row r="123" spans="2:51" s="13" customFormat="1" ht="13.5">
      <c r="B123" s="255"/>
      <c r="C123" s="256"/>
      <c r="D123" s="235" t="s">
        <v>158</v>
      </c>
      <c r="E123" s="257" t="s">
        <v>21</v>
      </c>
      <c r="F123" s="258" t="s">
        <v>161</v>
      </c>
      <c r="G123" s="256"/>
      <c r="H123" s="259">
        <v>672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AT123" s="265" t="s">
        <v>158</v>
      </c>
      <c r="AU123" s="265" t="s">
        <v>82</v>
      </c>
      <c r="AV123" s="13" t="s">
        <v>156</v>
      </c>
      <c r="AW123" s="13" t="s">
        <v>35</v>
      </c>
      <c r="AX123" s="13" t="s">
        <v>80</v>
      </c>
      <c r="AY123" s="265" t="s">
        <v>148</v>
      </c>
    </row>
    <row r="124" spans="2:63" s="10" customFormat="1" ht="29.85" customHeight="1">
      <c r="B124" s="205"/>
      <c r="C124" s="206"/>
      <c r="D124" s="207" t="s">
        <v>71</v>
      </c>
      <c r="E124" s="219" t="s">
        <v>188</v>
      </c>
      <c r="F124" s="219" t="s">
        <v>189</v>
      </c>
      <c r="G124" s="206"/>
      <c r="H124" s="206"/>
      <c r="I124" s="209"/>
      <c r="J124" s="220">
        <f>BK124</f>
        <v>0</v>
      </c>
      <c r="K124" s="206"/>
      <c r="L124" s="211"/>
      <c r="M124" s="212"/>
      <c r="N124" s="213"/>
      <c r="O124" s="213"/>
      <c r="P124" s="214">
        <f>SUM(P125:P133)</f>
        <v>0</v>
      </c>
      <c r="Q124" s="213"/>
      <c r="R124" s="214">
        <f>SUM(R125:R133)</f>
        <v>0</v>
      </c>
      <c r="S124" s="213"/>
      <c r="T124" s="215">
        <f>SUM(T125:T133)</f>
        <v>0.048299999999999996</v>
      </c>
      <c r="AR124" s="216" t="s">
        <v>80</v>
      </c>
      <c r="AT124" s="217" t="s">
        <v>71</v>
      </c>
      <c r="AU124" s="217" t="s">
        <v>80</v>
      </c>
      <c r="AY124" s="216" t="s">
        <v>148</v>
      </c>
      <c r="BK124" s="218">
        <f>SUM(BK125:BK133)</f>
        <v>0</v>
      </c>
    </row>
    <row r="125" spans="2:65" s="1" customFormat="1" ht="25.5" customHeight="1">
      <c r="B125" s="46"/>
      <c r="C125" s="221" t="s">
        <v>149</v>
      </c>
      <c r="D125" s="221" t="s">
        <v>151</v>
      </c>
      <c r="E125" s="222" t="s">
        <v>190</v>
      </c>
      <c r="F125" s="223" t="s">
        <v>191</v>
      </c>
      <c r="G125" s="224" t="s">
        <v>192</v>
      </c>
      <c r="H125" s="225">
        <v>5</v>
      </c>
      <c r="I125" s="226"/>
      <c r="J125" s="227">
        <f>ROUND(I125*H125,2)</f>
        <v>0</v>
      </c>
      <c r="K125" s="223" t="s">
        <v>155</v>
      </c>
      <c r="L125" s="72"/>
      <c r="M125" s="228" t="s">
        <v>21</v>
      </c>
      <c r="N125" s="229" t="s">
        <v>43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0.009</v>
      </c>
      <c r="T125" s="231">
        <f>S125*H125</f>
        <v>0.045</v>
      </c>
      <c r="AR125" s="24" t="s">
        <v>156</v>
      </c>
      <c r="AT125" s="24" t="s">
        <v>151</v>
      </c>
      <c r="AU125" s="24" t="s">
        <v>82</v>
      </c>
      <c r="AY125" s="24" t="s">
        <v>148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80</v>
      </c>
      <c r="BK125" s="232">
        <f>ROUND(I125*H125,2)</f>
        <v>0</v>
      </c>
      <c r="BL125" s="24" t="s">
        <v>156</v>
      </c>
      <c r="BM125" s="24" t="s">
        <v>193</v>
      </c>
    </row>
    <row r="126" spans="2:51" s="11" customFormat="1" ht="13.5">
      <c r="B126" s="233"/>
      <c r="C126" s="234"/>
      <c r="D126" s="235" t="s">
        <v>158</v>
      </c>
      <c r="E126" s="236" t="s">
        <v>21</v>
      </c>
      <c r="F126" s="237" t="s">
        <v>194</v>
      </c>
      <c r="G126" s="234"/>
      <c r="H126" s="236" t="s">
        <v>21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158</v>
      </c>
      <c r="AU126" s="243" t="s">
        <v>82</v>
      </c>
      <c r="AV126" s="11" t="s">
        <v>80</v>
      </c>
      <c r="AW126" s="11" t="s">
        <v>35</v>
      </c>
      <c r="AX126" s="11" t="s">
        <v>72</v>
      </c>
      <c r="AY126" s="243" t="s">
        <v>148</v>
      </c>
    </row>
    <row r="127" spans="2:51" s="12" customFormat="1" ht="13.5">
      <c r="B127" s="244"/>
      <c r="C127" s="245"/>
      <c r="D127" s="235" t="s">
        <v>158</v>
      </c>
      <c r="E127" s="246" t="s">
        <v>21</v>
      </c>
      <c r="F127" s="247" t="s">
        <v>160</v>
      </c>
      <c r="G127" s="245"/>
      <c r="H127" s="248">
        <v>5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AT127" s="254" t="s">
        <v>158</v>
      </c>
      <c r="AU127" s="254" t="s">
        <v>82</v>
      </c>
      <c r="AV127" s="12" t="s">
        <v>82</v>
      </c>
      <c r="AW127" s="12" t="s">
        <v>35</v>
      </c>
      <c r="AX127" s="12" t="s">
        <v>72</v>
      </c>
      <c r="AY127" s="254" t="s">
        <v>148</v>
      </c>
    </row>
    <row r="128" spans="2:51" s="13" customFormat="1" ht="13.5">
      <c r="B128" s="255"/>
      <c r="C128" s="256"/>
      <c r="D128" s="235" t="s">
        <v>158</v>
      </c>
      <c r="E128" s="257" t="s">
        <v>21</v>
      </c>
      <c r="F128" s="258" t="s">
        <v>161</v>
      </c>
      <c r="G128" s="256"/>
      <c r="H128" s="259">
        <v>5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AT128" s="265" t="s">
        <v>158</v>
      </c>
      <c r="AU128" s="265" t="s">
        <v>82</v>
      </c>
      <c r="AV128" s="13" t="s">
        <v>156</v>
      </c>
      <c r="AW128" s="13" t="s">
        <v>35</v>
      </c>
      <c r="AX128" s="13" t="s">
        <v>80</v>
      </c>
      <c r="AY128" s="265" t="s">
        <v>148</v>
      </c>
    </row>
    <row r="129" spans="2:65" s="1" customFormat="1" ht="16.5" customHeight="1">
      <c r="B129" s="46"/>
      <c r="C129" s="221" t="s">
        <v>195</v>
      </c>
      <c r="D129" s="221" t="s">
        <v>151</v>
      </c>
      <c r="E129" s="222" t="s">
        <v>196</v>
      </c>
      <c r="F129" s="223" t="s">
        <v>197</v>
      </c>
      <c r="G129" s="224" t="s">
        <v>192</v>
      </c>
      <c r="H129" s="225">
        <v>0.3</v>
      </c>
      <c r="I129" s="226"/>
      <c r="J129" s="227">
        <f>ROUND(I129*H129,2)</f>
        <v>0</v>
      </c>
      <c r="K129" s="223" t="s">
        <v>21</v>
      </c>
      <c r="L129" s="72"/>
      <c r="M129" s="228" t="s">
        <v>21</v>
      </c>
      <c r="N129" s="229" t="s">
        <v>43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0.011</v>
      </c>
      <c r="T129" s="231">
        <f>S129*H129</f>
        <v>0.0032999999999999995</v>
      </c>
      <c r="AR129" s="24" t="s">
        <v>156</v>
      </c>
      <c r="AT129" s="24" t="s">
        <v>151</v>
      </c>
      <c r="AU129" s="24" t="s">
        <v>82</v>
      </c>
      <c r="AY129" s="24" t="s">
        <v>148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80</v>
      </c>
      <c r="BK129" s="232">
        <f>ROUND(I129*H129,2)</f>
        <v>0</v>
      </c>
      <c r="BL129" s="24" t="s">
        <v>156</v>
      </c>
      <c r="BM129" s="24" t="s">
        <v>198</v>
      </c>
    </row>
    <row r="130" spans="2:51" s="11" customFormat="1" ht="13.5">
      <c r="B130" s="233"/>
      <c r="C130" s="234"/>
      <c r="D130" s="235" t="s">
        <v>158</v>
      </c>
      <c r="E130" s="236" t="s">
        <v>21</v>
      </c>
      <c r="F130" s="237" t="s">
        <v>199</v>
      </c>
      <c r="G130" s="234"/>
      <c r="H130" s="236" t="s">
        <v>21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158</v>
      </c>
      <c r="AU130" s="243" t="s">
        <v>82</v>
      </c>
      <c r="AV130" s="11" t="s">
        <v>80</v>
      </c>
      <c r="AW130" s="11" t="s">
        <v>35</v>
      </c>
      <c r="AX130" s="11" t="s">
        <v>72</v>
      </c>
      <c r="AY130" s="243" t="s">
        <v>148</v>
      </c>
    </row>
    <row r="131" spans="2:51" s="11" customFormat="1" ht="13.5">
      <c r="B131" s="233"/>
      <c r="C131" s="234"/>
      <c r="D131" s="235" t="s">
        <v>158</v>
      </c>
      <c r="E131" s="236" t="s">
        <v>21</v>
      </c>
      <c r="F131" s="237" t="s">
        <v>200</v>
      </c>
      <c r="G131" s="234"/>
      <c r="H131" s="236" t="s">
        <v>21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158</v>
      </c>
      <c r="AU131" s="243" t="s">
        <v>82</v>
      </c>
      <c r="AV131" s="11" t="s">
        <v>80</v>
      </c>
      <c r="AW131" s="11" t="s">
        <v>35</v>
      </c>
      <c r="AX131" s="11" t="s">
        <v>72</v>
      </c>
      <c r="AY131" s="243" t="s">
        <v>148</v>
      </c>
    </row>
    <row r="132" spans="2:51" s="12" customFormat="1" ht="13.5">
      <c r="B132" s="244"/>
      <c r="C132" s="245"/>
      <c r="D132" s="235" t="s">
        <v>158</v>
      </c>
      <c r="E132" s="246" t="s">
        <v>21</v>
      </c>
      <c r="F132" s="247" t="s">
        <v>201</v>
      </c>
      <c r="G132" s="245"/>
      <c r="H132" s="248">
        <v>0.3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158</v>
      </c>
      <c r="AU132" s="254" t="s">
        <v>82</v>
      </c>
      <c r="AV132" s="12" t="s">
        <v>82</v>
      </c>
      <c r="AW132" s="12" t="s">
        <v>35</v>
      </c>
      <c r="AX132" s="12" t="s">
        <v>72</v>
      </c>
      <c r="AY132" s="254" t="s">
        <v>148</v>
      </c>
    </row>
    <row r="133" spans="2:51" s="13" customFormat="1" ht="13.5">
      <c r="B133" s="255"/>
      <c r="C133" s="256"/>
      <c r="D133" s="235" t="s">
        <v>158</v>
      </c>
      <c r="E133" s="257" t="s">
        <v>21</v>
      </c>
      <c r="F133" s="258" t="s">
        <v>161</v>
      </c>
      <c r="G133" s="256"/>
      <c r="H133" s="259">
        <v>0.3</v>
      </c>
      <c r="I133" s="260"/>
      <c r="J133" s="256"/>
      <c r="K133" s="256"/>
      <c r="L133" s="261"/>
      <c r="M133" s="262"/>
      <c r="N133" s="263"/>
      <c r="O133" s="263"/>
      <c r="P133" s="263"/>
      <c r="Q133" s="263"/>
      <c r="R133" s="263"/>
      <c r="S133" s="263"/>
      <c r="T133" s="264"/>
      <c r="AT133" s="265" t="s">
        <v>158</v>
      </c>
      <c r="AU133" s="265" t="s">
        <v>82</v>
      </c>
      <c r="AV133" s="13" t="s">
        <v>156</v>
      </c>
      <c r="AW133" s="13" t="s">
        <v>35</v>
      </c>
      <c r="AX133" s="13" t="s">
        <v>80</v>
      </c>
      <c r="AY133" s="265" t="s">
        <v>148</v>
      </c>
    </row>
    <row r="134" spans="2:63" s="10" customFormat="1" ht="29.85" customHeight="1">
      <c r="B134" s="205"/>
      <c r="C134" s="206"/>
      <c r="D134" s="207" t="s">
        <v>71</v>
      </c>
      <c r="E134" s="219" t="s">
        <v>202</v>
      </c>
      <c r="F134" s="219" t="s">
        <v>203</v>
      </c>
      <c r="G134" s="206"/>
      <c r="H134" s="206"/>
      <c r="I134" s="209"/>
      <c r="J134" s="220">
        <f>BK134</f>
        <v>0</v>
      </c>
      <c r="K134" s="206"/>
      <c r="L134" s="211"/>
      <c r="M134" s="212"/>
      <c r="N134" s="213"/>
      <c r="O134" s="213"/>
      <c r="P134" s="214">
        <f>SUM(P135:P149)</f>
        <v>0</v>
      </c>
      <c r="Q134" s="213"/>
      <c r="R134" s="214">
        <f>SUM(R135:R149)</f>
        <v>0</v>
      </c>
      <c r="S134" s="213"/>
      <c r="T134" s="215">
        <f>SUM(T135:T149)</f>
        <v>0</v>
      </c>
      <c r="AR134" s="216" t="s">
        <v>80</v>
      </c>
      <c r="AT134" s="217" t="s">
        <v>71</v>
      </c>
      <c r="AU134" s="217" t="s">
        <v>80</v>
      </c>
      <c r="AY134" s="216" t="s">
        <v>148</v>
      </c>
      <c r="BK134" s="218">
        <f>SUM(BK135:BK149)</f>
        <v>0</v>
      </c>
    </row>
    <row r="135" spans="2:65" s="1" customFormat="1" ht="25.5" customHeight="1">
      <c r="B135" s="46"/>
      <c r="C135" s="221" t="s">
        <v>204</v>
      </c>
      <c r="D135" s="221" t="s">
        <v>151</v>
      </c>
      <c r="E135" s="222" t="s">
        <v>205</v>
      </c>
      <c r="F135" s="223" t="s">
        <v>206</v>
      </c>
      <c r="G135" s="224" t="s">
        <v>207</v>
      </c>
      <c r="H135" s="225">
        <v>0.494</v>
      </c>
      <c r="I135" s="226"/>
      <c r="J135" s="227">
        <f>ROUND(I135*H135,2)</f>
        <v>0</v>
      </c>
      <c r="K135" s="223" t="s">
        <v>155</v>
      </c>
      <c r="L135" s="72"/>
      <c r="M135" s="228" t="s">
        <v>21</v>
      </c>
      <c r="N135" s="229" t="s">
        <v>43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156</v>
      </c>
      <c r="AT135" s="24" t="s">
        <v>151</v>
      </c>
      <c r="AU135" s="24" t="s">
        <v>82</v>
      </c>
      <c r="AY135" s="24" t="s">
        <v>148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80</v>
      </c>
      <c r="BK135" s="232">
        <f>ROUND(I135*H135,2)</f>
        <v>0</v>
      </c>
      <c r="BL135" s="24" t="s">
        <v>156</v>
      </c>
      <c r="BM135" s="24" t="s">
        <v>208</v>
      </c>
    </row>
    <row r="136" spans="2:65" s="1" customFormat="1" ht="25.5" customHeight="1">
      <c r="B136" s="46"/>
      <c r="C136" s="221" t="s">
        <v>209</v>
      </c>
      <c r="D136" s="221" t="s">
        <v>151</v>
      </c>
      <c r="E136" s="222" t="s">
        <v>210</v>
      </c>
      <c r="F136" s="223" t="s">
        <v>211</v>
      </c>
      <c r="G136" s="224" t="s">
        <v>207</v>
      </c>
      <c r="H136" s="225">
        <v>0.494</v>
      </c>
      <c r="I136" s="226"/>
      <c r="J136" s="227">
        <f>ROUND(I136*H136,2)</f>
        <v>0</v>
      </c>
      <c r="K136" s="223" t="s">
        <v>155</v>
      </c>
      <c r="L136" s="72"/>
      <c r="M136" s="228" t="s">
        <v>21</v>
      </c>
      <c r="N136" s="229" t="s">
        <v>43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156</v>
      </c>
      <c r="AT136" s="24" t="s">
        <v>151</v>
      </c>
      <c r="AU136" s="24" t="s">
        <v>82</v>
      </c>
      <c r="AY136" s="24" t="s">
        <v>148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80</v>
      </c>
      <c r="BK136" s="232">
        <f>ROUND(I136*H136,2)</f>
        <v>0</v>
      </c>
      <c r="BL136" s="24" t="s">
        <v>156</v>
      </c>
      <c r="BM136" s="24" t="s">
        <v>212</v>
      </c>
    </row>
    <row r="137" spans="2:65" s="1" customFormat="1" ht="25.5" customHeight="1">
      <c r="B137" s="46"/>
      <c r="C137" s="221" t="s">
        <v>213</v>
      </c>
      <c r="D137" s="221" t="s">
        <v>151</v>
      </c>
      <c r="E137" s="222" t="s">
        <v>214</v>
      </c>
      <c r="F137" s="223" t="s">
        <v>215</v>
      </c>
      <c r="G137" s="224" t="s">
        <v>207</v>
      </c>
      <c r="H137" s="225">
        <v>4.94</v>
      </c>
      <c r="I137" s="226"/>
      <c r="J137" s="227">
        <f>ROUND(I137*H137,2)</f>
        <v>0</v>
      </c>
      <c r="K137" s="223" t="s">
        <v>155</v>
      </c>
      <c r="L137" s="72"/>
      <c r="M137" s="228" t="s">
        <v>21</v>
      </c>
      <c r="N137" s="229" t="s">
        <v>43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156</v>
      </c>
      <c r="AT137" s="24" t="s">
        <v>151</v>
      </c>
      <c r="AU137" s="24" t="s">
        <v>82</v>
      </c>
      <c r="AY137" s="24" t="s">
        <v>148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80</v>
      </c>
      <c r="BK137" s="232">
        <f>ROUND(I137*H137,2)</f>
        <v>0</v>
      </c>
      <c r="BL137" s="24" t="s">
        <v>156</v>
      </c>
      <c r="BM137" s="24" t="s">
        <v>216</v>
      </c>
    </row>
    <row r="138" spans="2:51" s="12" customFormat="1" ht="13.5">
      <c r="B138" s="244"/>
      <c r="C138" s="245"/>
      <c r="D138" s="235" t="s">
        <v>158</v>
      </c>
      <c r="E138" s="245"/>
      <c r="F138" s="247" t="s">
        <v>217</v>
      </c>
      <c r="G138" s="245"/>
      <c r="H138" s="248">
        <v>4.94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158</v>
      </c>
      <c r="AU138" s="254" t="s">
        <v>82</v>
      </c>
      <c r="AV138" s="12" t="s">
        <v>82</v>
      </c>
      <c r="AW138" s="12" t="s">
        <v>6</v>
      </c>
      <c r="AX138" s="12" t="s">
        <v>80</v>
      </c>
      <c r="AY138" s="254" t="s">
        <v>148</v>
      </c>
    </row>
    <row r="139" spans="2:65" s="1" customFormat="1" ht="25.5" customHeight="1">
      <c r="B139" s="46"/>
      <c r="C139" s="221" t="s">
        <v>218</v>
      </c>
      <c r="D139" s="221" t="s">
        <v>151</v>
      </c>
      <c r="E139" s="222" t="s">
        <v>219</v>
      </c>
      <c r="F139" s="223" t="s">
        <v>220</v>
      </c>
      <c r="G139" s="224" t="s">
        <v>207</v>
      </c>
      <c r="H139" s="225">
        <v>0.003</v>
      </c>
      <c r="I139" s="226"/>
      <c r="J139" s="227">
        <f>ROUND(I139*H139,2)</f>
        <v>0</v>
      </c>
      <c r="K139" s="223" t="s">
        <v>155</v>
      </c>
      <c r="L139" s="72"/>
      <c r="M139" s="228" t="s">
        <v>21</v>
      </c>
      <c r="N139" s="229" t="s">
        <v>43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156</v>
      </c>
      <c r="AT139" s="24" t="s">
        <v>151</v>
      </c>
      <c r="AU139" s="24" t="s">
        <v>82</v>
      </c>
      <c r="AY139" s="24" t="s">
        <v>148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80</v>
      </c>
      <c r="BK139" s="232">
        <f>ROUND(I139*H139,2)</f>
        <v>0</v>
      </c>
      <c r="BL139" s="24" t="s">
        <v>156</v>
      </c>
      <c r="BM139" s="24" t="s">
        <v>221</v>
      </c>
    </row>
    <row r="140" spans="2:51" s="12" customFormat="1" ht="13.5">
      <c r="B140" s="244"/>
      <c r="C140" s="245"/>
      <c r="D140" s="235" t="s">
        <v>158</v>
      </c>
      <c r="E140" s="246" t="s">
        <v>21</v>
      </c>
      <c r="F140" s="247" t="s">
        <v>222</v>
      </c>
      <c r="G140" s="245"/>
      <c r="H140" s="248">
        <v>0.003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AT140" s="254" t="s">
        <v>158</v>
      </c>
      <c r="AU140" s="254" t="s">
        <v>82</v>
      </c>
      <c r="AV140" s="12" t="s">
        <v>82</v>
      </c>
      <c r="AW140" s="12" t="s">
        <v>35</v>
      </c>
      <c r="AX140" s="12" t="s">
        <v>72</v>
      </c>
      <c r="AY140" s="254" t="s">
        <v>148</v>
      </c>
    </row>
    <row r="141" spans="2:51" s="13" customFormat="1" ht="13.5">
      <c r="B141" s="255"/>
      <c r="C141" s="256"/>
      <c r="D141" s="235" t="s">
        <v>158</v>
      </c>
      <c r="E141" s="257" t="s">
        <v>21</v>
      </c>
      <c r="F141" s="258" t="s">
        <v>161</v>
      </c>
      <c r="G141" s="256"/>
      <c r="H141" s="259">
        <v>0.003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AT141" s="265" t="s">
        <v>158</v>
      </c>
      <c r="AU141" s="265" t="s">
        <v>82</v>
      </c>
      <c r="AV141" s="13" t="s">
        <v>156</v>
      </c>
      <c r="AW141" s="13" t="s">
        <v>35</v>
      </c>
      <c r="AX141" s="13" t="s">
        <v>80</v>
      </c>
      <c r="AY141" s="265" t="s">
        <v>148</v>
      </c>
    </row>
    <row r="142" spans="2:65" s="1" customFormat="1" ht="25.5" customHeight="1">
      <c r="B142" s="46"/>
      <c r="C142" s="221" t="s">
        <v>223</v>
      </c>
      <c r="D142" s="221" t="s">
        <v>151</v>
      </c>
      <c r="E142" s="222" t="s">
        <v>224</v>
      </c>
      <c r="F142" s="223" t="s">
        <v>225</v>
      </c>
      <c r="G142" s="224" t="s">
        <v>207</v>
      </c>
      <c r="H142" s="225">
        <v>0.045</v>
      </c>
      <c r="I142" s="226"/>
      <c r="J142" s="227">
        <f>ROUND(I142*H142,2)</f>
        <v>0</v>
      </c>
      <c r="K142" s="223" t="s">
        <v>155</v>
      </c>
      <c r="L142" s="72"/>
      <c r="M142" s="228" t="s">
        <v>21</v>
      </c>
      <c r="N142" s="229" t="s">
        <v>43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156</v>
      </c>
      <c r="AT142" s="24" t="s">
        <v>151</v>
      </c>
      <c r="AU142" s="24" t="s">
        <v>82</v>
      </c>
      <c r="AY142" s="24" t="s">
        <v>148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80</v>
      </c>
      <c r="BK142" s="232">
        <f>ROUND(I142*H142,2)</f>
        <v>0</v>
      </c>
      <c r="BL142" s="24" t="s">
        <v>156</v>
      </c>
      <c r="BM142" s="24" t="s">
        <v>226</v>
      </c>
    </row>
    <row r="143" spans="2:51" s="12" customFormat="1" ht="13.5">
      <c r="B143" s="244"/>
      <c r="C143" s="245"/>
      <c r="D143" s="235" t="s">
        <v>158</v>
      </c>
      <c r="E143" s="246" t="s">
        <v>21</v>
      </c>
      <c r="F143" s="247" t="s">
        <v>227</v>
      </c>
      <c r="G143" s="245"/>
      <c r="H143" s="248">
        <v>0.045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158</v>
      </c>
      <c r="AU143" s="254" t="s">
        <v>82</v>
      </c>
      <c r="AV143" s="12" t="s">
        <v>82</v>
      </c>
      <c r="AW143" s="12" t="s">
        <v>35</v>
      </c>
      <c r="AX143" s="12" t="s">
        <v>80</v>
      </c>
      <c r="AY143" s="254" t="s">
        <v>148</v>
      </c>
    </row>
    <row r="144" spans="2:65" s="1" customFormat="1" ht="25.5" customHeight="1">
      <c r="B144" s="46"/>
      <c r="C144" s="221" t="s">
        <v>228</v>
      </c>
      <c r="D144" s="221" t="s">
        <v>151</v>
      </c>
      <c r="E144" s="222" t="s">
        <v>229</v>
      </c>
      <c r="F144" s="223" t="s">
        <v>230</v>
      </c>
      <c r="G144" s="224" t="s">
        <v>207</v>
      </c>
      <c r="H144" s="225">
        <v>0.418</v>
      </c>
      <c r="I144" s="226"/>
      <c r="J144" s="227">
        <f>ROUND(I144*H144,2)</f>
        <v>0</v>
      </c>
      <c r="K144" s="223" t="s">
        <v>155</v>
      </c>
      <c r="L144" s="72"/>
      <c r="M144" s="228" t="s">
        <v>21</v>
      </c>
      <c r="N144" s="229" t="s">
        <v>43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156</v>
      </c>
      <c r="AT144" s="24" t="s">
        <v>151</v>
      </c>
      <c r="AU144" s="24" t="s">
        <v>82</v>
      </c>
      <c r="AY144" s="24" t="s">
        <v>148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80</v>
      </c>
      <c r="BK144" s="232">
        <f>ROUND(I144*H144,2)</f>
        <v>0</v>
      </c>
      <c r="BL144" s="24" t="s">
        <v>156</v>
      </c>
      <c r="BM144" s="24" t="s">
        <v>231</v>
      </c>
    </row>
    <row r="145" spans="2:51" s="12" customFormat="1" ht="13.5">
      <c r="B145" s="244"/>
      <c r="C145" s="245"/>
      <c r="D145" s="235" t="s">
        <v>158</v>
      </c>
      <c r="E145" s="246" t="s">
        <v>21</v>
      </c>
      <c r="F145" s="247" t="s">
        <v>232</v>
      </c>
      <c r="G145" s="245"/>
      <c r="H145" s="248">
        <v>0.418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158</v>
      </c>
      <c r="AU145" s="254" t="s">
        <v>82</v>
      </c>
      <c r="AV145" s="12" t="s">
        <v>82</v>
      </c>
      <c r="AW145" s="12" t="s">
        <v>35</v>
      </c>
      <c r="AX145" s="12" t="s">
        <v>72</v>
      </c>
      <c r="AY145" s="254" t="s">
        <v>148</v>
      </c>
    </row>
    <row r="146" spans="2:51" s="13" customFormat="1" ht="13.5">
      <c r="B146" s="255"/>
      <c r="C146" s="256"/>
      <c r="D146" s="235" t="s">
        <v>158</v>
      </c>
      <c r="E146" s="257" t="s">
        <v>21</v>
      </c>
      <c r="F146" s="258" t="s">
        <v>161</v>
      </c>
      <c r="G146" s="256"/>
      <c r="H146" s="259">
        <v>0.418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AT146" s="265" t="s">
        <v>158</v>
      </c>
      <c r="AU146" s="265" t="s">
        <v>82</v>
      </c>
      <c r="AV146" s="13" t="s">
        <v>156</v>
      </c>
      <c r="AW146" s="13" t="s">
        <v>35</v>
      </c>
      <c r="AX146" s="13" t="s">
        <v>80</v>
      </c>
      <c r="AY146" s="265" t="s">
        <v>148</v>
      </c>
    </row>
    <row r="147" spans="2:65" s="1" customFormat="1" ht="38.25" customHeight="1">
      <c r="B147" s="46"/>
      <c r="C147" s="221" t="s">
        <v>233</v>
      </c>
      <c r="D147" s="221" t="s">
        <v>151</v>
      </c>
      <c r="E147" s="222" t="s">
        <v>234</v>
      </c>
      <c r="F147" s="223" t="s">
        <v>235</v>
      </c>
      <c r="G147" s="224" t="s">
        <v>207</v>
      </c>
      <c r="H147" s="225">
        <v>0.023</v>
      </c>
      <c r="I147" s="226"/>
      <c r="J147" s="227">
        <f>ROUND(I147*H147,2)</f>
        <v>0</v>
      </c>
      <c r="K147" s="223" t="s">
        <v>155</v>
      </c>
      <c r="L147" s="72"/>
      <c r="M147" s="228" t="s">
        <v>21</v>
      </c>
      <c r="N147" s="229" t="s">
        <v>43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156</v>
      </c>
      <c r="AT147" s="24" t="s">
        <v>151</v>
      </c>
      <c r="AU147" s="24" t="s">
        <v>82</v>
      </c>
      <c r="AY147" s="24" t="s">
        <v>148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80</v>
      </c>
      <c r="BK147" s="232">
        <f>ROUND(I147*H147,2)</f>
        <v>0</v>
      </c>
      <c r="BL147" s="24" t="s">
        <v>156</v>
      </c>
      <c r="BM147" s="24" t="s">
        <v>236</v>
      </c>
    </row>
    <row r="148" spans="2:51" s="12" customFormat="1" ht="13.5">
      <c r="B148" s="244"/>
      <c r="C148" s="245"/>
      <c r="D148" s="235" t="s">
        <v>158</v>
      </c>
      <c r="E148" s="246" t="s">
        <v>21</v>
      </c>
      <c r="F148" s="247" t="s">
        <v>237</v>
      </c>
      <c r="G148" s="245"/>
      <c r="H148" s="248">
        <v>0.023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AT148" s="254" t="s">
        <v>158</v>
      </c>
      <c r="AU148" s="254" t="s">
        <v>82</v>
      </c>
      <c r="AV148" s="12" t="s">
        <v>82</v>
      </c>
      <c r="AW148" s="12" t="s">
        <v>35</v>
      </c>
      <c r="AX148" s="12" t="s">
        <v>72</v>
      </c>
      <c r="AY148" s="254" t="s">
        <v>148</v>
      </c>
    </row>
    <row r="149" spans="2:51" s="13" customFormat="1" ht="13.5">
      <c r="B149" s="255"/>
      <c r="C149" s="256"/>
      <c r="D149" s="235" t="s">
        <v>158</v>
      </c>
      <c r="E149" s="257" t="s">
        <v>21</v>
      </c>
      <c r="F149" s="258" t="s">
        <v>161</v>
      </c>
      <c r="G149" s="256"/>
      <c r="H149" s="259">
        <v>0.023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AT149" s="265" t="s">
        <v>158</v>
      </c>
      <c r="AU149" s="265" t="s">
        <v>82</v>
      </c>
      <c r="AV149" s="13" t="s">
        <v>156</v>
      </c>
      <c r="AW149" s="13" t="s">
        <v>35</v>
      </c>
      <c r="AX149" s="13" t="s">
        <v>80</v>
      </c>
      <c r="AY149" s="265" t="s">
        <v>148</v>
      </c>
    </row>
    <row r="150" spans="2:63" s="10" customFormat="1" ht="29.85" customHeight="1">
      <c r="B150" s="205"/>
      <c r="C150" s="206"/>
      <c r="D150" s="207" t="s">
        <v>71</v>
      </c>
      <c r="E150" s="219" t="s">
        <v>238</v>
      </c>
      <c r="F150" s="219" t="s">
        <v>239</v>
      </c>
      <c r="G150" s="206"/>
      <c r="H150" s="206"/>
      <c r="I150" s="209"/>
      <c r="J150" s="220">
        <f>BK150</f>
        <v>0</v>
      </c>
      <c r="K150" s="206"/>
      <c r="L150" s="211"/>
      <c r="M150" s="212"/>
      <c r="N150" s="213"/>
      <c r="O150" s="213"/>
      <c r="P150" s="214">
        <f>P151</f>
        <v>0</v>
      </c>
      <c r="Q150" s="213"/>
      <c r="R150" s="214">
        <f>R151</f>
        <v>0</v>
      </c>
      <c r="S150" s="213"/>
      <c r="T150" s="215">
        <f>T151</f>
        <v>0</v>
      </c>
      <c r="AR150" s="216" t="s">
        <v>80</v>
      </c>
      <c r="AT150" s="217" t="s">
        <v>71</v>
      </c>
      <c r="AU150" s="217" t="s">
        <v>80</v>
      </c>
      <c r="AY150" s="216" t="s">
        <v>148</v>
      </c>
      <c r="BK150" s="218">
        <f>BK151</f>
        <v>0</v>
      </c>
    </row>
    <row r="151" spans="2:65" s="1" customFormat="1" ht="38.25" customHeight="1">
      <c r="B151" s="46"/>
      <c r="C151" s="221" t="s">
        <v>10</v>
      </c>
      <c r="D151" s="221" t="s">
        <v>151</v>
      </c>
      <c r="E151" s="222" t="s">
        <v>240</v>
      </c>
      <c r="F151" s="223" t="s">
        <v>241</v>
      </c>
      <c r="G151" s="224" t="s">
        <v>207</v>
      </c>
      <c r="H151" s="225">
        <v>0.208</v>
      </c>
      <c r="I151" s="226"/>
      <c r="J151" s="227">
        <f>ROUND(I151*H151,2)</f>
        <v>0</v>
      </c>
      <c r="K151" s="223" t="s">
        <v>155</v>
      </c>
      <c r="L151" s="72"/>
      <c r="M151" s="228" t="s">
        <v>21</v>
      </c>
      <c r="N151" s="229" t="s">
        <v>43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156</v>
      </c>
      <c r="AT151" s="24" t="s">
        <v>151</v>
      </c>
      <c r="AU151" s="24" t="s">
        <v>82</v>
      </c>
      <c r="AY151" s="24" t="s">
        <v>148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80</v>
      </c>
      <c r="BK151" s="232">
        <f>ROUND(I151*H151,2)</f>
        <v>0</v>
      </c>
      <c r="BL151" s="24" t="s">
        <v>156</v>
      </c>
      <c r="BM151" s="24" t="s">
        <v>242</v>
      </c>
    </row>
    <row r="152" spans="2:63" s="10" customFormat="1" ht="37.4" customHeight="1">
      <c r="B152" s="205"/>
      <c r="C152" s="206"/>
      <c r="D152" s="207" t="s">
        <v>71</v>
      </c>
      <c r="E152" s="208" t="s">
        <v>243</v>
      </c>
      <c r="F152" s="208" t="s">
        <v>244</v>
      </c>
      <c r="G152" s="206"/>
      <c r="H152" s="206"/>
      <c r="I152" s="209"/>
      <c r="J152" s="210">
        <f>BK152</f>
        <v>0</v>
      </c>
      <c r="K152" s="206"/>
      <c r="L152" s="211"/>
      <c r="M152" s="212"/>
      <c r="N152" s="213"/>
      <c r="O152" s="213"/>
      <c r="P152" s="214">
        <f>P153+P163+P172+P201+P252+P266+P271+P297+P319</f>
        <v>0</v>
      </c>
      <c r="Q152" s="213"/>
      <c r="R152" s="214">
        <f>R153+R163+R172+R201+R252+R266+R271+R297+R319</f>
        <v>1.0663177610840002</v>
      </c>
      <c r="S152" s="213"/>
      <c r="T152" s="215">
        <f>T153+T163+T172+T201+T252+T266+T271+T297+T319</f>
        <v>0.44529499999999994</v>
      </c>
      <c r="AR152" s="216" t="s">
        <v>82</v>
      </c>
      <c r="AT152" s="217" t="s">
        <v>71</v>
      </c>
      <c r="AU152" s="217" t="s">
        <v>72</v>
      </c>
      <c r="AY152" s="216" t="s">
        <v>148</v>
      </c>
      <c r="BK152" s="218">
        <f>BK153+BK163+BK172+BK201+BK252+BK266+BK271+BK297+BK319</f>
        <v>0</v>
      </c>
    </row>
    <row r="153" spans="2:63" s="10" customFormat="1" ht="19.9" customHeight="1">
      <c r="B153" s="205"/>
      <c r="C153" s="206"/>
      <c r="D153" s="207" t="s">
        <v>71</v>
      </c>
      <c r="E153" s="219" t="s">
        <v>245</v>
      </c>
      <c r="F153" s="219" t="s">
        <v>246</v>
      </c>
      <c r="G153" s="206"/>
      <c r="H153" s="206"/>
      <c r="I153" s="209"/>
      <c r="J153" s="220">
        <f>BK153</f>
        <v>0</v>
      </c>
      <c r="K153" s="206"/>
      <c r="L153" s="211"/>
      <c r="M153" s="212"/>
      <c r="N153" s="213"/>
      <c r="O153" s="213"/>
      <c r="P153" s="214">
        <f>SUM(P154:P162)</f>
        <v>0</v>
      </c>
      <c r="Q153" s="213"/>
      <c r="R153" s="214">
        <f>SUM(R154:R162)</f>
        <v>0</v>
      </c>
      <c r="S153" s="213"/>
      <c r="T153" s="215">
        <f>SUM(T154:T162)</f>
        <v>0.02187</v>
      </c>
      <c r="AR153" s="216" t="s">
        <v>82</v>
      </c>
      <c r="AT153" s="217" t="s">
        <v>71</v>
      </c>
      <c r="AU153" s="217" t="s">
        <v>80</v>
      </c>
      <c r="AY153" s="216" t="s">
        <v>148</v>
      </c>
      <c r="BK153" s="218">
        <f>SUM(BK154:BK162)</f>
        <v>0</v>
      </c>
    </row>
    <row r="154" spans="2:65" s="1" customFormat="1" ht="16.5" customHeight="1">
      <c r="B154" s="46"/>
      <c r="C154" s="221" t="s">
        <v>247</v>
      </c>
      <c r="D154" s="221" t="s">
        <v>151</v>
      </c>
      <c r="E154" s="222" t="s">
        <v>248</v>
      </c>
      <c r="F154" s="223" t="s">
        <v>249</v>
      </c>
      <c r="G154" s="224" t="s">
        <v>250</v>
      </c>
      <c r="H154" s="225">
        <v>1</v>
      </c>
      <c r="I154" s="226"/>
      <c r="J154" s="227">
        <f>ROUND(I154*H154,2)</f>
        <v>0</v>
      </c>
      <c r="K154" s="223" t="s">
        <v>155</v>
      </c>
      <c r="L154" s="72"/>
      <c r="M154" s="228" t="s">
        <v>21</v>
      </c>
      <c r="N154" s="229" t="s">
        <v>43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0.01946</v>
      </c>
      <c r="T154" s="231">
        <f>S154*H154</f>
        <v>0.01946</v>
      </c>
      <c r="AR154" s="24" t="s">
        <v>247</v>
      </c>
      <c r="AT154" s="24" t="s">
        <v>151</v>
      </c>
      <c r="AU154" s="24" t="s">
        <v>82</v>
      </c>
      <c r="AY154" s="24" t="s">
        <v>148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80</v>
      </c>
      <c r="BK154" s="232">
        <f>ROUND(I154*H154,2)</f>
        <v>0</v>
      </c>
      <c r="BL154" s="24" t="s">
        <v>247</v>
      </c>
      <c r="BM154" s="24" t="s">
        <v>251</v>
      </c>
    </row>
    <row r="155" spans="2:51" s="11" customFormat="1" ht="13.5">
      <c r="B155" s="233"/>
      <c r="C155" s="234"/>
      <c r="D155" s="235" t="s">
        <v>158</v>
      </c>
      <c r="E155" s="236" t="s">
        <v>21</v>
      </c>
      <c r="F155" s="237" t="s">
        <v>252</v>
      </c>
      <c r="G155" s="234"/>
      <c r="H155" s="236" t="s">
        <v>21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158</v>
      </c>
      <c r="AU155" s="243" t="s">
        <v>82</v>
      </c>
      <c r="AV155" s="11" t="s">
        <v>80</v>
      </c>
      <c r="AW155" s="11" t="s">
        <v>35</v>
      </c>
      <c r="AX155" s="11" t="s">
        <v>72</v>
      </c>
      <c r="AY155" s="243" t="s">
        <v>148</v>
      </c>
    </row>
    <row r="156" spans="2:51" s="12" customFormat="1" ht="13.5">
      <c r="B156" s="244"/>
      <c r="C156" s="245"/>
      <c r="D156" s="235" t="s">
        <v>158</v>
      </c>
      <c r="E156" s="246" t="s">
        <v>21</v>
      </c>
      <c r="F156" s="247" t="s">
        <v>80</v>
      </c>
      <c r="G156" s="245"/>
      <c r="H156" s="248">
        <v>1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AT156" s="254" t="s">
        <v>158</v>
      </c>
      <c r="AU156" s="254" t="s">
        <v>82</v>
      </c>
      <c r="AV156" s="12" t="s">
        <v>82</v>
      </c>
      <c r="AW156" s="12" t="s">
        <v>35</v>
      </c>
      <c r="AX156" s="12" t="s">
        <v>72</v>
      </c>
      <c r="AY156" s="254" t="s">
        <v>148</v>
      </c>
    </row>
    <row r="157" spans="2:51" s="13" customFormat="1" ht="13.5">
      <c r="B157" s="255"/>
      <c r="C157" s="256"/>
      <c r="D157" s="235" t="s">
        <v>158</v>
      </c>
      <c r="E157" s="257" t="s">
        <v>21</v>
      </c>
      <c r="F157" s="258" t="s">
        <v>161</v>
      </c>
      <c r="G157" s="256"/>
      <c r="H157" s="259">
        <v>1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AT157" s="265" t="s">
        <v>158</v>
      </c>
      <c r="AU157" s="265" t="s">
        <v>82</v>
      </c>
      <c r="AV157" s="13" t="s">
        <v>156</v>
      </c>
      <c r="AW157" s="13" t="s">
        <v>35</v>
      </c>
      <c r="AX157" s="13" t="s">
        <v>80</v>
      </c>
      <c r="AY157" s="265" t="s">
        <v>148</v>
      </c>
    </row>
    <row r="158" spans="2:65" s="1" customFormat="1" ht="16.5" customHeight="1">
      <c r="B158" s="46"/>
      <c r="C158" s="221" t="s">
        <v>253</v>
      </c>
      <c r="D158" s="221" t="s">
        <v>151</v>
      </c>
      <c r="E158" s="222" t="s">
        <v>254</v>
      </c>
      <c r="F158" s="223" t="s">
        <v>255</v>
      </c>
      <c r="G158" s="224" t="s">
        <v>250</v>
      </c>
      <c r="H158" s="225">
        <v>1</v>
      </c>
      <c r="I158" s="226"/>
      <c r="J158" s="227">
        <f>ROUND(I158*H158,2)</f>
        <v>0</v>
      </c>
      <c r="K158" s="223" t="s">
        <v>155</v>
      </c>
      <c r="L158" s="72"/>
      <c r="M158" s="228" t="s">
        <v>21</v>
      </c>
      <c r="N158" s="229" t="s">
        <v>43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0.00156</v>
      </c>
      <c r="T158" s="231">
        <f>S158*H158</f>
        <v>0.00156</v>
      </c>
      <c r="AR158" s="24" t="s">
        <v>247</v>
      </c>
      <c r="AT158" s="24" t="s">
        <v>151</v>
      </c>
      <c r="AU158" s="24" t="s">
        <v>82</v>
      </c>
      <c r="AY158" s="24" t="s">
        <v>148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80</v>
      </c>
      <c r="BK158" s="232">
        <f>ROUND(I158*H158,2)</f>
        <v>0</v>
      </c>
      <c r="BL158" s="24" t="s">
        <v>247</v>
      </c>
      <c r="BM158" s="24" t="s">
        <v>256</v>
      </c>
    </row>
    <row r="159" spans="2:51" s="11" customFormat="1" ht="13.5">
      <c r="B159" s="233"/>
      <c r="C159" s="234"/>
      <c r="D159" s="235" t="s">
        <v>158</v>
      </c>
      <c r="E159" s="236" t="s">
        <v>21</v>
      </c>
      <c r="F159" s="237" t="s">
        <v>252</v>
      </c>
      <c r="G159" s="234"/>
      <c r="H159" s="236" t="s">
        <v>21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158</v>
      </c>
      <c r="AU159" s="243" t="s">
        <v>82</v>
      </c>
      <c r="AV159" s="11" t="s">
        <v>80</v>
      </c>
      <c r="AW159" s="11" t="s">
        <v>35</v>
      </c>
      <c r="AX159" s="11" t="s">
        <v>72</v>
      </c>
      <c r="AY159" s="243" t="s">
        <v>148</v>
      </c>
    </row>
    <row r="160" spans="2:51" s="12" customFormat="1" ht="13.5">
      <c r="B160" s="244"/>
      <c r="C160" s="245"/>
      <c r="D160" s="235" t="s">
        <v>158</v>
      </c>
      <c r="E160" s="246" t="s">
        <v>21</v>
      </c>
      <c r="F160" s="247" t="s">
        <v>80</v>
      </c>
      <c r="G160" s="245"/>
      <c r="H160" s="248">
        <v>1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158</v>
      </c>
      <c r="AU160" s="254" t="s">
        <v>82</v>
      </c>
      <c r="AV160" s="12" t="s">
        <v>82</v>
      </c>
      <c r="AW160" s="12" t="s">
        <v>35</v>
      </c>
      <c r="AX160" s="12" t="s">
        <v>72</v>
      </c>
      <c r="AY160" s="254" t="s">
        <v>148</v>
      </c>
    </row>
    <row r="161" spans="2:51" s="13" customFormat="1" ht="13.5">
      <c r="B161" s="255"/>
      <c r="C161" s="256"/>
      <c r="D161" s="235" t="s">
        <v>158</v>
      </c>
      <c r="E161" s="257" t="s">
        <v>21</v>
      </c>
      <c r="F161" s="258" t="s">
        <v>161</v>
      </c>
      <c r="G161" s="256"/>
      <c r="H161" s="259">
        <v>1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AT161" s="265" t="s">
        <v>158</v>
      </c>
      <c r="AU161" s="265" t="s">
        <v>82</v>
      </c>
      <c r="AV161" s="13" t="s">
        <v>156</v>
      </c>
      <c r="AW161" s="13" t="s">
        <v>35</v>
      </c>
      <c r="AX161" s="13" t="s">
        <v>80</v>
      </c>
      <c r="AY161" s="265" t="s">
        <v>148</v>
      </c>
    </row>
    <row r="162" spans="2:65" s="1" customFormat="1" ht="16.5" customHeight="1">
      <c r="B162" s="46"/>
      <c r="C162" s="221" t="s">
        <v>257</v>
      </c>
      <c r="D162" s="221" t="s">
        <v>151</v>
      </c>
      <c r="E162" s="222" t="s">
        <v>258</v>
      </c>
      <c r="F162" s="223" t="s">
        <v>259</v>
      </c>
      <c r="G162" s="224" t="s">
        <v>164</v>
      </c>
      <c r="H162" s="225">
        <v>1</v>
      </c>
      <c r="I162" s="226"/>
      <c r="J162" s="227">
        <f>ROUND(I162*H162,2)</f>
        <v>0</v>
      </c>
      <c r="K162" s="223" t="s">
        <v>155</v>
      </c>
      <c r="L162" s="72"/>
      <c r="M162" s="228" t="s">
        <v>21</v>
      </c>
      <c r="N162" s="229" t="s">
        <v>43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0.00085</v>
      </c>
      <c r="T162" s="231">
        <f>S162*H162</f>
        <v>0.00085</v>
      </c>
      <c r="AR162" s="24" t="s">
        <v>247</v>
      </c>
      <c r="AT162" s="24" t="s">
        <v>151</v>
      </c>
      <c r="AU162" s="24" t="s">
        <v>82</v>
      </c>
      <c r="AY162" s="24" t="s">
        <v>148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80</v>
      </c>
      <c r="BK162" s="232">
        <f>ROUND(I162*H162,2)</f>
        <v>0</v>
      </c>
      <c r="BL162" s="24" t="s">
        <v>247</v>
      </c>
      <c r="BM162" s="24" t="s">
        <v>260</v>
      </c>
    </row>
    <row r="163" spans="2:63" s="10" customFormat="1" ht="29.85" customHeight="1">
      <c r="B163" s="205"/>
      <c r="C163" s="206"/>
      <c r="D163" s="207" t="s">
        <v>71</v>
      </c>
      <c r="E163" s="219" t="s">
        <v>261</v>
      </c>
      <c r="F163" s="219" t="s">
        <v>262</v>
      </c>
      <c r="G163" s="206"/>
      <c r="H163" s="206"/>
      <c r="I163" s="209"/>
      <c r="J163" s="220">
        <f>BK163</f>
        <v>0</v>
      </c>
      <c r="K163" s="206"/>
      <c r="L163" s="211"/>
      <c r="M163" s="212"/>
      <c r="N163" s="213"/>
      <c r="O163" s="213"/>
      <c r="P163" s="214">
        <f>SUM(P164:P171)</f>
        <v>0</v>
      </c>
      <c r="Q163" s="213"/>
      <c r="R163" s="214">
        <f>SUM(R164:R171)</f>
        <v>0</v>
      </c>
      <c r="S163" s="213"/>
      <c r="T163" s="215">
        <f>SUM(T164:T171)</f>
        <v>0.00055</v>
      </c>
      <c r="AR163" s="216" t="s">
        <v>82</v>
      </c>
      <c r="AT163" s="217" t="s">
        <v>71</v>
      </c>
      <c r="AU163" s="217" t="s">
        <v>80</v>
      </c>
      <c r="AY163" s="216" t="s">
        <v>148</v>
      </c>
      <c r="BK163" s="218">
        <f>SUM(BK164:BK171)</f>
        <v>0</v>
      </c>
    </row>
    <row r="164" spans="2:65" s="1" customFormat="1" ht="25.5" customHeight="1">
      <c r="B164" s="46"/>
      <c r="C164" s="221" t="s">
        <v>263</v>
      </c>
      <c r="D164" s="221" t="s">
        <v>151</v>
      </c>
      <c r="E164" s="222" t="s">
        <v>264</v>
      </c>
      <c r="F164" s="223" t="s">
        <v>265</v>
      </c>
      <c r="G164" s="224" t="s">
        <v>164</v>
      </c>
      <c r="H164" s="225">
        <v>1</v>
      </c>
      <c r="I164" s="226"/>
      <c r="J164" s="227">
        <f>ROUND(I164*H164,2)</f>
        <v>0</v>
      </c>
      <c r="K164" s="223" t="s">
        <v>155</v>
      </c>
      <c r="L164" s="72"/>
      <c r="M164" s="228" t="s">
        <v>21</v>
      </c>
      <c r="N164" s="229" t="s">
        <v>43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5E-05</v>
      </c>
      <c r="T164" s="231">
        <f>S164*H164</f>
        <v>5E-05</v>
      </c>
      <c r="AR164" s="24" t="s">
        <v>247</v>
      </c>
      <c r="AT164" s="24" t="s">
        <v>151</v>
      </c>
      <c r="AU164" s="24" t="s">
        <v>82</v>
      </c>
      <c r="AY164" s="24" t="s">
        <v>148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80</v>
      </c>
      <c r="BK164" s="232">
        <f>ROUND(I164*H164,2)</f>
        <v>0</v>
      </c>
      <c r="BL164" s="24" t="s">
        <v>247</v>
      </c>
      <c r="BM164" s="24" t="s">
        <v>266</v>
      </c>
    </row>
    <row r="165" spans="2:51" s="11" customFormat="1" ht="13.5">
      <c r="B165" s="233"/>
      <c r="C165" s="234"/>
      <c r="D165" s="235" t="s">
        <v>158</v>
      </c>
      <c r="E165" s="236" t="s">
        <v>21</v>
      </c>
      <c r="F165" s="237" t="s">
        <v>267</v>
      </c>
      <c r="G165" s="234"/>
      <c r="H165" s="236" t="s">
        <v>21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158</v>
      </c>
      <c r="AU165" s="243" t="s">
        <v>82</v>
      </c>
      <c r="AV165" s="11" t="s">
        <v>80</v>
      </c>
      <c r="AW165" s="11" t="s">
        <v>35</v>
      </c>
      <c r="AX165" s="11" t="s">
        <v>72</v>
      </c>
      <c r="AY165" s="243" t="s">
        <v>148</v>
      </c>
    </row>
    <row r="166" spans="2:51" s="12" customFormat="1" ht="13.5">
      <c r="B166" s="244"/>
      <c r="C166" s="245"/>
      <c r="D166" s="235" t="s">
        <v>158</v>
      </c>
      <c r="E166" s="246" t="s">
        <v>21</v>
      </c>
      <c r="F166" s="247" t="s">
        <v>80</v>
      </c>
      <c r="G166" s="245"/>
      <c r="H166" s="248">
        <v>1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AT166" s="254" t="s">
        <v>158</v>
      </c>
      <c r="AU166" s="254" t="s">
        <v>82</v>
      </c>
      <c r="AV166" s="12" t="s">
        <v>82</v>
      </c>
      <c r="AW166" s="12" t="s">
        <v>35</v>
      </c>
      <c r="AX166" s="12" t="s">
        <v>72</v>
      </c>
      <c r="AY166" s="254" t="s">
        <v>148</v>
      </c>
    </row>
    <row r="167" spans="2:51" s="13" customFormat="1" ht="13.5">
      <c r="B167" s="255"/>
      <c r="C167" s="256"/>
      <c r="D167" s="235" t="s">
        <v>158</v>
      </c>
      <c r="E167" s="257" t="s">
        <v>21</v>
      </c>
      <c r="F167" s="258" t="s">
        <v>161</v>
      </c>
      <c r="G167" s="256"/>
      <c r="H167" s="259">
        <v>1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AT167" s="265" t="s">
        <v>158</v>
      </c>
      <c r="AU167" s="265" t="s">
        <v>82</v>
      </c>
      <c r="AV167" s="13" t="s">
        <v>156</v>
      </c>
      <c r="AW167" s="13" t="s">
        <v>35</v>
      </c>
      <c r="AX167" s="13" t="s">
        <v>80</v>
      </c>
      <c r="AY167" s="265" t="s">
        <v>148</v>
      </c>
    </row>
    <row r="168" spans="2:65" s="1" customFormat="1" ht="38.25" customHeight="1">
      <c r="B168" s="46"/>
      <c r="C168" s="221" t="s">
        <v>268</v>
      </c>
      <c r="D168" s="221" t="s">
        <v>151</v>
      </c>
      <c r="E168" s="222" t="s">
        <v>269</v>
      </c>
      <c r="F168" s="223" t="s">
        <v>270</v>
      </c>
      <c r="G168" s="224" t="s">
        <v>164</v>
      </c>
      <c r="H168" s="225">
        <v>10</v>
      </c>
      <c r="I168" s="226"/>
      <c r="J168" s="227">
        <f>ROUND(I168*H168,2)</f>
        <v>0</v>
      </c>
      <c r="K168" s="223" t="s">
        <v>155</v>
      </c>
      <c r="L168" s="72"/>
      <c r="M168" s="228" t="s">
        <v>21</v>
      </c>
      <c r="N168" s="229" t="s">
        <v>43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5E-05</v>
      </c>
      <c r="T168" s="231">
        <f>S168*H168</f>
        <v>0.0005</v>
      </c>
      <c r="AR168" s="24" t="s">
        <v>247</v>
      </c>
      <c r="AT168" s="24" t="s">
        <v>151</v>
      </c>
      <c r="AU168" s="24" t="s">
        <v>82</v>
      </c>
      <c r="AY168" s="24" t="s">
        <v>148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80</v>
      </c>
      <c r="BK168" s="232">
        <f>ROUND(I168*H168,2)</f>
        <v>0</v>
      </c>
      <c r="BL168" s="24" t="s">
        <v>247</v>
      </c>
      <c r="BM168" s="24" t="s">
        <v>271</v>
      </c>
    </row>
    <row r="169" spans="2:51" s="11" customFormat="1" ht="13.5">
      <c r="B169" s="233"/>
      <c r="C169" s="234"/>
      <c r="D169" s="235" t="s">
        <v>158</v>
      </c>
      <c r="E169" s="236" t="s">
        <v>21</v>
      </c>
      <c r="F169" s="237" t="s">
        <v>272</v>
      </c>
      <c r="G169" s="234"/>
      <c r="H169" s="236" t="s">
        <v>21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158</v>
      </c>
      <c r="AU169" s="243" t="s">
        <v>82</v>
      </c>
      <c r="AV169" s="11" t="s">
        <v>80</v>
      </c>
      <c r="AW169" s="11" t="s">
        <v>35</v>
      </c>
      <c r="AX169" s="11" t="s">
        <v>72</v>
      </c>
      <c r="AY169" s="243" t="s">
        <v>148</v>
      </c>
    </row>
    <row r="170" spans="2:51" s="12" customFormat="1" ht="13.5">
      <c r="B170" s="244"/>
      <c r="C170" s="245"/>
      <c r="D170" s="235" t="s">
        <v>158</v>
      </c>
      <c r="E170" s="246" t="s">
        <v>21</v>
      </c>
      <c r="F170" s="247" t="s">
        <v>213</v>
      </c>
      <c r="G170" s="245"/>
      <c r="H170" s="248">
        <v>10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AT170" s="254" t="s">
        <v>158</v>
      </c>
      <c r="AU170" s="254" t="s">
        <v>82</v>
      </c>
      <c r="AV170" s="12" t="s">
        <v>82</v>
      </c>
      <c r="AW170" s="12" t="s">
        <v>35</v>
      </c>
      <c r="AX170" s="12" t="s">
        <v>72</v>
      </c>
      <c r="AY170" s="254" t="s">
        <v>148</v>
      </c>
    </row>
    <row r="171" spans="2:51" s="13" customFormat="1" ht="13.5">
      <c r="B171" s="255"/>
      <c r="C171" s="256"/>
      <c r="D171" s="235" t="s">
        <v>158</v>
      </c>
      <c r="E171" s="257" t="s">
        <v>21</v>
      </c>
      <c r="F171" s="258" t="s">
        <v>161</v>
      </c>
      <c r="G171" s="256"/>
      <c r="H171" s="259">
        <v>10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AT171" s="265" t="s">
        <v>158</v>
      </c>
      <c r="AU171" s="265" t="s">
        <v>82</v>
      </c>
      <c r="AV171" s="13" t="s">
        <v>156</v>
      </c>
      <c r="AW171" s="13" t="s">
        <v>35</v>
      </c>
      <c r="AX171" s="13" t="s">
        <v>80</v>
      </c>
      <c r="AY171" s="265" t="s">
        <v>148</v>
      </c>
    </row>
    <row r="172" spans="2:63" s="10" customFormat="1" ht="29.85" customHeight="1">
      <c r="B172" s="205"/>
      <c r="C172" s="206"/>
      <c r="D172" s="207" t="s">
        <v>71</v>
      </c>
      <c r="E172" s="219" t="s">
        <v>273</v>
      </c>
      <c r="F172" s="219" t="s">
        <v>274</v>
      </c>
      <c r="G172" s="206"/>
      <c r="H172" s="206"/>
      <c r="I172" s="209"/>
      <c r="J172" s="220">
        <f>BK172</f>
        <v>0</v>
      </c>
      <c r="K172" s="206"/>
      <c r="L172" s="211"/>
      <c r="M172" s="212"/>
      <c r="N172" s="213"/>
      <c r="O172" s="213"/>
      <c r="P172" s="214">
        <f>SUM(P173:P200)</f>
        <v>0</v>
      </c>
      <c r="Q172" s="213"/>
      <c r="R172" s="214">
        <f>SUM(R173:R200)</f>
        <v>0.2559324</v>
      </c>
      <c r="S172" s="213"/>
      <c r="T172" s="215">
        <f>SUM(T173:T200)</f>
        <v>0</v>
      </c>
      <c r="AR172" s="216" t="s">
        <v>82</v>
      </c>
      <c r="AT172" s="217" t="s">
        <v>71</v>
      </c>
      <c r="AU172" s="217" t="s">
        <v>80</v>
      </c>
      <c r="AY172" s="216" t="s">
        <v>148</v>
      </c>
      <c r="BK172" s="218">
        <f>SUM(BK173:BK200)</f>
        <v>0</v>
      </c>
    </row>
    <row r="173" spans="2:65" s="1" customFormat="1" ht="25.5" customHeight="1">
      <c r="B173" s="46"/>
      <c r="C173" s="221" t="s">
        <v>9</v>
      </c>
      <c r="D173" s="221" t="s">
        <v>151</v>
      </c>
      <c r="E173" s="222" t="s">
        <v>275</v>
      </c>
      <c r="F173" s="223" t="s">
        <v>276</v>
      </c>
      <c r="G173" s="224" t="s">
        <v>164</v>
      </c>
      <c r="H173" s="225">
        <v>12</v>
      </c>
      <c r="I173" s="226"/>
      <c r="J173" s="227">
        <f>ROUND(I173*H173,2)</f>
        <v>0</v>
      </c>
      <c r="K173" s="223" t="s">
        <v>155</v>
      </c>
      <c r="L173" s="72"/>
      <c r="M173" s="228" t="s">
        <v>21</v>
      </c>
      <c r="N173" s="229" t="s">
        <v>43</v>
      </c>
      <c r="O173" s="47"/>
      <c r="P173" s="230">
        <f>O173*H173</f>
        <v>0</v>
      </c>
      <c r="Q173" s="230">
        <v>0.00267</v>
      </c>
      <c r="R173" s="230">
        <f>Q173*H173</f>
        <v>0.03204</v>
      </c>
      <c r="S173" s="230">
        <v>0</v>
      </c>
      <c r="T173" s="231">
        <f>S173*H173</f>
        <v>0</v>
      </c>
      <c r="AR173" s="24" t="s">
        <v>247</v>
      </c>
      <c r="AT173" s="24" t="s">
        <v>151</v>
      </c>
      <c r="AU173" s="24" t="s">
        <v>82</v>
      </c>
      <c r="AY173" s="24" t="s">
        <v>148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80</v>
      </c>
      <c r="BK173" s="232">
        <f>ROUND(I173*H173,2)</f>
        <v>0</v>
      </c>
      <c r="BL173" s="24" t="s">
        <v>247</v>
      </c>
      <c r="BM173" s="24" t="s">
        <v>277</v>
      </c>
    </row>
    <row r="174" spans="2:51" s="11" customFormat="1" ht="13.5">
      <c r="B174" s="233"/>
      <c r="C174" s="234"/>
      <c r="D174" s="235" t="s">
        <v>158</v>
      </c>
      <c r="E174" s="236" t="s">
        <v>21</v>
      </c>
      <c r="F174" s="237" t="s">
        <v>278</v>
      </c>
      <c r="G174" s="234"/>
      <c r="H174" s="236" t="s">
        <v>21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158</v>
      </c>
      <c r="AU174" s="243" t="s">
        <v>82</v>
      </c>
      <c r="AV174" s="11" t="s">
        <v>80</v>
      </c>
      <c r="AW174" s="11" t="s">
        <v>35</v>
      </c>
      <c r="AX174" s="11" t="s">
        <v>72</v>
      </c>
      <c r="AY174" s="243" t="s">
        <v>148</v>
      </c>
    </row>
    <row r="175" spans="2:51" s="11" customFormat="1" ht="13.5">
      <c r="B175" s="233"/>
      <c r="C175" s="234"/>
      <c r="D175" s="235" t="s">
        <v>158</v>
      </c>
      <c r="E175" s="236" t="s">
        <v>21</v>
      </c>
      <c r="F175" s="237" t="s">
        <v>279</v>
      </c>
      <c r="G175" s="234"/>
      <c r="H175" s="236" t="s">
        <v>21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158</v>
      </c>
      <c r="AU175" s="243" t="s">
        <v>82</v>
      </c>
      <c r="AV175" s="11" t="s">
        <v>80</v>
      </c>
      <c r="AW175" s="11" t="s">
        <v>35</v>
      </c>
      <c r="AX175" s="11" t="s">
        <v>72</v>
      </c>
      <c r="AY175" s="243" t="s">
        <v>148</v>
      </c>
    </row>
    <row r="176" spans="2:51" s="12" customFormat="1" ht="13.5">
      <c r="B176" s="244"/>
      <c r="C176" s="245"/>
      <c r="D176" s="235" t="s">
        <v>158</v>
      </c>
      <c r="E176" s="246" t="s">
        <v>21</v>
      </c>
      <c r="F176" s="247" t="s">
        <v>280</v>
      </c>
      <c r="G176" s="245"/>
      <c r="H176" s="248">
        <v>10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158</v>
      </c>
      <c r="AU176" s="254" t="s">
        <v>82</v>
      </c>
      <c r="AV176" s="12" t="s">
        <v>82</v>
      </c>
      <c r="AW176" s="12" t="s">
        <v>35</v>
      </c>
      <c r="AX176" s="12" t="s">
        <v>72</v>
      </c>
      <c r="AY176" s="254" t="s">
        <v>148</v>
      </c>
    </row>
    <row r="177" spans="2:51" s="11" customFormat="1" ht="13.5">
      <c r="B177" s="233"/>
      <c r="C177" s="234"/>
      <c r="D177" s="235" t="s">
        <v>158</v>
      </c>
      <c r="E177" s="236" t="s">
        <v>21</v>
      </c>
      <c r="F177" s="237" t="s">
        <v>281</v>
      </c>
      <c r="G177" s="234"/>
      <c r="H177" s="236" t="s">
        <v>21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158</v>
      </c>
      <c r="AU177" s="243" t="s">
        <v>82</v>
      </c>
      <c r="AV177" s="11" t="s">
        <v>80</v>
      </c>
      <c r="AW177" s="11" t="s">
        <v>35</v>
      </c>
      <c r="AX177" s="11" t="s">
        <v>72</v>
      </c>
      <c r="AY177" s="243" t="s">
        <v>148</v>
      </c>
    </row>
    <row r="178" spans="2:51" s="12" customFormat="1" ht="13.5">
      <c r="B178" s="244"/>
      <c r="C178" s="245"/>
      <c r="D178" s="235" t="s">
        <v>158</v>
      </c>
      <c r="E178" s="246" t="s">
        <v>21</v>
      </c>
      <c r="F178" s="247" t="s">
        <v>82</v>
      </c>
      <c r="G178" s="245"/>
      <c r="H178" s="248">
        <v>2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AT178" s="254" t="s">
        <v>158</v>
      </c>
      <c r="AU178" s="254" t="s">
        <v>82</v>
      </c>
      <c r="AV178" s="12" t="s">
        <v>82</v>
      </c>
      <c r="AW178" s="12" t="s">
        <v>35</v>
      </c>
      <c r="AX178" s="12" t="s">
        <v>72</v>
      </c>
      <c r="AY178" s="254" t="s">
        <v>148</v>
      </c>
    </row>
    <row r="179" spans="2:51" s="13" customFormat="1" ht="13.5">
      <c r="B179" s="255"/>
      <c r="C179" s="256"/>
      <c r="D179" s="235" t="s">
        <v>158</v>
      </c>
      <c r="E179" s="257" t="s">
        <v>21</v>
      </c>
      <c r="F179" s="258" t="s">
        <v>161</v>
      </c>
      <c r="G179" s="256"/>
      <c r="H179" s="259">
        <v>12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AT179" s="265" t="s">
        <v>158</v>
      </c>
      <c r="AU179" s="265" t="s">
        <v>82</v>
      </c>
      <c r="AV179" s="13" t="s">
        <v>156</v>
      </c>
      <c r="AW179" s="13" t="s">
        <v>35</v>
      </c>
      <c r="AX179" s="13" t="s">
        <v>80</v>
      </c>
      <c r="AY179" s="265" t="s">
        <v>148</v>
      </c>
    </row>
    <row r="180" spans="2:65" s="1" customFormat="1" ht="25.5" customHeight="1">
      <c r="B180" s="46"/>
      <c r="C180" s="221" t="s">
        <v>282</v>
      </c>
      <c r="D180" s="221" t="s">
        <v>151</v>
      </c>
      <c r="E180" s="222" t="s">
        <v>283</v>
      </c>
      <c r="F180" s="223" t="s">
        <v>284</v>
      </c>
      <c r="G180" s="224" t="s">
        <v>192</v>
      </c>
      <c r="H180" s="225">
        <v>14.4</v>
      </c>
      <c r="I180" s="226"/>
      <c r="J180" s="227">
        <f>ROUND(I180*H180,2)</f>
        <v>0</v>
      </c>
      <c r="K180" s="223" t="s">
        <v>155</v>
      </c>
      <c r="L180" s="72"/>
      <c r="M180" s="228" t="s">
        <v>21</v>
      </c>
      <c r="N180" s="229" t="s">
        <v>43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247</v>
      </c>
      <c r="AT180" s="24" t="s">
        <v>151</v>
      </c>
      <c r="AU180" s="24" t="s">
        <v>82</v>
      </c>
      <c r="AY180" s="24" t="s">
        <v>148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80</v>
      </c>
      <c r="BK180" s="232">
        <f>ROUND(I180*H180,2)</f>
        <v>0</v>
      </c>
      <c r="BL180" s="24" t="s">
        <v>247</v>
      </c>
      <c r="BM180" s="24" t="s">
        <v>285</v>
      </c>
    </row>
    <row r="181" spans="2:51" s="11" customFormat="1" ht="13.5">
      <c r="B181" s="233"/>
      <c r="C181" s="234"/>
      <c r="D181" s="235" t="s">
        <v>158</v>
      </c>
      <c r="E181" s="236" t="s">
        <v>21</v>
      </c>
      <c r="F181" s="237" t="s">
        <v>278</v>
      </c>
      <c r="G181" s="234"/>
      <c r="H181" s="236" t="s">
        <v>21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158</v>
      </c>
      <c r="AU181" s="243" t="s">
        <v>82</v>
      </c>
      <c r="AV181" s="11" t="s">
        <v>80</v>
      </c>
      <c r="AW181" s="11" t="s">
        <v>35</v>
      </c>
      <c r="AX181" s="11" t="s">
        <v>72</v>
      </c>
      <c r="AY181" s="243" t="s">
        <v>148</v>
      </c>
    </row>
    <row r="182" spans="2:51" s="12" customFormat="1" ht="13.5">
      <c r="B182" s="244"/>
      <c r="C182" s="245"/>
      <c r="D182" s="235" t="s">
        <v>158</v>
      </c>
      <c r="E182" s="246" t="s">
        <v>21</v>
      </c>
      <c r="F182" s="247" t="s">
        <v>286</v>
      </c>
      <c r="G182" s="245"/>
      <c r="H182" s="248">
        <v>11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AT182" s="254" t="s">
        <v>158</v>
      </c>
      <c r="AU182" s="254" t="s">
        <v>82</v>
      </c>
      <c r="AV182" s="12" t="s">
        <v>82</v>
      </c>
      <c r="AW182" s="12" t="s">
        <v>35</v>
      </c>
      <c r="AX182" s="12" t="s">
        <v>72</v>
      </c>
      <c r="AY182" s="254" t="s">
        <v>148</v>
      </c>
    </row>
    <row r="183" spans="2:51" s="11" customFormat="1" ht="13.5">
      <c r="B183" s="233"/>
      <c r="C183" s="234"/>
      <c r="D183" s="235" t="s">
        <v>158</v>
      </c>
      <c r="E183" s="236" t="s">
        <v>21</v>
      </c>
      <c r="F183" s="237" t="s">
        <v>287</v>
      </c>
      <c r="G183" s="234"/>
      <c r="H183" s="236" t="s">
        <v>21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158</v>
      </c>
      <c r="AU183" s="243" t="s">
        <v>82</v>
      </c>
      <c r="AV183" s="11" t="s">
        <v>80</v>
      </c>
      <c r="AW183" s="11" t="s">
        <v>35</v>
      </c>
      <c r="AX183" s="11" t="s">
        <v>72</v>
      </c>
      <c r="AY183" s="243" t="s">
        <v>148</v>
      </c>
    </row>
    <row r="184" spans="2:51" s="12" customFormat="1" ht="13.5">
      <c r="B184" s="244"/>
      <c r="C184" s="245"/>
      <c r="D184" s="235" t="s">
        <v>158</v>
      </c>
      <c r="E184" s="246" t="s">
        <v>21</v>
      </c>
      <c r="F184" s="247" t="s">
        <v>288</v>
      </c>
      <c r="G184" s="245"/>
      <c r="H184" s="248">
        <v>3.4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158</v>
      </c>
      <c r="AU184" s="254" t="s">
        <v>82</v>
      </c>
      <c r="AV184" s="12" t="s">
        <v>82</v>
      </c>
      <c r="AW184" s="12" t="s">
        <v>35</v>
      </c>
      <c r="AX184" s="12" t="s">
        <v>72</v>
      </c>
      <c r="AY184" s="254" t="s">
        <v>148</v>
      </c>
    </row>
    <row r="185" spans="2:51" s="13" customFormat="1" ht="13.5">
      <c r="B185" s="255"/>
      <c r="C185" s="256"/>
      <c r="D185" s="235" t="s">
        <v>158</v>
      </c>
      <c r="E185" s="257" t="s">
        <v>21</v>
      </c>
      <c r="F185" s="258" t="s">
        <v>161</v>
      </c>
      <c r="G185" s="256"/>
      <c r="H185" s="259">
        <v>14.4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AT185" s="265" t="s">
        <v>158</v>
      </c>
      <c r="AU185" s="265" t="s">
        <v>82</v>
      </c>
      <c r="AV185" s="13" t="s">
        <v>156</v>
      </c>
      <c r="AW185" s="13" t="s">
        <v>35</v>
      </c>
      <c r="AX185" s="13" t="s">
        <v>80</v>
      </c>
      <c r="AY185" s="265" t="s">
        <v>148</v>
      </c>
    </row>
    <row r="186" spans="2:65" s="1" customFormat="1" ht="16.5" customHeight="1">
      <c r="B186" s="46"/>
      <c r="C186" s="266" t="s">
        <v>289</v>
      </c>
      <c r="D186" s="266" t="s">
        <v>290</v>
      </c>
      <c r="E186" s="267" t="s">
        <v>291</v>
      </c>
      <c r="F186" s="268" t="s">
        <v>292</v>
      </c>
      <c r="G186" s="269" t="s">
        <v>293</v>
      </c>
      <c r="H186" s="270">
        <v>0.048</v>
      </c>
      <c r="I186" s="271"/>
      <c r="J186" s="272">
        <f>ROUND(I186*H186,2)</f>
        <v>0</v>
      </c>
      <c r="K186" s="268" t="s">
        <v>155</v>
      </c>
      <c r="L186" s="273"/>
      <c r="M186" s="274" t="s">
        <v>21</v>
      </c>
      <c r="N186" s="275" t="s">
        <v>43</v>
      </c>
      <c r="O186" s="47"/>
      <c r="P186" s="230">
        <f>O186*H186</f>
        <v>0</v>
      </c>
      <c r="Q186" s="230">
        <v>0.55</v>
      </c>
      <c r="R186" s="230">
        <f>Q186*H186</f>
        <v>0.026400000000000003</v>
      </c>
      <c r="S186" s="230">
        <v>0</v>
      </c>
      <c r="T186" s="231">
        <f>S186*H186</f>
        <v>0</v>
      </c>
      <c r="AR186" s="24" t="s">
        <v>294</v>
      </c>
      <c r="AT186" s="24" t="s">
        <v>290</v>
      </c>
      <c r="AU186" s="24" t="s">
        <v>82</v>
      </c>
      <c r="AY186" s="24" t="s">
        <v>148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80</v>
      </c>
      <c r="BK186" s="232">
        <f>ROUND(I186*H186,2)</f>
        <v>0</v>
      </c>
      <c r="BL186" s="24" t="s">
        <v>247</v>
      </c>
      <c r="BM186" s="24" t="s">
        <v>295</v>
      </c>
    </row>
    <row r="187" spans="2:51" s="11" customFormat="1" ht="13.5">
      <c r="B187" s="233"/>
      <c r="C187" s="234"/>
      <c r="D187" s="235" t="s">
        <v>158</v>
      </c>
      <c r="E187" s="236" t="s">
        <v>21</v>
      </c>
      <c r="F187" s="237" t="s">
        <v>278</v>
      </c>
      <c r="G187" s="234"/>
      <c r="H187" s="236" t="s">
        <v>21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158</v>
      </c>
      <c r="AU187" s="243" t="s">
        <v>82</v>
      </c>
      <c r="AV187" s="11" t="s">
        <v>80</v>
      </c>
      <c r="AW187" s="11" t="s">
        <v>35</v>
      </c>
      <c r="AX187" s="11" t="s">
        <v>72</v>
      </c>
      <c r="AY187" s="243" t="s">
        <v>148</v>
      </c>
    </row>
    <row r="188" spans="2:51" s="12" customFormat="1" ht="13.5">
      <c r="B188" s="244"/>
      <c r="C188" s="245"/>
      <c r="D188" s="235" t="s">
        <v>158</v>
      </c>
      <c r="E188" s="246" t="s">
        <v>21</v>
      </c>
      <c r="F188" s="247" t="s">
        <v>286</v>
      </c>
      <c r="G188" s="245"/>
      <c r="H188" s="248">
        <v>11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158</v>
      </c>
      <c r="AU188" s="254" t="s">
        <v>82</v>
      </c>
      <c r="AV188" s="12" t="s">
        <v>82</v>
      </c>
      <c r="AW188" s="12" t="s">
        <v>35</v>
      </c>
      <c r="AX188" s="12" t="s">
        <v>72</v>
      </c>
      <c r="AY188" s="254" t="s">
        <v>148</v>
      </c>
    </row>
    <row r="189" spans="2:51" s="11" customFormat="1" ht="13.5">
      <c r="B189" s="233"/>
      <c r="C189" s="234"/>
      <c r="D189" s="235" t="s">
        <v>158</v>
      </c>
      <c r="E189" s="236" t="s">
        <v>21</v>
      </c>
      <c r="F189" s="237" t="s">
        <v>287</v>
      </c>
      <c r="G189" s="234"/>
      <c r="H189" s="236" t="s">
        <v>21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158</v>
      </c>
      <c r="AU189" s="243" t="s">
        <v>82</v>
      </c>
      <c r="AV189" s="11" t="s">
        <v>80</v>
      </c>
      <c r="AW189" s="11" t="s">
        <v>35</v>
      </c>
      <c r="AX189" s="11" t="s">
        <v>72</v>
      </c>
      <c r="AY189" s="243" t="s">
        <v>148</v>
      </c>
    </row>
    <row r="190" spans="2:51" s="12" customFormat="1" ht="13.5">
      <c r="B190" s="244"/>
      <c r="C190" s="245"/>
      <c r="D190" s="235" t="s">
        <v>158</v>
      </c>
      <c r="E190" s="246" t="s">
        <v>21</v>
      </c>
      <c r="F190" s="247" t="s">
        <v>288</v>
      </c>
      <c r="G190" s="245"/>
      <c r="H190" s="248">
        <v>3.4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158</v>
      </c>
      <c r="AU190" s="254" t="s">
        <v>82</v>
      </c>
      <c r="AV190" s="12" t="s">
        <v>82</v>
      </c>
      <c r="AW190" s="12" t="s">
        <v>35</v>
      </c>
      <c r="AX190" s="12" t="s">
        <v>72</v>
      </c>
      <c r="AY190" s="254" t="s">
        <v>148</v>
      </c>
    </row>
    <row r="191" spans="2:51" s="13" customFormat="1" ht="13.5">
      <c r="B191" s="255"/>
      <c r="C191" s="256"/>
      <c r="D191" s="235" t="s">
        <v>158</v>
      </c>
      <c r="E191" s="257" t="s">
        <v>21</v>
      </c>
      <c r="F191" s="258" t="s">
        <v>161</v>
      </c>
      <c r="G191" s="256"/>
      <c r="H191" s="259">
        <v>14.4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AT191" s="265" t="s">
        <v>158</v>
      </c>
      <c r="AU191" s="265" t="s">
        <v>82</v>
      </c>
      <c r="AV191" s="13" t="s">
        <v>156</v>
      </c>
      <c r="AW191" s="13" t="s">
        <v>35</v>
      </c>
      <c r="AX191" s="13" t="s">
        <v>72</v>
      </c>
      <c r="AY191" s="265" t="s">
        <v>148</v>
      </c>
    </row>
    <row r="192" spans="2:51" s="11" customFormat="1" ht="13.5">
      <c r="B192" s="233"/>
      <c r="C192" s="234"/>
      <c r="D192" s="235" t="s">
        <v>158</v>
      </c>
      <c r="E192" s="236" t="s">
        <v>21</v>
      </c>
      <c r="F192" s="237" t="s">
        <v>296</v>
      </c>
      <c r="G192" s="234"/>
      <c r="H192" s="236" t="s">
        <v>21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158</v>
      </c>
      <c r="AU192" s="243" t="s">
        <v>82</v>
      </c>
      <c r="AV192" s="11" t="s">
        <v>80</v>
      </c>
      <c r="AW192" s="11" t="s">
        <v>35</v>
      </c>
      <c r="AX192" s="11" t="s">
        <v>72</v>
      </c>
      <c r="AY192" s="243" t="s">
        <v>148</v>
      </c>
    </row>
    <row r="193" spans="2:51" s="12" customFormat="1" ht="13.5">
      <c r="B193" s="244"/>
      <c r="C193" s="245"/>
      <c r="D193" s="235" t="s">
        <v>158</v>
      </c>
      <c r="E193" s="246" t="s">
        <v>21</v>
      </c>
      <c r="F193" s="247" t="s">
        <v>297</v>
      </c>
      <c r="G193" s="245"/>
      <c r="H193" s="248">
        <v>0.048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AT193" s="254" t="s">
        <v>158</v>
      </c>
      <c r="AU193" s="254" t="s">
        <v>82</v>
      </c>
      <c r="AV193" s="12" t="s">
        <v>82</v>
      </c>
      <c r="AW193" s="12" t="s">
        <v>35</v>
      </c>
      <c r="AX193" s="12" t="s">
        <v>72</v>
      </c>
      <c r="AY193" s="254" t="s">
        <v>148</v>
      </c>
    </row>
    <row r="194" spans="2:51" s="14" customFormat="1" ht="13.5">
      <c r="B194" s="276"/>
      <c r="C194" s="277"/>
      <c r="D194" s="235" t="s">
        <v>158</v>
      </c>
      <c r="E194" s="278" t="s">
        <v>21</v>
      </c>
      <c r="F194" s="279" t="s">
        <v>298</v>
      </c>
      <c r="G194" s="277"/>
      <c r="H194" s="280">
        <v>0.048</v>
      </c>
      <c r="I194" s="281"/>
      <c r="J194" s="277"/>
      <c r="K194" s="277"/>
      <c r="L194" s="282"/>
      <c r="M194" s="283"/>
      <c r="N194" s="284"/>
      <c r="O194" s="284"/>
      <c r="P194" s="284"/>
      <c r="Q194" s="284"/>
      <c r="R194" s="284"/>
      <c r="S194" s="284"/>
      <c r="T194" s="285"/>
      <c r="AT194" s="286" t="s">
        <v>158</v>
      </c>
      <c r="AU194" s="286" t="s">
        <v>82</v>
      </c>
      <c r="AV194" s="14" t="s">
        <v>169</v>
      </c>
      <c r="AW194" s="14" t="s">
        <v>35</v>
      </c>
      <c r="AX194" s="14" t="s">
        <v>80</v>
      </c>
      <c r="AY194" s="286" t="s">
        <v>148</v>
      </c>
    </row>
    <row r="195" spans="2:65" s="1" customFormat="1" ht="16.5" customHeight="1">
      <c r="B195" s="46"/>
      <c r="C195" s="221" t="s">
        <v>299</v>
      </c>
      <c r="D195" s="221" t="s">
        <v>151</v>
      </c>
      <c r="E195" s="222" t="s">
        <v>300</v>
      </c>
      <c r="F195" s="223" t="s">
        <v>301</v>
      </c>
      <c r="G195" s="224" t="s">
        <v>293</v>
      </c>
      <c r="H195" s="225">
        <v>7.14</v>
      </c>
      <c r="I195" s="226"/>
      <c r="J195" s="227">
        <f>ROUND(I195*H195,2)</f>
        <v>0</v>
      </c>
      <c r="K195" s="223" t="s">
        <v>155</v>
      </c>
      <c r="L195" s="72"/>
      <c r="M195" s="228" t="s">
        <v>21</v>
      </c>
      <c r="N195" s="229" t="s">
        <v>43</v>
      </c>
      <c r="O195" s="47"/>
      <c r="P195" s="230">
        <f>O195*H195</f>
        <v>0</v>
      </c>
      <c r="Q195" s="230">
        <v>0.01266</v>
      </c>
      <c r="R195" s="230">
        <f>Q195*H195</f>
        <v>0.0903924</v>
      </c>
      <c r="S195" s="230">
        <v>0</v>
      </c>
      <c r="T195" s="231">
        <f>S195*H195</f>
        <v>0</v>
      </c>
      <c r="AR195" s="24" t="s">
        <v>247</v>
      </c>
      <c r="AT195" s="24" t="s">
        <v>151</v>
      </c>
      <c r="AU195" s="24" t="s">
        <v>82</v>
      </c>
      <c r="AY195" s="24" t="s">
        <v>148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80</v>
      </c>
      <c r="BK195" s="232">
        <f>ROUND(I195*H195,2)</f>
        <v>0</v>
      </c>
      <c r="BL195" s="24" t="s">
        <v>247</v>
      </c>
      <c r="BM195" s="24" t="s">
        <v>302</v>
      </c>
    </row>
    <row r="196" spans="2:51" s="12" customFormat="1" ht="13.5">
      <c r="B196" s="244"/>
      <c r="C196" s="245"/>
      <c r="D196" s="235" t="s">
        <v>158</v>
      </c>
      <c r="E196" s="246" t="s">
        <v>21</v>
      </c>
      <c r="F196" s="247" t="s">
        <v>303</v>
      </c>
      <c r="G196" s="245"/>
      <c r="H196" s="248">
        <v>7.14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158</v>
      </c>
      <c r="AU196" s="254" t="s">
        <v>82</v>
      </c>
      <c r="AV196" s="12" t="s">
        <v>82</v>
      </c>
      <c r="AW196" s="12" t="s">
        <v>35</v>
      </c>
      <c r="AX196" s="12" t="s">
        <v>80</v>
      </c>
      <c r="AY196" s="254" t="s">
        <v>148</v>
      </c>
    </row>
    <row r="197" spans="2:65" s="1" customFormat="1" ht="25.5" customHeight="1">
      <c r="B197" s="46"/>
      <c r="C197" s="221" t="s">
        <v>304</v>
      </c>
      <c r="D197" s="221" t="s">
        <v>151</v>
      </c>
      <c r="E197" s="222" t="s">
        <v>305</v>
      </c>
      <c r="F197" s="223" t="s">
        <v>306</v>
      </c>
      <c r="G197" s="224" t="s">
        <v>154</v>
      </c>
      <c r="H197" s="225">
        <v>7.14</v>
      </c>
      <c r="I197" s="226"/>
      <c r="J197" s="227">
        <f>ROUND(I197*H197,2)</f>
        <v>0</v>
      </c>
      <c r="K197" s="223" t="s">
        <v>155</v>
      </c>
      <c r="L197" s="72"/>
      <c r="M197" s="228" t="s">
        <v>21</v>
      </c>
      <c r="N197" s="229" t="s">
        <v>43</v>
      </c>
      <c r="O197" s="47"/>
      <c r="P197" s="230">
        <f>O197*H197</f>
        <v>0</v>
      </c>
      <c r="Q197" s="230">
        <v>0.0148</v>
      </c>
      <c r="R197" s="230">
        <f>Q197*H197</f>
        <v>0.105672</v>
      </c>
      <c r="S197" s="230">
        <v>0</v>
      </c>
      <c r="T197" s="231">
        <f>S197*H197</f>
        <v>0</v>
      </c>
      <c r="AR197" s="24" t="s">
        <v>247</v>
      </c>
      <c r="AT197" s="24" t="s">
        <v>151</v>
      </c>
      <c r="AU197" s="24" t="s">
        <v>82</v>
      </c>
      <c r="AY197" s="24" t="s">
        <v>148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80</v>
      </c>
      <c r="BK197" s="232">
        <f>ROUND(I197*H197,2)</f>
        <v>0</v>
      </c>
      <c r="BL197" s="24" t="s">
        <v>247</v>
      </c>
      <c r="BM197" s="24" t="s">
        <v>307</v>
      </c>
    </row>
    <row r="198" spans="2:51" s="12" customFormat="1" ht="13.5">
      <c r="B198" s="244"/>
      <c r="C198" s="245"/>
      <c r="D198" s="235" t="s">
        <v>158</v>
      </c>
      <c r="E198" s="246" t="s">
        <v>21</v>
      </c>
      <c r="F198" s="247" t="s">
        <v>303</v>
      </c>
      <c r="G198" s="245"/>
      <c r="H198" s="248">
        <v>7.14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AT198" s="254" t="s">
        <v>158</v>
      </c>
      <c r="AU198" s="254" t="s">
        <v>82</v>
      </c>
      <c r="AV198" s="12" t="s">
        <v>82</v>
      </c>
      <c r="AW198" s="12" t="s">
        <v>35</v>
      </c>
      <c r="AX198" s="12" t="s">
        <v>80</v>
      </c>
      <c r="AY198" s="254" t="s">
        <v>148</v>
      </c>
    </row>
    <row r="199" spans="2:65" s="1" customFormat="1" ht="25.5" customHeight="1">
      <c r="B199" s="46"/>
      <c r="C199" s="221" t="s">
        <v>176</v>
      </c>
      <c r="D199" s="221" t="s">
        <v>151</v>
      </c>
      <c r="E199" s="222" t="s">
        <v>308</v>
      </c>
      <c r="F199" s="223" t="s">
        <v>309</v>
      </c>
      <c r="G199" s="224" t="s">
        <v>154</v>
      </c>
      <c r="H199" s="225">
        <v>7.14</v>
      </c>
      <c r="I199" s="226"/>
      <c r="J199" s="227">
        <f>ROUND(I199*H199,2)</f>
        <v>0</v>
      </c>
      <c r="K199" s="223" t="s">
        <v>155</v>
      </c>
      <c r="L199" s="72"/>
      <c r="M199" s="228" t="s">
        <v>21</v>
      </c>
      <c r="N199" s="229" t="s">
        <v>43</v>
      </c>
      <c r="O199" s="47"/>
      <c r="P199" s="230">
        <f>O199*H199</f>
        <v>0</v>
      </c>
      <c r="Q199" s="230">
        <v>0.0002</v>
      </c>
      <c r="R199" s="230">
        <f>Q199*H199</f>
        <v>0.001428</v>
      </c>
      <c r="S199" s="230">
        <v>0</v>
      </c>
      <c r="T199" s="231">
        <f>S199*H199</f>
        <v>0</v>
      </c>
      <c r="AR199" s="24" t="s">
        <v>247</v>
      </c>
      <c r="AT199" s="24" t="s">
        <v>151</v>
      </c>
      <c r="AU199" s="24" t="s">
        <v>82</v>
      </c>
      <c r="AY199" s="24" t="s">
        <v>148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80</v>
      </c>
      <c r="BK199" s="232">
        <f>ROUND(I199*H199,2)</f>
        <v>0</v>
      </c>
      <c r="BL199" s="24" t="s">
        <v>247</v>
      </c>
      <c r="BM199" s="24" t="s">
        <v>310</v>
      </c>
    </row>
    <row r="200" spans="2:51" s="12" customFormat="1" ht="13.5">
      <c r="B200" s="244"/>
      <c r="C200" s="245"/>
      <c r="D200" s="235" t="s">
        <v>158</v>
      </c>
      <c r="E200" s="246" t="s">
        <v>21</v>
      </c>
      <c r="F200" s="247" t="s">
        <v>303</v>
      </c>
      <c r="G200" s="245"/>
      <c r="H200" s="248">
        <v>7.14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158</v>
      </c>
      <c r="AU200" s="254" t="s">
        <v>82</v>
      </c>
      <c r="AV200" s="12" t="s">
        <v>82</v>
      </c>
      <c r="AW200" s="12" t="s">
        <v>35</v>
      </c>
      <c r="AX200" s="12" t="s">
        <v>80</v>
      </c>
      <c r="AY200" s="254" t="s">
        <v>148</v>
      </c>
    </row>
    <row r="201" spans="2:63" s="10" customFormat="1" ht="29.85" customHeight="1">
      <c r="B201" s="205"/>
      <c r="C201" s="206"/>
      <c r="D201" s="207" t="s">
        <v>71</v>
      </c>
      <c r="E201" s="219" t="s">
        <v>311</v>
      </c>
      <c r="F201" s="219" t="s">
        <v>312</v>
      </c>
      <c r="G201" s="206"/>
      <c r="H201" s="206"/>
      <c r="I201" s="209"/>
      <c r="J201" s="220">
        <f>BK201</f>
        <v>0</v>
      </c>
      <c r="K201" s="206"/>
      <c r="L201" s="211"/>
      <c r="M201" s="212"/>
      <c r="N201" s="213"/>
      <c r="O201" s="213"/>
      <c r="P201" s="214">
        <f>SUM(P202:P251)</f>
        <v>0</v>
      </c>
      <c r="Q201" s="213"/>
      <c r="R201" s="214">
        <f>SUM(R202:R251)</f>
        <v>0.60621287</v>
      </c>
      <c r="S201" s="213"/>
      <c r="T201" s="215">
        <f>SUM(T202:T251)</f>
        <v>0.1906</v>
      </c>
      <c r="AR201" s="216" t="s">
        <v>82</v>
      </c>
      <c r="AT201" s="217" t="s">
        <v>71</v>
      </c>
      <c r="AU201" s="217" t="s">
        <v>80</v>
      </c>
      <c r="AY201" s="216" t="s">
        <v>148</v>
      </c>
      <c r="BK201" s="218">
        <f>SUM(BK202:BK251)</f>
        <v>0</v>
      </c>
    </row>
    <row r="202" spans="2:65" s="1" customFormat="1" ht="38.25" customHeight="1">
      <c r="B202" s="46"/>
      <c r="C202" s="221" t="s">
        <v>313</v>
      </c>
      <c r="D202" s="221" t="s">
        <v>151</v>
      </c>
      <c r="E202" s="222" t="s">
        <v>314</v>
      </c>
      <c r="F202" s="223" t="s">
        <v>315</v>
      </c>
      <c r="G202" s="224" t="s">
        <v>154</v>
      </c>
      <c r="H202" s="225">
        <v>30</v>
      </c>
      <c r="I202" s="226"/>
      <c r="J202" s="227">
        <f>ROUND(I202*H202,2)</f>
        <v>0</v>
      </c>
      <c r="K202" s="223" t="s">
        <v>155</v>
      </c>
      <c r="L202" s="72"/>
      <c r="M202" s="228" t="s">
        <v>21</v>
      </c>
      <c r="N202" s="229" t="s">
        <v>43</v>
      </c>
      <c r="O202" s="47"/>
      <c r="P202" s="230">
        <f>O202*H202</f>
        <v>0</v>
      </c>
      <c r="Q202" s="230">
        <v>0.01</v>
      </c>
      <c r="R202" s="230">
        <f>Q202*H202</f>
        <v>0.3</v>
      </c>
      <c r="S202" s="230">
        <v>0.003</v>
      </c>
      <c r="T202" s="231">
        <f>S202*H202</f>
        <v>0.09</v>
      </c>
      <c r="AR202" s="24" t="s">
        <v>247</v>
      </c>
      <c r="AT202" s="24" t="s">
        <v>151</v>
      </c>
      <c r="AU202" s="24" t="s">
        <v>82</v>
      </c>
      <c r="AY202" s="24" t="s">
        <v>148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80</v>
      </c>
      <c r="BK202" s="232">
        <f>ROUND(I202*H202,2)</f>
        <v>0</v>
      </c>
      <c r="BL202" s="24" t="s">
        <v>247</v>
      </c>
      <c r="BM202" s="24" t="s">
        <v>316</v>
      </c>
    </row>
    <row r="203" spans="2:51" s="11" customFormat="1" ht="13.5">
      <c r="B203" s="233"/>
      <c r="C203" s="234"/>
      <c r="D203" s="235" t="s">
        <v>158</v>
      </c>
      <c r="E203" s="236" t="s">
        <v>21</v>
      </c>
      <c r="F203" s="237" t="s">
        <v>317</v>
      </c>
      <c r="G203" s="234"/>
      <c r="H203" s="236" t="s">
        <v>21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158</v>
      </c>
      <c r="AU203" s="243" t="s">
        <v>82</v>
      </c>
      <c r="AV203" s="11" t="s">
        <v>80</v>
      </c>
      <c r="AW203" s="11" t="s">
        <v>35</v>
      </c>
      <c r="AX203" s="11" t="s">
        <v>72</v>
      </c>
      <c r="AY203" s="243" t="s">
        <v>148</v>
      </c>
    </row>
    <row r="204" spans="2:51" s="12" customFormat="1" ht="13.5">
      <c r="B204" s="244"/>
      <c r="C204" s="245"/>
      <c r="D204" s="235" t="s">
        <v>158</v>
      </c>
      <c r="E204" s="246" t="s">
        <v>21</v>
      </c>
      <c r="F204" s="247" t="s">
        <v>174</v>
      </c>
      <c r="G204" s="245"/>
      <c r="H204" s="248">
        <v>30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158</v>
      </c>
      <c r="AU204" s="254" t="s">
        <v>82</v>
      </c>
      <c r="AV204" s="12" t="s">
        <v>82</v>
      </c>
      <c r="AW204" s="12" t="s">
        <v>35</v>
      </c>
      <c r="AX204" s="12" t="s">
        <v>72</v>
      </c>
      <c r="AY204" s="254" t="s">
        <v>148</v>
      </c>
    </row>
    <row r="205" spans="2:51" s="11" customFormat="1" ht="13.5">
      <c r="B205" s="233"/>
      <c r="C205" s="234"/>
      <c r="D205" s="235" t="s">
        <v>158</v>
      </c>
      <c r="E205" s="236" t="s">
        <v>21</v>
      </c>
      <c r="F205" s="237" t="s">
        <v>318</v>
      </c>
      <c r="G205" s="234"/>
      <c r="H205" s="236" t="s">
        <v>21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158</v>
      </c>
      <c r="AU205" s="243" t="s">
        <v>82</v>
      </c>
      <c r="AV205" s="11" t="s">
        <v>80</v>
      </c>
      <c r="AW205" s="11" t="s">
        <v>35</v>
      </c>
      <c r="AX205" s="11" t="s">
        <v>72</v>
      </c>
      <c r="AY205" s="243" t="s">
        <v>148</v>
      </c>
    </row>
    <row r="206" spans="2:51" s="13" customFormat="1" ht="13.5">
      <c r="B206" s="255"/>
      <c r="C206" s="256"/>
      <c r="D206" s="235" t="s">
        <v>158</v>
      </c>
      <c r="E206" s="257" t="s">
        <v>21</v>
      </c>
      <c r="F206" s="258" t="s">
        <v>161</v>
      </c>
      <c r="G206" s="256"/>
      <c r="H206" s="259">
        <v>30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AT206" s="265" t="s">
        <v>158</v>
      </c>
      <c r="AU206" s="265" t="s">
        <v>82</v>
      </c>
      <c r="AV206" s="13" t="s">
        <v>156</v>
      </c>
      <c r="AW206" s="13" t="s">
        <v>35</v>
      </c>
      <c r="AX206" s="13" t="s">
        <v>80</v>
      </c>
      <c r="AY206" s="265" t="s">
        <v>148</v>
      </c>
    </row>
    <row r="207" spans="2:65" s="1" customFormat="1" ht="25.5" customHeight="1">
      <c r="B207" s="46"/>
      <c r="C207" s="221" t="s">
        <v>319</v>
      </c>
      <c r="D207" s="221" t="s">
        <v>151</v>
      </c>
      <c r="E207" s="222" t="s">
        <v>320</v>
      </c>
      <c r="F207" s="223" t="s">
        <v>321</v>
      </c>
      <c r="G207" s="224" t="s">
        <v>154</v>
      </c>
      <c r="H207" s="225">
        <v>26</v>
      </c>
      <c r="I207" s="226"/>
      <c r="J207" s="227">
        <f>ROUND(I207*H207,2)</f>
        <v>0</v>
      </c>
      <c r="K207" s="223" t="s">
        <v>155</v>
      </c>
      <c r="L207" s="72"/>
      <c r="M207" s="228" t="s">
        <v>21</v>
      </c>
      <c r="N207" s="229" t="s">
        <v>43</v>
      </c>
      <c r="O207" s="47"/>
      <c r="P207" s="230">
        <f>O207*H207</f>
        <v>0</v>
      </c>
      <c r="Q207" s="230">
        <v>0.008</v>
      </c>
      <c r="R207" s="230">
        <f>Q207*H207</f>
        <v>0.20800000000000002</v>
      </c>
      <c r="S207" s="230">
        <v>0.0015</v>
      </c>
      <c r="T207" s="231">
        <f>S207*H207</f>
        <v>0.039</v>
      </c>
      <c r="AR207" s="24" t="s">
        <v>247</v>
      </c>
      <c r="AT207" s="24" t="s">
        <v>151</v>
      </c>
      <c r="AU207" s="24" t="s">
        <v>82</v>
      </c>
      <c r="AY207" s="24" t="s">
        <v>148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80</v>
      </c>
      <c r="BK207" s="232">
        <f>ROUND(I207*H207,2)</f>
        <v>0</v>
      </c>
      <c r="BL207" s="24" t="s">
        <v>247</v>
      </c>
      <c r="BM207" s="24" t="s">
        <v>322</v>
      </c>
    </row>
    <row r="208" spans="2:51" s="11" customFormat="1" ht="13.5">
      <c r="B208" s="233"/>
      <c r="C208" s="234"/>
      <c r="D208" s="235" t="s">
        <v>158</v>
      </c>
      <c r="E208" s="236" t="s">
        <v>21</v>
      </c>
      <c r="F208" s="237" t="s">
        <v>323</v>
      </c>
      <c r="G208" s="234"/>
      <c r="H208" s="236" t="s">
        <v>21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158</v>
      </c>
      <c r="AU208" s="243" t="s">
        <v>82</v>
      </c>
      <c r="AV208" s="11" t="s">
        <v>80</v>
      </c>
      <c r="AW208" s="11" t="s">
        <v>35</v>
      </c>
      <c r="AX208" s="11" t="s">
        <v>72</v>
      </c>
      <c r="AY208" s="243" t="s">
        <v>148</v>
      </c>
    </row>
    <row r="209" spans="2:51" s="12" customFormat="1" ht="13.5">
      <c r="B209" s="244"/>
      <c r="C209" s="245"/>
      <c r="D209" s="235" t="s">
        <v>158</v>
      </c>
      <c r="E209" s="246" t="s">
        <v>21</v>
      </c>
      <c r="F209" s="247" t="s">
        <v>176</v>
      </c>
      <c r="G209" s="245"/>
      <c r="H209" s="248">
        <v>26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AT209" s="254" t="s">
        <v>158</v>
      </c>
      <c r="AU209" s="254" t="s">
        <v>82</v>
      </c>
      <c r="AV209" s="12" t="s">
        <v>82</v>
      </c>
      <c r="AW209" s="12" t="s">
        <v>35</v>
      </c>
      <c r="AX209" s="12" t="s">
        <v>72</v>
      </c>
      <c r="AY209" s="254" t="s">
        <v>148</v>
      </c>
    </row>
    <row r="210" spans="2:51" s="11" customFormat="1" ht="13.5">
      <c r="B210" s="233"/>
      <c r="C210" s="234"/>
      <c r="D210" s="235" t="s">
        <v>158</v>
      </c>
      <c r="E210" s="236" t="s">
        <v>21</v>
      </c>
      <c r="F210" s="237" t="s">
        <v>324</v>
      </c>
      <c r="G210" s="234"/>
      <c r="H210" s="236" t="s">
        <v>21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158</v>
      </c>
      <c r="AU210" s="243" t="s">
        <v>82</v>
      </c>
      <c r="AV210" s="11" t="s">
        <v>80</v>
      </c>
      <c r="AW210" s="11" t="s">
        <v>35</v>
      </c>
      <c r="AX210" s="11" t="s">
        <v>72</v>
      </c>
      <c r="AY210" s="243" t="s">
        <v>148</v>
      </c>
    </row>
    <row r="211" spans="2:51" s="11" customFormat="1" ht="13.5">
      <c r="B211" s="233"/>
      <c r="C211" s="234"/>
      <c r="D211" s="235" t="s">
        <v>158</v>
      </c>
      <c r="E211" s="236" t="s">
        <v>21</v>
      </c>
      <c r="F211" s="237" t="s">
        <v>325</v>
      </c>
      <c r="G211" s="234"/>
      <c r="H211" s="236" t="s">
        <v>21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158</v>
      </c>
      <c r="AU211" s="243" t="s">
        <v>82</v>
      </c>
      <c r="AV211" s="11" t="s">
        <v>80</v>
      </c>
      <c r="AW211" s="11" t="s">
        <v>35</v>
      </c>
      <c r="AX211" s="11" t="s">
        <v>72</v>
      </c>
      <c r="AY211" s="243" t="s">
        <v>148</v>
      </c>
    </row>
    <row r="212" spans="2:51" s="13" customFormat="1" ht="13.5">
      <c r="B212" s="255"/>
      <c r="C212" s="256"/>
      <c r="D212" s="235" t="s">
        <v>158</v>
      </c>
      <c r="E212" s="257" t="s">
        <v>21</v>
      </c>
      <c r="F212" s="258" t="s">
        <v>161</v>
      </c>
      <c r="G212" s="256"/>
      <c r="H212" s="259">
        <v>26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AT212" s="265" t="s">
        <v>158</v>
      </c>
      <c r="AU212" s="265" t="s">
        <v>82</v>
      </c>
      <c r="AV212" s="13" t="s">
        <v>156</v>
      </c>
      <c r="AW212" s="13" t="s">
        <v>35</v>
      </c>
      <c r="AX212" s="13" t="s">
        <v>80</v>
      </c>
      <c r="AY212" s="265" t="s">
        <v>148</v>
      </c>
    </row>
    <row r="213" spans="2:65" s="1" customFormat="1" ht="16.5" customHeight="1">
      <c r="B213" s="46"/>
      <c r="C213" s="221" t="s">
        <v>326</v>
      </c>
      <c r="D213" s="221" t="s">
        <v>151</v>
      </c>
      <c r="E213" s="222" t="s">
        <v>327</v>
      </c>
      <c r="F213" s="223" t="s">
        <v>328</v>
      </c>
      <c r="G213" s="224" t="s">
        <v>154</v>
      </c>
      <c r="H213" s="225">
        <v>0.007</v>
      </c>
      <c r="I213" s="226"/>
      <c r="J213" s="227">
        <f>ROUND(I213*H213,2)</f>
        <v>0</v>
      </c>
      <c r="K213" s="223" t="s">
        <v>155</v>
      </c>
      <c r="L213" s="72"/>
      <c r="M213" s="228" t="s">
        <v>21</v>
      </c>
      <c r="N213" s="229" t="s">
        <v>43</v>
      </c>
      <c r="O213" s="47"/>
      <c r="P213" s="230">
        <f>O213*H213</f>
        <v>0</v>
      </c>
      <c r="Q213" s="230">
        <v>0.00041</v>
      </c>
      <c r="R213" s="230">
        <f>Q213*H213</f>
        <v>2.87E-06</v>
      </c>
      <c r="S213" s="230">
        <v>0</v>
      </c>
      <c r="T213" s="231">
        <f>S213*H213</f>
        <v>0</v>
      </c>
      <c r="AR213" s="24" t="s">
        <v>247</v>
      </c>
      <c r="AT213" s="24" t="s">
        <v>151</v>
      </c>
      <c r="AU213" s="24" t="s">
        <v>82</v>
      </c>
      <c r="AY213" s="24" t="s">
        <v>148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80</v>
      </c>
      <c r="BK213" s="232">
        <f>ROUND(I213*H213,2)</f>
        <v>0</v>
      </c>
      <c r="BL213" s="24" t="s">
        <v>247</v>
      </c>
      <c r="BM213" s="24" t="s">
        <v>329</v>
      </c>
    </row>
    <row r="214" spans="2:65" s="1" customFormat="1" ht="25.5" customHeight="1">
      <c r="B214" s="46"/>
      <c r="C214" s="266" t="s">
        <v>174</v>
      </c>
      <c r="D214" s="266" t="s">
        <v>290</v>
      </c>
      <c r="E214" s="267" t="s">
        <v>330</v>
      </c>
      <c r="F214" s="268" t="s">
        <v>331</v>
      </c>
      <c r="G214" s="269" t="s">
        <v>154</v>
      </c>
      <c r="H214" s="270">
        <v>6.6</v>
      </c>
      <c r="I214" s="271"/>
      <c r="J214" s="272">
        <f>ROUND(I214*H214,2)</f>
        <v>0</v>
      </c>
      <c r="K214" s="268" t="s">
        <v>155</v>
      </c>
      <c r="L214" s="273"/>
      <c r="M214" s="274" t="s">
        <v>21</v>
      </c>
      <c r="N214" s="275" t="s">
        <v>43</v>
      </c>
      <c r="O214" s="47"/>
      <c r="P214" s="230">
        <f>O214*H214</f>
        <v>0</v>
      </c>
      <c r="Q214" s="230">
        <v>0.009</v>
      </c>
      <c r="R214" s="230">
        <f>Q214*H214</f>
        <v>0.059399999999999994</v>
      </c>
      <c r="S214" s="230">
        <v>0</v>
      </c>
      <c r="T214" s="231">
        <f>S214*H214</f>
        <v>0</v>
      </c>
      <c r="AR214" s="24" t="s">
        <v>294</v>
      </c>
      <c r="AT214" s="24" t="s">
        <v>290</v>
      </c>
      <c r="AU214" s="24" t="s">
        <v>82</v>
      </c>
      <c r="AY214" s="24" t="s">
        <v>148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80</v>
      </c>
      <c r="BK214" s="232">
        <f>ROUND(I214*H214,2)</f>
        <v>0</v>
      </c>
      <c r="BL214" s="24" t="s">
        <v>247</v>
      </c>
      <c r="BM214" s="24" t="s">
        <v>332</v>
      </c>
    </row>
    <row r="215" spans="2:51" s="11" customFormat="1" ht="13.5">
      <c r="B215" s="233"/>
      <c r="C215" s="234"/>
      <c r="D215" s="235" t="s">
        <v>158</v>
      </c>
      <c r="E215" s="236" t="s">
        <v>21</v>
      </c>
      <c r="F215" s="237" t="s">
        <v>333</v>
      </c>
      <c r="G215" s="234"/>
      <c r="H215" s="236" t="s">
        <v>21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158</v>
      </c>
      <c r="AU215" s="243" t="s">
        <v>82</v>
      </c>
      <c r="AV215" s="11" t="s">
        <v>80</v>
      </c>
      <c r="AW215" s="11" t="s">
        <v>35</v>
      </c>
      <c r="AX215" s="11" t="s">
        <v>72</v>
      </c>
      <c r="AY215" s="243" t="s">
        <v>148</v>
      </c>
    </row>
    <row r="216" spans="2:51" s="12" customFormat="1" ht="13.5">
      <c r="B216" s="244"/>
      <c r="C216" s="245"/>
      <c r="D216" s="235" t="s">
        <v>158</v>
      </c>
      <c r="E216" s="246" t="s">
        <v>21</v>
      </c>
      <c r="F216" s="247" t="s">
        <v>334</v>
      </c>
      <c r="G216" s="245"/>
      <c r="H216" s="248">
        <v>6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AT216" s="254" t="s">
        <v>158</v>
      </c>
      <c r="AU216" s="254" t="s">
        <v>82</v>
      </c>
      <c r="AV216" s="12" t="s">
        <v>82</v>
      </c>
      <c r="AW216" s="12" t="s">
        <v>35</v>
      </c>
      <c r="AX216" s="12" t="s">
        <v>72</v>
      </c>
      <c r="AY216" s="254" t="s">
        <v>148</v>
      </c>
    </row>
    <row r="217" spans="2:51" s="13" customFormat="1" ht="13.5">
      <c r="B217" s="255"/>
      <c r="C217" s="256"/>
      <c r="D217" s="235" t="s">
        <v>158</v>
      </c>
      <c r="E217" s="257" t="s">
        <v>21</v>
      </c>
      <c r="F217" s="258" t="s">
        <v>161</v>
      </c>
      <c r="G217" s="256"/>
      <c r="H217" s="259">
        <v>6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AT217" s="265" t="s">
        <v>158</v>
      </c>
      <c r="AU217" s="265" t="s">
        <v>82</v>
      </c>
      <c r="AV217" s="13" t="s">
        <v>156</v>
      </c>
      <c r="AW217" s="13" t="s">
        <v>35</v>
      </c>
      <c r="AX217" s="13" t="s">
        <v>80</v>
      </c>
      <c r="AY217" s="265" t="s">
        <v>148</v>
      </c>
    </row>
    <row r="218" spans="2:51" s="12" customFormat="1" ht="13.5">
      <c r="B218" s="244"/>
      <c r="C218" s="245"/>
      <c r="D218" s="235" t="s">
        <v>158</v>
      </c>
      <c r="E218" s="245"/>
      <c r="F218" s="247" t="s">
        <v>335</v>
      </c>
      <c r="G218" s="245"/>
      <c r="H218" s="248">
        <v>6.6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158</v>
      </c>
      <c r="AU218" s="254" t="s">
        <v>82</v>
      </c>
      <c r="AV218" s="12" t="s">
        <v>82</v>
      </c>
      <c r="AW218" s="12" t="s">
        <v>6</v>
      </c>
      <c r="AX218" s="12" t="s">
        <v>80</v>
      </c>
      <c r="AY218" s="254" t="s">
        <v>148</v>
      </c>
    </row>
    <row r="219" spans="2:65" s="1" customFormat="1" ht="25.5" customHeight="1">
      <c r="B219" s="46"/>
      <c r="C219" s="221" t="s">
        <v>336</v>
      </c>
      <c r="D219" s="221" t="s">
        <v>151</v>
      </c>
      <c r="E219" s="222" t="s">
        <v>337</v>
      </c>
      <c r="F219" s="223" t="s">
        <v>338</v>
      </c>
      <c r="G219" s="224" t="s">
        <v>154</v>
      </c>
      <c r="H219" s="225">
        <v>30</v>
      </c>
      <c r="I219" s="226"/>
      <c r="J219" s="227">
        <f>ROUND(I219*H219,2)</f>
        <v>0</v>
      </c>
      <c r="K219" s="223" t="s">
        <v>155</v>
      </c>
      <c r="L219" s="72"/>
      <c r="M219" s="228" t="s">
        <v>21</v>
      </c>
      <c r="N219" s="229" t="s">
        <v>43</v>
      </c>
      <c r="O219" s="47"/>
      <c r="P219" s="230">
        <f>O219*H219</f>
        <v>0</v>
      </c>
      <c r="Q219" s="230">
        <v>0.0001</v>
      </c>
      <c r="R219" s="230">
        <f>Q219*H219</f>
        <v>0.003</v>
      </c>
      <c r="S219" s="230">
        <v>0</v>
      </c>
      <c r="T219" s="231">
        <f>S219*H219</f>
        <v>0</v>
      </c>
      <c r="AR219" s="24" t="s">
        <v>247</v>
      </c>
      <c r="AT219" s="24" t="s">
        <v>151</v>
      </c>
      <c r="AU219" s="24" t="s">
        <v>82</v>
      </c>
      <c r="AY219" s="24" t="s">
        <v>148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80</v>
      </c>
      <c r="BK219" s="232">
        <f>ROUND(I219*H219,2)</f>
        <v>0</v>
      </c>
      <c r="BL219" s="24" t="s">
        <v>247</v>
      </c>
      <c r="BM219" s="24" t="s">
        <v>339</v>
      </c>
    </row>
    <row r="220" spans="2:51" s="11" customFormat="1" ht="13.5">
      <c r="B220" s="233"/>
      <c r="C220" s="234"/>
      <c r="D220" s="235" t="s">
        <v>158</v>
      </c>
      <c r="E220" s="236" t="s">
        <v>21</v>
      </c>
      <c r="F220" s="237" t="s">
        <v>340</v>
      </c>
      <c r="G220" s="234"/>
      <c r="H220" s="236" t="s">
        <v>21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158</v>
      </c>
      <c r="AU220" s="243" t="s">
        <v>82</v>
      </c>
      <c r="AV220" s="11" t="s">
        <v>80</v>
      </c>
      <c r="AW220" s="11" t="s">
        <v>35</v>
      </c>
      <c r="AX220" s="11" t="s">
        <v>72</v>
      </c>
      <c r="AY220" s="243" t="s">
        <v>148</v>
      </c>
    </row>
    <row r="221" spans="2:51" s="11" customFormat="1" ht="13.5">
      <c r="B221" s="233"/>
      <c r="C221" s="234"/>
      <c r="D221" s="235" t="s">
        <v>158</v>
      </c>
      <c r="E221" s="236" t="s">
        <v>21</v>
      </c>
      <c r="F221" s="237" t="s">
        <v>175</v>
      </c>
      <c r="G221" s="234"/>
      <c r="H221" s="236" t="s">
        <v>21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158</v>
      </c>
      <c r="AU221" s="243" t="s">
        <v>82</v>
      </c>
      <c r="AV221" s="11" t="s">
        <v>80</v>
      </c>
      <c r="AW221" s="11" t="s">
        <v>35</v>
      </c>
      <c r="AX221" s="11" t="s">
        <v>72</v>
      </c>
      <c r="AY221" s="243" t="s">
        <v>148</v>
      </c>
    </row>
    <row r="222" spans="2:51" s="12" customFormat="1" ht="13.5">
      <c r="B222" s="244"/>
      <c r="C222" s="245"/>
      <c r="D222" s="235" t="s">
        <v>158</v>
      </c>
      <c r="E222" s="246" t="s">
        <v>21</v>
      </c>
      <c r="F222" s="247" t="s">
        <v>174</v>
      </c>
      <c r="G222" s="245"/>
      <c r="H222" s="248">
        <v>30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AT222" s="254" t="s">
        <v>158</v>
      </c>
      <c r="AU222" s="254" t="s">
        <v>82</v>
      </c>
      <c r="AV222" s="12" t="s">
        <v>82</v>
      </c>
      <c r="AW222" s="12" t="s">
        <v>35</v>
      </c>
      <c r="AX222" s="12" t="s">
        <v>72</v>
      </c>
      <c r="AY222" s="254" t="s">
        <v>148</v>
      </c>
    </row>
    <row r="223" spans="2:51" s="13" customFormat="1" ht="13.5">
      <c r="B223" s="255"/>
      <c r="C223" s="256"/>
      <c r="D223" s="235" t="s">
        <v>158</v>
      </c>
      <c r="E223" s="257" t="s">
        <v>21</v>
      </c>
      <c r="F223" s="258" t="s">
        <v>161</v>
      </c>
      <c r="G223" s="256"/>
      <c r="H223" s="259">
        <v>30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AT223" s="265" t="s">
        <v>158</v>
      </c>
      <c r="AU223" s="265" t="s">
        <v>82</v>
      </c>
      <c r="AV223" s="13" t="s">
        <v>156</v>
      </c>
      <c r="AW223" s="13" t="s">
        <v>35</v>
      </c>
      <c r="AX223" s="13" t="s">
        <v>80</v>
      </c>
      <c r="AY223" s="265" t="s">
        <v>148</v>
      </c>
    </row>
    <row r="224" spans="2:65" s="1" customFormat="1" ht="38.25" customHeight="1">
      <c r="B224" s="46"/>
      <c r="C224" s="221" t="s">
        <v>294</v>
      </c>
      <c r="D224" s="221" t="s">
        <v>151</v>
      </c>
      <c r="E224" s="222" t="s">
        <v>341</v>
      </c>
      <c r="F224" s="223" t="s">
        <v>342</v>
      </c>
      <c r="G224" s="224" t="s">
        <v>154</v>
      </c>
      <c r="H224" s="225">
        <v>30</v>
      </c>
      <c r="I224" s="226"/>
      <c r="J224" s="227">
        <f>ROUND(I224*H224,2)</f>
        <v>0</v>
      </c>
      <c r="K224" s="223" t="s">
        <v>155</v>
      </c>
      <c r="L224" s="72"/>
      <c r="M224" s="228" t="s">
        <v>21</v>
      </c>
      <c r="N224" s="229" t="s">
        <v>43</v>
      </c>
      <c r="O224" s="47"/>
      <c r="P224" s="230">
        <f>O224*H224</f>
        <v>0</v>
      </c>
      <c r="Q224" s="230">
        <v>0.0001</v>
      </c>
      <c r="R224" s="230">
        <f>Q224*H224</f>
        <v>0.003</v>
      </c>
      <c r="S224" s="230">
        <v>0</v>
      </c>
      <c r="T224" s="231">
        <f>S224*H224</f>
        <v>0</v>
      </c>
      <c r="AR224" s="24" t="s">
        <v>247</v>
      </c>
      <c r="AT224" s="24" t="s">
        <v>151</v>
      </c>
      <c r="AU224" s="24" t="s">
        <v>82</v>
      </c>
      <c r="AY224" s="24" t="s">
        <v>148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80</v>
      </c>
      <c r="BK224" s="232">
        <f>ROUND(I224*H224,2)</f>
        <v>0</v>
      </c>
      <c r="BL224" s="24" t="s">
        <v>247</v>
      </c>
      <c r="BM224" s="24" t="s">
        <v>343</v>
      </c>
    </row>
    <row r="225" spans="2:51" s="11" customFormat="1" ht="13.5">
      <c r="B225" s="233"/>
      <c r="C225" s="234"/>
      <c r="D225" s="235" t="s">
        <v>158</v>
      </c>
      <c r="E225" s="236" t="s">
        <v>21</v>
      </c>
      <c r="F225" s="237" t="s">
        <v>340</v>
      </c>
      <c r="G225" s="234"/>
      <c r="H225" s="236" t="s">
        <v>21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158</v>
      </c>
      <c r="AU225" s="243" t="s">
        <v>82</v>
      </c>
      <c r="AV225" s="11" t="s">
        <v>80</v>
      </c>
      <c r="AW225" s="11" t="s">
        <v>35</v>
      </c>
      <c r="AX225" s="11" t="s">
        <v>72</v>
      </c>
      <c r="AY225" s="243" t="s">
        <v>148</v>
      </c>
    </row>
    <row r="226" spans="2:51" s="11" customFormat="1" ht="13.5">
      <c r="B226" s="233"/>
      <c r="C226" s="234"/>
      <c r="D226" s="235" t="s">
        <v>158</v>
      </c>
      <c r="E226" s="236" t="s">
        <v>21</v>
      </c>
      <c r="F226" s="237" t="s">
        <v>175</v>
      </c>
      <c r="G226" s="234"/>
      <c r="H226" s="236" t="s">
        <v>21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158</v>
      </c>
      <c r="AU226" s="243" t="s">
        <v>82</v>
      </c>
      <c r="AV226" s="11" t="s">
        <v>80</v>
      </c>
      <c r="AW226" s="11" t="s">
        <v>35</v>
      </c>
      <c r="AX226" s="11" t="s">
        <v>72</v>
      </c>
      <c r="AY226" s="243" t="s">
        <v>148</v>
      </c>
    </row>
    <row r="227" spans="2:51" s="12" customFormat="1" ht="13.5">
      <c r="B227" s="244"/>
      <c r="C227" s="245"/>
      <c r="D227" s="235" t="s">
        <v>158</v>
      </c>
      <c r="E227" s="246" t="s">
        <v>21</v>
      </c>
      <c r="F227" s="247" t="s">
        <v>174</v>
      </c>
      <c r="G227" s="245"/>
      <c r="H227" s="248">
        <v>30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158</v>
      </c>
      <c r="AU227" s="254" t="s">
        <v>82</v>
      </c>
      <c r="AV227" s="12" t="s">
        <v>82</v>
      </c>
      <c r="AW227" s="12" t="s">
        <v>35</v>
      </c>
      <c r="AX227" s="12" t="s">
        <v>72</v>
      </c>
      <c r="AY227" s="254" t="s">
        <v>148</v>
      </c>
    </row>
    <row r="228" spans="2:51" s="13" customFormat="1" ht="13.5">
      <c r="B228" s="255"/>
      <c r="C228" s="256"/>
      <c r="D228" s="235" t="s">
        <v>158</v>
      </c>
      <c r="E228" s="257" t="s">
        <v>21</v>
      </c>
      <c r="F228" s="258" t="s">
        <v>161</v>
      </c>
      <c r="G228" s="256"/>
      <c r="H228" s="259">
        <v>30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AT228" s="265" t="s">
        <v>158</v>
      </c>
      <c r="AU228" s="265" t="s">
        <v>82</v>
      </c>
      <c r="AV228" s="13" t="s">
        <v>156</v>
      </c>
      <c r="AW228" s="13" t="s">
        <v>35</v>
      </c>
      <c r="AX228" s="13" t="s">
        <v>80</v>
      </c>
      <c r="AY228" s="265" t="s">
        <v>148</v>
      </c>
    </row>
    <row r="229" spans="2:65" s="1" customFormat="1" ht="16.5" customHeight="1">
      <c r="B229" s="46"/>
      <c r="C229" s="221" t="s">
        <v>344</v>
      </c>
      <c r="D229" s="221" t="s">
        <v>151</v>
      </c>
      <c r="E229" s="222" t="s">
        <v>345</v>
      </c>
      <c r="F229" s="223" t="s">
        <v>346</v>
      </c>
      <c r="G229" s="224" t="s">
        <v>154</v>
      </c>
      <c r="H229" s="225">
        <v>26</v>
      </c>
      <c r="I229" s="226"/>
      <c r="J229" s="227">
        <f>ROUND(I229*H229,2)</f>
        <v>0</v>
      </c>
      <c r="K229" s="223" t="s">
        <v>155</v>
      </c>
      <c r="L229" s="72"/>
      <c r="M229" s="228" t="s">
        <v>21</v>
      </c>
      <c r="N229" s="229" t="s">
        <v>43</v>
      </c>
      <c r="O229" s="47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4" t="s">
        <v>247</v>
      </c>
      <c r="AT229" s="24" t="s">
        <v>151</v>
      </c>
      <c r="AU229" s="24" t="s">
        <v>82</v>
      </c>
      <c r="AY229" s="24" t="s">
        <v>148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4" t="s">
        <v>80</v>
      </c>
      <c r="BK229" s="232">
        <f>ROUND(I229*H229,2)</f>
        <v>0</v>
      </c>
      <c r="BL229" s="24" t="s">
        <v>247</v>
      </c>
      <c r="BM229" s="24" t="s">
        <v>347</v>
      </c>
    </row>
    <row r="230" spans="2:51" s="11" customFormat="1" ht="13.5">
      <c r="B230" s="233"/>
      <c r="C230" s="234"/>
      <c r="D230" s="235" t="s">
        <v>158</v>
      </c>
      <c r="E230" s="236" t="s">
        <v>21</v>
      </c>
      <c r="F230" s="237" t="s">
        <v>340</v>
      </c>
      <c r="G230" s="234"/>
      <c r="H230" s="236" t="s">
        <v>21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158</v>
      </c>
      <c r="AU230" s="243" t="s">
        <v>82</v>
      </c>
      <c r="AV230" s="11" t="s">
        <v>80</v>
      </c>
      <c r="AW230" s="11" t="s">
        <v>35</v>
      </c>
      <c r="AX230" s="11" t="s">
        <v>72</v>
      </c>
      <c r="AY230" s="243" t="s">
        <v>148</v>
      </c>
    </row>
    <row r="231" spans="2:51" s="11" customFormat="1" ht="13.5">
      <c r="B231" s="233"/>
      <c r="C231" s="234"/>
      <c r="D231" s="235" t="s">
        <v>158</v>
      </c>
      <c r="E231" s="236" t="s">
        <v>21</v>
      </c>
      <c r="F231" s="237" t="s">
        <v>323</v>
      </c>
      <c r="G231" s="234"/>
      <c r="H231" s="236" t="s">
        <v>21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158</v>
      </c>
      <c r="AU231" s="243" t="s">
        <v>82</v>
      </c>
      <c r="AV231" s="11" t="s">
        <v>80</v>
      </c>
      <c r="AW231" s="11" t="s">
        <v>35</v>
      </c>
      <c r="AX231" s="11" t="s">
        <v>72</v>
      </c>
      <c r="AY231" s="243" t="s">
        <v>148</v>
      </c>
    </row>
    <row r="232" spans="2:51" s="12" customFormat="1" ht="13.5">
      <c r="B232" s="244"/>
      <c r="C232" s="245"/>
      <c r="D232" s="235" t="s">
        <v>158</v>
      </c>
      <c r="E232" s="246" t="s">
        <v>21</v>
      </c>
      <c r="F232" s="247" t="s">
        <v>176</v>
      </c>
      <c r="G232" s="245"/>
      <c r="H232" s="248">
        <v>26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AT232" s="254" t="s">
        <v>158</v>
      </c>
      <c r="AU232" s="254" t="s">
        <v>82</v>
      </c>
      <c r="AV232" s="12" t="s">
        <v>82</v>
      </c>
      <c r="AW232" s="12" t="s">
        <v>35</v>
      </c>
      <c r="AX232" s="12" t="s">
        <v>72</v>
      </c>
      <c r="AY232" s="254" t="s">
        <v>148</v>
      </c>
    </row>
    <row r="233" spans="2:51" s="11" customFormat="1" ht="13.5">
      <c r="B233" s="233"/>
      <c r="C233" s="234"/>
      <c r="D233" s="235" t="s">
        <v>158</v>
      </c>
      <c r="E233" s="236" t="s">
        <v>21</v>
      </c>
      <c r="F233" s="237" t="s">
        <v>324</v>
      </c>
      <c r="G233" s="234"/>
      <c r="H233" s="236" t="s">
        <v>21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158</v>
      </c>
      <c r="AU233" s="243" t="s">
        <v>82</v>
      </c>
      <c r="AV233" s="11" t="s">
        <v>80</v>
      </c>
      <c r="AW233" s="11" t="s">
        <v>35</v>
      </c>
      <c r="AX233" s="11" t="s">
        <v>72</v>
      </c>
      <c r="AY233" s="243" t="s">
        <v>148</v>
      </c>
    </row>
    <row r="234" spans="2:51" s="13" customFormat="1" ht="13.5">
      <c r="B234" s="255"/>
      <c r="C234" s="256"/>
      <c r="D234" s="235" t="s">
        <v>158</v>
      </c>
      <c r="E234" s="257" t="s">
        <v>21</v>
      </c>
      <c r="F234" s="258" t="s">
        <v>161</v>
      </c>
      <c r="G234" s="256"/>
      <c r="H234" s="259">
        <v>26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AT234" s="265" t="s">
        <v>158</v>
      </c>
      <c r="AU234" s="265" t="s">
        <v>82</v>
      </c>
      <c r="AV234" s="13" t="s">
        <v>156</v>
      </c>
      <c r="AW234" s="13" t="s">
        <v>35</v>
      </c>
      <c r="AX234" s="13" t="s">
        <v>80</v>
      </c>
      <c r="AY234" s="265" t="s">
        <v>148</v>
      </c>
    </row>
    <row r="235" spans="2:65" s="1" customFormat="1" ht="25.5" customHeight="1">
      <c r="B235" s="46"/>
      <c r="C235" s="266" t="s">
        <v>348</v>
      </c>
      <c r="D235" s="266" t="s">
        <v>290</v>
      </c>
      <c r="E235" s="267" t="s">
        <v>349</v>
      </c>
      <c r="F235" s="268" t="s">
        <v>350</v>
      </c>
      <c r="G235" s="269" t="s">
        <v>154</v>
      </c>
      <c r="H235" s="270">
        <v>2.73</v>
      </c>
      <c r="I235" s="271"/>
      <c r="J235" s="272">
        <f>ROUND(I235*H235,2)</f>
        <v>0</v>
      </c>
      <c r="K235" s="268" t="s">
        <v>155</v>
      </c>
      <c r="L235" s="273"/>
      <c r="M235" s="274" t="s">
        <v>21</v>
      </c>
      <c r="N235" s="275" t="s">
        <v>43</v>
      </c>
      <c r="O235" s="47"/>
      <c r="P235" s="230">
        <f>O235*H235</f>
        <v>0</v>
      </c>
      <c r="Q235" s="230">
        <v>0.009</v>
      </c>
      <c r="R235" s="230">
        <f>Q235*H235</f>
        <v>0.024569999999999998</v>
      </c>
      <c r="S235" s="230">
        <v>0</v>
      </c>
      <c r="T235" s="231">
        <f>S235*H235</f>
        <v>0</v>
      </c>
      <c r="AR235" s="24" t="s">
        <v>294</v>
      </c>
      <c r="AT235" s="24" t="s">
        <v>290</v>
      </c>
      <c r="AU235" s="24" t="s">
        <v>82</v>
      </c>
      <c r="AY235" s="24" t="s">
        <v>148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24" t="s">
        <v>80</v>
      </c>
      <c r="BK235" s="232">
        <f>ROUND(I235*H235,2)</f>
        <v>0</v>
      </c>
      <c r="BL235" s="24" t="s">
        <v>247</v>
      </c>
      <c r="BM235" s="24" t="s">
        <v>351</v>
      </c>
    </row>
    <row r="236" spans="2:51" s="11" customFormat="1" ht="13.5">
      <c r="B236" s="233"/>
      <c r="C236" s="234"/>
      <c r="D236" s="235" t="s">
        <v>158</v>
      </c>
      <c r="E236" s="236" t="s">
        <v>21</v>
      </c>
      <c r="F236" s="237" t="s">
        <v>323</v>
      </c>
      <c r="G236" s="234"/>
      <c r="H236" s="236" t="s">
        <v>21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158</v>
      </c>
      <c r="AU236" s="243" t="s">
        <v>82</v>
      </c>
      <c r="AV236" s="11" t="s">
        <v>80</v>
      </c>
      <c r="AW236" s="11" t="s">
        <v>35</v>
      </c>
      <c r="AX236" s="11" t="s">
        <v>72</v>
      </c>
      <c r="AY236" s="243" t="s">
        <v>148</v>
      </c>
    </row>
    <row r="237" spans="2:51" s="12" customFormat="1" ht="13.5">
      <c r="B237" s="244"/>
      <c r="C237" s="245"/>
      <c r="D237" s="235" t="s">
        <v>158</v>
      </c>
      <c r="E237" s="246" t="s">
        <v>21</v>
      </c>
      <c r="F237" s="247" t="s">
        <v>352</v>
      </c>
      <c r="G237" s="245"/>
      <c r="H237" s="248">
        <v>2.6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158</v>
      </c>
      <c r="AU237" s="254" t="s">
        <v>82</v>
      </c>
      <c r="AV237" s="12" t="s">
        <v>82</v>
      </c>
      <c r="AW237" s="12" t="s">
        <v>35</v>
      </c>
      <c r="AX237" s="12" t="s">
        <v>72</v>
      </c>
      <c r="AY237" s="254" t="s">
        <v>148</v>
      </c>
    </row>
    <row r="238" spans="2:51" s="11" customFormat="1" ht="13.5">
      <c r="B238" s="233"/>
      <c r="C238" s="234"/>
      <c r="D238" s="235" t="s">
        <v>158</v>
      </c>
      <c r="E238" s="236" t="s">
        <v>21</v>
      </c>
      <c r="F238" s="237" t="s">
        <v>324</v>
      </c>
      <c r="G238" s="234"/>
      <c r="H238" s="236" t="s">
        <v>21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158</v>
      </c>
      <c r="AU238" s="243" t="s">
        <v>82</v>
      </c>
      <c r="AV238" s="11" t="s">
        <v>80</v>
      </c>
      <c r="AW238" s="11" t="s">
        <v>35</v>
      </c>
      <c r="AX238" s="11" t="s">
        <v>72</v>
      </c>
      <c r="AY238" s="243" t="s">
        <v>148</v>
      </c>
    </row>
    <row r="239" spans="2:51" s="11" customFormat="1" ht="13.5">
      <c r="B239" s="233"/>
      <c r="C239" s="234"/>
      <c r="D239" s="235" t="s">
        <v>158</v>
      </c>
      <c r="E239" s="236" t="s">
        <v>21</v>
      </c>
      <c r="F239" s="237" t="s">
        <v>353</v>
      </c>
      <c r="G239" s="234"/>
      <c r="H239" s="236" t="s">
        <v>21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158</v>
      </c>
      <c r="AU239" s="243" t="s">
        <v>82</v>
      </c>
      <c r="AV239" s="11" t="s">
        <v>80</v>
      </c>
      <c r="AW239" s="11" t="s">
        <v>35</v>
      </c>
      <c r="AX239" s="11" t="s">
        <v>72</v>
      </c>
      <c r="AY239" s="243" t="s">
        <v>148</v>
      </c>
    </row>
    <row r="240" spans="2:51" s="13" customFormat="1" ht="13.5">
      <c r="B240" s="255"/>
      <c r="C240" s="256"/>
      <c r="D240" s="235" t="s">
        <v>158</v>
      </c>
      <c r="E240" s="257" t="s">
        <v>21</v>
      </c>
      <c r="F240" s="258" t="s">
        <v>161</v>
      </c>
      <c r="G240" s="256"/>
      <c r="H240" s="259">
        <v>2.6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AT240" s="265" t="s">
        <v>158</v>
      </c>
      <c r="AU240" s="265" t="s">
        <v>82</v>
      </c>
      <c r="AV240" s="13" t="s">
        <v>156</v>
      </c>
      <c r="AW240" s="13" t="s">
        <v>35</v>
      </c>
      <c r="AX240" s="13" t="s">
        <v>80</v>
      </c>
      <c r="AY240" s="265" t="s">
        <v>148</v>
      </c>
    </row>
    <row r="241" spans="2:51" s="12" customFormat="1" ht="13.5">
      <c r="B241" s="244"/>
      <c r="C241" s="245"/>
      <c r="D241" s="235" t="s">
        <v>158</v>
      </c>
      <c r="E241" s="245"/>
      <c r="F241" s="247" t="s">
        <v>354</v>
      </c>
      <c r="G241" s="245"/>
      <c r="H241" s="248">
        <v>2.73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158</v>
      </c>
      <c r="AU241" s="254" t="s">
        <v>82</v>
      </c>
      <c r="AV241" s="12" t="s">
        <v>82</v>
      </c>
      <c r="AW241" s="12" t="s">
        <v>6</v>
      </c>
      <c r="AX241" s="12" t="s">
        <v>80</v>
      </c>
      <c r="AY241" s="254" t="s">
        <v>148</v>
      </c>
    </row>
    <row r="242" spans="2:65" s="1" customFormat="1" ht="38.25" customHeight="1">
      <c r="B242" s="46"/>
      <c r="C242" s="221" t="s">
        <v>355</v>
      </c>
      <c r="D242" s="221" t="s">
        <v>151</v>
      </c>
      <c r="E242" s="222" t="s">
        <v>356</v>
      </c>
      <c r="F242" s="223" t="s">
        <v>357</v>
      </c>
      <c r="G242" s="224" t="s">
        <v>164</v>
      </c>
      <c r="H242" s="225">
        <v>8</v>
      </c>
      <c r="I242" s="226"/>
      <c r="J242" s="227">
        <f>ROUND(I242*H242,2)</f>
        <v>0</v>
      </c>
      <c r="K242" s="223" t="s">
        <v>155</v>
      </c>
      <c r="L242" s="72"/>
      <c r="M242" s="228" t="s">
        <v>21</v>
      </c>
      <c r="N242" s="229" t="s">
        <v>43</v>
      </c>
      <c r="O242" s="47"/>
      <c r="P242" s="230">
        <f>O242*H242</f>
        <v>0</v>
      </c>
      <c r="Q242" s="230">
        <v>0.00065</v>
      </c>
      <c r="R242" s="230">
        <f>Q242*H242</f>
        <v>0.0052</v>
      </c>
      <c r="S242" s="230">
        <v>0.0022</v>
      </c>
      <c r="T242" s="231">
        <f>S242*H242</f>
        <v>0.0176</v>
      </c>
      <c r="AR242" s="24" t="s">
        <v>247</v>
      </c>
      <c r="AT242" s="24" t="s">
        <v>151</v>
      </c>
      <c r="AU242" s="24" t="s">
        <v>82</v>
      </c>
      <c r="AY242" s="24" t="s">
        <v>148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80</v>
      </c>
      <c r="BK242" s="232">
        <f>ROUND(I242*H242,2)</f>
        <v>0</v>
      </c>
      <c r="BL242" s="24" t="s">
        <v>247</v>
      </c>
      <c r="BM242" s="24" t="s">
        <v>358</v>
      </c>
    </row>
    <row r="243" spans="2:51" s="11" customFormat="1" ht="13.5">
      <c r="B243" s="233"/>
      <c r="C243" s="234"/>
      <c r="D243" s="235" t="s">
        <v>158</v>
      </c>
      <c r="E243" s="236" t="s">
        <v>21</v>
      </c>
      <c r="F243" s="237" t="s">
        <v>359</v>
      </c>
      <c r="G243" s="234"/>
      <c r="H243" s="236" t="s">
        <v>21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158</v>
      </c>
      <c r="AU243" s="243" t="s">
        <v>82</v>
      </c>
      <c r="AV243" s="11" t="s">
        <v>80</v>
      </c>
      <c r="AW243" s="11" t="s">
        <v>35</v>
      </c>
      <c r="AX243" s="11" t="s">
        <v>72</v>
      </c>
      <c r="AY243" s="243" t="s">
        <v>148</v>
      </c>
    </row>
    <row r="244" spans="2:51" s="12" customFormat="1" ht="13.5">
      <c r="B244" s="244"/>
      <c r="C244" s="245"/>
      <c r="D244" s="235" t="s">
        <v>158</v>
      </c>
      <c r="E244" s="246" t="s">
        <v>21</v>
      </c>
      <c r="F244" s="247" t="s">
        <v>204</v>
      </c>
      <c r="G244" s="245"/>
      <c r="H244" s="248">
        <v>8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AT244" s="254" t="s">
        <v>158</v>
      </c>
      <c r="AU244" s="254" t="s">
        <v>82</v>
      </c>
      <c r="AV244" s="12" t="s">
        <v>82</v>
      </c>
      <c r="AW244" s="12" t="s">
        <v>35</v>
      </c>
      <c r="AX244" s="12" t="s">
        <v>72</v>
      </c>
      <c r="AY244" s="254" t="s">
        <v>148</v>
      </c>
    </row>
    <row r="245" spans="2:51" s="13" customFormat="1" ht="13.5">
      <c r="B245" s="255"/>
      <c r="C245" s="256"/>
      <c r="D245" s="235" t="s">
        <v>158</v>
      </c>
      <c r="E245" s="257" t="s">
        <v>21</v>
      </c>
      <c r="F245" s="258" t="s">
        <v>161</v>
      </c>
      <c r="G245" s="256"/>
      <c r="H245" s="259">
        <v>8</v>
      </c>
      <c r="I245" s="260"/>
      <c r="J245" s="256"/>
      <c r="K245" s="256"/>
      <c r="L245" s="261"/>
      <c r="M245" s="262"/>
      <c r="N245" s="263"/>
      <c r="O245" s="263"/>
      <c r="P245" s="263"/>
      <c r="Q245" s="263"/>
      <c r="R245" s="263"/>
      <c r="S245" s="263"/>
      <c r="T245" s="264"/>
      <c r="AT245" s="265" t="s">
        <v>158</v>
      </c>
      <c r="AU245" s="265" t="s">
        <v>82</v>
      </c>
      <c r="AV245" s="13" t="s">
        <v>156</v>
      </c>
      <c r="AW245" s="13" t="s">
        <v>35</v>
      </c>
      <c r="AX245" s="13" t="s">
        <v>80</v>
      </c>
      <c r="AY245" s="265" t="s">
        <v>148</v>
      </c>
    </row>
    <row r="246" spans="2:65" s="1" customFormat="1" ht="38.25" customHeight="1">
      <c r="B246" s="46"/>
      <c r="C246" s="221" t="s">
        <v>360</v>
      </c>
      <c r="D246" s="221" t="s">
        <v>151</v>
      </c>
      <c r="E246" s="222" t="s">
        <v>361</v>
      </c>
      <c r="F246" s="223" t="s">
        <v>362</v>
      </c>
      <c r="G246" s="224" t="s">
        <v>164</v>
      </c>
      <c r="H246" s="225">
        <v>1</v>
      </c>
      <c r="I246" s="226"/>
      <c r="J246" s="227">
        <f>ROUND(I246*H246,2)</f>
        <v>0</v>
      </c>
      <c r="K246" s="223" t="s">
        <v>155</v>
      </c>
      <c r="L246" s="72"/>
      <c r="M246" s="228" t="s">
        <v>21</v>
      </c>
      <c r="N246" s="229" t="s">
        <v>43</v>
      </c>
      <c r="O246" s="47"/>
      <c r="P246" s="230">
        <f>O246*H246</f>
        <v>0</v>
      </c>
      <c r="Q246" s="230">
        <v>0.00304</v>
      </c>
      <c r="R246" s="230">
        <f>Q246*H246</f>
        <v>0.00304</v>
      </c>
      <c r="S246" s="230">
        <v>0.044</v>
      </c>
      <c r="T246" s="231">
        <f>S246*H246</f>
        <v>0.044</v>
      </c>
      <c r="AR246" s="24" t="s">
        <v>247</v>
      </c>
      <c r="AT246" s="24" t="s">
        <v>151</v>
      </c>
      <c r="AU246" s="24" t="s">
        <v>82</v>
      </c>
      <c r="AY246" s="24" t="s">
        <v>148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80</v>
      </c>
      <c r="BK246" s="232">
        <f>ROUND(I246*H246,2)</f>
        <v>0</v>
      </c>
      <c r="BL246" s="24" t="s">
        <v>247</v>
      </c>
      <c r="BM246" s="24" t="s">
        <v>363</v>
      </c>
    </row>
    <row r="247" spans="2:51" s="11" customFormat="1" ht="13.5">
      <c r="B247" s="233"/>
      <c r="C247" s="234"/>
      <c r="D247" s="235" t="s">
        <v>158</v>
      </c>
      <c r="E247" s="236" t="s">
        <v>21</v>
      </c>
      <c r="F247" s="237" t="s">
        <v>364</v>
      </c>
      <c r="G247" s="234"/>
      <c r="H247" s="236" t="s">
        <v>21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158</v>
      </c>
      <c r="AU247" s="243" t="s">
        <v>82</v>
      </c>
      <c r="AV247" s="11" t="s">
        <v>80</v>
      </c>
      <c r="AW247" s="11" t="s">
        <v>35</v>
      </c>
      <c r="AX247" s="11" t="s">
        <v>72</v>
      </c>
      <c r="AY247" s="243" t="s">
        <v>148</v>
      </c>
    </row>
    <row r="248" spans="2:51" s="12" customFormat="1" ht="13.5">
      <c r="B248" s="244"/>
      <c r="C248" s="245"/>
      <c r="D248" s="235" t="s">
        <v>158</v>
      </c>
      <c r="E248" s="246" t="s">
        <v>21</v>
      </c>
      <c r="F248" s="247" t="s">
        <v>80</v>
      </c>
      <c r="G248" s="245"/>
      <c r="H248" s="248">
        <v>1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AT248" s="254" t="s">
        <v>158</v>
      </c>
      <c r="AU248" s="254" t="s">
        <v>82</v>
      </c>
      <c r="AV248" s="12" t="s">
        <v>82</v>
      </c>
      <c r="AW248" s="12" t="s">
        <v>35</v>
      </c>
      <c r="AX248" s="12" t="s">
        <v>72</v>
      </c>
      <c r="AY248" s="254" t="s">
        <v>148</v>
      </c>
    </row>
    <row r="249" spans="2:51" s="13" customFormat="1" ht="13.5">
      <c r="B249" s="255"/>
      <c r="C249" s="256"/>
      <c r="D249" s="235" t="s">
        <v>158</v>
      </c>
      <c r="E249" s="257" t="s">
        <v>21</v>
      </c>
      <c r="F249" s="258" t="s">
        <v>161</v>
      </c>
      <c r="G249" s="256"/>
      <c r="H249" s="259">
        <v>1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AT249" s="265" t="s">
        <v>158</v>
      </c>
      <c r="AU249" s="265" t="s">
        <v>82</v>
      </c>
      <c r="AV249" s="13" t="s">
        <v>156</v>
      </c>
      <c r="AW249" s="13" t="s">
        <v>35</v>
      </c>
      <c r="AX249" s="13" t="s">
        <v>80</v>
      </c>
      <c r="AY249" s="265" t="s">
        <v>148</v>
      </c>
    </row>
    <row r="250" spans="2:65" s="1" customFormat="1" ht="51" customHeight="1">
      <c r="B250" s="46"/>
      <c r="C250" s="221" t="s">
        <v>365</v>
      </c>
      <c r="D250" s="221" t="s">
        <v>151</v>
      </c>
      <c r="E250" s="222" t="s">
        <v>366</v>
      </c>
      <c r="F250" s="223" t="s">
        <v>367</v>
      </c>
      <c r="G250" s="224" t="s">
        <v>207</v>
      </c>
      <c r="H250" s="225">
        <v>0.606</v>
      </c>
      <c r="I250" s="226"/>
      <c r="J250" s="227">
        <f>ROUND(I250*H250,2)</f>
        <v>0</v>
      </c>
      <c r="K250" s="223" t="s">
        <v>155</v>
      </c>
      <c r="L250" s="72"/>
      <c r="M250" s="228" t="s">
        <v>21</v>
      </c>
      <c r="N250" s="229" t="s">
        <v>43</v>
      </c>
      <c r="O250" s="47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4" t="s">
        <v>247</v>
      </c>
      <c r="AT250" s="24" t="s">
        <v>151</v>
      </c>
      <c r="AU250" s="24" t="s">
        <v>82</v>
      </c>
      <c r="AY250" s="24" t="s">
        <v>148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24" t="s">
        <v>80</v>
      </c>
      <c r="BK250" s="232">
        <f>ROUND(I250*H250,2)</f>
        <v>0</v>
      </c>
      <c r="BL250" s="24" t="s">
        <v>247</v>
      </c>
      <c r="BM250" s="24" t="s">
        <v>368</v>
      </c>
    </row>
    <row r="251" spans="2:65" s="1" customFormat="1" ht="38.25" customHeight="1">
      <c r="B251" s="46"/>
      <c r="C251" s="221" t="s">
        <v>369</v>
      </c>
      <c r="D251" s="221" t="s">
        <v>151</v>
      </c>
      <c r="E251" s="222" t="s">
        <v>370</v>
      </c>
      <c r="F251" s="223" t="s">
        <v>371</v>
      </c>
      <c r="G251" s="224" t="s">
        <v>207</v>
      </c>
      <c r="H251" s="225">
        <v>0.606</v>
      </c>
      <c r="I251" s="226"/>
      <c r="J251" s="227">
        <f>ROUND(I251*H251,2)</f>
        <v>0</v>
      </c>
      <c r="K251" s="223" t="s">
        <v>155</v>
      </c>
      <c r="L251" s="72"/>
      <c r="M251" s="228" t="s">
        <v>21</v>
      </c>
      <c r="N251" s="229" t="s">
        <v>43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4" t="s">
        <v>247</v>
      </c>
      <c r="AT251" s="24" t="s">
        <v>151</v>
      </c>
      <c r="AU251" s="24" t="s">
        <v>82</v>
      </c>
      <c r="AY251" s="24" t="s">
        <v>148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80</v>
      </c>
      <c r="BK251" s="232">
        <f>ROUND(I251*H251,2)</f>
        <v>0</v>
      </c>
      <c r="BL251" s="24" t="s">
        <v>247</v>
      </c>
      <c r="BM251" s="24" t="s">
        <v>372</v>
      </c>
    </row>
    <row r="252" spans="2:63" s="10" customFormat="1" ht="29.85" customHeight="1">
      <c r="B252" s="205"/>
      <c r="C252" s="206"/>
      <c r="D252" s="207" t="s">
        <v>71</v>
      </c>
      <c r="E252" s="219" t="s">
        <v>373</v>
      </c>
      <c r="F252" s="219" t="s">
        <v>374</v>
      </c>
      <c r="G252" s="206"/>
      <c r="H252" s="206"/>
      <c r="I252" s="209"/>
      <c r="J252" s="220">
        <f>BK252</f>
        <v>0</v>
      </c>
      <c r="K252" s="206"/>
      <c r="L252" s="211"/>
      <c r="M252" s="212"/>
      <c r="N252" s="213"/>
      <c r="O252" s="213"/>
      <c r="P252" s="214">
        <f>SUM(P253:P265)</f>
        <v>0</v>
      </c>
      <c r="Q252" s="213"/>
      <c r="R252" s="214">
        <f>SUM(R253:R265)</f>
        <v>0.087605091084</v>
      </c>
      <c r="S252" s="213"/>
      <c r="T252" s="215">
        <f>SUM(T253:T265)</f>
        <v>0.22669499999999998</v>
      </c>
      <c r="AR252" s="216" t="s">
        <v>82</v>
      </c>
      <c r="AT252" s="217" t="s">
        <v>71</v>
      </c>
      <c r="AU252" s="217" t="s">
        <v>80</v>
      </c>
      <c r="AY252" s="216" t="s">
        <v>148</v>
      </c>
      <c r="BK252" s="218">
        <f>SUM(BK253:BK265)</f>
        <v>0</v>
      </c>
    </row>
    <row r="253" spans="2:65" s="1" customFormat="1" ht="51" customHeight="1">
      <c r="B253" s="46"/>
      <c r="C253" s="221" t="s">
        <v>375</v>
      </c>
      <c r="D253" s="221" t="s">
        <v>151</v>
      </c>
      <c r="E253" s="222" t="s">
        <v>376</v>
      </c>
      <c r="F253" s="223" t="s">
        <v>377</v>
      </c>
      <c r="G253" s="224" t="s">
        <v>154</v>
      </c>
      <c r="H253" s="225">
        <v>7.14</v>
      </c>
      <c r="I253" s="226"/>
      <c r="J253" s="227">
        <f>ROUND(I253*H253,2)</f>
        <v>0</v>
      </c>
      <c r="K253" s="223" t="s">
        <v>21</v>
      </c>
      <c r="L253" s="72"/>
      <c r="M253" s="228" t="s">
        <v>21</v>
      </c>
      <c r="N253" s="229" t="s">
        <v>43</v>
      </c>
      <c r="O253" s="47"/>
      <c r="P253" s="230">
        <f>O253*H253</f>
        <v>0</v>
      </c>
      <c r="Q253" s="230">
        <v>0.0122696206</v>
      </c>
      <c r="R253" s="230">
        <f>Q253*H253</f>
        <v>0.087605091084</v>
      </c>
      <c r="S253" s="230">
        <v>0</v>
      </c>
      <c r="T253" s="231">
        <f>S253*H253</f>
        <v>0</v>
      </c>
      <c r="AR253" s="24" t="s">
        <v>247</v>
      </c>
      <c r="AT253" s="24" t="s">
        <v>151</v>
      </c>
      <c r="AU253" s="24" t="s">
        <v>82</v>
      </c>
      <c r="AY253" s="24" t="s">
        <v>148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4" t="s">
        <v>80</v>
      </c>
      <c r="BK253" s="232">
        <f>ROUND(I253*H253,2)</f>
        <v>0</v>
      </c>
      <c r="BL253" s="24" t="s">
        <v>247</v>
      </c>
      <c r="BM253" s="24" t="s">
        <v>378</v>
      </c>
    </row>
    <row r="254" spans="2:51" s="11" customFormat="1" ht="13.5">
      <c r="B254" s="233"/>
      <c r="C254" s="234"/>
      <c r="D254" s="235" t="s">
        <v>158</v>
      </c>
      <c r="E254" s="236" t="s">
        <v>21</v>
      </c>
      <c r="F254" s="237" t="s">
        <v>278</v>
      </c>
      <c r="G254" s="234"/>
      <c r="H254" s="236" t="s">
        <v>21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158</v>
      </c>
      <c r="AU254" s="243" t="s">
        <v>82</v>
      </c>
      <c r="AV254" s="11" t="s">
        <v>80</v>
      </c>
      <c r="AW254" s="11" t="s">
        <v>35</v>
      </c>
      <c r="AX254" s="11" t="s">
        <v>72</v>
      </c>
      <c r="AY254" s="243" t="s">
        <v>148</v>
      </c>
    </row>
    <row r="255" spans="2:51" s="12" customFormat="1" ht="13.5">
      <c r="B255" s="244"/>
      <c r="C255" s="245"/>
      <c r="D255" s="235" t="s">
        <v>158</v>
      </c>
      <c r="E255" s="246" t="s">
        <v>21</v>
      </c>
      <c r="F255" s="247" t="s">
        <v>303</v>
      </c>
      <c r="G255" s="245"/>
      <c r="H255" s="248">
        <v>7.14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158</v>
      </c>
      <c r="AU255" s="254" t="s">
        <v>82</v>
      </c>
      <c r="AV255" s="12" t="s">
        <v>82</v>
      </c>
      <c r="AW255" s="12" t="s">
        <v>35</v>
      </c>
      <c r="AX255" s="12" t="s">
        <v>72</v>
      </c>
      <c r="AY255" s="254" t="s">
        <v>148</v>
      </c>
    </row>
    <row r="256" spans="2:51" s="13" customFormat="1" ht="13.5">
      <c r="B256" s="255"/>
      <c r="C256" s="256"/>
      <c r="D256" s="235" t="s">
        <v>158</v>
      </c>
      <c r="E256" s="257" t="s">
        <v>21</v>
      </c>
      <c r="F256" s="258" t="s">
        <v>161</v>
      </c>
      <c r="G256" s="256"/>
      <c r="H256" s="259">
        <v>7.14</v>
      </c>
      <c r="I256" s="260"/>
      <c r="J256" s="256"/>
      <c r="K256" s="256"/>
      <c r="L256" s="261"/>
      <c r="M256" s="262"/>
      <c r="N256" s="263"/>
      <c r="O256" s="263"/>
      <c r="P256" s="263"/>
      <c r="Q256" s="263"/>
      <c r="R256" s="263"/>
      <c r="S256" s="263"/>
      <c r="T256" s="264"/>
      <c r="AT256" s="265" t="s">
        <v>158</v>
      </c>
      <c r="AU256" s="265" t="s">
        <v>82</v>
      </c>
      <c r="AV256" s="13" t="s">
        <v>156</v>
      </c>
      <c r="AW256" s="13" t="s">
        <v>35</v>
      </c>
      <c r="AX256" s="13" t="s">
        <v>80</v>
      </c>
      <c r="AY256" s="265" t="s">
        <v>148</v>
      </c>
    </row>
    <row r="257" spans="2:65" s="1" customFormat="1" ht="25.5" customHeight="1">
      <c r="B257" s="46"/>
      <c r="C257" s="221" t="s">
        <v>379</v>
      </c>
      <c r="D257" s="221" t="s">
        <v>151</v>
      </c>
      <c r="E257" s="222" t="s">
        <v>380</v>
      </c>
      <c r="F257" s="223" t="s">
        <v>381</v>
      </c>
      <c r="G257" s="224" t="s">
        <v>154</v>
      </c>
      <c r="H257" s="225">
        <v>7.14</v>
      </c>
      <c r="I257" s="226"/>
      <c r="J257" s="227">
        <f>ROUND(I257*H257,2)</f>
        <v>0</v>
      </c>
      <c r="K257" s="223" t="s">
        <v>155</v>
      </c>
      <c r="L257" s="72"/>
      <c r="M257" s="228" t="s">
        <v>21</v>
      </c>
      <c r="N257" s="229" t="s">
        <v>43</v>
      </c>
      <c r="O257" s="47"/>
      <c r="P257" s="230">
        <f>O257*H257</f>
        <v>0</v>
      </c>
      <c r="Q257" s="230">
        <v>0</v>
      </c>
      <c r="R257" s="230">
        <f>Q257*H257</f>
        <v>0</v>
      </c>
      <c r="S257" s="230">
        <v>0.03175</v>
      </c>
      <c r="T257" s="231">
        <f>S257*H257</f>
        <v>0.22669499999999998</v>
      </c>
      <c r="AR257" s="24" t="s">
        <v>247</v>
      </c>
      <c r="AT257" s="24" t="s">
        <v>151</v>
      </c>
      <c r="AU257" s="24" t="s">
        <v>82</v>
      </c>
      <c r="AY257" s="24" t="s">
        <v>148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80</v>
      </c>
      <c r="BK257" s="232">
        <f>ROUND(I257*H257,2)</f>
        <v>0</v>
      </c>
      <c r="BL257" s="24" t="s">
        <v>247</v>
      </c>
      <c r="BM257" s="24" t="s">
        <v>382</v>
      </c>
    </row>
    <row r="258" spans="2:51" s="11" customFormat="1" ht="13.5">
      <c r="B258" s="233"/>
      <c r="C258" s="234"/>
      <c r="D258" s="235" t="s">
        <v>158</v>
      </c>
      <c r="E258" s="236" t="s">
        <v>21</v>
      </c>
      <c r="F258" s="237" t="s">
        <v>278</v>
      </c>
      <c r="G258" s="234"/>
      <c r="H258" s="236" t="s">
        <v>21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158</v>
      </c>
      <c r="AU258" s="243" t="s">
        <v>82</v>
      </c>
      <c r="AV258" s="11" t="s">
        <v>80</v>
      </c>
      <c r="AW258" s="11" t="s">
        <v>35</v>
      </c>
      <c r="AX258" s="11" t="s">
        <v>72</v>
      </c>
      <c r="AY258" s="243" t="s">
        <v>148</v>
      </c>
    </row>
    <row r="259" spans="2:51" s="12" customFormat="1" ht="13.5">
      <c r="B259" s="244"/>
      <c r="C259" s="245"/>
      <c r="D259" s="235" t="s">
        <v>158</v>
      </c>
      <c r="E259" s="246" t="s">
        <v>21</v>
      </c>
      <c r="F259" s="247" t="s">
        <v>303</v>
      </c>
      <c r="G259" s="245"/>
      <c r="H259" s="248">
        <v>7.14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AT259" s="254" t="s">
        <v>158</v>
      </c>
      <c r="AU259" s="254" t="s">
        <v>82</v>
      </c>
      <c r="AV259" s="12" t="s">
        <v>82</v>
      </c>
      <c r="AW259" s="12" t="s">
        <v>35</v>
      </c>
      <c r="AX259" s="12" t="s">
        <v>72</v>
      </c>
      <c r="AY259" s="254" t="s">
        <v>148</v>
      </c>
    </row>
    <row r="260" spans="2:51" s="11" customFormat="1" ht="13.5">
      <c r="B260" s="233"/>
      <c r="C260" s="234"/>
      <c r="D260" s="235" t="s">
        <v>158</v>
      </c>
      <c r="E260" s="236" t="s">
        <v>21</v>
      </c>
      <c r="F260" s="237" t="s">
        <v>383</v>
      </c>
      <c r="G260" s="234"/>
      <c r="H260" s="236" t="s">
        <v>21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158</v>
      </c>
      <c r="AU260" s="243" t="s">
        <v>82</v>
      </c>
      <c r="AV260" s="11" t="s">
        <v>80</v>
      </c>
      <c r="AW260" s="11" t="s">
        <v>35</v>
      </c>
      <c r="AX260" s="11" t="s">
        <v>72</v>
      </c>
      <c r="AY260" s="243" t="s">
        <v>148</v>
      </c>
    </row>
    <row r="261" spans="2:51" s="13" customFormat="1" ht="13.5">
      <c r="B261" s="255"/>
      <c r="C261" s="256"/>
      <c r="D261" s="235" t="s">
        <v>158</v>
      </c>
      <c r="E261" s="257" t="s">
        <v>21</v>
      </c>
      <c r="F261" s="258" t="s">
        <v>161</v>
      </c>
      <c r="G261" s="256"/>
      <c r="H261" s="259">
        <v>7.14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AT261" s="265" t="s">
        <v>158</v>
      </c>
      <c r="AU261" s="265" t="s">
        <v>82</v>
      </c>
      <c r="AV261" s="13" t="s">
        <v>156</v>
      </c>
      <c r="AW261" s="13" t="s">
        <v>35</v>
      </c>
      <c r="AX261" s="13" t="s">
        <v>80</v>
      </c>
      <c r="AY261" s="265" t="s">
        <v>148</v>
      </c>
    </row>
    <row r="262" spans="2:65" s="1" customFormat="1" ht="51" customHeight="1">
      <c r="B262" s="46"/>
      <c r="C262" s="221" t="s">
        <v>384</v>
      </c>
      <c r="D262" s="221" t="s">
        <v>151</v>
      </c>
      <c r="E262" s="222" t="s">
        <v>366</v>
      </c>
      <c r="F262" s="223" t="s">
        <v>367</v>
      </c>
      <c r="G262" s="224" t="s">
        <v>207</v>
      </c>
      <c r="H262" s="225">
        <v>0.088</v>
      </c>
      <c r="I262" s="226"/>
      <c r="J262" s="227">
        <f>ROUND(I262*H262,2)</f>
        <v>0</v>
      </c>
      <c r="K262" s="223" t="s">
        <v>155</v>
      </c>
      <c r="L262" s="72"/>
      <c r="M262" s="228" t="s">
        <v>21</v>
      </c>
      <c r="N262" s="229" t="s">
        <v>43</v>
      </c>
      <c r="O262" s="47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4" t="s">
        <v>247</v>
      </c>
      <c r="AT262" s="24" t="s">
        <v>151</v>
      </c>
      <c r="AU262" s="24" t="s">
        <v>82</v>
      </c>
      <c r="AY262" s="24" t="s">
        <v>148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4" t="s">
        <v>80</v>
      </c>
      <c r="BK262" s="232">
        <f>ROUND(I262*H262,2)</f>
        <v>0</v>
      </c>
      <c r="BL262" s="24" t="s">
        <v>247</v>
      </c>
      <c r="BM262" s="24" t="s">
        <v>385</v>
      </c>
    </row>
    <row r="263" spans="2:51" s="12" customFormat="1" ht="13.5">
      <c r="B263" s="244"/>
      <c r="C263" s="245"/>
      <c r="D263" s="235" t="s">
        <v>158</v>
      </c>
      <c r="E263" s="246" t="s">
        <v>21</v>
      </c>
      <c r="F263" s="247" t="s">
        <v>386</v>
      </c>
      <c r="G263" s="245"/>
      <c r="H263" s="248">
        <v>0.088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AT263" s="254" t="s">
        <v>158</v>
      </c>
      <c r="AU263" s="254" t="s">
        <v>82</v>
      </c>
      <c r="AV263" s="12" t="s">
        <v>82</v>
      </c>
      <c r="AW263" s="12" t="s">
        <v>35</v>
      </c>
      <c r="AX263" s="12" t="s">
        <v>80</v>
      </c>
      <c r="AY263" s="254" t="s">
        <v>148</v>
      </c>
    </row>
    <row r="264" spans="2:65" s="1" customFormat="1" ht="38.25" customHeight="1">
      <c r="B264" s="46"/>
      <c r="C264" s="221" t="s">
        <v>387</v>
      </c>
      <c r="D264" s="221" t="s">
        <v>151</v>
      </c>
      <c r="E264" s="222" t="s">
        <v>370</v>
      </c>
      <c r="F264" s="223" t="s">
        <v>371</v>
      </c>
      <c r="G264" s="224" t="s">
        <v>207</v>
      </c>
      <c r="H264" s="225">
        <v>0.088</v>
      </c>
      <c r="I264" s="226"/>
      <c r="J264" s="227">
        <f>ROUND(I264*H264,2)</f>
        <v>0</v>
      </c>
      <c r="K264" s="223" t="s">
        <v>155</v>
      </c>
      <c r="L264" s="72"/>
      <c r="M264" s="228" t="s">
        <v>21</v>
      </c>
      <c r="N264" s="229" t="s">
        <v>43</v>
      </c>
      <c r="O264" s="47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AR264" s="24" t="s">
        <v>247</v>
      </c>
      <c r="AT264" s="24" t="s">
        <v>151</v>
      </c>
      <c r="AU264" s="24" t="s">
        <v>82</v>
      </c>
      <c r="AY264" s="24" t="s">
        <v>148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24" t="s">
        <v>80</v>
      </c>
      <c r="BK264" s="232">
        <f>ROUND(I264*H264,2)</f>
        <v>0</v>
      </c>
      <c r="BL264" s="24" t="s">
        <v>247</v>
      </c>
      <c r="BM264" s="24" t="s">
        <v>388</v>
      </c>
    </row>
    <row r="265" spans="2:51" s="12" customFormat="1" ht="13.5">
      <c r="B265" s="244"/>
      <c r="C265" s="245"/>
      <c r="D265" s="235" t="s">
        <v>158</v>
      </c>
      <c r="E265" s="246" t="s">
        <v>21</v>
      </c>
      <c r="F265" s="247" t="s">
        <v>386</v>
      </c>
      <c r="G265" s="245"/>
      <c r="H265" s="248">
        <v>0.088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158</v>
      </c>
      <c r="AU265" s="254" t="s">
        <v>82</v>
      </c>
      <c r="AV265" s="12" t="s">
        <v>82</v>
      </c>
      <c r="AW265" s="12" t="s">
        <v>35</v>
      </c>
      <c r="AX265" s="12" t="s">
        <v>80</v>
      </c>
      <c r="AY265" s="254" t="s">
        <v>148</v>
      </c>
    </row>
    <row r="266" spans="2:63" s="10" customFormat="1" ht="29.85" customHeight="1">
      <c r="B266" s="205"/>
      <c r="C266" s="206"/>
      <c r="D266" s="207" t="s">
        <v>71</v>
      </c>
      <c r="E266" s="219" t="s">
        <v>389</v>
      </c>
      <c r="F266" s="219" t="s">
        <v>390</v>
      </c>
      <c r="G266" s="206"/>
      <c r="H266" s="206"/>
      <c r="I266" s="209"/>
      <c r="J266" s="220">
        <f>BK266</f>
        <v>0</v>
      </c>
      <c r="K266" s="206"/>
      <c r="L266" s="211"/>
      <c r="M266" s="212"/>
      <c r="N266" s="213"/>
      <c r="O266" s="213"/>
      <c r="P266" s="214">
        <f>SUM(P267:P270)</f>
        <v>0</v>
      </c>
      <c r="Q266" s="213"/>
      <c r="R266" s="214">
        <f>SUM(R267:R270)</f>
        <v>0.03524</v>
      </c>
      <c r="S266" s="213"/>
      <c r="T266" s="215">
        <f>SUM(T267:T270)</f>
        <v>0</v>
      </c>
      <c r="AR266" s="216" t="s">
        <v>82</v>
      </c>
      <c r="AT266" s="217" t="s">
        <v>71</v>
      </c>
      <c r="AU266" s="217" t="s">
        <v>80</v>
      </c>
      <c r="AY266" s="216" t="s">
        <v>148</v>
      </c>
      <c r="BK266" s="218">
        <f>SUM(BK267:BK270)</f>
        <v>0</v>
      </c>
    </row>
    <row r="267" spans="2:65" s="1" customFormat="1" ht="16.5" customHeight="1">
      <c r="B267" s="46"/>
      <c r="C267" s="221" t="s">
        <v>391</v>
      </c>
      <c r="D267" s="221" t="s">
        <v>151</v>
      </c>
      <c r="E267" s="222" t="s">
        <v>392</v>
      </c>
      <c r="F267" s="223" t="s">
        <v>393</v>
      </c>
      <c r="G267" s="224" t="s">
        <v>394</v>
      </c>
      <c r="H267" s="225">
        <v>4</v>
      </c>
      <c r="I267" s="226"/>
      <c r="J267" s="227">
        <f>ROUND(I267*H267,2)</f>
        <v>0</v>
      </c>
      <c r="K267" s="223" t="s">
        <v>155</v>
      </c>
      <c r="L267" s="72"/>
      <c r="M267" s="228" t="s">
        <v>21</v>
      </c>
      <c r="N267" s="229" t="s">
        <v>43</v>
      </c>
      <c r="O267" s="47"/>
      <c r="P267" s="230">
        <f>O267*H267</f>
        <v>0</v>
      </c>
      <c r="Q267" s="230">
        <v>0.00881</v>
      </c>
      <c r="R267" s="230">
        <f>Q267*H267</f>
        <v>0.03524</v>
      </c>
      <c r="S267" s="230">
        <v>0</v>
      </c>
      <c r="T267" s="231">
        <f>S267*H267</f>
        <v>0</v>
      </c>
      <c r="AR267" s="24" t="s">
        <v>247</v>
      </c>
      <c r="AT267" s="24" t="s">
        <v>151</v>
      </c>
      <c r="AU267" s="24" t="s">
        <v>82</v>
      </c>
      <c r="AY267" s="24" t="s">
        <v>148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24" t="s">
        <v>80</v>
      </c>
      <c r="BK267" s="232">
        <f>ROUND(I267*H267,2)</f>
        <v>0</v>
      </c>
      <c r="BL267" s="24" t="s">
        <v>247</v>
      </c>
      <c r="BM267" s="24" t="s">
        <v>395</v>
      </c>
    </row>
    <row r="268" spans="2:51" s="11" customFormat="1" ht="13.5">
      <c r="B268" s="233"/>
      <c r="C268" s="234"/>
      <c r="D268" s="235" t="s">
        <v>158</v>
      </c>
      <c r="E268" s="236" t="s">
        <v>21</v>
      </c>
      <c r="F268" s="237" t="s">
        <v>396</v>
      </c>
      <c r="G268" s="234"/>
      <c r="H268" s="236" t="s">
        <v>21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158</v>
      </c>
      <c r="AU268" s="243" t="s">
        <v>82</v>
      </c>
      <c r="AV268" s="11" t="s">
        <v>80</v>
      </c>
      <c r="AW268" s="11" t="s">
        <v>35</v>
      </c>
      <c r="AX268" s="11" t="s">
        <v>72</v>
      </c>
      <c r="AY268" s="243" t="s">
        <v>148</v>
      </c>
    </row>
    <row r="269" spans="2:51" s="12" customFormat="1" ht="13.5">
      <c r="B269" s="244"/>
      <c r="C269" s="245"/>
      <c r="D269" s="235" t="s">
        <v>158</v>
      </c>
      <c r="E269" s="246" t="s">
        <v>21</v>
      </c>
      <c r="F269" s="247" t="s">
        <v>397</v>
      </c>
      <c r="G269" s="245"/>
      <c r="H269" s="248">
        <v>4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158</v>
      </c>
      <c r="AU269" s="254" t="s">
        <v>82</v>
      </c>
      <c r="AV269" s="12" t="s">
        <v>82</v>
      </c>
      <c r="AW269" s="12" t="s">
        <v>35</v>
      </c>
      <c r="AX269" s="12" t="s">
        <v>72</v>
      </c>
      <c r="AY269" s="254" t="s">
        <v>148</v>
      </c>
    </row>
    <row r="270" spans="2:51" s="13" customFormat="1" ht="13.5">
      <c r="B270" s="255"/>
      <c r="C270" s="256"/>
      <c r="D270" s="235" t="s">
        <v>158</v>
      </c>
      <c r="E270" s="257" t="s">
        <v>21</v>
      </c>
      <c r="F270" s="258" t="s">
        <v>161</v>
      </c>
      <c r="G270" s="256"/>
      <c r="H270" s="259">
        <v>4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AT270" s="265" t="s">
        <v>158</v>
      </c>
      <c r="AU270" s="265" t="s">
        <v>82</v>
      </c>
      <c r="AV270" s="13" t="s">
        <v>156</v>
      </c>
      <c r="AW270" s="13" t="s">
        <v>35</v>
      </c>
      <c r="AX270" s="13" t="s">
        <v>80</v>
      </c>
      <c r="AY270" s="265" t="s">
        <v>148</v>
      </c>
    </row>
    <row r="271" spans="2:63" s="10" customFormat="1" ht="29.85" customHeight="1">
      <c r="B271" s="205"/>
      <c r="C271" s="206"/>
      <c r="D271" s="207" t="s">
        <v>71</v>
      </c>
      <c r="E271" s="219" t="s">
        <v>398</v>
      </c>
      <c r="F271" s="219" t="s">
        <v>399</v>
      </c>
      <c r="G271" s="206"/>
      <c r="H271" s="206"/>
      <c r="I271" s="209"/>
      <c r="J271" s="220">
        <f>BK271</f>
        <v>0</v>
      </c>
      <c r="K271" s="206"/>
      <c r="L271" s="211"/>
      <c r="M271" s="212"/>
      <c r="N271" s="213"/>
      <c r="O271" s="213"/>
      <c r="P271" s="214">
        <f>SUM(P272:P296)</f>
        <v>0</v>
      </c>
      <c r="Q271" s="213"/>
      <c r="R271" s="214">
        <f>SUM(R272:R296)</f>
        <v>0.006574199999999999</v>
      </c>
      <c r="S271" s="213"/>
      <c r="T271" s="215">
        <f>SUM(T272:T296)</f>
        <v>0</v>
      </c>
      <c r="AR271" s="216" t="s">
        <v>82</v>
      </c>
      <c r="AT271" s="217" t="s">
        <v>71</v>
      </c>
      <c r="AU271" s="217" t="s">
        <v>80</v>
      </c>
      <c r="AY271" s="216" t="s">
        <v>148</v>
      </c>
      <c r="BK271" s="218">
        <f>SUM(BK272:BK296)</f>
        <v>0</v>
      </c>
    </row>
    <row r="272" spans="2:65" s="1" customFormat="1" ht="16.5" customHeight="1">
      <c r="B272" s="46"/>
      <c r="C272" s="221" t="s">
        <v>400</v>
      </c>
      <c r="D272" s="221" t="s">
        <v>151</v>
      </c>
      <c r="E272" s="222" t="s">
        <v>401</v>
      </c>
      <c r="F272" s="223" t="s">
        <v>402</v>
      </c>
      <c r="G272" s="224" t="s">
        <v>154</v>
      </c>
      <c r="H272" s="225">
        <v>0.02</v>
      </c>
      <c r="I272" s="226"/>
      <c r="J272" s="227">
        <f>ROUND(I272*H272,2)</f>
        <v>0</v>
      </c>
      <c r="K272" s="223" t="s">
        <v>155</v>
      </c>
      <c r="L272" s="72"/>
      <c r="M272" s="228" t="s">
        <v>21</v>
      </c>
      <c r="N272" s="229" t="s">
        <v>43</v>
      </c>
      <c r="O272" s="47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AR272" s="24" t="s">
        <v>247</v>
      </c>
      <c r="AT272" s="24" t="s">
        <v>151</v>
      </c>
      <c r="AU272" s="24" t="s">
        <v>82</v>
      </c>
      <c r="AY272" s="24" t="s">
        <v>148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24" t="s">
        <v>80</v>
      </c>
      <c r="BK272" s="232">
        <f>ROUND(I272*H272,2)</f>
        <v>0</v>
      </c>
      <c r="BL272" s="24" t="s">
        <v>247</v>
      </c>
      <c r="BM272" s="24" t="s">
        <v>403</v>
      </c>
    </row>
    <row r="273" spans="2:51" s="11" customFormat="1" ht="13.5">
      <c r="B273" s="233"/>
      <c r="C273" s="234"/>
      <c r="D273" s="235" t="s">
        <v>158</v>
      </c>
      <c r="E273" s="236" t="s">
        <v>21</v>
      </c>
      <c r="F273" s="237" t="s">
        <v>404</v>
      </c>
      <c r="G273" s="234"/>
      <c r="H273" s="236" t="s">
        <v>21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158</v>
      </c>
      <c r="AU273" s="243" t="s">
        <v>82</v>
      </c>
      <c r="AV273" s="11" t="s">
        <v>80</v>
      </c>
      <c r="AW273" s="11" t="s">
        <v>35</v>
      </c>
      <c r="AX273" s="11" t="s">
        <v>72</v>
      </c>
      <c r="AY273" s="243" t="s">
        <v>148</v>
      </c>
    </row>
    <row r="274" spans="2:51" s="12" customFormat="1" ht="13.5">
      <c r="B274" s="244"/>
      <c r="C274" s="245"/>
      <c r="D274" s="235" t="s">
        <v>158</v>
      </c>
      <c r="E274" s="246" t="s">
        <v>21</v>
      </c>
      <c r="F274" s="247" t="s">
        <v>405</v>
      </c>
      <c r="G274" s="245"/>
      <c r="H274" s="248">
        <v>0.02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AT274" s="254" t="s">
        <v>158</v>
      </c>
      <c r="AU274" s="254" t="s">
        <v>82</v>
      </c>
      <c r="AV274" s="12" t="s">
        <v>82</v>
      </c>
      <c r="AW274" s="12" t="s">
        <v>35</v>
      </c>
      <c r="AX274" s="12" t="s">
        <v>72</v>
      </c>
      <c r="AY274" s="254" t="s">
        <v>148</v>
      </c>
    </row>
    <row r="275" spans="2:51" s="13" customFormat="1" ht="13.5">
      <c r="B275" s="255"/>
      <c r="C275" s="256"/>
      <c r="D275" s="235" t="s">
        <v>158</v>
      </c>
      <c r="E275" s="257" t="s">
        <v>21</v>
      </c>
      <c r="F275" s="258" t="s">
        <v>161</v>
      </c>
      <c r="G275" s="256"/>
      <c r="H275" s="259">
        <v>0.02</v>
      </c>
      <c r="I275" s="260"/>
      <c r="J275" s="256"/>
      <c r="K275" s="256"/>
      <c r="L275" s="261"/>
      <c r="M275" s="262"/>
      <c r="N275" s="263"/>
      <c r="O275" s="263"/>
      <c r="P275" s="263"/>
      <c r="Q275" s="263"/>
      <c r="R275" s="263"/>
      <c r="S275" s="263"/>
      <c r="T275" s="264"/>
      <c r="AT275" s="265" t="s">
        <v>158</v>
      </c>
      <c r="AU275" s="265" t="s">
        <v>82</v>
      </c>
      <c r="AV275" s="13" t="s">
        <v>156</v>
      </c>
      <c r="AW275" s="13" t="s">
        <v>35</v>
      </c>
      <c r="AX275" s="13" t="s">
        <v>80</v>
      </c>
      <c r="AY275" s="265" t="s">
        <v>148</v>
      </c>
    </row>
    <row r="276" spans="2:65" s="1" customFormat="1" ht="16.5" customHeight="1">
      <c r="B276" s="46"/>
      <c r="C276" s="221" t="s">
        <v>406</v>
      </c>
      <c r="D276" s="221" t="s">
        <v>151</v>
      </c>
      <c r="E276" s="222" t="s">
        <v>407</v>
      </c>
      <c r="F276" s="223" t="s">
        <v>408</v>
      </c>
      <c r="G276" s="224" t="s">
        <v>154</v>
      </c>
      <c r="H276" s="225">
        <v>0.02</v>
      </c>
      <c r="I276" s="226"/>
      <c r="J276" s="227">
        <f>ROUND(I276*H276,2)</f>
        <v>0</v>
      </c>
      <c r="K276" s="223" t="s">
        <v>155</v>
      </c>
      <c r="L276" s="72"/>
      <c r="M276" s="228" t="s">
        <v>21</v>
      </c>
      <c r="N276" s="229" t="s">
        <v>43</v>
      </c>
      <c r="O276" s="47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AR276" s="24" t="s">
        <v>247</v>
      </c>
      <c r="AT276" s="24" t="s">
        <v>151</v>
      </c>
      <c r="AU276" s="24" t="s">
        <v>82</v>
      </c>
      <c r="AY276" s="24" t="s">
        <v>148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4" t="s">
        <v>80</v>
      </c>
      <c r="BK276" s="232">
        <f>ROUND(I276*H276,2)</f>
        <v>0</v>
      </c>
      <c r="BL276" s="24" t="s">
        <v>247</v>
      </c>
      <c r="BM276" s="24" t="s">
        <v>409</v>
      </c>
    </row>
    <row r="277" spans="2:65" s="1" customFormat="1" ht="25.5" customHeight="1">
      <c r="B277" s="46"/>
      <c r="C277" s="221" t="s">
        <v>410</v>
      </c>
      <c r="D277" s="221" t="s">
        <v>151</v>
      </c>
      <c r="E277" s="222" t="s">
        <v>411</v>
      </c>
      <c r="F277" s="223" t="s">
        <v>412</v>
      </c>
      <c r="G277" s="224" t="s">
        <v>164</v>
      </c>
      <c r="H277" s="225">
        <v>2</v>
      </c>
      <c r="I277" s="226"/>
      <c r="J277" s="227">
        <f>ROUND(I277*H277,2)</f>
        <v>0</v>
      </c>
      <c r="K277" s="223" t="s">
        <v>155</v>
      </c>
      <c r="L277" s="72"/>
      <c r="M277" s="228" t="s">
        <v>21</v>
      </c>
      <c r="N277" s="229" t="s">
        <v>43</v>
      </c>
      <c r="O277" s="47"/>
      <c r="P277" s="230">
        <f>O277*H277</f>
        <v>0</v>
      </c>
      <c r="Q277" s="230">
        <v>0.00323</v>
      </c>
      <c r="R277" s="230">
        <f>Q277*H277</f>
        <v>0.00646</v>
      </c>
      <c r="S277" s="230">
        <v>0</v>
      </c>
      <c r="T277" s="231">
        <f>S277*H277</f>
        <v>0</v>
      </c>
      <c r="AR277" s="24" t="s">
        <v>247</v>
      </c>
      <c r="AT277" s="24" t="s">
        <v>151</v>
      </c>
      <c r="AU277" s="24" t="s">
        <v>82</v>
      </c>
      <c r="AY277" s="24" t="s">
        <v>148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4" t="s">
        <v>80</v>
      </c>
      <c r="BK277" s="232">
        <f>ROUND(I277*H277,2)</f>
        <v>0</v>
      </c>
      <c r="BL277" s="24" t="s">
        <v>247</v>
      </c>
      <c r="BM277" s="24" t="s">
        <v>413</v>
      </c>
    </row>
    <row r="278" spans="2:51" s="11" customFormat="1" ht="13.5">
      <c r="B278" s="233"/>
      <c r="C278" s="234"/>
      <c r="D278" s="235" t="s">
        <v>158</v>
      </c>
      <c r="E278" s="236" t="s">
        <v>21</v>
      </c>
      <c r="F278" s="237" t="s">
        <v>404</v>
      </c>
      <c r="G278" s="234"/>
      <c r="H278" s="236" t="s">
        <v>21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AT278" s="243" t="s">
        <v>158</v>
      </c>
      <c r="AU278" s="243" t="s">
        <v>82</v>
      </c>
      <c r="AV278" s="11" t="s">
        <v>80</v>
      </c>
      <c r="AW278" s="11" t="s">
        <v>35</v>
      </c>
      <c r="AX278" s="11" t="s">
        <v>72</v>
      </c>
      <c r="AY278" s="243" t="s">
        <v>148</v>
      </c>
    </row>
    <row r="279" spans="2:51" s="11" customFormat="1" ht="13.5">
      <c r="B279" s="233"/>
      <c r="C279" s="234"/>
      <c r="D279" s="235" t="s">
        <v>158</v>
      </c>
      <c r="E279" s="236" t="s">
        <v>21</v>
      </c>
      <c r="F279" s="237" t="s">
        <v>414</v>
      </c>
      <c r="G279" s="234"/>
      <c r="H279" s="236" t="s">
        <v>21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158</v>
      </c>
      <c r="AU279" s="243" t="s">
        <v>82</v>
      </c>
      <c r="AV279" s="11" t="s">
        <v>80</v>
      </c>
      <c r="AW279" s="11" t="s">
        <v>35</v>
      </c>
      <c r="AX279" s="11" t="s">
        <v>72</v>
      </c>
      <c r="AY279" s="243" t="s">
        <v>148</v>
      </c>
    </row>
    <row r="280" spans="2:51" s="11" customFormat="1" ht="13.5">
      <c r="B280" s="233"/>
      <c r="C280" s="234"/>
      <c r="D280" s="235" t="s">
        <v>158</v>
      </c>
      <c r="E280" s="236" t="s">
        <v>21</v>
      </c>
      <c r="F280" s="237" t="s">
        <v>415</v>
      </c>
      <c r="G280" s="234"/>
      <c r="H280" s="236" t="s">
        <v>21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158</v>
      </c>
      <c r="AU280" s="243" t="s">
        <v>82</v>
      </c>
      <c r="AV280" s="11" t="s">
        <v>80</v>
      </c>
      <c r="AW280" s="11" t="s">
        <v>35</v>
      </c>
      <c r="AX280" s="11" t="s">
        <v>72</v>
      </c>
      <c r="AY280" s="243" t="s">
        <v>148</v>
      </c>
    </row>
    <row r="281" spans="2:51" s="12" customFormat="1" ht="13.5">
      <c r="B281" s="244"/>
      <c r="C281" s="245"/>
      <c r="D281" s="235" t="s">
        <v>158</v>
      </c>
      <c r="E281" s="246" t="s">
        <v>21</v>
      </c>
      <c r="F281" s="247" t="s">
        <v>82</v>
      </c>
      <c r="G281" s="245"/>
      <c r="H281" s="248">
        <v>2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158</v>
      </c>
      <c r="AU281" s="254" t="s">
        <v>82</v>
      </c>
      <c r="AV281" s="12" t="s">
        <v>82</v>
      </c>
      <c r="AW281" s="12" t="s">
        <v>35</v>
      </c>
      <c r="AX281" s="12" t="s">
        <v>72</v>
      </c>
      <c r="AY281" s="254" t="s">
        <v>148</v>
      </c>
    </row>
    <row r="282" spans="2:51" s="13" customFormat="1" ht="13.5">
      <c r="B282" s="255"/>
      <c r="C282" s="256"/>
      <c r="D282" s="235" t="s">
        <v>158</v>
      </c>
      <c r="E282" s="257" t="s">
        <v>21</v>
      </c>
      <c r="F282" s="258" t="s">
        <v>161</v>
      </c>
      <c r="G282" s="256"/>
      <c r="H282" s="259">
        <v>2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AT282" s="265" t="s">
        <v>158</v>
      </c>
      <c r="AU282" s="265" t="s">
        <v>82</v>
      </c>
      <c r="AV282" s="13" t="s">
        <v>156</v>
      </c>
      <c r="AW282" s="13" t="s">
        <v>35</v>
      </c>
      <c r="AX282" s="13" t="s">
        <v>80</v>
      </c>
      <c r="AY282" s="265" t="s">
        <v>148</v>
      </c>
    </row>
    <row r="283" spans="2:65" s="1" customFormat="1" ht="16.5" customHeight="1">
      <c r="B283" s="46"/>
      <c r="C283" s="221" t="s">
        <v>416</v>
      </c>
      <c r="D283" s="221" t="s">
        <v>151</v>
      </c>
      <c r="E283" s="222" t="s">
        <v>417</v>
      </c>
      <c r="F283" s="223" t="s">
        <v>418</v>
      </c>
      <c r="G283" s="224" t="s">
        <v>154</v>
      </c>
      <c r="H283" s="225">
        <v>0.02</v>
      </c>
      <c r="I283" s="226"/>
      <c r="J283" s="227">
        <f>ROUND(I283*H283,2)</f>
        <v>0</v>
      </c>
      <c r="K283" s="223" t="s">
        <v>155</v>
      </c>
      <c r="L283" s="72"/>
      <c r="M283" s="228" t="s">
        <v>21</v>
      </c>
      <c r="N283" s="229" t="s">
        <v>43</v>
      </c>
      <c r="O283" s="47"/>
      <c r="P283" s="230">
        <f>O283*H283</f>
        <v>0</v>
      </c>
      <c r="Q283" s="230">
        <v>0.0054</v>
      </c>
      <c r="R283" s="230">
        <f>Q283*H283</f>
        <v>0.00010800000000000001</v>
      </c>
      <c r="S283" s="230">
        <v>0</v>
      </c>
      <c r="T283" s="231">
        <f>S283*H283</f>
        <v>0</v>
      </c>
      <c r="AR283" s="24" t="s">
        <v>247</v>
      </c>
      <c r="AT283" s="24" t="s">
        <v>151</v>
      </c>
      <c r="AU283" s="24" t="s">
        <v>82</v>
      </c>
      <c r="AY283" s="24" t="s">
        <v>148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80</v>
      </c>
      <c r="BK283" s="232">
        <f>ROUND(I283*H283,2)</f>
        <v>0</v>
      </c>
      <c r="BL283" s="24" t="s">
        <v>247</v>
      </c>
      <c r="BM283" s="24" t="s">
        <v>419</v>
      </c>
    </row>
    <row r="284" spans="2:51" s="11" customFormat="1" ht="13.5">
      <c r="B284" s="233"/>
      <c r="C284" s="234"/>
      <c r="D284" s="235" t="s">
        <v>158</v>
      </c>
      <c r="E284" s="236" t="s">
        <v>21</v>
      </c>
      <c r="F284" s="237" t="s">
        <v>404</v>
      </c>
      <c r="G284" s="234"/>
      <c r="H284" s="236" t="s">
        <v>21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158</v>
      </c>
      <c r="AU284" s="243" t="s">
        <v>82</v>
      </c>
      <c r="AV284" s="11" t="s">
        <v>80</v>
      </c>
      <c r="AW284" s="11" t="s">
        <v>35</v>
      </c>
      <c r="AX284" s="11" t="s">
        <v>72</v>
      </c>
      <c r="AY284" s="243" t="s">
        <v>148</v>
      </c>
    </row>
    <row r="285" spans="2:51" s="12" customFormat="1" ht="13.5">
      <c r="B285" s="244"/>
      <c r="C285" s="245"/>
      <c r="D285" s="235" t="s">
        <v>158</v>
      </c>
      <c r="E285" s="246" t="s">
        <v>21</v>
      </c>
      <c r="F285" s="247" t="s">
        <v>405</v>
      </c>
      <c r="G285" s="245"/>
      <c r="H285" s="248">
        <v>0.02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158</v>
      </c>
      <c r="AU285" s="254" t="s">
        <v>82</v>
      </c>
      <c r="AV285" s="12" t="s">
        <v>82</v>
      </c>
      <c r="AW285" s="12" t="s">
        <v>35</v>
      </c>
      <c r="AX285" s="12" t="s">
        <v>72</v>
      </c>
      <c r="AY285" s="254" t="s">
        <v>148</v>
      </c>
    </row>
    <row r="286" spans="2:51" s="13" customFormat="1" ht="13.5">
      <c r="B286" s="255"/>
      <c r="C286" s="256"/>
      <c r="D286" s="235" t="s">
        <v>158</v>
      </c>
      <c r="E286" s="257" t="s">
        <v>21</v>
      </c>
      <c r="F286" s="258" t="s">
        <v>161</v>
      </c>
      <c r="G286" s="256"/>
      <c r="H286" s="259">
        <v>0.02</v>
      </c>
      <c r="I286" s="260"/>
      <c r="J286" s="256"/>
      <c r="K286" s="256"/>
      <c r="L286" s="261"/>
      <c r="M286" s="262"/>
      <c r="N286" s="263"/>
      <c r="O286" s="263"/>
      <c r="P286" s="263"/>
      <c r="Q286" s="263"/>
      <c r="R286" s="263"/>
      <c r="S286" s="263"/>
      <c r="T286" s="264"/>
      <c r="AT286" s="265" t="s">
        <v>158</v>
      </c>
      <c r="AU286" s="265" t="s">
        <v>82</v>
      </c>
      <c r="AV286" s="13" t="s">
        <v>156</v>
      </c>
      <c r="AW286" s="13" t="s">
        <v>35</v>
      </c>
      <c r="AX286" s="13" t="s">
        <v>80</v>
      </c>
      <c r="AY286" s="265" t="s">
        <v>148</v>
      </c>
    </row>
    <row r="287" spans="2:65" s="1" customFormat="1" ht="16.5" customHeight="1">
      <c r="B287" s="46"/>
      <c r="C287" s="221" t="s">
        <v>420</v>
      </c>
      <c r="D287" s="221" t="s">
        <v>151</v>
      </c>
      <c r="E287" s="222" t="s">
        <v>421</v>
      </c>
      <c r="F287" s="223" t="s">
        <v>422</v>
      </c>
      <c r="G287" s="224" t="s">
        <v>154</v>
      </c>
      <c r="H287" s="225">
        <v>0.02</v>
      </c>
      <c r="I287" s="226"/>
      <c r="J287" s="227">
        <f>ROUND(I287*H287,2)</f>
        <v>0</v>
      </c>
      <c r="K287" s="223" t="s">
        <v>155</v>
      </c>
      <c r="L287" s="72"/>
      <c r="M287" s="228" t="s">
        <v>21</v>
      </c>
      <c r="N287" s="229" t="s">
        <v>43</v>
      </c>
      <c r="O287" s="47"/>
      <c r="P287" s="230">
        <f>O287*H287</f>
        <v>0</v>
      </c>
      <c r="Q287" s="230">
        <v>0.00025</v>
      </c>
      <c r="R287" s="230">
        <f>Q287*H287</f>
        <v>5E-06</v>
      </c>
      <c r="S287" s="230">
        <v>0</v>
      </c>
      <c r="T287" s="231">
        <f>S287*H287</f>
        <v>0</v>
      </c>
      <c r="AR287" s="24" t="s">
        <v>247</v>
      </c>
      <c r="AT287" s="24" t="s">
        <v>151</v>
      </c>
      <c r="AU287" s="24" t="s">
        <v>82</v>
      </c>
      <c r="AY287" s="24" t="s">
        <v>148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4" t="s">
        <v>80</v>
      </c>
      <c r="BK287" s="232">
        <f>ROUND(I287*H287,2)</f>
        <v>0</v>
      </c>
      <c r="BL287" s="24" t="s">
        <v>247</v>
      </c>
      <c r="BM287" s="24" t="s">
        <v>423</v>
      </c>
    </row>
    <row r="288" spans="2:51" s="11" customFormat="1" ht="13.5">
      <c r="B288" s="233"/>
      <c r="C288" s="234"/>
      <c r="D288" s="235" t="s">
        <v>158</v>
      </c>
      <c r="E288" s="236" t="s">
        <v>21</v>
      </c>
      <c r="F288" s="237" t="s">
        <v>404</v>
      </c>
      <c r="G288" s="234"/>
      <c r="H288" s="236" t="s">
        <v>21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158</v>
      </c>
      <c r="AU288" s="243" t="s">
        <v>82</v>
      </c>
      <c r="AV288" s="11" t="s">
        <v>80</v>
      </c>
      <c r="AW288" s="11" t="s">
        <v>35</v>
      </c>
      <c r="AX288" s="11" t="s">
        <v>72</v>
      </c>
      <c r="AY288" s="243" t="s">
        <v>148</v>
      </c>
    </row>
    <row r="289" spans="2:51" s="12" customFormat="1" ht="13.5">
      <c r="B289" s="244"/>
      <c r="C289" s="245"/>
      <c r="D289" s="235" t="s">
        <v>158</v>
      </c>
      <c r="E289" s="246" t="s">
        <v>21</v>
      </c>
      <c r="F289" s="247" t="s">
        <v>405</v>
      </c>
      <c r="G289" s="245"/>
      <c r="H289" s="248">
        <v>0.02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158</v>
      </c>
      <c r="AU289" s="254" t="s">
        <v>82</v>
      </c>
      <c r="AV289" s="12" t="s">
        <v>82</v>
      </c>
      <c r="AW289" s="12" t="s">
        <v>35</v>
      </c>
      <c r="AX289" s="12" t="s">
        <v>72</v>
      </c>
      <c r="AY289" s="254" t="s">
        <v>148</v>
      </c>
    </row>
    <row r="290" spans="2:51" s="13" customFormat="1" ht="13.5">
      <c r="B290" s="255"/>
      <c r="C290" s="256"/>
      <c r="D290" s="235" t="s">
        <v>158</v>
      </c>
      <c r="E290" s="257" t="s">
        <v>21</v>
      </c>
      <c r="F290" s="258" t="s">
        <v>161</v>
      </c>
      <c r="G290" s="256"/>
      <c r="H290" s="259">
        <v>0.02</v>
      </c>
      <c r="I290" s="260"/>
      <c r="J290" s="256"/>
      <c r="K290" s="256"/>
      <c r="L290" s="261"/>
      <c r="M290" s="262"/>
      <c r="N290" s="263"/>
      <c r="O290" s="263"/>
      <c r="P290" s="263"/>
      <c r="Q290" s="263"/>
      <c r="R290" s="263"/>
      <c r="S290" s="263"/>
      <c r="T290" s="264"/>
      <c r="AT290" s="265" t="s">
        <v>158</v>
      </c>
      <c r="AU290" s="265" t="s">
        <v>82</v>
      </c>
      <c r="AV290" s="13" t="s">
        <v>156</v>
      </c>
      <c r="AW290" s="13" t="s">
        <v>35</v>
      </c>
      <c r="AX290" s="13" t="s">
        <v>80</v>
      </c>
      <c r="AY290" s="265" t="s">
        <v>148</v>
      </c>
    </row>
    <row r="291" spans="2:65" s="1" customFormat="1" ht="16.5" customHeight="1">
      <c r="B291" s="46"/>
      <c r="C291" s="221" t="s">
        <v>424</v>
      </c>
      <c r="D291" s="221" t="s">
        <v>151</v>
      </c>
      <c r="E291" s="222" t="s">
        <v>425</v>
      </c>
      <c r="F291" s="223" t="s">
        <v>426</v>
      </c>
      <c r="G291" s="224" t="s">
        <v>154</v>
      </c>
      <c r="H291" s="225">
        <v>0.02</v>
      </c>
      <c r="I291" s="226"/>
      <c r="J291" s="227">
        <f>ROUND(I291*H291,2)</f>
        <v>0</v>
      </c>
      <c r="K291" s="223" t="s">
        <v>155</v>
      </c>
      <c r="L291" s="72"/>
      <c r="M291" s="228" t="s">
        <v>21</v>
      </c>
      <c r="N291" s="229" t="s">
        <v>43</v>
      </c>
      <c r="O291" s="47"/>
      <c r="P291" s="230">
        <f>O291*H291</f>
        <v>0</v>
      </c>
      <c r="Q291" s="230">
        <v>6E-05</v>
      </c>
      <c r="R291" s="230">
        <f>Q291*H291</f>
        <v>1.2000000000000002E-06</v>
      </c>
      <c r="S291" s="230">
        <v>0</v>
      </c>
      <c r="T291" s="231">
        <f>S291*H291</f>
        <v>0</v>
      </c>
      <c r="AR291" s="24" t="s">
        <v>247</v>
      </c>
      <c r="AT291" s="24" t="s">
        <v>151</v>
      </c>
      <c r="AU291" s="24" t="s">
        <v>82</v>
      </c>
      <c r="AY291" s="24" t="s">
        <v>148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24" t="s">
        <v>80</v>
      </c>
      <c r="BK291" s="232">
        <f>ROUND(I291*H291,2)</f>
        <v>0</v>
      </c>
      <c r="BL291" s="24" t="s">
        <v>247</v>
      </c>
      <c r="BM291" s="24" t="s">
        <v>427</v>
      </c>
    </row>
    <row r="292" spans="2:51" s="11" customFormat="1" ht="13.5">
      <c r="B292" s="233"/>
      <c r="C292" s="234"/>
      <c r="D292" s="235" t="s">
        <v>158</v>
      </c>
      <c r="E292" s="236" t="s">
        <v>21</v>
      </c>
      <c r="F292" s="237" t="s">
        <v>404</v>
      </c>
      <c r="G292" s="234"/>
      <c r="H292" s="236" t="s">
        <v>21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158</v>
      </c>
      <c r="AU292" s="243" t="s">
        <v>82</v>
      </c>
      <c r="AV292" s="11" t="s">
        <v>80</v>
      </c>
      <c r="AW292" s="11" t="s">
        <v>35</v>
      </c>
      <c r="AX292" s="11" t="s">
        <v>72</v>
      </c>
      <c r="AY292" s="243" t="s">
        <v>148</v>
      </c>
    </row>
    <row r="293" spans="2:51" s="12" customFormat="1" ht="13.5">
      <c r="B293" s="244"/>
      <c r="C293" s="245"/>
      <c r="D293" s="235" t="s">
        <v>158</v>
      </c>
      <c r="E293" s="246" t="s">
        <v>21</v>
      </c>
      <c r="F293" s="247" t="s">
        <v>405</v>
      </c>
      <c r="G293" s="245"/>
      <c r="H293" s="248">
        <v>0.02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AT293" s="254" t="s">
        <v>158</v>
      </c>
      <c r="AU293" s="254" t="s">
        <v>82</v>
      </c>
      <c r="AV293" s="12" t="s">
        <v>82</v>
      </c>
      <c r="AW293" s="12" t="s">
        <v>35</v>
      </c>
      <c r="AX293" s="12" t="s">
        <v>72</v>
      </c>
      <c r="AY293" s="254" t="s">
        <v>148</v>
      </c>
    </row>
    <row r="294" spans="2:51" s="13" customFormat="1" ht="13.5">
      <c r="B294" s="255"/>
      <c r="C294" s="256"/>
      <c r="D294" s="235" t="s">
        <v>158</v>
      </c>
      <c r="E294" s="257" t="s">
        <v>21</v>
      </c>
      <c r="F294" s="258" t="s">
        <v>161</v>
      </c>
      <c r="G294" s="256"/>
      <c r="H294" s="259">
        <v>0.02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AT294" s="265" t="s">
        <v>158</v>
      </c>
      <c r="AU294" s="265" t="s">
        <v>82</v>
      </c>
      <c r="AV294" s="13" t="s">
        <v>156</v>
      </c>
      <c r="AW294" s="13" t="s">
        <v>35</v>
      </c>
      <c r="AX294" s="13" t="s">
        <v>80</v>
      </c>
      <c r="AY294" s="265" t="s">
        <v>148</v>
      </c>
    </row>
    <row r="295" spans="2:65" s="1" customFormat="1" ht="25.5" customHeight="1">
      <c r="B295" s="46"/>
      <c r="C295" s="221" t="s">
        <v>428</v>
      </c>
      <c r="D295" s="221" t="s">
        <v>151</v>
      </c>
      <c r="E295" s="222" t="s">
        <v>429</v>
      </c>
      <c r="F295" s="223" t="s">
        <v>430</v>
      </c>
      <c r="G295" s="224" t="s">
        <v>207</v>
      </c>
      <c r="H295" s="225">
        <v>0.007</v>
      </c>
      <c r="I295" s="226"/>
      <c r="J295" s="227">
        <f>ROUND(I295*H295,2)</f>
        <v>0</v>
      </c>
      <c r="K295" s="223" t="s">
        <v>155</v>
      </c>
      <c r="L295" s="72"/>
      <c r="M295" s="228" t="s">
        <v>21</v>
      </c>
      <c r="N295" s="229" t="s">
        <v>43</v>
      </c>
      <c r="O295" s="47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4" t="s">
        <v>247</v>
      </c>
      <c r="AT295" s="24" t="s">
        <v>151</v>
      </c>
      <c r="AU295" s="24" t="s">
        <v>82</v>
      </c>
      <c r="AY295" s="24" t="s">
        <v>148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4" t="s">
        <v>80</v>
      </c>
      <c r="BK295" s="232">
        <f>ROUND(I295*H295,2)</f>
        <v>0</v>
      </c>
      <c r="BL295" s="24" t="s">
        <v>247</v>
      </c>
      <c r="BM295" s="24" t="s">
        <v>431</v>
      </c>
    </row>
    <row r="296" spans="2:65" s="1" customFormat="1" ht="38.25" customHeight="1">
      <c r="B296" s="46"/>
      <c r="C296" s="221" t="s">
        <v>432</v>
      </c>
      <c r="D296" s="221" t="s">
        <v>151</v>
      </c>
      <c r="E296" s="222" t="s">
        <v>433</v>
      </c>
      <c r="F296" s="223" t="s">
        <v>434</v>
      </c>
      <c r="G296" s="224" t="s">
        <v>207</v>
      </c>
      <c r="H296" s="225">
        <v>0.007</v>
      </c>
      <c r="I296" s="226"/>
      <c r="J296" s="227">
        <f>ROUND(I296*H296,2)</f>
        <v>0</v>
      </c>
      <c r="K296" s="223" t="s">
        <v>155</v>
      </c>
      <c r="L296" s="72"/>
      <c r="M296" s="228" t="s">
        <v>21</v>
      </c>
      <c r="N296" s="229" t="s">
        <v>43</v>
      </c>
      <c r="O296" s="47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AR296" s="24" t="s">
        <v>247</v>
      </c>
      <c r="AT296" s="24" t="s">
        <v>151</v>
      </c>
      <c r="AU296" s="24" t="s">
        <v>82</v>
      </c>
      <c r="AY296" s="24" t="s">
        <v>148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4" t="s">
        <v>80</v>
      </c>
      <c r="BK296" s="232">
        <f>ROUND(I296*H296,2)</f>
        <v>0</v>
      </c>
      <c r="BL296" s="24" t="s">
        <v>247</v>
      </c>
      <c r="BM296" s="24" t="s">
        <v>435</v>
      </c>
    </row>
    <row r="297" spans="2:63" s="10" customFormat="1" ht="29.85" customHeight="1">
      <c r="B297" s="205"/>
      <c r="C297" s="206"/>
      <c r="D297" s="207" t="s">
        <v>71</v>
      </c>
      <c r="E297" s="219" t="s">
        <v>436</v>
      </c>
      <c r="F297" s="219" t="s">
        <v>437</v>
      </c>
      <c r="G297" s="206"/>
      <c r="H297" s="206"/>
      <c r="I297" s="209"/>
      <c r="J297" s="220">
        <f>BK297</f>
        <v>0</v>
      </c>
      <c r="K297" s="206"/>
      <c r="L297" s="211"/>
      <c r="M297" s="212"/>
      <c r="N297" s="213"/>
      <c r="O297" s="213"/>
      <c r="P297" s="214">
        <f>SUM(P298:P318)</f>
        <v>0</v>
      </c>
      <c r="Q297" s="213"/>
      <c r="R297" s="214">
        <f>SUM(R298:R318)</f>
        <v>0.0290932</v>
      </c>
      <c r="S297" s="213"/>
      <c r="T297" s="215">
        <f>SUM(T298:T318)</f>
        <v>0</v>
      </c>
      <c r="AR297" s="216" t="s">
        <v>82</v>
      </c>
      <c r="AT297" s="217" t="s">
        <v>71</v>
      </c>
      <c r="AU297" s="217" t="s">
        <v>80</v>
      </c>
      <c r="AY297" s="216" t="s">
        <v>148</v>
      </c>
      <c r="BK297" s="218">
        <f>SUM(BK298:BK318)</f>
        <v>0</v>
      </c>
    </row>
    <row r="298" spans="2:65" s="1" customFormat="1" ht="25.5" customHeight="1">
      <c r="B298" s="46"/>
      <c r="C298" s="221" t="s">
        <v>438</v>
      </c>
      <c r="D298" s="221" t="s">
        <v>151</v>
      </c>
      <c r="E298" s="222" t="s">
        <v>439</v>
      </c>
      <c r="F298" s="223" t="s">
        <v>440</v>
      </c>
      <c r="G298" s="224" t="s">
        <v>154</v>
      </c>
      <c r="H298" s="225">
        <v>1.74</v>
      </c>
      <c r="I298" s="226"/>
      <c r="J298" s="227">
        <f>ROUND(I298*H298,2)</f>
        <v>0</v>
      </c>
      <c r="K298" s="223" t="s">
        <v>155</v>
      </c>
      <c r="L298" s="72"/>
      <c r="M298" s="228" t="s">
        <v>21</v>
      </c>
      <c r="N298" s="229" t="s">
        <v>43</v>
      </c>
      <c r="O298" s="47"/>
      <c r="P298" s="230">
        <f>O298*H298</f>
        <v>0</v>
      </c>
      <c r="Q298" s="230">
        <v>0.0029</v>
      </c>
      <c r="R298" s="230">
        <f>Q298*H298</f>
        <v>0.005045999999999999</v>
      </c>
      <c r="S298" s="230">
        <v>0</v>
      </c>
      <c r="T298" s="231">
        <f>S298*H298</f>
        <v>0</v>
      </c>
      <c r="AR298" s="24" t="s">
        <v>247</v>
      </c>
      <c r="AT298" s="24" t="s">
        <v>151</v>
      </c>
      <c r="AU298" s="24" t="s">
        <v>82</v>
      </c>
      <c r="AY298" s="24" t="s">
        <v>148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80</v>
      </c>
      <c r="BK298" s="232">
        <f>ROUND(I298*H298,2)</f>
        <v>0</v>
      </c>
      <c r="BL298" s="24" t="s">
        <v>247</v>
      </c>
      <c r="BM298" s="24" t="s">
        <v>441</v>
      </c>
    </row>
    <row r="299" spans="2:51" s="11" customFormat="1" ht="13.5">
      <c r="B299" s="233"/>
      <c r="C299" s="234"/>
      <c r="D299" s="235" t="s">
        <v>158</v>
      </c>
      <c r="E299" s="236" t="s">
        <v>21</v>
      </c>
      <c r="F299" s="237" t="s">
        <v>442</v>
      </c>
      <c r="G299" s="234"/>
      <c r="H299" s="236" t="s">
        <v>21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158</v>
      </c>
      <c r="AU299" s="243" t="s">
        <v>82</v>
      </c>
      <c r="AV299" s="11" t="s">
        <v>80</v>
      </c>
      <c r="AW299" s="11" t="s">
        <v>35</v>
      </c>
      <c r="AX299" s="11" t="s">
        <v>72</v>
      </c>
      <c r="AY299" s="243" t="s">
        <v>148</v>
      </c>
    </row>
    <row r="300" spans="2:51" s="12" customFormat="1" ht="13.5">
      <c r="B300" s="244"/>
      <c r="C300" s="245"/>
      <c r="D300" s="235" t="s">
        <v>158</v>
      </c>
      <c r="E300" s="246" t="s">
        <v>21</v>
      </c>
      <c r="F300" s="247" t="s">
        <v>443</v>
      </c>
      <c r="G300" s="245"/>
      <c r="H300" s="248">
        <v>1.74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AT300" s="254" t="s">
        <v>158</v>
      </c>
      <c r="AU300" s="254" t="s">
        <v>82</v>
      </c>
      <c r="AV300" s="12" t="s">
        <v>82</v>
      </c>
      <c r="AW300" s="12" t="s">
        <v>35</v>
      </c>
      <c r="AX300" s="12" t="s">
        <v>72</v>
      </c>
      <c r="AY300" s="254" t="s">
        <v>148</v>
      </c>
    </row>
    <row r="301" spans="2:51" s="13" customFormat="1" ht="13.5">
      <c r="B301" s="255"/>
      <c r="C301" s="256"/>
      <c r="D301" s="235" t="s">
        <v>158</v>
      </c>
      <c r="E301" s="257" t="s">
        <v>21</v>
      </c>
      <c r="F301" s="258" t="s">
        <v>161</v>
      </c>
      <c r="G301" s="256"/>
      <c r="H301" s="259">
        <v>1.74</v>
      </c>
      <c r="I301" s="260"/>
      <c r="J301" s="256"/>
      <c r="K301" s="256"/>
      <c r="L301" s="261"/>
      <c r="M301" s="262"/>
      <c r="N301" s="263"/>
      <c r="O301" s="263"/>
      <c r="P301" s="263"/>
      <c r="Q301" s="263"/>
      <c r="R301" s="263"/>
      <c r="S301" s="263"/>
      <c r="T301" s="264"/>
      <c r="AT301" s="265" t="s">
        <v>158</v>
      </c>
      <c r="AU301" s="265" t="s">
        <v>82</v>
      </c>
      <c r="AV301" s="13" t="s">
        <v>156</v>
      </c>
      <c r="AW301" s="13" t="s">
        <v>35</v>
      </c>
      <c r="AX301" s="13" t="s">
        <v>80</v>
      </c>
      <c r="AY301" s="265" t="s">
        <v>148</v>
      </c>
    </row>
    <row r="302" spans="2:65" s="1" customFormat="1" ht="25.5" customHeight="1">
      <c r="B302" s="46"/>
      <c r="C302" s="266" t="s">
        <v>444</v>
      </c>
      <c r="D302" s="266" t="s">
        <v>290</v>
      </c>
      <c r="E302" s="267" t="s">
        <v>445</v>
      </c>
      <c r="F302" s="268" t="s">
        <v>446</v>
      </c>
      <c r="G302" s="269" t="s">
        <v>154</v>
      </c>
      <c r="H302" s="270">
        <v>1.914</v>
      </c>
      <c r="I302" s="271"/>
      <c r="J302" s="272">
        <f>ROUND(I302*H302,2)</f>
        <v>0</v>
      </c>
      <c r="K302" s="268" t="s">
        <v>155</v>
      </c>
      <c r="L302" s="273"/>
      <c r="M302" s="274" t="s">
        <v>21</v>
      </c>
      <c r="N302" s="275" t="s">
        <v>43</v>
      </c>
      <c r="O302" s="47"/>
      <c r="P302" s="230">
        <f>O302*H302</f>
        <v>0</v>
      </c>
      <c r="Q302" s="230">
        <v>0.0118</v>
      </c>
      <c r="R302" s="230">
        <f>Q302*H302</f>
        <v>0.0225852</v>
      </c>
      <c r="S302" s="230">
        <v>0</v>
      </c>
      <c r="T302" s="231">
        <f>S302*H302</f>
        <v>0</v>
      </c>
      <c r="AR302" s="24" t="s">
        <v>294</v>
      </c>
      <c r="AT302" s="24" t="s">
        <v>290</v>
      </c>
      <c r="AU302" s="24" t="s">
        <v>82</v>
      </c>
      <c r="AY302" s="24" t="s">
        <v>148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24" t="s">
        <v>80</v>
      </c>
      <c r="BK302" s="232">
        <f>ROUND(I302*H302,2)</f>
        <v>0</v>
      </c>
      <c r="BL302" s="24" t="s">
        <v>247</v>
      </c>
      <c r="BM302" s="24" t="s">
        <v>447</v>
      </c>
    </row>
    <row r="303" spans="2:51" s="11" customFormat="1" ht="13.5">
      <c r="B303" s="233"/>
      <c r="C303" s="234"/>
      <c r="D303" s="235" t="s">
        <v>158</v>
      </c>
      <c r="E303" s="236" t="s">
        <v>21</v>
      </c>
      <c r="F303" s="237" t="s">
        <v>442</v>
      </c>
      <c r="G303" s="234"/>
      <c r="H303" s="236" t="s">
        <v>21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158</v>
      </c>
      <c r="AU303" s="243" t="s">
        <v>82</v>
      </c>
      <c r="AV303" s="11" t="s">
        <v>80</v>
      </c>
      <c r="AW303" s="11" t="s">
        <v>35</v>
      </c>
      <c r="AX303" s="11" t="s">
        <v>72</v>
      </c>
      <c r="AY303" s="243" t="s">
        <v>148</v>
      </c>
    </row>
    <row r="304" spans="2:51" s="12" customFormat="1" ht="13.5">
      <c r="B304" s="244"/>
      <c r="C304" s="245"/>
      <c r="D304" s="235" t="s">
        <v>158</v>
      </c>
      <c r="E304" s="246" t="s">
        <v>21</v>
      </c>
      <c r="F304" s="247" t="s">
        <v>443</v>
      </c>
      <c r="G304" s="245"/>
      <c r="H304" s="248">
        <v>1.74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158</v>
      </c>
      <c r="AU304" s="254" t="s">
        <v>82</v>
      </c>
      <c r="AV304" s="12" t="s">
        <v>82</v>
      </c>
      <c r="AW304" s="12" t="s">
        <v>35</v>
      </c>
      <c r="AX304" s="12" t="s">
        <v>80</v>
      </c>
      <c r="AY304" s="254" t="s">
        <v>148</v>
      </c>
    </row>
    <row r="305" spans="2:51" s="12" customFormat="1" ht="13.5">
      <c r="B305" s="244"/>
      <c r="C305" s="245"/>
      <c r="D305" s="235" t="s">
        <v>158</v>
      </c>
      <c r="E305" s="245"/>
      <c r="F305" s="247" t="s">
        <v>448</v>
      </c>
      <c r="G305" s="245"/>
      <c r="H305" s="248">
        <v>1.914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AT305" s="254" t="s">
        <v>158</v>
      </c>
      <c r="AU305" s="254" t="s">
        <v>82</v>
      </c>
      <c r="AV305" s="12" t="s">
        <v>82</v>
      </c>
      <c r="AW305" s="12" t="s">
        <v>6</v>
      </c>
      <c r="AX305" s="12" t="s">
        <v>80</v>
      </c>
      <c r="AY305" s="254" t="s">
        <v>148</v>
      </c>
    </row>
    <row r="306" spans="2:65" s="1" customFormat="1" ht="25.5" customHeight="1">
      <c r="B306" s="46"/>
      <c r="C306" s="221" t="s">
        <v>449</v>
      </c>
      <c r="D306" s="221" t="s">
        <v>151</v>
      </c>
      <c r="E306" s="222" t="s">
        <v>450</v>
      </c>
      <c r="F306" s="223" t="s">
        <v>451</v>
      </c>
      <c r="G306" s="224" t="s">
        <v>192</v>
      </c>
      <c r="H306" s="225">
        <v>0.6</v>
      </c>
      <c r="I306" s="226"/>
      <c r="J306" s="227">
        <f>ROUND(I306*H306,2)</f>
        <v>0</v>
      </c>
      <c r="K306" s="223" t="s">
        <v>155</v>
      </c>
      <c r="L306" s="72"/>
      <c r="M306" s="228" t="s">
        <v>21</v>
      </c>
      <c r="N306" s="229" t="s">
        <v>43</v>
      </c>
      <c r="O306" s="47"/>
      <c r="P306" s="230">
        <f>O306*H306</f>
        <v>0</v>
      </c>
      <c r="Q306" s="230">
        <v>0.00031</v>
      </c>
      <c r="R306" s="230">
        <f>Q306*H306</f>
        <v>0.000186</v>
      </c>
      <c r="S306" s="230">
        <v>0</v>
      </c>
      <c r="T306" s="231">
        <f>S306*H306</f>
        <v>0</v>
      </c>
      <c r="AR306" s="24" t="s">
        <v>247</v>
      </c>
      <c r="AT306" s="24" t="s">
        <v>151</v>
      </c>
      <c r="AU306" s="24" t="s">
        <v>82</v>
      </c>
      <c r="AY306" s="24" t="s">
        <v>148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4" t="s">
        <v>80</v>
      </c>
      <c r="BK306" s="232">
        <f>ROUND(I306*H306,2)</f>
        <v>0</v>
      </c>
      <c r="BL306" s="24" t="s">
        <v>247</v>
      </c>
      <c r="BM306" s="24" t="s">
        <v>452</v>
      </c>
    </row>
    <row r="307" spans="2:51" s="12" customFormat="1" ht="13.5">
      <c r="B307" s="244"/>
      <c r="C307" s="245"/>
      <c r="D307" s="235" t="s">
        <v>158</v>
      </c>
      <c r="E307" s="246" t="s">
        <v>21</v>
      </c>
      <c r="F307" s="247" t="s">
        <v>453</v>
      </c>
      <c r="G307" s="245"/>
      <c r="H307" s="248">
        <v>0.6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AT307" s="254" t="s">
        <v>158</v>
      </c>
      <c r="AU307" s="254" t="s">
        <v>82</v>
      </c>
      <c r="AV307" s="12" t="s">
        <v>82</v>
      </c>
      <c r="AW307" s="12" t="s">
        <v>35</v>
      </c>
      <c r="AX307" s="12" t="s">
        <v>72</v>
      </c>
      <c r="AY307" s="254" t="s">
        <v>148</v>
      </c>
    </row>
    <row r="308" spans="2:51" s="13" customFormat="1" ht="13.5">
      <c r="B308" s="255"/>
      <c r="C308" s="256"/>
      <c r="D308" s="235" t="s">
        <v>158</v>
      </c>
      <c r="E308" s="257" t="s">
        <v>21</v>
      </c>
      <c r="F308" s="258" t="s">
        <v>161</v>
      </c>
      <c r="G308" s="256"/>
      <c r="H308" s="259">
        <v>0.6</v>
      </c>
      <c r="I308" s="260"/>
      <c r="J308" s="256"/>
      <c r="K308" s="256"/>
      <c r="L308" s="261"/>
      <c r="M308" s="262"/>
      <c r="N308" s="263"/>
      <c r="O308" s="263"/>
      <c r="P308" s="263"/>
      <c r="Q308" s="263"/>
      <c r="R308" s="263"/>
      <c r="S308" s="263"/>
      <c r="T308" s="264"/>
      <c r="AT308" s="265" t="s">
        <v>158</v>
      </c>
      <c r="AU308" s="265" t="s">
        <v>82</v>
      </c>
      <c r="AV308" s="13" t="s">
        <v>156</v>
      </c>
      <c r="AW308" s="13" t="s">
        <v>35</v>
      </c>
      <c r="AX308" s="13" t="s">
        <v>80</v>
      </c>
      <c r="AY308" s="265" t="s">
        <v>148</v>
      </c>
    </row>
    <row r="309" spans="2:65" s="1" customFormat="1" ht="25.5" customHeight="1">
      <c r="B309" s="46"/>
      <c r="C309" s="221" t="s">
        <v>454</v>
      </c>
      <c r="D309" s="221" t="s">
        <v>151</v>
      </c>
      <c r="E309" s="222" t="s">
        <v>455</v>
      </c>
      <c r="F309" s="223" t="s">
        <v>456</v>
      </c>
      <c r="G309" s="224" t="s">
        <v>192</v>
      </c>
      <c r="H309" s="225">
        <v>2.9</v>
      </c>
      <c r="I309" s="226"/>
      <c r="J309" s="227">
        <f>ROUND(I309*H309,2)</f>
        <v>0</v>
      </c>
      <c r="K309" s="223" t="s">
        <v>155</v>
      </c>
      <c r="L309" s="72"/>
      <c r="M309" s="228" t="s">
        <v>21</v>
      </c>
      <c r="N309" s="229" t="s">
        <v>43</v>
      </c>
      <c r="O309" s="47"/>
      <c r="P309" s="230">
        <f>O309*H309</f>
        <v>0</v>
      </c>
      <c r="Q309" s="230">
        <v>0.00026</v>
      </c>
      <c r="R309" s="230">
        <f>Q309*H309</f>
        <v>0.0007539999999999999</v>
      </c>
      <c r="S309" s="230">
        <v>0</v>
      </c>
      <c r="T309" s="231">
        <f>S309*H309</f>
        <v>0</v>
      </c>
      <c r="AR309" s="24" t="s">
        <v>247</v>
      </c>
      <c r="AT309" s="24" t="s">
        <v>151</v>
      </c>
      <c r="AU309" s="24" t="s">
        <v>82</v>
      </c>
      <c r="AY309" s="24" t="s">
        <v>148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24" t="s">
        <v>80</v>
      </c>
      <c r="BK309" s="232">
        <f>ROUND(I309*H309,2)</f>
        <v>0</v>
      </c>
      <c r="BL309" s="24" t="s">
        <v>247</v>
      </c>
      <c r="BM309" s="24" t="s">
        <v>457</v>
      </c>
    </row>
    <row r="310" spans="2:51" s="11" customFormat="1" ht="13.5">
      <c r="B310" s="233"/>
      <c r="C310" s="234"/>
      <c r="D310" s="235" t="s">
        <v>158</v>
      </c>
      <c r="E310" s="236" t="s">
        <v>21</v>
      </c>
      <c r="F310" s="237" t="s">
        <v>442</v>
      </c>
      <c r="G310" s="234"/>
      <c r="H310" s="236" t="s">
        <v>21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158</v>
      </c>
      <c r="AU310" s="243" t="s">
        <v>82</v>
      </c>
      <c r="AV310" s="11" t="s">
        <v>80</v>
      </c>
      <c r="AW310" s="11" t="s">
        <v>35</v>
      </c>
      <c r="AX310" s="11" t="s">
        <v>72</v>
      </c>
      <c r="AY310" s="243" t="s">
        <v>148</v>
      </c>
    </row>
    <row r="311" spans="2:51" s="12" customFormat="1" ht="13.5">
      <c r="B311" s="244"/>
      <c r="C311" s="245"/>
      <c r="D311" s="235" t="s">
        <v>158</v>
      </c>
      <c r="E311" s="246" t="s">
        <v>21</v>
      </c>
      <c r="F311" s="247" t="s">
        <v>458</v>
      </c>
      <c r="G311" s="245"/>
      <c r="H311" s="248">
        <v>2.9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158</v>
      </c>
      <c r="AU311" s="254" t="s">
        <v>82</v>
      </c>
      <c r="AV311" s="12" t="s">
        <v>82</v>
      </c>
      <c r="AW311" s="12" t="s">
        <v>35</v>
      </c>
      <c r="AX311" s="12" t="s">
        <v>72</v>
      </c>
      <c r="AY311" s="254" t="s">
        <v>148</v>
      </c>
    </row>
    <row r="312" spans="2:51" s="13" customFormat="1" ht="13.5">
      <c r="B312" s="255"/>
      <c r="C312" s="256"/>
      <c r="D312" s="235" t="s">
        <v>158</v>
      </c>
      <c r="E312" s="257" t="s">
        <v>21</v>
      </c>
      <c r="F312" s="258" t="s">
        <v>161</v>
      </c>
      <c r="G312" s="256"/>
      <c r="H312" s="259">
        <v>2.9</v>
      </c>
      <c r="I312" s="260"/>
      <c r="J312" s="256"/>
      <c r="K312" s="256"/>
      <c r="L312" s="261"/>
      <c r="M312" s="262"/>
      <c r="N312" s="263"/>
      <c r="O312" s="263"/>
      <c r="P312" s="263"/>
      <c r="Q312" s="263"/>
      <c r="R312" s="263"/>
      <c r="S312" s="263"/>
      <c r="T312" s="264"/>
      <c r="AT312" s="265" t="s">
        <v>158</v>
      </c>
      <c r="AU312" s="265" t="s">
        <v>82</v>
      </c>
      <c r="AV312" s="13" t="s">
        <v>156</v>
      </c>
      <c r="AW312" s="13" t="s">
        <v>35</v>
      </c>
      <c r="AX312" s="13" t="s">
        <v>80</v>
      </c>
      <c r="AY312" s="265" t="s">
        <v>148</v>
      </c>
    </row>
    <row r="313" spans="2:65" s="1" customFormat="1" ht="16.5" customHeight="1">
      <c r="B313" s="46"/>
      <c r="C313" s="221" t="s">
        <v>459</v>
      </c>
      <c r="D313" s="221" t="s">
        <v>151</v>
      </c>
      <c r="E313" s="222" t="s">
        <v>460</v>
      </c>
      <c r="F313" s="223" t="s">
        <v>461</v>
      </c>
      <c r="G313" s="224" t="s">
        <v>154</v>
      </c>
      <c r="H313" s="225">
        <v>1.74</v>
      </c>
      <c r="I313" s="226"/>
      <c r="J313" s="227">
        <f>ROUND(I313*H313,2)</f>
        <v>0</v>
      </c>
      <c r="K313" s="223" t="s">
        <v>155</v>
      </c>
      <c r="L313" s="72"/>
      <c r="M313" s="228" t="s">
        <v>21</v>
      </c>
      <c r="N313" s="229" t="s">
        <v>43</v>
      </c>
      <c r="O313" s="47"/>
      <c r="P313" s="230">
        <f>O313*H313</f>
        <v>0</v>
      </c>
      <c r="Q313" s="230">
        <v>0.0003</v>
      </c>
      <c r="R313" s="230">
        <f>Q313*H313</f>
        <v>0.000522</v>
      </c>
      <c r="S313" s="230">
        <v>0</v>
      </c>
      <c r="T313" s="231">
        <f>S313*H313</f>
        <v>0</v>
      </c>
      <c r="AR313" s="24" t="s">
        <v>247</v>
      </c>
      <c r="AT313" s="24" t="s">
        <v>151</v>
      </c>
      <c r="AU313" s="24" t="s">
        <v>82</v>
      </c>
      <c r="AY313" s="24" t="s">
        <v>148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4" t="s">
        <v>80</v>
      </c>
      <c r="BK313" s="232">
        <f>ROUND(I313*H313,2)</f>
        <v>0</v>
      </c>
      <c r="BL313" s="24" t="s">
        <v>247</v>
      </c>
      <c r="BM313" s="24" t="s">
        <v>462</v>
      </c>
    </row>
    <row r="314" spans="2:51" s="11" customFormat="1" ht="13.5">
      <c r="B314" s="233"/>
      <c r="C314" s="234"/>
      <c r="D314" s="235" t="s">
        <v>158</v>
      </c>
      <c r="E314" s="236" t="s">
        <v>21</v>
      </c>
      <c r="F314" s="237" t="s">
        <v>442</v>
      </c>
      <c r="G314" s="234"/>
      <c r="H314" s="236" t="s">
        <v>21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158</v>
      </c>
      <c r="AU314" s="243" t="s">
        <v>82</v>
      </c>
      <c r="AV314" s="11" t="s">
        <v>80</v>
      </c>
      <c r="AW314" s="11" t="s">
        <v>35</v>
      </c>
      <c r="AX314" s="11" t="s">
        <v>72</v>
      </c>
      <c r="AY314" s="243" t="s">
        <v>148</v>
      </c>
    </row>
    <row r="315" spans="2:51" s="12" customFormat="1" ht="13.5">
      <c r="B315" s="244"/>
      <c r="C315" s="245"/>
      <c r="D315" s="235" t="s">
        <v>158</v>
      </c>
      <c r="E315" s="246" t="s">
        <v>21</v>
      </c>
      <c r="F315" s="247" t="s">
        <v>443</v>
      </c>
      <c r="G315" s="245"/>
      <c r="H315" s="248">
        <v>1.74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AT315" s="254" t="s">
        <v>158</v>
      </c>
      <c r="AU315" s="254" t="s">
        <v>82</v>
      </c>
      <c r="AV315" s="12" t="s">
        <v>82</v>
      </c>
      <c r="AW315" s="12" t="s">
        <v>35</v>
      </c>
      <c r="AX315" s="12" t="s">
        <v>72</v>
      </c>
      <c r="AY315" s="254" t="s">
        <v>148</v>
      </c>
    </row>
    <row r="316" spans="2:51" s="13" customFormat="1" ht="13.5">
      <c r="B316" s="255"/>
      <c r="C316" s="256"/>
      <c r="D316" s="235" t="s">
        <v>158</v>
      </c>
      <c r="E316" s="257" t="s">
        <v>21</v>
      </c>
      <c r="F316" s="258" t="s">
        <v>161</v>
      </c>
      <c r="G316" s="256"/>
      <c r="H316" s="259">
        <v>1.74</v>
      </c>
      <c r="I316" s="260"/>
      <c r="J316" s="256"/>
      <c r="K316" s="256"/>
      <c r="L316" s="261"/>
      <c r="M316" s="262"/>
      <c r="N316" s="263"/>
      <c r="O316" s="263"/>
      <c r="P316" s="263"/>
      <c r="Q316" s="263"/>
      <c r="R316" s="263"/>
      <c r="S316" s="263"/>
      <c r="T316" s="264"/>
      <c r="AT316" s="265" t="s">
        <v>158</v>
      </c>
      <c r="AU316" s="265" t="s">
        <v>82</v>
      </c>
      <c r="AV316" s="13" t="s">
        <v>156</v>
      </c>
      <c r="AW316" s="13" t="s">
        <v>35</v>
      </c>
      <c r="AX316" s="13" t="s">
        <v>80</v>
      </c>
      <c r="AY316" s="265" t="s">
        <v>148</v>
      </c>
    </row>
    <row r="317" spans="2:65" s="1" customFormat="1" ht="38.25" customHeight="1">
      <c r="B317" s="46"/>
      <c r="C317" s="221" t="s">
        <v>463</v>
      </c>
      <c r="D317" s="221" t="s">
        <v>151</v>
      </c>
      <c r="E317" s="222" t="s">
        <v>464</v>
      </c>
      <c r="F317" s="223" t="s">
        <v>465</v>
      </c>
      <c r="G317" s="224" t="s">
        <v>207</v>
      </c>
      <c r="H317" s="225">
        <v>0.029</v>
      </c>
      <c r="I317" s="226"/>
      <c r="J317" s="227">
        <f>ROUND(I317*H317,2)</f>
        <v>0</v>
      </c>
      <c r="K317" s="223" t="s">
        <v>155</v>
      </c>
      <c r="L317" s="72"/>
      <c r="M317" s="228" t="s">
        <v>21</v>
      </c>
      <c r="N317" s="229" t="s">
        <v>43</v>
      </c>
      <c r="O317" s="47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AR317" s="24" t="s">
        <v>247</v>
      </c>
      <c r="AT317" s="24" t="s">
        <v>151</v>
      </c>
      <c r="AU317" s="24" t="s">
        <v>82</v>
      </c>
      <c r="AY317" s="24" t="s">
        <v>148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24" t="s">
        <v>80</v>
      </c>
      <c r="BK317" s="232">
        <f>ROUND(I317*H317,2)</f>
        <v>0</v>
      </c>
      <c r="BL317" s="24" t="s">
        <v>247</v>
      </c>
      <c r="BM317" s="24" t="s">
        <v>466</v>
      </c>
    </row>
    <row r="318" spans="2:65" s="1" customFormat="1" ht="38.25" customHeight="1">
      <c r="B318" s="46"/>
      <c r="C318" s="221" t="s">
        <v>467</v>
      </c>
      <c r="D318" s="221" t="s">
        <v>151</v>
      </c>
      <c r="E318" s="222" t="s">
        <v>468</v>
      </c>
      <c r="F318" s="223" t="s">
        <v>469</v>
      </c>
      <c r="G318" s="224" t="s">
        <v>207</v>
      </c>
      <c r="H318" s="225">
        <v>0.029</v>
      </c>
      <c r="I318" s="226"/>
      <c r="J318" s="227">
        <f>ROUND(I318*H318,2)</f>
        <v>0</v>
      </c>
      <c r="K318" s="223" t="s">
        <v>155</v>
      </c>
      <c r="L318" s="72"/>
      <c r="M318" s="228" t="s">
        <v>21</v>
      </c>
      <c r="N318" s="229" t="s">
        <v>43</v>
      </c>
      <c r="O318" s="47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AR318" s="24" t="s">
        <v>247</v>
      </c>
      <c r="AT318" s="24" t="s">
        <v>151</v>
      </c>
      <c r="AU318" s="24" t="s">
        <v>82</v>
      </c>
      <c r="AY318" s="24" t="s">
        <v>148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4" t="s">
        <v>80</v>
      </c>
      <c r="BK318" s="232">
        <f>ROUND(I318*H318,2)</f>
        <v>0</v>
      </c>
      <c r="BL318" s="24" t="s">
        <v>247</v>
      </c>
      <c r="BM318" s="24" t="s">
        <v>470</v>
      </c>
    </row>
    <row r="319" spans="2:63" s="10" customFormat="1" ht="29.85" customHeight="1">
      <c r="B319" s="205"/>
      <c r="C319" s="206"/>
      <c r="D319" s="207" t="s">
        <v>71</v>
      </c>
      <c r="E319" s="219" t="s">
        <v>471</v>
      </c>
      <c r="F319" s="219" t="s">
        <v>472</v>
      </c>
      <c r="G319" s="206"/>
      <c r="H319" s="206"/>
      <c r="I319" s="209"/>
      <c r="J319" s="220">
        <f>BK319</f>
        <v>0</v>
      </c>
      <c r="K319" s="206"/>
      <c r="L319" s="211"/>
      <c r="M319" s="212"/>
      <c r="N319" s="213"/>
      <c r="O319" s="213"/>
      <c r="P319" s="214">
        <f>SUM(P320:P372)</f>
        <v>0</v>
      </c>
      <c r="Q319" s="213"/>
      <c r="R319" s="214">
        <f>SUM(R320:R372)</f>
        <v>0.045660000000000006</v>
      </c>
      <c r="S319" s="213"/>
      <c r="T319" s="215">
        <f>SUM(T320:T372)</f>
        <v>0.00558</v>
      </c>
      <c r="AR319" s="216" t="s">
        <v>82</v>
      </c>
      <c r="AT319" s="217" t="s">
        <v>71</v>
      </c>
      <c r="AU319" s="217" t="s">
        <v>80</v>
      </c>
      <c r="AY319" s="216" t="s">
        <v>148</v>
      </c>
      <c r="BK319" s="218">
        <f>SUM(BK320:BK372)</f>
        <v>0</v>
      </c>
    </row>
    <row r="320" spans="2:65" s="1" customFormat="1" ht="16.5" customHeight="1">
      <c r="B320" s="46"/>
      <c r="C320" s="221" t="s">
        <v>473</v>
      </c>
      <c r="D320" s="221" t="s">
        <v>151</v>
      </c>
      <c r="E320" s="222" t="s">
        <v>474</v>
      </c>
      <c r="F320" s="223" t="s">
        <v>475</v>
      </c>
      <c r="G320" s="224" t="s">
        <v>154</v>
      </c>
      <c r="H320" s="225">
        <v>18</v>
      </c>
      <c r="I320" s="226"/>
      <c r="J320" s="227">
        <f>ROUND(I320*H320,2)</f>
        <v>0</v>
      </c>
      <c r="K320" s="223" t="s">
        <v>155</v>
      </c>
      <c r="L320" s="72"/>
      <c r="M320" s="228" t="s">
        <v>21</v>
      </c>
      <c r="N320" s="229" t="s">
        <v>43</v>
      </c>
      <c r="O320" s="47"/>
      <c r="P320" s="230">
        <f>O320*H320</f>
        <v>0</v>
      </c>
      <c r="Q320" s="230">
        <v>0.001</v>
      </c>
      <c r="R320" s="230">
        <f>Q320*H320</f>
        <v>0.018000000000000002</v>
      </c>
      <c r="S320" s="230">
        <v>0.00031</v>
      </c>
      <c r="T320" s="231">
        <f>S320*H320</f>
        <v>0.00558</v>
      </c>
      <c r="AR320" s="24" t="s">
        <v>247</v>
      </c>
      <c r="AT320" s="24" t="s">
        <v>151</v>
      </c>
      <c r="AU320" s="24" t="s">
        <v>82</v>
      </c>
      <c r="AY320" s="24" t="s">
        <v>148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24" t="s">
        <v>80</v>
      </c>
      <c r="BK320" s="232">
        <f>ROUND(I320*H320,2)</f>
        <v>0</v>
      </c>
      <c r="BL320" s="24" t="s">
        <v>247</v>
      </c>
      <c r="BM320" s="24" t="s">
        <v>476</v>
      </c>
    </row>
    <row r="321" spans="2:51" s="11" customFormat="1" ht="13.5">
      <c r="B321" s="233"/>
      <c r="C321" s="234"/>
      <c r="D321" s="235" t="s">
        <v>158</v>
      </c>
      <c r="E321" s="236" t="s">
        <v>21</v>
      </c>
      <c r="F321" s="237" t="s">
        <v>477</v>
      </c>
      <c r="G321" s="234"/>
      <c r="H321" s="236" t="s">
        <v>21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158</v>
      </c>
      <c r="AU321" s="243" t="s">
        <v>82</v>
      </c>
      <c r="AV321" s="11" t="s">
        <v>80</v>
      </c>
      <c r="AW321" s="11" t="s">
        <v>35</v>
      </c>
      <c r="AX321" s="11" t="s">
        <v>72</v>
      </c>
      <c r="AY321" s="243" t="s">
        <v>148</v>
      </c>
    </row>
    <row r="322" spans="2:51" s="12" customFormat="1" ht="13.5">
      <c r="B322" s="244"/>
      <c r="C322" s="245"/>
      <c r="D322" s="235" t="s">
        <v>158</v>
      </c>
      <c r="E322" s="246" t="s">
        <v>21</v>
      </c>
      <c r="F322" s="247" t="s">
        <v>257</v>
      </c>
      <c r="G322" s="245"/>
      <c r="H322" s="248">
        <v>18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AT322" s="254" t="s">
        <v>158</v>
      </c>
      <c r="AU322" s="254" t="s">
        <v>82</v>
      </c>
      <c r="AV322" s="12" t="s">
        <v>82</v>
      </c>
      <c r="AW322" s="12" t="s">
        <v>35</v>
      </c>
      <c r="AX322" s="12" t="s">
        <v>72</v>
      </c>
      <c r="AY322" s="254" t="s">
        <v>148</v>
      </c>
    </row>
    <row r="323" spans="2:51" s="11" customFormat="1" ht="13.5">
      <c r="B323" s="233"/>
      <c r="C323" s="234"/>
      <c r="D323" s="235" t="s">
        <v>158</v>
      </c>
      <c r="E323" s="236" t="s">
        <v>21</v>
      </c>
      <c r="F323" s="237" t="s">
        <v>175</v>
      </c>
      <c r="G323" s="234"/>
      <c r="H323" s="236" t="s">
        <v>21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158</v>
      </c>
      <c r="AU323" s="243" t="s">
        <v>82</v>
      </c>
      <c r="AV323" s="11" t="s">
        <v>80</v>
      </c>
      <c r="AW323" s="11" t="s">
        <v>35</v>
      </c>
      <c r="AX323" s="11" t="s">
        <v>72</v>
      </c>
      <c r="AY323" s="243" t="s">
        <v>148</v>
      </c>
    </row>
    <row r="324" spans="2:51" s="13" customFormat="1" ht="13.5">
      <c r="B324" s="255"/>
      <c r="C324" s="256"/>
      <c r="D324" s="235" t="s">
        <v>158</v>
      </c>
      <c r="E324" s="257" t="s">
        <v>21</v>
      </c>
      <c r="F324" s="258" t="s">
        <v>161</v>
      </c>
      <c r="G324" s="256"/>
      <c r="H324" s="259">
        <v>18</v>
      </c>
      <c r="I324" s="260"/>
      <c r="J324" s="256"/>
      <c r="K324" s="256"/>
      <c r="L324" s="261"/>
      <c r="M324" s="262"/>
      <c r="N324" s="263"/>
      <c r="O324" s="263"/>
      <c r="P324" s="263"/>
      <c r="Q324" s="263"/>
      <c r="R324" s="263"/>
      <c r="S324" s="263"/>
      <c r="T324" s="264"/>
      <c r="AT324" s="265" t="s">
        <v>158</v>
      </c>
      <c r="AU324" s="265" t="s">
        <v>82</v>
      </c>
      <c r="AV324" s="13" t="s">
        <v>156</v>
      </c>
      <c r="AW324" s="13" t="s">
        <v>35</v>
      </c>
      <c r="AX324" s="13" t="s">
        <v>80</v>
      </c>
      <c r="AY324" s="265" t="s">
        <v>148</v>
      </c>
    </row>
    <row r="325" spans="2:65" s="1" customFormat="1" ht="25.5" customHeight="1">
      <c r="B325" s="46"/>
      <c r="C325" s="221" t="s">
        <v>478</v>
      </c>
      <c r="D325" s="221" t="s">
        <v>151</v>
      </c>
      <c r="E325" s="222" t="s">
        <v>479</v>
      </c>
      <c r="F325" s="223" t="s">
        <v>480</v>
      </c>
      <c r="G325" s="224" t="s">
        <v>164</v>
      </c>
      <c r="H325" s="225">
        <v>1</v>
      </c>
      <c r="I325" s="226"/>
      <c r="J325" s="227">
        <f>ROUND(I325*H325,2)</f>
        <v>0</v>
      </c>
      <c r="K325" s="223" t="s">
        <v>155</v>
      </c>
      <c r="L325" s="72"/>
      <c r="M325" s="228" t="s">
        <v>21</v>
      </c>
      <c r="N325" s="229" t="s">
        <v>43</v>
      </c>
      <c r="O325" s="47"/>
      <c r="P325" s="230">
        <f>O325*H325</f>
        <v>0</v>
      </c>
      <c r="Q325" s="230">
        <v>0.0024</v>
      </c>
      <c r="R325" s="230">
        <f>Q325*H325</f>
        <v>0.0024</v>
      </c>
      <c r="S325" s="230">
        <v>0</v>
      </c>
      <c r="T325" s="231">
        <f>S325*H325</f>
        <v>0</v>
      </c>
      <c r="AR325" s="24" t="s">
        <v>247</v>
      </c>
      <c r="AT325" s="24" t="s">
        <v>151</v>
      </c>
      <c r="AU325" s="24" t="s">
        <v>82</v>
      </c>
      <c r="AY325" s="24" t="s">
        <v>148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24" t="s">
        <v>80</v>
      </c>
      <c r="BK325" s="232">
        <f>ROUND(I325*H325,2)</f>
        <v>0</v>
      </c>
      <c r="BL325" s="24" t="s">
        <v>247</v>
      </c>
      <c r="BM325" s="24" t="s">
        <v>481</v>
      </c>
    </row>
    <row r="326" spans="2:51" s="11" customFormat="1" ht="13.5">
      <c r="B326" s="233"/>
      <c r="C326" s="234"/>
      <c r="D326" s="235" t="s">
        <v>158</v>
      </c>
      <c r="E326" s="236" t="s">
        <v>21</v>
      </c>
      <c r="F326" s="237" t="s">
        <v>482</v>
      </c>
      <c r="G326" s="234"/>
      <c r="H326" s="236" t="s">
        <v>21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158</v>
      </c>
      <c r="AU326" s="243" t="s">
        <v>82</v>
      </c>
      <c r="AV326" s="11" t="s">
        <v>80</v>
      </c>
      <c r="AW326" s="11" t="s">
        <v>35</v>
      </c>
      <c r="AX326" s="11" t="s">
        <v>72</v>
      </c>
      <c r="AY326" s="243" t="s">
        <v>148</v>
      </c>
    </row>
    <row r="327" spans="2:51" s="12" customFormat="1" ht="13.5">
      <c r="B327" s="244"/>
      <c r="C327" s="245"/>
      <c r="D327" s="235" t="s">
        <v>158</v>
      </c>
      <c r="E327" s="246" t="s">
        <v>21</v>
      </c>
      <c r="F327" s="247" t="s">
        <v>80</v>
      </c>
      <c r="G327" s="245"/>
      <c r="H327" s="248">
        <v>1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AT327" s="254" t="s">
        <v>158</v>
      </c>
      <c r="AU327" s="254" t="s">
        <v>82</v>
      </c>
      <c r="AV327" s="12" t="s">
        <v>82</v>
      </c>
      <c r="AW327" s="12" t="s">
        <v>35</v>
      </c>
      <c r="AX327" s="12" t="s">
        <v>72</v>
      </c>
      <c r="AY327" s="254" t="s">
        <v>148</v>
      </c>
    </row>
    <row r="328" spans="2:51" s="13" customFormat="1" ht="13.5">
      <c r="B328" s="255"/>
      <c r="C328" s="256"/>
      <c r="D328" s="235" t="s">
        <v>158</v>
      </c>
      <c r="E328" s="257" t="s">
        <v>21</v>
      </c>
      <c r="F328" s="258" t="s">
        <v>161</v>
      </c>
      <c r="G328" s="256"/>
      <c r="H328" s="259">
        <v>1</v>
      </c>
      <c r="I328" s="260"/>
      <c r="J328" s="256"/>
      <c r="K328" s="256"/>
      <c r="L328" s="261"/>
      <c r="M328" s="262"/>
      <c r="N328" s="263"/>
      <c r="O328" s="263"/>
      <c r="P328" s="263"/>
      <c r="Q328" s="263"/>
      <c r="R328" s="263"/>
      <c r="S328" s="263"/>
      <c r="T328" s="264"/>
      <c r="AT328" s="265" t="s">
        <v>158</v>
      </c>
      <c r="AU328" s="265" t="s">
        <v>82</v>
      </c>
      <c r="AV328" s="13" t="s">
        <v>156</v>
      </c>
      <c r="AW328" s="13" t="s">
        <v>35</v>
      </c>
      <c r="AX328" s="13" t="s">
        <v>80</v>
      </c>
      <c r="AY328" s="265" t="s">
        <v>148</v>
      </c>
    </row>
    <row r="329" spans="2:65" s="1" customFormat="1" ht="25.5" customHeight="1">
      <c r="B329" s="46"/>
      <c r="C329" s="221" t="s">
        <v>483</v>
      </c>
      <c r="D329" s="221" t="s">
        <v>151</v>
      </c>
      <c r="E329" s="222" t="s">
        <v>484</v>
      </c>
      <c r="F329" s="223" t="s">
        <v>485</v>
      </c>
      <c r="G329" s="224" t="s">
        <v>154</v>
      </c>
      <c r="H329" s="225">
        <v>5.4</v>
      </c>
      <c r="I329" s="226"/>
      <c r="J329" s="227">
        <f>ROUND(I329*H329,2)</f>
        <v>0</v>
      </c>
      <c r="K329" s="223" t="s">
        <v>155</v>
      </c>
      <c r="L329" s="72"/>
      <c r="M329" s="228" t="s">
        <v>21</v>
      </c>
      <c r="N329" s="229" t="s">
        <v>43</v>
      </c>
      <c r="O329" s="47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4" t="s">
        <v>247</v>
      </c>
      <c r="AT329" s="24" t="s">
        <v>151</v>
      </c>
      <c r="AU329" s="24" t="s">
        <v>82</v>
      </c>
      <c r="AY329" s="24" t="s">
        <v>148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24" t="s">
        <v>80</v>
      </c>
      <c r="BK329" s="232">
        <f>ROUND(I329*H329,2)</f>
        <v>0</v>
      </c>
      <c r="BL329" s="24" t="s">
        <v>247</v>
      </c>
      <c r="BM329" s="24" t="s">
        <v>486</v>
      </c>
    </row>
    <row r="330" spans="2:51" s="11" customFormat="1" ht="13.5">
      <c r="B330" s="233"/>
      <c r="C330" s="234"/>
      <c r="D330" s="235" t="s">
        <v>158</v>
      </c>
      <c r="E330" s="236" t="s">
        <v>21</v>
      </c>
      <c r="F330" s="237" t="s">
        <v>487</v>
      </c>
      <c r="G330" s="234"/>
      <c r="H330" s="236" t="s">
        <v>21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158</v>
      </c>
      <c r="AU330" s="243" t="s">
        <v>82</v>
      </c>
      <c r="AV330" s="11" t="s">
        <v>80</v>
      </c>
      <c r="AW330" s="11" t="s">
        <v>35</v>
      </c>
      <c r="AX330" s="11" t="s">
        <v>72</v>
      </c>
      <c r="AY330" s="243" t="s">
        <v>148</v>
      </c>
    </row>
    <row r="331" spans="2:51" s="12" customFormat="1" ht="13.5">
      <c r="B331" s="244"/>
      <c r="C331" s="245"/>
      <c r="D331" s="235" t="s">
        <v>158</v>
      </c>
      <c r="E331" s="246" t="s">
        <v>21</v>
      </c>
      <c r="F331" s="247" t="s">
        <v>488</v>
      </c>
      <c r="G331" s="245"/>
      <c r="H331" s="248">
        <v>5.4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AT331" s="254" t="s">
        <v>158</v>
      </c>
      <c r="AU331" s="254" t="s">
        <v>82</v>
      </c>
      <c r="AV331" s="12" t="s">
        <v>82</v>
      </c>
      <c r="AW331" s="12" t="s">
        <v>35</v>
      </c>
      <c r="AX331" s="12" t="s">
        <v>72</v>
      </c>
      <c r="AY331" s="254" t="s">
        <v>148</v>
      </c>
    </row>
    <row r="332" spans="2:51" s="11" customFormat="1" ht="13.5">
      <c r="B332" s="233"/>
      <c r="C332" s="234"/>
      <c r="D332" s="235" t="s">
        <v>158</v>
      </c>
      <c r="E332" s="236" t="s">
        <v>21</v>
      </c>
      <c r="F332" s="237" t="s">
        <v>489</v>
      </c>
      <c r="G332" s="234"/>
      <c r="H332" s="236" t="s">
        <v>21</v>
      </c>
      <c r="I332" s="238"/>
      <c r="J332" s="234"/>
      <c r="K332" s="234"/>
      <c r="L332" s="239"/>
      <c r="M332" s="240"/>
      <c r="N332" s="241"/>
      <c r="O332" s="241"/>
      <c r="P332" s="241"/>
      <c r="Q332" s="241"/>
      <c r="R332" s="241"/>
      <c r="S332" s="241"/>
      <c r="T332" s="242"/>
      <c r="AT332" s="243" t="s">
        <v>158</v>
      </c>
      <c r="AU332" s="243" t="s">
        <v>82</v>
      </c>
      <c r="AV332" s="11" t="s">
        <v>80</v>
      </c>
      <c r="AW332" s="11" t="s">
        <v>35</v>
      </c>
      <c r="AX332" s="11" t="s">
        <v>72</v>
      </c>
      <c r="AY332" s="243" t="s">
        <v>148</v>
      </c>
    </row>
    <row r="333" spans="2:51" s="13" customFormat="1" ht="13.5">
      <c r="B333" s="255"/>
      <c r="C333" s="256"/>
      <c r="D333" s="235" t="s">
        <v>158</v>
      </c>
      <c r="E333" s="257" t="s">
        <v>21</v>
      </c>
      <c r="F333" s="258" t="s">
        <v>161</v>
      </c>
      <c r="G333" s="256"/>
      <c r="H333" s="259">
        <v>5.4</v>
      </c>
      <c r="I333" s="260"/>
      <c r="J333" s="256"/>
      <c r="K333" s="256"/>
      <c r="L333" s="261"/>
      <c r="M333" s="262"/>
      <c r="N333" s="263"/>
      <c r="O333" s="263"/>
      <c r="P333" s="263"/>
      <c r="Q333" s="263"/>
      <c r="R333" s="263"/>
      <c r="S333" s="263"/>
      <c r="T333" s="264"/>
      <c r="AT333" s="265" t="s">
        <v>158</v>
      </c>
      <c r="AU333" s="265" t="s">
        <v>82</v>
      </c>
      <c r="AV333" s="13" t="s">
        <v>156</v>
      </c>
      <c r="AW333" s="13" t="s">
        <v>35</v>
      </c>
      <c r="AX333" s="13" t="s">
        <v>80</v>
      </c>
      <c r="AY333" s="265" t="s">
        <v>148</v>
      </c>
    </row>
    <row r="334" spans="2:65" s="1" customFormat="1" ht="16.5" customHeight="1">
      <c r="B334" s="46"/>
      <c r="C334" s="266" t="s">
        <v>490</v>
      </c>
      <c r="D334" s="266" t="s">
        <v>290</v>
      </c>
      <c r="E334" s="267" t="s">
        <v>491</v>
      </c>
      <c r="F334" s="268" t="s">
        <v>492</v>
      </c>
      <c r="G334" s="269" t="s">
        <v>154</v>
      </c>
      <c r="H334" s="270">
        <v>5.67</v>
      </c>
      <c r="I334" s="271"/>
      <c r="J334" s="272">
        <f>ROUND(I334*H334,2)</f>
        <v>0</v>
      </c>
      <c r="K334" s="268" t="s">
        <v>155</v>
      </c>
      <c r="L334" s="273"/>
      <c r="M334" s="274" t="s">
        <v>21</v>
      </c>
      <c r="N334" s="275" t="s">
        <v>43</v>
      </c>
      <c r="O334" s="47"/>
      <c r="P334" s="230">
        <f>O334*H334</f>
        <v>0</v>
      </c>
      <c r="Q334" s="230">
        <v>0</v>
      </c>
      <c r="R334" s="230">
        <f>Q334*H334</f>
        <v>0</v>
      </c>
      <c r="S334" s="230">
        <v>0</v>
      </c>
      <c r="T334" s="231">
        <f>S334*H334</f>
        <v>0</v>
      </c>
      <c r="AR334" s="24" t="s">
        <v>294</v>
      </c>
      <c r="AT334" s="24" t="s">
        <v>290</v>
      </c>
      <c r="AU334" s="24" t="s">
        <v>82</v>
      </c>
      <c r="AY334" s="24" t="s">
        <v>148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24" t="s">
        <v>80</v>
      </c>
      <c r="BK334" s="232">
        <f>ROUND(I334*H334,2)</f>
        <v>0</v>
      </c>
      <c r="BL334" s="24" t="s">
        <v>247</v>
      </c>
      <c r="BM334" s="24" t="s">
        <v>493</v>
      </c>
    </row>
    <row r="335" spans="2:51" s="11" customFormat="1" ht="13.5">
      <c r="B335" s="233"/>
      <c r="C335" s="234"/>
      <c r="D335" s="235" t="s">
        <v>158</v>
      </c>
      <c r="E335" s="236" t="s">
        <v>21</v>
      </c>
      <c r="F335" s="237" t="s">
        <v>487</v>
      </c>
      <c r="G335" s="234"/>
      <c r="H335" s="236" t="s">
        <v>21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158</v>
      </c>
      <c r="AU335" s="243" t="s">
        <v>82</v>
      </c>
      <c r="AV335" s="11" t="s">
        <v>80</v>
      </c>
      <c r="AW335" s="11" t="s">
        <v>35</v>
      </c>
      <c r="AX335" s="11" t="s">
        <v>72</v>
      </c>
      <c r="AY335" s="243" t="s">
        <v>148</v>
      </c>
    </row>
    <row r="336" spans="2:51" s="12" customFormat="1" ht="13.5">
      <c r="B336" s="244"/>
      <c r="C336" s="245"/>
      <c r="D336" s="235" t="s">
        <v>158</v>
      </c>
      <c r="E336" s="246" t="s">
        <v>21</v>
      </c>
      <c r="F336" s="247" t="s">
        <v>488</v>
      </c>
      <c r="G336" s="245"/>
      <c r="H336" s="248">
        <v>5.4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AT336" s="254" t="s">
        <v>158</v>
      </c>
      <c r="AU336" s="254" t="s">
        <v>82</v>
      </c>
      <c r="AV336" s="12" t="s">
        <v>82</v>
      </c>
      <c r="AW336" s="12" t="s">
        <v>35</v>
      </c>
      <c r="AX336" s="12" t="s">
        <v>72</v>
      </c>
      <c r="AY336" s="254" t="s">
        <v>148</v>
      </c>
    </row>
    <row r="337" spans="2:51" s="11" customFormat="1" ht="13.5">
      <c r="B337" s="233"/>
      <c r="C337" s="234"/>
      <c r="D337" s="235" t="s">
        <v>158</v>
      </c>
      <c r="E337" s="236" t="s">
        <v>21</v>
      </c>
      <c r="F337" s="237" t="s">
        <v>489</v>
      </c>
      <c r="G337" s="234"/>
      <c r="H337" s="236" t="s">
        <v>21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158</v>
      </c>
      <c r="AU337" s="243" t="s">
        <v>82</v>
      </c>
      <c r="AV337" s="11" t="s">
        <v>80</v>
      </c>
      <c r="AW337" s="11" t="s">
        <v>35</v>
      </c>
      <c r="AX337" s="11" t="s">
        <v>72</v>
      </c>
      <c r="AY337" s="243" t="s">
        <v>148</v>
      </c>
    </row>
    <row r="338" spans="2:51" s="13" customFormat="1" ht="13.5">
      <c r="B338" s="255"/>
      <c r="C338" s="256"/>
      <c r="D338" s="235" t="s">
        <v>158</v>
      </c>
      <c r="E338" s="257" t="s">
        <v>21</v>
      </c>
      <c r="F338" s="258" t="s">
        <v>161</v>
      </c>
      <c r="G338" s="256"/>
      <c r="H338" s="259">
        <v>5.4</v>
      </c>
      <c r="I338" s="260"/>
      <c r="J338" s="256"/>
      <c r="K338" s="256"/>
      <c r="L338" s="261"/>
      <c r="M338" s="262"/>
      <c r="N338" s="263"/>
      <c r="O338" s="263"/>
      <c r="P338" s="263"/>
      <c r="Q338" s="263"/>
      <c r="R338" s="263"/>
      <c r="S338" s="263"/>
      <c r="T338" s="264"/>
      <c r="AT338" s="265" t="s">
        <v>158</v>
      </c>
      <c r="AU338" s="265" t="s">
        <v>82</v>
      </c>
      <c r="AV338" s="13" t="s">
        <v>156</v>
      </c>
      <c r="AW338" s="13" t="s">
        <v>35</v>
      </c>
      <c r="AX338" s="13" t="s">
        <v>80</v>
      </c>
      <c r="AY338" s="265" t="s">
        <v>148</v>
      </c>
    </row>
    <row r="339" spans="2:51" s="12" customFormat="1" ht="13.5">
      <c r="B339" s="244"/>
      <c r="C339" s="245"/>
      <c r="D339" s="235" t="s">
        <v>158</v>
      </c>
      <c r="E339" s="245"/>
      <c r="F339" s="247" t="s">
        <v>494</v>
      </c>
      <c r="G339" s="245"/>
      <c r="H339" s="248">
        <v>5.67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AT339" s="254" t="s">
        <v>158</v>
      </c>
      <c r="AU339" s="254" t="s">
        <v>82</v>
      </c>
      <c r="AV339" s="12" t="s">
        <v>82</v>
      </c>
      <c r="AW339" s="12" t="s">
        <v>6</v>
      </c>
      <c r="AX339" s="12" t="s">
        <v>80</v>
      </c>
      <c r="AY339" s="254" t="s">
        <v>148</v>
      </c>
    </row>
    <row r="340" spans="2:65" s="1" customFormat="1" ht="25.5" customHeight="1">
      <c r="B340" s="46"/>
      <c r="C340" s="221" t="s">
        <v>495</v>
      </c>
      <c r="D340" s="221" t="s">
        <v>151</v>
      </c>
      <c r="E340" s="222" t="s">
        <v>484</v>
      </c>
      <c r="F340" s="223" t="s">
        <v>485</v>
      </c>
      <c r="G340" s="224" t="s">
        <v>154</v>
      </c>
      <c r="H340" s="225">
        <v>56</v>
      </c>
      <c r="I340" s="226"/>
      <c r="J340" s="227">
        <f>ROUND(I340*H340,2)</f>
        <v>0</v>
      </c>
      <c r="K340" s="223" t="s">
        <v>155</v>
      </c>
      <c r="L340" s="72"/>
      <c r="M340" s="228" t="s">
        <v>21</v>
      </c>
      <c r="N340" s="229" t="s">
        <v>43</v>
      </c>
      <c r="O340" s="47"/>
      <c r="P340" s="230">
        <f>O340*H340</f>
        <v>0</v>
      </c>
      <c r="Q340" s="230">
        <v>0</v>
      </c>
      <c r="R340" s="230">
        <f>Q340*H340</f>
        <v>0</v>
      </c>
      <c r="S340" s="230">
        <v>0</v>
      </c>
      <c r="T340" s="231">
        <f>S340*H340</f>
        <v>0</v>
      </c>
      <c r="AR340" s="24" t="s">
        <v>247</v>
      </c>
      <c r="AT340" s="24" t="s">
        <v>151</v>
      </c>
      <c r="AU340" s="24" t="s">
        <v>82</v>
      </c>
      <c r="AY340" s="24" t="s">
        <v>148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4" t="s">
        <v>80</v>
      </c>
      <c r="BK340" s="232">
        <f>ROUND(I340*H340,2)</f>
        <v>0</v>
      </c>
      <c r="BL340" s="24" t="s">
        <v>247</v>
      </c>
      <c r="BM340" s="24" t="s">
        <v>496</v>
      </c>
    </row>
    <row r="341" spans="2:51" s="11" customFormat="1" ht="13.5">
      <c r="B341" s="233"/>
      <c r="C341" s="234"/>
      <c r="D341" s="235" t="s">
        <v>158</v>
      </c>
      <c r="E341" s="236" t="s">
        <v>21</v>
      </c>
      <c r="F341" s="237" t="s">
        <v>175</v>
      </c>
      <c r="G341" s="234"/>
      <c r="H341" s="236" t="s">
        <v>21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158</v>
      </c>
      <c r="AU341" s="243" t="s">
        <v>82</v>
      </c>
      <c r="AV341" s="11" t="s">
        <v>80</v>
      </c>
      <c r="AW341" s="11" t="s">
        <v>35</v>
      </c>
      <c r="AX341" s="11" t="s">
        <v>72</v>
      </c>
      <c r="AY341" s="243" t="s">
        <v>148</v>
      </c>
    </row>
    <row r="342" spans="2:51" s="12" customFormat="1" ht="13.5">
      <c r="B342" s="244"/>
      <c r="C342" s="245"/>
      <c r="D342" s="235" t="s">
        <v>158</v>
      </c>
      <c r="E342" s="246" t="s">
        <v>21</v>
      </c>
      <c r="F342" s="247" t="s">
        <v>174</v>
      </c>
      <c r="G342" s="245"/>
      <c r="H342" s="248">
        <v>30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AT342" s="254" t="s">
        <v>158</v>
      </c>
      <c r="AU342" s="254" t="s">
        <v>82</v>
      </c>
      <c r="AV342" s="12" t="s">
        <v>82</v>
      </c>
      <c r="AW342" s="12" t="s">
        <v>35</v>
      </c>
      <c r="AX342" s="12" t="s">
        <v>72</v>
      </c>
      <c r="AY342" s="254" t="s">
        <v>148</v>
      </c>
    </row>
    <row r="343" spans="2:51" s="11" customFormat="1" ht="13.5">
      <c r="B343" s="233"/>
      <c r="C343" s="234"/>
      <c r="D343" s="235" t="s">
        <v>158</v>
      </c>
      <c r="E343" s="236" t="s">
        <v>21</v>
      </c>
      <c r="F343" s="237" t="s">
        <v>182</v>
      </c>
      <c r="G343" s="234"/>
      <c r="H343" s="236" t="s">
        <v>21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158</v>
      </c>
      <c r="AU343" s="243" t="s">
        <v>82</v>
      </c>
      <c r="AV343" s="11" t="s">
        <v>80</v>
      </c>
      <c r="AW343" s="11" t="s">
        <v>35</v>
      </c>
      <c r="AX343" s="11" t="s">
        <v>72</v>
      </c>
      <c r="AY343" s="243" t="s">
        <v>148</v>
      </c>
    </row>
    <row r="344" spans="2:51" s="12" customFormat="1" ht="13.5">
      <c r="B344" s="244"/>
      <c r="C344" s="245"/>
      <c r="D344" s="235" t="s">
        <v>158</v>
      </c>
      <c r="E344" s="246" t="s">
        <v>21</v>
      </c>
      <c r="F344" s="247" t="s">
        <v>176</v>
      </c>
      <c r="G344" s="245"/>
      <c r="H344" s="248">
        <v>26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AT344" s="254" t="s">
        <v>158</v>
      </c>
      <c r="AU344" s="254" t="s">
        <v>82</v>
      </c>
      <c r="AV344" s="12" t="s">
        <v>82</v>
      </c>
      <c r="AW344" s="12" t="s">
        <v>35</v>
      </c>
      <c r="AX344" s="12" t="s">
        <v>72</v>
      </c>
      <c r="AY344" s="254" t="s">
        <v>148</v>
      </c>
    </row>
    <row r="345" spans="2:51" s="13" customFormat="1" ht="13.5">
      <c r="B345" s="255"/>
      <c r="C345" s="256"/>
      <c r="D345" s="235" t="s">
        <v>158</v>
      </c>
      <c r="E345" s="257" t="s">
        <v>21</v>
      </c>
      <c r="F345" s="258" t="s">
        <v>161</v>
      </c>
      <c r="G345" s="256"/>
      <c r="H345" s="259">
        <v>56</v>
      </c>
      <c r="I345" s="260"/>
      <c r="J345" s="256"/>
      <c r="K345" s="256"/>
      <c r="L345" s="261"/>
      <c r="M345" s="262"/>
      <c r="N345" s="263"/>
      <c r="O345" s="263"/>
      <c r="P345" s="263"/>
      <c r="Q345" s="263"/>
      <c r="R345" s="263"/>
      <c r="S345" s="263"/>
      <c r="T345" s="264"/>
      <c r="AT345" s="265" t="s">
        <v>158</v>
      </c>
      <c r="AU345" s="265" t="s">
        <v>82</v>
      </c>
      <c r="AV345" s="13" t="s">
        <v>156</v>
      </c>
      <c r="AW345" s="13" t="s">
        <v>35</v>
      </c>
      <c r="AX345" s="13" t="s">
        <v>80</v>
      </c>
      <c r="AY345" s="265" t="s">
        <v>148</v>
      </c>
    </row>
    <row r="346" spans="2:65" s="1" customFormat="1" ht="16.5" customHeight="1">
      <c r="B346" s="46"/>
      <c r="C346" s="266" t="s">
        <v>497</v>
      </c>
      <c r="D346" s="266" t="s">
        <v>290</v>
      </c>
      <c r="E346" s="267" t="s">
        <v>491</v>
      </c>
      <c r="F346" s="268" t="s">
        <v>492</v>
      </c>
      <c r="G346" s="269" t="s">
        <v>154</v>
      </c>
      <c r="H346" s="270">
        <v>58.8</v>
      </c>
      <c r="I346" s="271"/>
      <c r="J346" s="272">
        <f>ROUND(I346*H346,2)</f>
        <v>0</v>
      </c>
      <c r="K346" s="268" t="s">
        <v>155</v>
      </c>
      <c r="L346" s="273"/>
      <c r="M346" s="274" t="s">
        <v>21</v>
      </c>
      <c r="N346" s="275" t="s">
        <v>43</v>
      </c>
      <c r="O346" s="47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AR346" s="24" t="s">
        <v>294</v>
      </c>
      <c r="AT346" s="24" t="s">
        <v>290</v>
      </c>
      <c r="AU346" s="24" t="s">
        <v>82</v>
      </c>
      <c r="AY346" s="24" t="s">
        <v>148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24" t="s">
        <v>80</v>
      </c>
      <c r="BK346" s="232">
        <f>ROUND(I346*H346,2)</f>
        <v>0</v>
      </c>
      <c r="BL346" s="24" t="s">
        <v>247</v>
      </c>
      <c r="BM346" s="24" t="s">
        <v>498</v>
      </c>
    </row>
    <row r="347" spans="2:51" s="12" customFormat="1" ht="13.5">
      <c r="B347" s="244"/>
      <c r="C347" s="245"/>
      <c r="D347" s="235" t="s">
        <v>158</v>
      </c>
      <c r="E347" s="245"/>
      <c r="F347" s="247" t="s">
        <v>499</v>
      </c>
      <c r="G347" s="245"/>
      <c r="H347" s="248">
        <v>58.8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AT347" s="254" t="s">
        <v>158</v>
      </c>
      <c r="AU347" s="254" t="s">
        <v>82</v>
      </c>
      <c r="AV347" s="12" t="s">
        <v>82</v>
      </c>
      <c r="AW347" s="12" t="s">
        <v>6</v>
      </c>
      <c r="AX347" s="12" t="s">
        <v>80</v>
      </c>
      <c r="AY347" s="254" t="s">
        <v>148</v>
      </c>
    </row>
    <row r="348" spans="2:65" s="1" customFormat="1" ht="25.5" customHeight="1">
      <c r="B348" s="46"/>
      <c r="C348" s="221" t="s">
        <v>500</v>
      </c>
      <c r="D348" s="221" t="s">
        <v>151</v>
      </c>
      <c r="E348" s="222" t="s">
        <v>501</v>
      </c>
      <c r="F348" s="223" t="s">
        <v>502</v>
      </c>
      <c r="G348" s="224" t="s">
        <v>154</v>
      </c>
      <c r="H348" s="225">
        <v>21.12</v>
      </c>
      <c r="I348" s="226"/>
      <c r="J348" s="227">
        <f>ROUND(I348*H348,2)</f>
        <v>0</v>
      </c>
      <c r="K348" s="223" t="s">
        <v>155</v>
      </c>
      <c r="L348" s="72"/>
      <c r="M348" s="228" t="s">
        <v>21</v>
      </c>
      <c r="N348" s="229" t="s">
        <v>43</v>
      </c>
      <c r="O348" s="47"/>
      <c r="P348" s="230">
        <f>O348*H348</f>
        <v>0</v>
      </c>
      <c r="Q348" s="230">
        <v>0</v>
      </c>
      <c r="R348" s="230">
        <f>Q348*H348</f>
        <v>0</v>
      </c>
      <c r="S348" s="230">
        <v>0</v>
      </c>
      <c r="T348" s="231">
        <f>S348*H348</f>
        <v>0</v>
      </c>
      <c r="AR348" s="24" t="s">
        <v>247</v>
      </c>
      <c r="AT348" s="24" t="s">
        <v>151</v>
      </c>
      <c r="AU348" s="24" t="s">
        <v>82</v>
      </c>
      <c r="AY348" s="24" t="s">
        <v>148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24" t="s">
        <v>80</v>
      </c>
      <c r="BK348" s="232">
        <f>ROUND(I348*H348,2)</f>
        <v>0</v>
      </c>
      <c r="BL348" s="24" t="s">
        <v>247</v>
      </c>
      <c r="BM348" s="24" t="s">
        <v>503</v>
      </c>
    </row>
    <row r="349" spans="2:51" s="11" customFormat="1" ht="13.5">
      <c r="B349" s="233"/>
      <c r="C349" s="234"/>
      <c r="D349" s="235" t="s">
        <v>158</v>
      </c>
      <c r="E349" s="236" t="s">
        <v>21</v>
      </c>
      <c r="F349" s="237" t="s">
        <v>502</v>
      </c>
      <c r="G349" s="234"/>
      <c r="H349" s="236" t="s">
        <v>21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158</v>
      </c>
      <c r="AU349" s="243" t="s">
        <v>82</v>
      </c>
      <c r="AV349" s="11" t="s">
        <v>80</v>
      </c>
      <c r="AW349" s="11" t="s">
        <v>35</v>
      </c>
      <c r="AX349" s="11" t="s">
        <v>72</v>
      </c>
      <c r="AY349" s="243" t="s">
        <v>148</v>
      </c>
    </row>
    <row r="350" spans="2:51" s="12" customFormat="1" ht="13.5">
      <c r="B350" s="244"/>
      <c r="C350" s="245"/>
      <c r="D350" s="235" t="s">
        <v>158</v>
      </c>
      <c r="E350" s="246" t="s">
        <v>21</v>
      </c>
      <c r="F350" s="247" t="s">
        <v>504</v>
      </c>
      <c r="G350" s="245"/>
      <c r="H350" s="248">
        <v>21.12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AT350" s="254" t="s">
        <v>158</v>
      </c>
      <c r="AU350" s="254" t="s">
        <v>82</v>
      </c>
      <c r="AV350" s="12" t="s">
        <v>82</v>
      </c>
      <c r="AW350" s="12" t="s">
        <v>35</v>
      </c>
      <c r="AX350" s="12" t="s">
        <v>72</v>
      </c>
      <c r="AY350" s="254" t="s">
        <v>148</v>
      </c>
    </row>
    <row r="351" spans="2:51" s="13" customFormat="1" ht="13.5">
      <c r="B351" s="255"/>
      <c r="C351" s="256"/>
      <c r="D351" s="235" t="s">
        <v>158</v>
      </c>
      <c r="E351" s="257" t="s">
        <v>21</v>
      </c>
      <c r="F351" s="258" t="s">
        <v>161</v>
      </c>
      <c r="G351" s="256"/>
      <c r="H351" s="259">
        <v>21.12</v>
      </c>
      <c r="I351" s="260"/>
      <c r="J351" s="256"/>
      <c r="K351" s="256"/>
      <c r="L351" s="261"/>
      <c r="M351" s="262"/>
      <c r="N351" s="263"/>
      <c r="O351" s="263"/>
      <c r="P351" s="263"/>
      <c r="Q351" s="263"/>
      <c r="R351" s="263"/>
      <c r="S351" s="263"/>
      <c r="T351" s="264"/>
      <c r="AT351" s="265" t="s">
        <v>158</v>
      </c>
      <c r="AU351" s="265" t="s">
        <v>82</v>
      </c>
      <c r="AV351" s="13" t="s">
        <v>156</v>
      </c>
      <c r="AW351" s="13" t="s">
        <v>35</v>
      </c>
      <c r="AX351" s="13" t="s">
        <v>80</v>
      </c>
      <c r="AY351" s="265" t="s">
        <v>148</v>
      </c>
    </row>
    <row r="352" spans="2:65" s="1" customFormat="1" ht="16.5" customHeight="1">
      <c r="B352" s="46"/>
      <c r="C352" s="266" t="s">
        <v>505</v>
      </c>
      <c r="D352" s="266" t="s">
        <v>290</v>
      </c>
      <c r="E352" s="267" t="s">
        <v>491</v>
      </c>
      <c r="F352" s="268" t="s">
        <v>492</v>
      </c>
      <c r="G352" s="269" t="s">
        <v>154</v>
      </c>
      <c r="H352" s="270">
        <v>22.176</v>
      </c>
      <c r="I352" s="271"/>
      <c r="J352" s="272">
        <f>ROUND(I352*H352,2)</f>
        <v>0</v>
      </c>
      <c r="K352" s="268" t="s">
        <v>155</v>
      </c>
      <c r="L352" s="273"/>
      <c r="M352" s="274" t="s">
        <v>21</v>
      </c>
      <c r="N352" s="275" t="s">
        <v>43</v>
      </c>
      <c r="O352" s="47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AR352" s="24" t="s">
        <v>294</v>
      </c>
      <c r="AT352" s="24" t="s">
        <v>290</v>
      </c>
      <c r="AU352" s="24" t="s">
        <v>82</v>
      </c>
      <c r="AY352" s="24" t="s">
        <v>148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4" t="s">
        <v>80</v>
      </c>
      <c r="BK352" s="232">
        <f>ROUND(I352*H352,2)</f>
        <v>0</v>
      </c>
      <c r="BL352" s="24" t="s">
        <v>247</v>
      </c>
      <c r="BM352" s="24" t="s">
        <v>506</v>
      </c>
    </row>
    <row r="353" spans="2:51" s="11" customFormat="1" ht="13.5">
      <c r="B353" s="233"/>
      <c r="C353" s="234"/>
      <c r="D353" s="235" t="s">
        <v>158</v>
      </c>
      <c r="E353" s="236" t="s">
        <v>21</v>
      </c>
      <c r="F353" s="237" t="s">
        <v>502</v>
      </c>
      <c r="G353" s="234"/>
      <c r="H353" s="236" t="s">
        <v>21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158</v>
      </c>
      <c r="AU353" s="243" t="s">
        <v>82</v>
      </c>
      <c r="AV353" s="11" t="s">
        <v>80</v>
      </c>
      <c r="AW353" s="11" t="s">
        <v>35</v>
      </c>
      <c r="AX353" s="11" t="s">
        <v>72</v>
      </c>
      <c r="AY353" s="243" t="s">
        <v>148</v>
      </c>
    </row>
    <row r="354" spans="2:51" s="12" customFormat="1" ht="13.5">
      <c r="B354" s="244"/>
      <c r="C354" s="245"/>
      <c r="D354" s="235" t="s">
        <v>158</v>
      </c>
      <c r="E354" s="246" t="s">
        <v>21</v>
      </c>
      <c r="F354" s="247" t="s">
        <v>504</v>
      </c>
      <c r="G354" s="245"/>
      <c r="H354" s="248">
        <v>21.12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AT354" s="254" t="s">
        <v>158</v>
      </c>
      <c r="AU354" s="254" t="s">
        <v>82</v>
      </c>
      <c r="AV354" s="12" t="s">
        <v>82</v>
      </c>
      <c r="AW354" s="12" t="s">
        <v>35</v>
      </c>
      <c r="AX354" s="12" t="s">
        <v>72</v>
      </c>
      <c r="AY354" s="254" t="s">
        <v>148</v>
      </c>
    </row>
    <row r="355" spans="2:51" s="13" customFormat="1" ht="13.5">
      <c r="B355" s="255"/>
      <c r="C355" s="256"/>
      <c r="D355" s="235" t="s">
        <v>158</v>
      </c>
      <c r="E355" s="257" t="s">
        <v>21</v>
      </c>
      <c r="F355" s="258" t="s">
        <v>161</v>
      </c>
      <c r="G355" s="256"/>
      <c r="H355" s="259">
        <v>21.12</v>
      </c>
      <c r="I355" s="260"/>
      <c r="J355" s="256"/>
      <c r="K355" s="256"/>
      <c r="L355" s="261"/>
      <c r="M355" s="262"/>
      <c r="N355" s="263"/>
      <c r="O355" s="263"/>
      <c r="P355" s="263"/>
      <c r="Q355" s="263"/>
      <c r="R355" s="263"/>
      <c r="S355" s="263"/>
      <c r="T355" s="264"/>
      <c r="AT355" s="265" t="s">
        <v>158</v>
      </c>
      <c r="AU355" s="265" t="s">
        <v>82</v>
      </c>
      <c r="AV355" s="13" t="s">
        <v>156</v>
      </c>
      <c r="AW355" s="13" t="s">
        <v>35</v>
      </c>
      <c r="AX355" s="13" t="s">
        <v>80</v>
      </c>
      <c r="AY355" s="265" t="s">
        <v>148</v>
      </c>
    </row>
    <row r="356" spans="2:51" s="12" customFormat="1" ht="13.5">
      <c r="B356" s="244"/>
      <c r="C356" s="245"/>
      <c r="D356" s="235" t="s">
        <v>158</v>
      </c>
      <c r="E356" s="245"/>
      <c r="F356" s="247" t="s">
        <v>507</v>
      </c>
      <c r="G356" s="245"/>
      <c r="H356" s="248">
        <v>22.176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AT356" s="254" t="s">
        <v>158</v>
      </c>
      <c r="AU356" s="254" t="s">
        <v>82</v>
      </c>
      <c r="AV356" s="12" t="s">
        <v>82</v>
      </c>
      <c r="AW356" s="12" t="s">
        <v>6</v>
      </c>
      <c r="AX356" s="12" t="s">
        <v>80</v>
      </c>
      <c r="AY356" s="254" t="s">
        <v>148</v>
      </c>
    </row>
    <row r="357" spans="2:65" s="1" customFormat="1" ht="25.5" customHeight="1">
      <c r="B357" s="46"/>
      <c r="C357" s="221" t="s">
        <v>508</v>
      </c>
      <c r="D357" s="221" t="s">
        <v>151</v>
      </c>
      <c r="E357" s="222" t="s">
        <v>509</v>
      </c>
      <c r="F357" s="223" t="s">
        <v>510</v>
      </c>
      <c r="G357" s="224" t="s">
        <v>154</v>
      </c>
      <c r="H357" s="225">
        <v>48</v>
      </c>
      <c r="I357" s="226"/>
      <c r="J357" s="227">
        <f>ROUND(I357*H357,2)</f>
        <v>0</v>
      </c>
      <c r="K357" s="223" t="s">
        <v>155</v>
      </c>
      <c r="L357" s="72"/>
      <c r="M357" s="228" t="s">
        <v>21</v>
      </c>
      <c r="N357" s="229" t="s">
        <v>43</v>
      </c>
      <c r="O357" s="47"/>
      <c r="P357" s="230">
        <f>O357*H357</f>
        <v>0</v>
      </c>
      <c r="Q357" s="230">
        <v>0.0002</v>
      </c>
      <c r="R357" s="230">
        <f>Q357*H357</f>
        <v>0.009600000000000001</v>
      </c>
      <c r="S357" s="230">
        <v>0</v>
      </c>
      <c r="T357" s="231">
        <f>S357*H357</f>
        <v>0</v>
      </c>
      <c r="AR357" s="24" t="s">
        <v>247</v>
      </c>
      <c r="AT357" s="24" t="s">
        <v>151</v>
      </c>
      <c r="AU357" s="24" t="s">
        <v>82</v>
      </c>
      <c r="AY357" s="24" t="s">
        <v>148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24" t="s">
        <v>80</v>
      </c>
      <c r="BK357" s="232">
        <f>ROUND(I357*H357,2)</f>
        <v>0</v>
      </c>
      <c r="BL357" s="24" t="s">
        <v>247</v>
      </c>
      <c r="BM357" s="24" t="s">
        <v>511</v>
      </c>
    </row>
    <row r="358" spans="2:51" s="11" customFormat="1" ht="13.5">
      <c r="B358" s="233"/>
      <c r="C358" s="234"/>
      <c r="D358" s="235" t="s">
        <v>158</v>
      </c>
      <c r="E358" s="236" t="s">
        <v>21</v>
      </c>
      <c r="F358" s="237" t="s">
        <v>512</v>
      </c>
      <c r="G358" s="234"/>
      <c r="H358" s="236" t="s">
        <v>21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158</v>
      </c>
      <c r="AU358" s="243" t="s">
        <v>82</v>
      </c>
      <c r="AV358" s="11" t="s">
        <v>80</v>
      </c>
      <c r="AW358" s="11" t="s">
        <v>35</v>
      </c>
      <c r="AX358" s="11" t="s">
        <v>72</v>
      </c>
      <c r="AY358" s="243" t="s">
        <v>148</v>
      </c>
    </row>
    <row r="359" spans="2:51" s="12" customFormat="1" ht="13.5">
      <c r="B359" s="244"/>
      <c r="C359" s="245"/>
      <c r="D359" s="235" t="s">
        <v>158</v>
      </c>
      <c r="E359" s="246" t="s">
        <v>21</v>
      </c>
      <c r="F359" s="247" t="s">
        <v>174</v>
      </c>
      <c r="G359" s="245"/>
      <c r="H359" s="248">
        <v>30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AT359" s="254" t="s">
        <v>158</v>
      </c>
      <c r="AU359" s="254" t="s">
        <v>82</v>
      </c>
      <c r="AV359" s="12" t="s">
        <v>82</v>
      </c>
      <c r="AW359" s="12" t="s">
        <v>35</v>
      </c>
      <c r="AX359" s="12" t="s">
        <v>72</v>
      </c>
      <c r="AY359" s="254" t="s">
        <v>148</v>
      </c>
    </row>
    <row r="360" spans="2:51" s="11" customFormat="1" ht="13.5">
      <c r="B360" s="233"/>
      <c r="C360" s="234"/>
      <c r="D360" s="235" t="s">
        <v>158</v>
      </c>
      <c r="E360" s="236" t="s">
        <v>21</v>
      </c>
      <c r="F360" s="237" t="s">
        <v>477</v>
      </c>
      <c r="G360" s="234"/>
      <c r="H360" s="236" t="s">
        <v>21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158</v>
      </c>
      <c r="AU360" s="243" t="s">
        <v>82</v>
      </c>
      <c r="AV360" s="11" t="s">
        <v>80</v>
      </c>
      <c r="AW360" s="11" t="s">
        <v>35</v>
      </c>
      <c r="AX360" s="11" t="s">
        <v>72</v>
      </c>
      <c r="AY360" s="243" t="s">
        <v>148</v>
      </c>
    </row>
    <row r="361" spans="2:51" s="12" customFormat="1" ht="13.5">
      <c r="B361" s="244"/>
      <c r="C361" s="245"/>
      <c r="D361" s="235" t="s">
        <v>158</v>
      </c>
      <c r="E361" s="246" t="s">
        <v>21</v>
      </c>
      <c r="F361" s="247" t="s">
        <v>257</v>
      </c>
      <c r="G361" s="245"/>
      <c r="H361" s="248">
        <v>18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AT361" s="254" t="s">
        <v>158</v>
      </c>
      <c r="AU361" s="254" t="s">
        <v>82</v>
      </c>
      <c r="AV361" s="12" t="s">
        <v>82</v>
      </c>
      <c r="AW361" s="12" t="s">
        <v>35</v>
      </c>
      <c r="AX361" s="12" t="s">
        <v>72</v>
      </c>
      <c r="AY361" s="254" t="s">
        <v>148</v>
      </c>
    </row>
    <row r="362" spans="2:51" s="13" customFormat="1" ht="13.5">
      <c r="B362" s="255"/>
      <c r="C362" s="256"/>
      <c r="D362" s="235" t="s">
        <v>158</v>
      </c>
      <c r="E362" s="257" t="s">
        <v>21</v>
      </c>
      <c r="F362" s="258" t="s">
        <v>161</v>
      </c>
      <c r="G362" s="256"/>
      <c r="H362" s="259">
        <v>48</v>
      </c>
      <c r="I362" s="260"/>
      <c r="J362" s="256"/>
      <c r="K362" s="256"/>
      <c r="L362" s="261"/>
      <c r="M362" s="262"/>
      <c r="N362" s="263"/>
      <c r="O362" s="263"/>
      <c r="P362" s="263"/>
      <c r="Q362" s="263"/>
      <c r="R362" s="263"/>
      <c r="S362" s="263"/>
      <c r="T362" s="264"/>
      <c r="AT362" s="265" t="s">
        <v>158</v>
      </c>
      <c r="AU362" s="265" t="s">
        <v>82</v>
      </c>
      <c r="AV362" s="13" t="s">
        <v>156</v>
      </c>
      <c r="AW362" s="13" t="s">
        <v>35</v>
      </c>
      <c r="AX362" s="13" t="s">
        <v>80</v>
      </c>
      <c r="AY362" s="265" t="s">
        <v>148</v>
      </c>
    </row>
    <row r="363" spans="2:65" s="1" customFormat="1" ht="25.5" customHeight="1">
      <c r="B363" s="46"/>
      <c r="C363" s="221" t="s">
        <v>513</v>
      </c>
      <c r="D363" s="221" t="s">
        <v>151</v>
      </c>
      <c r="E363" s="222" t="s">
        <v>514</v>
      </c>
      <c r="F363" s="223" t="s">
        <v>515</v>
      </c>
      <c r="G363" s="224" t="s">
        <v>154</v>
      </c>
      <c r="H363" s="225">
        <v>30</v>
      </c>
      <c r="I363" s="226"/>
      <c r="J363" s="227">
        <f>ROUND(I363*H363,2)</f>
        <v>0</v>
      </c>
      <c r="K363" s="223" t="s">
        <v>155</v>
      </c>
      <c r="L363" s="72"/>
      <c r="M363" s="228" t="s">
        <v>21</v>
      </c>
      <c r="N363" s="229" t="s">
        <v>43</v>
      </c>
      <c r="O363" s="47"/>
      <c r="P363" s="230">
        <f>O363*H363</f>
        <v>0</v>
      </c>
      <c r="Q363" s="230">
        <v>1E-05</v>
      </c>
      <c r="R363" s="230">
        <f>Q363*H363</f>
        <v>0.00030000000000000003</v>
      </c>
      <c r="S363" s="230">
        <v>0</v>
      </c>
      <c r="T363" s="231">
        <f>S363*H363</f>
        <v>0</v>
      </c>
      <c r="AR363" s="24" t="s">
        <v>247</v>
      </c>
      <c r="AT363" s="24" t="s">
        <v>151</v>
      </c>
      <c r="AU363" s="24" t="s">
        <v>82</v>
      </c>
      <c r="AY363" s="24" t="s">
        <v>148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24" t="s">
        <v>80</v>
      </c>
      <c r="BK363" s="232">
        <f>ROUND(I363*H363,2)</f>
        <v>0</v>
      </c>
      <c r="BL363" s="24" t="s">
        <v>247</v>
      </c>
      <c r="BM363" s="24" t="s">
        <v>516</v>
      </c>
    </row>
    <row r="364" spans="2:51" s="11" customFormat="1" ht="13.5">
      <c r="B364" s="233"/>
      <c r="C364" s="234"/>
      <c r="D364" s="235" t="s">
        <v>158</v>
      </c>
      <c r="E364" s="236" t="s">
        <v>21</v>
      </c>
      <c r="F364" s="237" t="s">
        <v>175</v>
      </c>
      <c r="G364" s="234"/>
      <c r="H364" s="236" t="s">
        <v>21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158</v>
      </c>
      <c r="AU364" s="243" t="s">
        <v>82</v>
      </c>
      <c r="AV364" s="11" t="s">
        <v>80</v>
      </c>
      <c r="AW364" s="11" t="s">
        <v>35</v>
      </c>
      <c r="AX364" s="11" t="s">
        <v>72</v>
      </c>
      <c r="AY364" s="243" t="s">
        <v>148</v>
      </c>
    </row>
    <row r="365" spans="2:51" s="12" customFormat="1" ht="13.5">
      <c r="B365" s="244"/>
      <c r="C365" s="245"/>
      <c r="D365" s="235" t="s">
        <v>158</v>
      </c>
      <c r="E365" s="246" t="s">
        <v>21</v>
      </c>
      <c r="F365" s="247" t="s">
        <v>174</v>
      </c>
      <c r="G365" s="245"/>
      <c r="H365" s="248">
        <v>30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AT365" s="254" t="s">
        <v>158</v>
      </c>
      <c r="AU365" s="254" t="s">
        <v>82</v>
      </c>
      <c r="AV365" s="12" t="s">
        <v>82</v>
      </c>
      <c r="AW365" s="12" t="s">
        <v>35</v>
      </c>
      <c r="AX365" s="12" t="s">
        <v>72</v>
      </c>
      <c r="AY365" s="254" t="s">
        <v>148</v>
      </c>
    </row>
    <row r="366" spans="2:51" s="13" customFormat="1" ht="13.5">
      <c r="B366" s="255"/>
      <c r="C366" s="256"/>
      <c r="D366" s="235" t="s">
        <v>158</v>
      </c>
      <c r="E366" s="257" t="s">
        <v>21</v>
      </c>
      <c r="F366" s="258" t="s">
        <v>161</v>
      </c>
      <c r="G366" s="256"/>
      <c r="H366" s="259">
        <v>30</v>
      </c>
      <c r="I366" s="260"/>
      <c r="J366" s="256"/>
      <c r="K366" s="256"/>
      <c r="L366" s="261"/>
      <c r="M366" s="262"/>
      <c r="N366" s="263"/>
      <c r="O366" s="263"/>
      <c r="P366" s="263"/>
      <c r="Q366" s="263"/>
      <c r="R366" s="263"/>
      <c r="S366" s="263"/>
      <c r="T366" s="264"/>
      <c r="AT366" s="265" t="s">
        <v>158</v>
      </c>
      <c r="AU366" s="265" t="s">
        <v>82</v>
      </c>
      <c r="AV366" s="13" t="s">
        <v>156</v>
      </c>
      <c r="AW366" s="13" t="s">
        <v>35</v>
      </c>
      <c r="AX366" s="13" t="s">
        <v>80</v>
      </c>
      <c r="AY366" s="265" t="s">
        <v>148</v>
      </c>
    </row>
    <row r="367" spans="2:65" s="1" customFormat="1" ht="25.5" customHeight="1">
      <c r="B367" s="46"/>
      <c r="C367" s="221" t="s">
        <v>517</v>
      </c>
      <c r="D367" s="221" t="s">
        <v>151</v>
      </c>
      <c r="E367" s="222" t="s">
        <v>518</v>
      </c>
      <c r="F367" s="223" t="s">
        <v>519</v>
      </c>
      <c r="G367" s="224" t="s">
        <v>154</v>
      </c>
      <c r="H367" s="225">
        <v>48</v>
      </c>
      <c r="I367" s="226"/>
      <c r="J367" s="227">
        <f>ROUND(I367*H367,2)</f>
        <v>0</v>
      </c>
      <c r="K367" s="223" t="s">
        <v>155</v>
      </c>
      <c r="L367" s="72"/>
      <c r="M367" s="228" t="s">
        <v>21</v>
      </c>
      <c r="N367" s="229" t="s">
        <v>43</v>
      </c>
      <c r="O367" s="47"/>
      <c r="P367" s="230">
        <f>O367*H367</f>
        <v>0</v>
      </c>
      <c r="Q367" s="230">
        <v>0.00032</v>
      </c>
      <c r="R367" s="230">
        <f>Q367*H367</f>
        <v>0.015360000000000002</v>
      </c>
      <c r="S367" s="230">
        <v>0</v>
      </c>
      <c r="T367" s="231">
        <f>S367*H367</f>
        <v>0</v>
      </c>
      <c r="AR367" s="24" t="s">
        <v>247</v>
      </c>
      <c r="AT367" s="24" t="s">
        <v>151</v>
      </c>
      <c r="AU367" s="24" t="s">
        <v>82</v>
      </c>
      <c r="AY367" s="24" t="s">
        <v>148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24" t="s">
        <v>80</v>
      </c>
      <c r="BK367" s="232">
        <f>ROUND(I367*H367,2)</f>
        <v>0</v>
      </c>
      <c r="BL367" s="24" t="s">
        <v>247</v>
      </c>
      <c r="BM367" s="24" t="s">
        <v>520</v>
      </c>
    </row>
    <row r="368" spans="2:51" s="11" customFormat="1" ht="13.5">
      <c r="B368" s="233"/>
      <c r="C368" s="234"/>
      <c r="D368" s="235" t="s">
        <v>158</v>
      </c>
      <c r="E368" s="236" t="s">
        <v>21</v>
      </c>
      <c r="F368" s="237" t="s">
        <v>512</v>
      </c>
      <c r="G368" s="234"/>
      <c r="H368" s="236" t="s">
        <v>21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158</v>
      </c>
      <c r="AU368" s="243" t="s">
        <v>82</v>
      </c>
      <c r="AV368" s="11" t="s">
        <v>80</v>
      </c>
      <c r="AW368" s="11" t="s">
        <v>35</v>
      </c>
      <c r="AX368" s="11" t="s">
        <v>72</v>
      </c>
      <c r="AY368" s="243" t="s">
        <v>148</v>
      </c>
    </row>
    <row r="369" spans="2:51" s="12" customFormat="1" ht="13.5">
      <c r="B369" s="244"/>
      <c r="C369" s="245"/>
      <c r="D369" s="235" t="s">
        <v>158</v>
      </c>
      <c r="E369" s="246" t="s">
        <v>21</v>
      </c>
      <c r="F369" s="247" t="s">
        <v>174</v>
      </c>
      <c r="G369" s="245"/>
      <c r="H369" s="248">
        <v>30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AT369" s="254" t="s">
        <v>158</v>
      </c>
      <c r="AU369" s="254" t="s">
        <v>82</v>
      </c>
      <c r="AV369" s="12" t="s">
        <v>82</v>
      </c>
      <c r="AW369" s="12" t="s">
        <v>35</v>
      </c>
      <c r="AX369" s="12" t="s">
        <v>72</v>
      </c>
      <c r="AY369" s="254" t="s">
        <v>148</v>
      </c>
    </row>
    <row r="370" spans="2:51" s="11" customFormat="1" ht="13.5">
      <c r="B370" s="233"/>
      <c r="C370" s="234"/>
      <c r="D370" s="235" t="s">
        <v>158</v>
      </c>
      <c r="E370" s="236" t="s">
        <v>21</v>
      </c>
      <c r="F370" s="237" t="s">
        <v>477</v>
      </c>
      <c r="G370" s="234"/>
      <c r="H370" s="236" t="s">
        <v>21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AT370" s="243" t="s">
        <v>158</v>
      </c>
      <c r="AU370" s="243" t="s">
        <v>82</v>
      </c>
      <c r="AV370" s="11" t="s">
        <v>80</v>
      </c>
      <c r="AW370" s="11" t="s">
        <v>35</v>
      </c>
      <c r="AX370" s="11" t="s">
        <v>72</v>
      </c>
      <c r="AY370" s="243" t="s">
        <v>148</v>
      </c>
    </row>
    <row r="371" spans="2:51" s="12" customFormat="1" ht="13.5">
      <c r="B371" s="244"/>
      <c r="C371" s="245"/>
      <c r="D371" s="235" t="s">
        <v>158</v>
      </c>
      <c r="E371" s="246" t="s">
        <v>21</v>
      </c>
      <c r="F371" s="247" t="s">
        <v>257</v>
      </c>
      <c r="G371" s="245"/>
      <c r="H371" s="248">
        <v>18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AT371" s="254" t="s">
        <v>158</v>
      </c>
      <c r="AU371" s="254" t="s">
        <v>82</v>
      </c>
      <c r="AV371" s="12" t="s">
        <v>82</v>
      </c>
      <c r="AW371" s="12" t="s">
        <v>35</v>
      </c>
      <c r="AX371" s="12" t="s">
        <v>72</v>
      </c>
      <c r="AY371" s="254" t="s">
        <v>148</v>
      </c>
    </row>
    <row r="372" spans="2:51" s="13" customFormat="1" ht="13.5">
      <c r="B372" s="255"/>
      <c r="C372" s="256"/>
      <c r="D372" s="235" t="s">
        <v>158</v>
      </c>
      <c r="E372" s="257" t="s">
        <v>21</v>
      </c>
      <c r="F372" s="258" t="s">
        <v>161</v>
      </c>
      <c r="G372" s="256"/>
      <c r="H372" s="259">
        <v>48</v>
      </c>
      <c r="I372" s="260"/>
      <c r="J372" s="256"/>
      <c r="K372" s="256"/>
      <c r="L372" s="261"/>
      <c r="M372" s="287"/>
      <c r="N372" s="288"/>
      <c r="O372" s="288"/>
      <c r="P372" s="288"/>
      <c r="Q372" s="288"/>
      <c r="R372" s="288"/>
      <c r="S372" s="288"/>
      <c r="T372" s="289"/>
      <c r="AT372" s="265" t="s">
        <v>158</v>
      </c>
      <c r="AU372" s="265" t="s">
        <v>82</v>
      </c>
      <c r="AV372" s="13" t="s">
        <v>156</v>
      </c>
      <c r="AW372" s="13" t="s">
        <v>35</v>
      </c>
      <c r="AX372" s="13" t="s">
        <v>80</v>
      </c>
      <c r="AY372" s="265" t="s">
        <v>148</v>
      </c>
    </row>
    <row r="373" spans="2:12" s="1" customFormat="1" ht="6.95" customHeight="1">
      <c r="B373" s="67"/>
      <c r="C373" s="68"/>
      <c r="D373" s="68"/>
      <c r="E373" s="68"/>
      <c r="F373" s="68"/>
      <c r="G373" s="68"/>
      <c r="H373" s="68"/>
      <c r="I373" s="166"/>
      <c r="J373" s="68"/>
      <c r="K373" s="68"/>
      <c r="L373" s="72"/>
    </row>
  </sheetData>
  <sheetProtection password="CC35" sheet="1" objects="1" scenarios="1" formatColumns="0" formatRows="0" autoFilter="0"/>
  <autoFilter ref="C92:K372"/>
  <mergeCells count="10">
    <mergeCell ref="E7:H7"/>
    <mergeCell ref="E9:H9"/>
    <mergeCell ref="E24:H24"/>
    <mergeCell ref="E45:H45"/>
    <mergeCell ref="E47:H47"/>
    <mergeCell ref="J51:J52"/>
    <mergeCell ref="E83:H83"/>
    <mergeCell ref="E85:H85"/>
    <mergeCell ref="G1:H1"/>
    <mergeCell ref="L2:V2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m.č.3.13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521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20. 2. 2018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14" customHeight="1">
      <c r="B24" s="148"/>
      <c r="C24" s="149"/>
      <c r="D24" s="149"/>
      <c r="E24" s="44" t="s">
        <v>109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ROUND(SUM(BE78:BE95),2)</f>
        <v>0</v>
      </c>
      <c r="G30" s="47"/>
      <c r="H30" s="47"/>
      <c r="I30" s="158">
        <v>0.21</v>
      </c>
      <c r="J30" s="157">
        <f>ROUND(ROUND((SUM(BE78:BE95)),2)*I30,2)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ROUND(SUM(BF78:BF95),2)</f>
        <v>0</v>
      </c>
      <c r="G31" s="47"/>
      <c r="H31" s="47"/>
      <c r="I31" s="158">
        <v>0.15</v>
      </c>
      <c r="J31" s="157">
        <f>ROUND(ROUND((SUM(BF78:BF95)),2)*I31,2)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ROUND(SUM(BG78:BG95),2)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ROUND(SUM(BH78:BH95),2)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ROUND(SUM(BI78:BI95),2)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110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m.č.3.13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2018-052-02 - ZTI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Dřevěřský pavilon, Kamýcká 129, Praha 6</v>
      </c>
      <c r="G49" s="47"/>
      <c r="H49" s="47"/>
      <c r="I49" s="146" t="s">
        <v>25</v>
      </c>
      <c r="J49" s="147" t="str">
        <f>IF(J12="","",J12)</f>
        <v>20. 2. 2018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ČZU v Praze, Kamýcká 129, Praha 6</v>
      </c>
      <c r="G51" s="47"/>
      <c r="H51" s="47"/>
      <c r="I51" s="146" t="s">
        <v>33</v>
      </c>
      <c r="J51" s="44" t="str">
        <f>E21</f>
        <v>Ing.Vladimír Čapka, Gerstnerova 5/658,Praha 7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111</v>
      </c>
      <c r="D54" s="159"/>
      <c r="E54" s="159"/>
      <c r="F54" s="159"/>
      <c r="G54" s="159"/>
      <c r="H54" s="159"/>
      <c r="I54" s="173"/>
      <c r="J54" s="174" t="s">
        <v>112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113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114</v>
      </c>
    </row>
    <row r="57" spans="2:11" s="7" customFormat="1" ht="24.95" customHeight="1">
      <c r="B57" s="177"/>
      <c r="C57" s="178"/>
      <c r="D57" s="179" t="s">
        <v>122</v>
      </c>
      <c r="E57" s="180"/>
      <c r="F57" s="180"/>
      <c r="G57" s="180"/>
      <c r="H57" s="180"/>
      <c r="I57" s="181"/>
      <c r="J57" s="182">
        <f>J79</f>
        <v>0</v>
      </c>
      <c r="K57" s="183"/>
    </row>
    <row r="58" spans="2:11" s="8" customFormat="1" ht="19.9" customHeight="1">
      <c r="B58" s="184"/>
      <c r="C58" s="185"/>
      <c r="D58" s="186" t="s">
        <v>522</v>
      </c>
      <c r="E58" s="187"/>
      <c r="F58" s="187"/>
      <c r="G58" s="187"/>
      <c r="H58" s="187"/>
      <c r="I58" s="188"/>
      <c r="J58" s="189">
        <f>J80</f>
        <v>0</v>
      </c>
      <c r="K58" s="190"/>
    </row>
    <row r="59" spans="2:11" s="1" customFormat="1" ht="21.8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pans="2:11" s="1" customFormat="1" ht="6.95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pans="2:12" s="1" customFormat="1" ht="6.95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pans="2:12" s="1" customFormat="1" ht="36.95" customHeight="1">
      <c r="B65" s="46"/>
      <c r="C65" s="73" t="s">
        <v>132</v>
      </c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6.95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6.5" customHeight="1">
      <c r="B68" s="46"/>
      <c r="C68" s="74"/>
      <c r="D68" s="74"/>
      <c r="E68" s="192" t="str">
        <f>E7</f>
        <v>Stavební úpravy m.č.3.13</v>
      </c>
      <c r="F68" s="76"/>
      <c r="G68" s="76"/>
      <c r="H68" s="76"/>
      <c r="I68" s="191"/>
      <c r="J68" s="74"/>
      <c r="K68" s="74"/>
      <c r="L68" s="72"/>
    </row>
    <row r="69" spans="2:12" s="1" customFormat="1" ht="14.4" customHeight="1">
      <c r="B69" s="46"/>
      <c r="C69" s="76" t="s">
        <v>107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7.25" customHeight="1">
      <c r="B70" s="46"/>
      <c r="C70" s="74"/>
      <c r="D70" s="74"/>
      <c r="E70" s="82" t="str">
        <f>E9</f>
        <v>2018-052-02 - ZTI</v>
      </c>
      <c r="F70" s="74"/>
      <c r="G70" s="74"/>
      <c r="H70" s="74"/>
      <c r="I70" s="191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8" customHeight="1">
      <c r="B72" s="46"/>
      <c r="C72" s="76" t="s">
        <v>23</v>
      </c>
      <c r="D72" s="74"/>
      <c r="E72" s="74"/>
      <c r="F72" s="193" t="str">
        <f>F12</f>
        <v>Dřevěřský pavilon, Kamýcká 129, Praha 6</v>
      </c>
      <c r="G72" s="74"/>
      <c r="H72" s="74"/>
      <c r="I72" s="194" t="s">
        <v>25</v>
      </c>
      <c r="J72" s="85" t="str">
        <f>IF(J12="","",J12)</f>
        <v>20. 2. 2018</v>
      </c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3.5">
      <c r="B74" s="46"/>
      <c r="C74" s="76" t="s">
        <v>27</v>
      </c>
      <c r="D74" s="74"/>
      <c r="E74" s="74"/>
      <c r="F74" s="193" t="str">
        <f>E15</f>
        <v>ČZU v Praze, Kamýcká 129, Praha 6</v>
      </c>
      <c r="G74" s="74"/>
      <c r="H74" s="74"/>
      <c r="I74" s="194" t="s">
        <v>33</v>
      </c>
      <c r="J74" s="193" t="str">
        <f>E21</f>
        <v>Ing.Vladimír Čapka, Gerstnerova 5/658,Praha 7</v>
      </c>
      <c r="K74" s="74"/>
      <c r="L74" s="72"/>
    </row>
    <row r="75" spans="2:12" s="1" customFormat="1" ht="14.4" customHeight="1">
      <c r="B75" s="46"/>
      <c r="C75" s="76" t="s">
        <v>31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pans="2:12" s="1" customFormat="1" ht="10.3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20" s="9" customFormat="1" ht="29.25" customHeight="1">
      <c r="B77" s="195"/>
      <c r="C77" s="196" t="s">
        <v>133</v>
      </c>
      <c r="D77" s="197" t="s">
        <v>57</v>
      </c>
      <c r="E77" s="197" t="s">
        <v>53</v>
      </c>
      <c r="F77" s="197" t="s">
        <v>134</v>
      </c>
      <c r="G77" s="197" t="s">
        <v>135</v>
      </c>
      <c r="H77" s="197" t="s">
        <v>136</v>
      </c>
      <c r="I77" s="198" t="s">
        <v>137</v>
      </c>
      <c r="J77" s="197" t="s">
        <v>112</v>
      </c>
      <c r="K77" s="199" t="s">
        <v>138</v>
      </c>
      <c r="L77" s="200"/>
      <c r="M77" s="102" t="s">
        <v>139</v>
      </c>
      <c r="N77" s="103" t="s">
        <v>42</v>
      </c>
      <c r="O77" s="103" t="s">
        <v>140</v>
      </c>
      <c r="P77" s="103" t="s">
        <v>141</v>
      </c>
      <c r="Q77" s="103" t="s">
        <v>142</v>
      </c>
      <c r="R77" s="103" t="s">
        <v>143</v>
      </c>
      <c r="S77" s="103" t="s">
        <v>144</v>
      </c>
      <c r="T77" s="104" t="s">
        <v>145</v>
      </c>
    </row>
    <row r="78" spans="2:63" s="1" customFormat="1" ht="29.25" customHeight="1">
      <c r="B78" s="46"/>
      <c r="C78" s="108" t="s">
        <v>113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</f>
        <v>0</v>
      </c>
      <c r="Q78" s="106"/>
      <c r="R78" s="202">
        <f>R79</f>
        <v>0</v>
      </c>
      <c r="S78" s="106"/>
      <c r="T78" s="203">
        <f>T79</f>
        <v>0</v>
      </c>
      <c r="AT78" s="24" t="s">
        <v>71</v>
      </c>
      <c r="AU78" s="24" t="s">
        <v>114</v>
      </c>
      <c r="BK78" s="204">
        <f>BK79</f>
        <v>0</v>
      </c>
    </row>
    <row r="79" spans="2:63" s="10" customFormat="1" ht="37.4" customHeight="1">
      <c r="B79" s="205"/>
      <c r="C79" s="206"/>
      <c r="D79" s="207" t="s">
        <v>71</v>
      </c>
      <c r="E79" s="208" t="s">
        <v>243</v>
      </c>
      <c r="F79" s="208" t="s">
        <v>244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P80</f>
        <v>0</v>
      </c>
      <c r="Q79" s="213"/>
      <c r="R79" s="214">
        <f>R80</f>
        <v>0</v>
      </c>
      <c r="S79" s="213"/>
      <c r="T79" s="215">
        <f>T80</f>
        <v>0</v>
      </c>
      <c r="AR79" s="216" t="s">
        <v>82</v>
      </c>
      <c r="AT79" s="217" t="s">
        <v>71</v>
      </c>
      <c r="AU79" s="217" t="s">
        <v>72</v>
      </c>
      <c r="AY79" s="216" t="s">
        <v>148</v>
      </c>
      <c r="BK79" s="218">
        <f>BK80</f>
        <v>0</v>
      </c>
    </row>
    <row r="80" spans="2:63" s="10" customFormat="1" ht="19.9" customHeight="1">
      <c r="B80" s="205"/>
      <c r="C80" s="206"/>
      <c r="D80" s="207" t="s">
        <v>71</v>
      </c>
      <c r="E80" s="219" t="s">
        <v>523</v>
      </c>
      <c r="F80" s="219" t="s">
        <v>524</v>
      </c>
      <c r="G80" s="206"/>
      <c r="H80" s="206"/>
      <c r="I80" s="209"/>
      <c r="J80" s="220">
        <f>BK80</f>
        <v>0</v>
      </c>
      <c r="K80" s="206"/>
      <c r="L80" s="211"/>
      <c r="M80" s="212"/>
      <c r="N80" s="213"/>
      <c r="O80" s="213"/>
      <c r="P80" s="214">
        <f>SUM(P81:P95)</f>
        <v>0</v>
      </c>
      <c r="Q80" s="213"/>
      <c r="R80" s="214">
        <f>SUM(R81:R95)</f>
        <v>0</v>
      </c>
      <c r="S80" s="213"/>
      <c r="T80" s="215">
        <f>SUM(T81:T95)</f>
        <v>0</v>
      </c>
      <c r="AR80" s="216" t="s">
        <v>82</v>
      </c>
      <c r="AT80" s="217" t="s">
        <v>71</v>
      </c>
      <c r="AU80" s="217" t="s">
        <v>80</v>
      </c>
      <c r="AY80" s="216" t="s">
        <v>148</v>
      </c>
      <c r="BK80" s="218">
        <f>SUM(BK81:BK95)</f>
        <v>0</v>
      </c>
    </row>
    <row r="81" spans="2:65" s="1" customFormat="1" ht="16.5" customHeight="1">
      <c r="B81" s="46"/>
      <c r="C81" s="221" t="s">
        <v>80</v>
      </c>
      <c r="D81" s="221" t="s">
        <v>151</v>
      </c>
      <c r="E81" s="222" t="s">
        <v>525</v>
      </c>
      <c r="F81" s="223" t="s">
        <v>526</v>
      </c>
      <c r="G81" s="224" t="s">
        <v>192</v>
      </c>
      <c r="H81" s="225">
        <v>4</v>
      </c>
      <c r="I81" s="226"/>
      <c r="J81" s="227">
        <f>ROUND(I81*H81,2)</f>
        <v>0</v>
      </c>
      <c r="K81" s="223" t="s">
        <v>21</v>
      </c>
      <c r="L81" s="72"/>
      <c r="M81" s="228" t="s">
        <v>21</v>
      </c>
      <c r="N81" s="229" t="s">
        <v>43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156</v>
      </c>
      <c r="AT81" s="24" t="s">
        <v>151</v>
      </c>
      <c r="AU81" s="24" t="s">
        <v>82</v>
      </c>
      <c r="AY81" s="24" t="s">
        <v>148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80</v>
      </c>
      <c r="BK81" s="232">
        <f>ROUND(I81*H81,2)</f>
        <v>0</v>
      </c>
      <c r="BL81" s="24" t="s">
        <v>156</v>
      </c>
      <c r="BM81" s="24" t="s">
        <v>527</v>
      </c>
    </row>
    <row r="82" spans="2:65" s="1" customFormat="1" ht="16.5" customHeight="1">
      <c r="B82" s="46"/>
      <c r="C82" s="221" t="s">
        <v>82</v>
      </c>
      <c r="D82" s="221" t="s">
        <v>151</v>
      </c>
      <c r="E82" s="222" t="s">
        <v>528</v>
      </c>
      <c r="F82" s="223" t="s">
        <v>529</v>
      </c>
      <c r="G82" s="224" t="s">
        <v>192</v>
      </c>
      <c r="H82" s="225">
        <v>3</v>
      </c>
      <c r="I82" s="226"/>
      <c r="J82" s="227">
        <f>ROUND(I82*H82,2)</f>
        <v>0</v>
      </c>
      <c r="K82" s="223" t="s">
        <v>21</v>
      </c>
      <c r="L82" s="72"/>
      <c r="M82" s="228" t="s">
        <v>21</v>
      </c>
      <c r="N82" s="229" t="s">
        <v>43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156</v>
      </c>
      <c r="AT82" s="24" t="s">
        <v>151</v>
      </c>
      <c r="AU82" s="24" t="s">
        <v>82</v>
      </c>
      <c r="AY82" s="24" t="s">
        <v>148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80</v>
      </c>
      <c r="BK82" s="232">
        <f>ROUND(I82*H82,2)</f>
        <v>0</v>
      </c>
      <c r="BL82" s="24" t="s">
        <v>156</v>
      </c>
      <c r="BM82" s="24" t="s">
        <v>530</v>
      </c>
    </row>
    <row r="83" spans="2:65" s="1" customFormat="1" ht="16.5" customHeight="1">
      <c r="B83" s="46"/>
      <c r="C83" s="221" t="s">
        <v>169</v>
      </c>
      <c r="D83" s="221" t="s">
        <v>151</v>
      </c>
      <c r="E83" s="222" t="s">
        <v>531</v>
      </c>
      <c r="F83" s="223" t="s">
        <v>532</v>
      </c>
      <c r="G83" s="224" t="s">
        <v>533</v>
      </c>
      <c r="H83" s="225">
        <v>4</v>
      </c>
      <c r="I83" s="226"/>
      <c r="J83" s="227">
        <f>ROUND(I83*H83,2)</f>
        <v>0</v>
      </c>
      <c r="K83" s="223" t="s">
        <v>21</v>
      </c>
      <c r="L83" s="72"/>
      <c r="M83" s="228" t="s">
        <v>21</v>
      </c>
      <c r="N83" s="229" t="s">
        <v>43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156</v>
      </c>
      <c r="AT83" s="24" t="s">
        <v>151</v>
      </c>
      <c r="AU83" s="24" t="s">
        <v>82</v>
      </c>
      <c r="AY83" s="24" t="s">
        <v>148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80</v>
      </c>
      <c r="BK83" s="232">
        <f>ROUND(I83*H83,2)</f>
        <v>0</v>
      </c>
      <c r="BL83" s="24" t="s">
        <v>156</v>
      </c>
      <c r="BM83" s="24" t="s">
        <v>534</v>
      </c>
    </row>
    <row r="84" spans="2:65" s="1" customFormat="1" ht="16.5" customHeight="1">
      <c r="B84" s="46"/>
      <c r="C84" s="221" t="s">
        <v>156</v>
      </c>
      <c r="D84" s="221" t="s">
        <v>151</v>
      </c>
      <c r="E84" s="222" t="s">
        <v>535</v>
      </c>
      <c r="F84" s="223" t="s">
        <v>536</v>
      </c>
      <c r="G84" s="224" t="s">
        <v>533</v>
      </c>
      <c r="H84" s="225">
        <v>1</v>
      </c>
      <c r="I84" s="226"/>
      <c r="J84" s="227">
        <f>ROUND(I84*H84,2)</f>
        <v>0</v>
      </c>
      <c r="K84" s="223" t="s">
        <v>21</v>
      </c>
      <c r="L84" s="72"/>
      <c r="M84" s="228" t="s">
        <v>21</v>
      </c>
      <c r="N84" s="229" t="s">
        <v>43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156</v>
      </c>
      <c r="AT84" s="24" t="s">
        <v>151</v>
      </c>
      <c r="AU84" s="24" t="s">
        <v>82</v>
      </c>
      <c r="AY84" s="24" t="s">
        <v>148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80</v>
      </c>
      <c r="BK84" s="232">
        <f>ROUND(I84*H84,2)</f>
        <v>0</v>
      </c>
      <c r="BL84" s="24" t="s">
        <v>156</v>
      </c>
      <c r="BM84" s="24" t="s">
        <v>537</v>
      </c>
    </row>
    <row r="85" spans="2:65" s="1" customFormat="1" ht="16.5" customHeight="1">
      <c r="B85" s="46"/>
      <c r="C85" s="221" t="s">
        <v>160</v>
      </c>
      <c r="D85" s="221" t="s">
        <v>151</v>
      </c>
      <c r="E85" s="222" t="s">
        <v>538</v>
      </c>
      <c r="F85" s="223" t="s">
        <v>539</v>
      </c>
      <c r="G85" s="224" t="s">
        <v>533</v>
      </c>
      <c r="H85" s="225">
        <v>2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43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156</v>
      </c>
      <c r="AT85" s="24" t="s">
        <v>151</v>
      </c>
      <c r="AU85" s="24" t="s">
        <v>82</v>
      </c>
      <c r="AY85" s="24" t="s">
        <v>148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80</v>
      </c>
      <c r="BK85" s="232">
        <f>ROUND(I85*H85,2)</f>
        <v>0</v>
      </c>
      <c r="BL85" s="24" t="s">
        <v>156</v>
      </c>
      <c r="BM85" s="24" t="s">
        <v>540</v>
      </c>
    </row>
    <row r="86" spans="2:65" s="1" customFormat="1" ht="16.5" customHeight="1">
      <c r="B86" s="46"/>
      <c r="C86" s="221" t="s">
        <v>149</v>
      </c>
      <c r="D86" s="221" t="s">
        <v>151</v>
      </c>
      <c r="E86" s="222" t="s">
        <v>541</v>
      </c>
      <c r="F86" s="223" t="s">
        <v>542</v>
      </c>
      <c r="G86" s="224" t="s">
        <v>192</v>
      </c>
      <c r="H86" s="225">
        <v>7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43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156</v>
      </c>
      <c r="AT86" s="24" t="s">
        <v>151</v>
      </c>
      <c r="AU86" s="24" t="s">
        <v>82</v>
      </c>
      <c r="AY86" s="24" t="s">
        <v>148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80</v>
      </c>
      <c r="BK86" s="232">
        <f>ROUND(I86*H86,2)</f>
        <v>0</v>
      </c>
      <c r="BL86" s="24" t="s">
        <v>156</v>
      </c>
      <c r="BM86" s="24" t="s">
        <v>543</v>
      </c>
    </row>
    <row r="87" spans="2:65" s="1" customFormat="1" ht="16.5" customHeight="1">
      <c r="B87" s="46"/>
      <c r="C87" s="221" t="s">
        <v>195</v>
      </c>
      <c r="D87" s="221" t="s">
        <v>151</v>
      </c>
      <c r="E87" s="222" t="s">
        <v>544</v>
      </c>
      <c r="F87" s="223" t="s">
        <v>545</v>
      </c>
      <c r="G87" s="224" t="s">
        <v>164</v>
      </c>
      <c r="H87" s="225">
        <v>1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43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156</v>
      </c>
      <c r="AT87" s="24" t="s">
        <v>151</v>
      </c>
      <c r="AU87" s="24" t="s">
        <v>82</v>
      </c>
      <c r="AY87" s="24" t="s">
        <v>148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80</v>
      </c>
      <c r="BK87" s="232">
        <f>ROUND(I87*H87,2)</f>
        <v>0</v>
      </c>
      <c r="BL87" s="24" t="s">
        <v>156</v>
      </c>
      <c r="BM87" s="24" t="s">
        <v>546</v>
      </c>
    </row>
    <row r="88" spans="2:65" s="1" customFormat="1" ht="16.5" customHeight="1">
      <c r="B88" s="46"/>
      <c r="C88" s="221" t="s">
        <v>204</v>
      </c>
      <c r="D88" s="221" t="s">
        <v>151</v>
      </c>
      <c r="E88" s="222" t="s">
        <v>547</v>
      </c>
      <c r="F88" s="223" t="s">
        <v>548</v>
      </c>
      <c r="G88" s="224" t="s">
        <v>192</v>
      </c>
      <c r="H88" s="225">
        <v>3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43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156</v>
      </c>
      <c r="AT88" s="24" t="s">
        <v>151</v>
      </c>
      <c r="AU88" s="24" t="s">
        <v>82</v>
      </c>
      <c r="AY88" s="24" t="s">
        <v>148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80</v>
      </c>
      <c r="BK88" s="232">
        <f>ROUND(I88*H88,2)</f>
        <v>0</v>
      </c>
      <c r="BL88" s="24" t="s">
        <v>156</v>
      </c>
      <c r="BM88" s="24" t="s">
        <v>549</v>
      </c>
    </row>
    <row r="89" spans="2:65" s="1" customFormat="1" ht="16.5" customHeight="1">
      <c r="B89" s="46"/>
      <c r="C89" s="221" t="s">
        <v>209</v>
      </c>
      <c r="D89" s="221" t="s">
        <v>151</v>
      </c>
      <c r="E89" s="222" t="s">
        <v>550</v>
      </c>
      <c r="F89" s="223" t="s">
        <v>551</v>
      </c>
      <c r="G89" s="224" t="s">
        <v>192</v>
      </c>
      <c r="H89" s="225">
        <v>2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43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156</v>
      </c>
      <c r="AT89" s="24" t="s">
        <v>151</v>
      </c>
      <c r="AU89" s="24" t="s">
        <v>82</v>
      </c>
      <c r="AY89" s="24" t="s">
        <v>148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80</v>
      </c>
      <c r="BK89" s="232">
        <f>ROUND(I89*H89,2)</f>
        <v>0</v>
      </c>
      <c r="BL89" s="24" t="s">
        <v>156</v>
      </c>
      <c r="BM89" s="24" t="s">
        <v>552</v>
      </c>
    </row>
    <row r="90" spans="2:65" s="1" customFormat="1" ht="16.5" customHeight="1">
      <c r="B90" s="46"/>
      <c r="C90" s="221" t="s">
        <v>213</v>
      </c>
      <c r="D90" s="221" t="s">
        <v>151</v>
      </c>
      <c r="E90" s="222" t="s">
        <v>553</v>
      </c>
      <c r="F90" s="223" t="s">
        <v>554</v>
      </c>
      <c r="G90" s="224" t="s">
        <v>192</v>
      </c>
      <c r="H90" s="225">
        <v>5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43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156</v>
      </c>
      <c r="AT90" s="24" t="s">
        <v>151</v>
      </c>
      <c r="AU90" s="24" t="s">
        <v>82</v>
      </c>
      <c r="AY90" s="24" t="s">
        <v>148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80</v>
      </c>
      <c r="BK90" s="232">
        <f>ROUND(I90*H90,2)</f>
        <v>0</v>
      </c>
      <c r="BL90" s="24" t="s">
        <v>156</v>
      </c>
      <c r="BM90" s="24" t="s">
        <v>555</v>
      </c>
    </row>
    <row r="91" spans="2:65" s="1" customFormat="1" ht="16.5" customHeight="1">
      <c r="B91" s="46"/>
      <c r="C91" s="221" t="s">
        <v>218</v>
      </c>
      <c r="D91" s="221" t="s">
        <v>151</v>
      </c>
      <c r="E91" s="222" t="s">
        <v>556</v>
      </c>
      <c r="F91" s="223" t="s">
        <v>557</v>
      </c>
      <c r="G91" s="224" t="s">
        <v>533</v>
      </c>
      <c r="H91" s="225">
        <v>4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43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156</v>
      </c>
      <c r="AT91" s="24" t="s">
        <v>151</v>
      </c>
      <c r="AU91" s="24" t="s">
        <v>82</v>
      </c>
      <c r="AY91" s="24" t="s">
        <v>148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80</v>
      </c>
      <c r="BK91" s="232">
        <f>ROUND(I91*H91,2)</f>
        <v>0</v>
      </c>
      <c r="BL91" s="24" t="s">
        <v>156</v>
      </c>
      <c r="BM91" s="24" t="s">
        <v>558</v>
      </c>
    </row>
    <row r="92" spans="2:65" s="1" customFormat="1" ht="16.5" customHeight="1">
      <c r="B92" s="46"/>
      <c r="C92" s="221" t="s">
        <v>223</v>
      </c>
      <c r="D92" s="221" t="s">
        <v>151</v>
      </c>
      <c r="E92" s="222" t="s">
        <v>559</v>
      </c>
      <c r="F92" s="223" t="s">
        <v>560</v>
      </c>
      <c r="G92" s="224" t="s">
        <v>533</v>
      </c>
      <c r="H92" s="225">
        <v>6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43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156</v>
      </c>
      <c r="AT92" s="24" t="s">
        <v>151</v>
      </c>
      <c r="AU92" s="24" t="s">
        <v>82</v>
      </c>
      <c r="AY92" s="24" t="s">
        <v>148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80</v>
      </c>
      <c r="BK92" s="232">
        <f>ROUND(I92*H92,2)</f>
        <v>0</v>
      </c>
      <c r="BL92" s="24" t="s">
        <v>156</v>
      </c>
      <c r="BM92" s="24" t="s">
        <v>561</v>
      </c>
    </row>
    <row r="93" spans="2:65" s="1" customFormat="1" ht="16.5" customHeight="1">
      <c r="B93" s="46"/>
      <c r="C93" s="221" t="s">
        <v>228</v>
      </c>
      <c r="D93" s="221" t="s">
        <v>151</v>
      </c>
      <c r="E93" s="222" t="s">
        <v>562</v>
      </c>
      <c r="F93" s="223" t="s">
        <v>563</v>
      </c>
      <c r="G93" s="224" t="s">
        <v>192</v>
      </c>
      <c r="H93" s="225">
        <v>5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43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156</v>
      </c>
      <c r="AT93" s="24" t="s">
        <v>151</v>
      </c>
      <c r="AU93" s="24" t="s">
        <v>82</v>
      </c>
      <c r="AY93" s="24" t="s">
        <v>148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80</v>
      </c>
      <c r="BK93" s="232">
        <f>ROUND(I93*H93,2)</f>
        <v>0</v>
      </c>
      <c r="BL93" s="24" t="s">
        <v>156</v>
      </c>
      <c r="BM93" s="24" t="s">
        <v>564</v>
      </c>
    </row>
    <row r="94" spans="2:65" s="1" customFormat="1" ht="16.5" customHeight="1">
      <c r="B94" s="46"/>
      <c r="C94" s="221" t="s">
        <v>233</v>
      </c>
      <c r="D94" s="221" t="s">
        <v>151</v>
      </c>
      <c r="E94" s="222" t="s">
        <v>565</v>
      </c>
      <c r="F94" s="223" t="s">
        <v>566</v>
      </c>
      <c r="G94" s="224" t="s">
        <v>192</v>
      </c>
      <c r="H94" s="225">
        <v>5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43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156</v>
      </c>
      <c r="AT94" s="24" t="s">
        <v>151</v>
      </c>
      <c r="AU94" s="24" t="s">
        <v>82</v>
      </c>
      <c r="AY94" s="24" t="s">
        <v>148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80</v>
      </c>
      <c r="BK94" s="232">
        <f>ROUND(I94*H94,2)</f>
        <v>0</v>
      </c>
      <c r="BL94" s="24" t="s">
        <v>156</v>
      </c>
      <c r="BM94" s="24" t="s">
        <v>567</v>
      </c>
    </row>
    <row r="95" spans="2:65" s="1" customFormat="1" ht="25.5" customHeight="1">
      <c r="B95" s="46"/>
      <c r="C95" s="221" t="s">
        <v>10</v>
      </c>
      <c r="D95" s="221" t="s">
        <v>151</v>
      </c>
      <c r="E95" s="222" t="s">
        <v>568</v>
      </c>
      <c r="F95" s="223" t="s">
        <v>569</v>
      </c>
      <c r="G95" s="224" t="s">
        <v>533</v>
      </c>
      <c r="H95" s="225">
        <v>1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90" t="s">
        <v>43</v>
      </c>
      <c r="O95" s="291"/>
      <c r="P95" s="292">
        <f>O95*H95</f>
        <v>0</v>
      </c>
      <c r="Q95" s="292">
        <v>0</v>
      </c>
      <c r="R95" s="292">
        <f>Q95*H95</f>
        <v>0</v>
      </c>
      <c r="S95" s="292">
        <v>0</v>
      </c>
      <c r="T95" s="293">
        <f>S95*H95</f>
        <v>0</v>
      </c>
      <c r="AR95" s="24" t="s">
        <v>156</v>
      </c>
      <c r="AT95" s="24" t="s">
        <v>151</v>
      </c>
      <c r="AU95" s="24" t="s">
        <v>82</v>
      </c>
      <c r="AY95" s="24" t="s">
        <v>148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80</v>
      </c>
      <c r="BK95" s="232">
        <f>ROUND(I95*H95,2)</f>
        <v>0</v>
      </c>
      <c r="BL95" s="24" t="s">
        <v>156</v>
      </c>
      <c r="BM95" s="24" t="s">
        <v>570</v>
      </c>
    </row>
    <row r="96" spans="2:12" s="1" customFormat="1" ht="6.95" customHeight="1">
      <c r="B96" s="67"/>
      <c r="C96" s="68"/>
      <c r="D96" s="68"/>
      <c r="E96" s="68"/>
      <c r="F96" s="68"/>
      <c r="G96" s="68"/>
      <c r="H96" s="68"/>
      <c r="I96" s="166"/>
      <c r="J96" s="68"/>
      <c r="K96" s="68"/>
      <c r="L96" s="72"/>
    </row>
  </sheetData>
  <sheetProtection password="CC35" sheet="1" objects="1" scenarios="1" formatColumns="0" formatRows="0" autoFilter="0"/>
  <autoFilter ref="C77:K95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m.č.3.13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571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20. 2. 2018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14" customHeight="1">
      <c r="B24" s="148"/>
      <c r="C24" s="149"/>
      <c r="D24" s="149"/>
      <c r="E24" s="44" t="s">
        <v>109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ROUND(J82,2)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ROUND(SUM(BE82:BE119),2)</f>
        <v>0</v>
      </c>
      <c r="G30" s="47"/>
      <c r="H30" s="47"/>
      <c r="I30" s="158">
        <v>0.21</v>
      </c>
      <c r="J30" s="157">
        <f>ROUND(ROUND((SUM(BE82:BE119)),2)*I30,2)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ROUND(SUM(BF82:BF119),2)</f>
        <v>0</v>
      </c>
      <c r="G31" s="47"/>
      <c r="H31" s="47"/>
      <c r="I31" s="158">
        <v>0.15</v>
      </c>
      <c r="J31" s="157">
        <f>ROUND(ROUND((SUM(BF82:BF119)),2)*I31,2)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ROUND(SUM(BG82:BG119),2)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ROUND(SUM(BH82:BH119),2)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ROUND(SUM(BI82:BI119),2)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110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m.č.3.13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2018-052-03 - Silnoproud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Dřevěřský pavilon, Kamýcká 129, Praha 6</v>
      </c>
      <c r="G49" s="47"/>
      <c r="H49" s="47"/>
      <c r="I49" s="146" t="s">
        <v>25</v>
      </c>
      <c r="J49" s="147" t="str">
        <f>IF(J12="","",J12)</f>
        <v>20. 2. 2018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ČZU v Praze, Kamýcká 129, Praha 6</v>
      </c>
      <c r="G51" s="47"/>
      <c r="H51" s="47"/>
      <c r="I51" s="146" t="s">
        <v>33</v>
      </c>
      <c r="J51" s="44" t="str">
        <f>E21</f>
        <v>Ing.Vladimír Čapka, Gerstnerova 5/658,Praha 7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111</v>
      </c>
      <c r="D54" s="159"/>
      <c r="E54" s="159"/>
      <c r="F54" s="159"/>
      <c r="G54" s="159"/>
      <c r="H54" s="159"/>
      <c r="I54" s="173"/>
      <c r="J54" s="174" t="s">
        <v>112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113</v>
      </c>
      <c r="D56" s="47"/>
      <c r="E56" s="47"/>
      <c r="F56" s="47"/>
      <c r="G56" s="47"/>
      <c r="H56" s="47"/>
      <c r="I56" s="144"/>
      <c r="J56" s="155">
        <f>J82</f>
        <v>0</v>
      </c>
      <c r="K56" s="51"/>
      <c r="AU56" s="24" t="s">
        <v>114</v>
      </c>
    </row>
    <row r="57" spans="2:11" s="7" customFormat="1" ht="24.95" customHeight="1">
      <c r="B57" s="177"/>
      <c r="C57" s="178"/>
      <c r="D57" s="179" t="s">
        <v>572</v>
      </c>
      <c r="E57" s="180"/>
      <c r="F57" s="180"/>
      <c r="G57" s="180"/>
      <c r="H57" s="180"/>
      <c r="I57" s="181"/>
      <c r="J57" s="182">
        <f>J83</f>
        <v>0</v>
      </c>
      <c r="K57" s="183"/>
    </row>
    <row r="58" spans="2:11" s="7" customFormat="1" ht="24.95" customHeight="1">
      <c r="B58" s="177"/>
      <c r="C58" s="178"/>
      <c r="D58" s="179" t="s">
        <v>122</v>
      </c>
      <c r="E58" s="180"/>
      <c r="F58" s="180"/>
      <c r="G58" s="180"/>
      <c r="H58" s="180"/>
      <c r="I58" s="181"/>
      <c r="J58" s="182">
        <f>J84</f>
        <v>0</v>
      </c>
      <c r="K58" s="183"/>
    </row>
    <row r="59" spans="2:11" s="8" customFormat="1" ht="19.9" customHeight="1">
      <c r="B59" s="184"/>
      <c r="C59" s="185"/>
      <c r="D59" s="186" t="s">
        <v>124</v>
      </c>
      <c r="E59" s="187"/>
      <c r="F59" s="187"/>
      <c r="G59" s="187"/>
      <c r="H59" s="187"/>
      <c r="I59" s="188"/>
      <c r="J59" s="189">
        <f>J85</f>
        <v>0</v>
      </c>
      <c r="K59" s="190"/>
    </row>
    <row r="60" spans="2:11" s="8" customFormat="1" ht="19.9" customHeight="1">
      <c r="B60" s="184"/>
      <c r="C60" s="185"/>
      <c r="D60" s="186" t="s">
        <v>573</v>
      </c>
      <c r="E60" s="187"/>
      <c r="F60" s="187"/>
      <c r="G60" s="187"/>
      <c r="H60" s="187"/>
      <c r="I60" s="188"/>
      <c r="J60" s="189">
        <f>J109</f>
        <v>0</v>
      </c>
      <c r="K60" s="190"/>
    </row>
    <row r="61" spans="2:11" s="8" customFormat="1" ht="19.9" customHeight="1">
      <c r="B61" s="184"/>
      <c r="C61" s="185"/>
      <c r="D61" s="186" t="s">
        <v>574</v>
      </c>
      <c r="E61" s="187"/>
      <c r="F61" s="187"/>
      <c r="G61" s="187"/>
      <c r="H61" s="187"/>
      <c r="I61" s="188"/>
      <c r="J61" s="189">
        <f>J113</f>
        <v>0</v>
      </c>
      <c r="K61" s="190"/>
    </row>
    <row r="62" spans="2:11" s="8" customFormat="1" ht="19.9" customHeight="1">
      <c r="B62" s="184"/>
      <c r="C62" s="185"/>
      <c r="D62" s="186" t="s">
        <v>575</v>
      </c>
      <c r="E62" s="187"/>
      <c r="F62" s="187"/>
      <c r="G62" s="187"/>
      <c r="H62" s="187"/>
      <c r="I62" s="188"/>
      <c r="J62" s="189">
        <f>J116</f>
        <v>0</v>
      </c>
      <c r="K62" s="190"/>
    </row>
    <row r="63" spans="2:11" s="1" customFormat="1" ht="21.8" customHeight="1">
      <c r="B63" s="46"/>
      <c r="C63" s="47"/>
      <c r="D63" s="47"/>
      <c r="E63" s="47"/>
      <c r="F63" s="47"/>
      <c r="G63" s="47"/>
      <c r="H63" s="47"/>
      <c r="I63" s="144"/>
      <c r="J63" s="47"/>
      <c r="K63" s="51"/>
    </row>
    <row r="64" spans="2:11" s="1" customFormat="1" ht="6.95" customHeight="1">
      <c r="B64" s="67"/>
      <c r="C64" s="68"/>
      <c r="D64" s="68"/>
      <c r="E64" s="68"/>
      <c r="F64" s="68"/>
      <c r="G64" s="68"/>
      <c r="H64" s="68"/>
      <c r="I64" s="166"/>
      <c r="J64" s="68"/>
      <c r="K64" s="69"/>
    </row>
    <row r="68" spans="2:12" s="1" customFormat="1" ht="6.95" customHeight="1">
      <c r="B68" s="70"/>
      <c r="C68" s="71"/>
      <c r="D68" s="71"/>
      <c r="E68" s="71"/>
      <c r="F68" s="71"/>
      <c r="G68" s="71"/>
      <c r="H68" s="71"/>
      <c r="I68" s="169"/>
      <c r="J68" s="71"/>
      <c r="K68" s="71"/>
      <c r="L68" s="72"/>
    </row>
    <row r="69" spans="2:12" s="1" customFormat="1" ht="36.95" customHeight="1">
      <c r="B69" s="46"/>
      <c r="C69" s="73" t="s">
        <v>132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4.4" customHeight="1">
      <c r="B71" s="46"/>
      <c r="C71" s="76" t="s">
        <v>18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6.5" customHeight="1">
      <c r="B72" s="46"/>
      <c r="C72" s="74"/>
      <c r="D72" s="74"/>
      <c r="E72" s="192" t="str">
        <f>E7</f>
        <v>Stavební úpravy m.č.3.13</v>
      </c>
      <c r="F72" s="76"/>
      <c r="G72" s="76"/>
      <c r="H72" s="76"/>
      <c r="I72" s="191"/>
      <c r="J72" s="74"/>
      <c r="K72" s="74"/>
      <c r="L72" s="72"/>
    </row>
    <row r="73" spans="2:12" s="1" customFormat="1" ht="14.4" customHeight="1">
      <c r="B73" s="46"/>
      <c r="C73" s="76" t="s">
        <v>107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E9</f>
        <v>2018-052-03 - Silnoproud</v>
      </c>
      <c r="F74" s="74"/>
      <c r="G74" s="74"/>
      <c r="H74" s="74"/>
      <c r="I74" s="191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193" t="str">
        <f>F12</f>
        <v>Dřevěřský pavilon, Kamýcká 129, Praha 6</v>
      </c>
      <c r="G76" s="74"/>
      <c r="H76" s="74"/>
      <c r="I76" s="194" t="s">
        <v>25</v>
      </c>
      <c r="J76" s="85" t="str">
        <f>IF(J12="","",J12)</f>
        <v>20. 2. 2018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193" t="str">
        <f>E15</f>
        <v>ČZU v Praze, Kamýcká 129, Praha 6</v>
      </c>
      <c r="G78" s="74"/>
      <c r="H78" s="74"/>
      <c r="I78" s="194" t="s">
        <v>33</v>
      </c>
      <c r="J78" s="193" t="str">
        <f>E21</f>
        <v>Ing.Vladimír Čapka, Gerstnerova 5/658,Praha 7</v>
      </c>
      <c r="K78" s="74"/>
      <c r="L78" s="72"/>
    </row>
    <row r="79" spans="2:12" s="1" customFormat="1" ht="14.4" customHeight="1">
      <c r="B79" s="46"/>
      <c r="C79" s="76" t="s">
        <v>31</v>
      </c>
      <c r="D79" s="74"/>
      <c r="E79" s="74"/>
      <c r="F79" s="193" t="str">
        <f>IF(E18="","",E18)</f>
        <v/>
      </c>
      <c r="G79" s="74"/>
      <c r="H79" s="74"/>
      <c r="I79" s="191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20" s="9" customFormat="1" ht="29.25" customHeight="1">
      <c r="B81" s="195"/>
      <c r="C81" s="196" t="s">
        <v>133</v>
      </c>
      <c r="D81" s="197" t="s">
        <v>57</v>
      </c>
      <c r="E81" s="197" t="s">
        <v>53</v>
      </c>
      <c r="F81" s="197" t="s">
        <v>134</v>
      </c>
      <c r="G81" s="197" t="s">
        <v>135</v>
      </c>
      <c r="H81" s="197" t="s">
        <v>136</v>
      </c>
      <c r="I81" s="198" t="s">
        <v>137</v>
      </c>
      <c r="J81" s="197" t="s">
        <v>112</v>
      </c>
      <c r="K81" s="199" t="s">
        <v>138</v>
      </c>
      <c r="L81" s="200"/>
      <c r="M81" s="102" t="s">
        <v>139</v>
      </c>
      <c r="N81" s="103" t="s">
        <v>42</v>
      </c>
      <c r="O81" s="103" t="s">
        <v>140</v>
      </c>
      <c r="P81" s="103" t="s">
        <v>141</v>
      </c>
      <c r="Q81" s="103" t="s">
        <v>142</v>
      </c>
      <c r="R81" s="103" t="s">
        <v>143</v>
      </c>
      <c r="S81" s="103" t="s">
        <v>144</v>
      </c>
      <c r="T81" s="104" t="s">
        <v>145</v>
      </c>
    </row>
    <row r="82" spans="2:63" s="1" customFormat="1" ht="29.25" customHeight="1">
      <c r="B82" s="46"/>
      <c r="C82" s="108" t="s">
        <v>113</v>
      </c>
      <c r="D82" s="74"/>
      <c r="E82" s="74"/>
      <c r="F82" s="74"/>
      <c r="G82" s="74"/>
      <c r="H82" s="74"/>
      <c r="I82" s="191"/>
      <c r="J82" s="201">
        <f>BK82</f>
        <v>0</v>
      </c>
      <c r="K82" s="74"/>
      <c r="L82" s="72"/>
      <c r="M82" s="105"/>
      <c r="N82" s="106"/>
      <c r="O82" s="106"/>
      <c r="P82" s="202">
        <f>P83+P84</f>
        <v>0</v>
      </c>
      <c r="Q82" s="106"/>
      <c r="R82" s="202">
        <f>R83+R84</f>
        <v>0</v>
      </c>
      <c r="S82" s="106"/>
      <c r="T82" s="203">
        <f>T83+T84</f>
        <v>0</v>
      </c>
      <c r="AT82" s="24" t="s">
        <v>71</v>
      </c>
      <c r="AU82" s="24" t="s">
        <v>114</v>
      </c>
      <c r="BK82" s="204">
        <f>BK83+BK84</f>
        <v>0</v>
      </c>
    </row>
    <row r="83" spans="2:63" s="10" customFormat="1" ht="37.4" customHeight="1">
      <c r="B83" s="205"/>
      <c r="C83" s="206"/>
      <c r="D83" s="207" t="s">
        <v>71</v>
      </c>
      <c r="E83" s="208" t="s">
        <v>576</v>
      </c>
      <c r="F83" s="208" t="s">
        <v>87</v>
      </c>
      <c r="G83" s="206"/>
      <c r="H83" s="206"/>
      <c r="I83" s="209"/>
      <c r="J83" s="210">
        <f>BK83</f>
        <v>0</v>
      </c>
      <c r="K83" s="206"/>
      <c r="L83" s="211"/>
      <c r="M83" s="212"/>
      <c r="N83" s="213"/>
      <c r="O83" s="213"/>
      <c r="P83" s="214">
        <v>0</v>
      </c>
      <c r="Q83" s="213"/>
      <c r="R83" s="214">
        <v>0</v>
      </c>
      <c r="S83" s="213"/>
      <c r="T83" s="215">
        <v>0</v>
      </c>
      <c r="AR83" s="216" t="s">
        <v>80</v>
      </c>
      <c r="AT83" s="217" t="s">
        <v>71</v>
      </c>
      <c r="AU83" s="217" t="s">
        <v>72</v>
      </c>
      <c r="AY83" s="216" t="s">
        <v>148</v>
      </c>
      <c r="BK83" s="218">
        <v>0</v>
      </c>
    </row>
    <row r="84" spans="2:63" s="10" customFormat="1" ht="24.95" customHeight="1">
      <c r="B84" s="205"/>
      <c r="C84" s="206"/>
      <c r="D84" s="207" t="s">
        <v>71</v>
      </c>
      <c r="E84" s="208" t="s">
        <v>243</v>
      </c>
      <c r="F84" s="208" t="s">
        <v>244</v>
      </c>
      <c r="G84" s="206"/>
      <c r="H84" s="206"/>
      <c r="I84" s="209"/>
      <c r="J84" s="210">
        <f>BK84</f>
        <v>0</v>
      </c>
      <c r="K84" s="206"/>
      <c r="L84" s="211"/>
      <c r="M84" s="212"/>
      <c r="N84" s="213"/>
      <c r="O84" s="213"/>
      <c r="P84" s="214">
        <f>P85+P109+P113+P116</f>
        <v>0</v>
      </c>
      <c r="Q84" s="213"/>
      <c r="R84" s="214">
        <f>R85+R109+R113+R116</f>
        <v>0</v>
      </c>
      <c r="S84" s="213"/>
      <c r="T84" s="215">
        <f>T85+T109+T113+T116</f>
        <v>0</v>
      </c>
      <c r="AR84" s="216" t="s">
        <v>82</v>
      </c>
      <c r="AT84" s="217" t="s">
        <v>71</v>
      </c>
      <c r="AU84" s="217" t="s">
        <v>72</v>
      </c>
      <c r="AY84" s="216" t="s">
        <v>148</v>
      </c>
      <c r="BK84" s="218">
        <f>BK85+BK109+BK113+BK116</f>
        <v>0</v>
      </c>
    </row>
    <row r="85" spans="2:63" s="10" customFormat="1" ht="19.9" customHeight="1">
      <c r="B85" s="205"/>
      <c r="C85" s="206"/>
      <c r="D85" s="207" t="s">
        <v>71</v>
      </c>
      <c r="E85" s="219" t="s">
        <v>261</v>
      </c>
      <c r="F85" s="219" t="s">
        <v>262</v>
      </c>
      <c r="G85" s="206"/>
      <c r="H85" s="206"/>
      <c r="I85" s="209"/>
      <c r="J85" s="220">
        <f>BK85</f>
        <v>0</v>
      </c>
      <c r="K85" s="206"/>
      <c r="L85" s="211"/>
      <c r="M85" s="212"/>
      <c r="N85" s="213"/>
      <c r="O85" s="213"/>
      <c r="P85" s="214">
        <f>SUM(P86:P108)</f>
        <v>0</v>
      </c>
      <c r="Q85" s="213"/>
      <c r="R85" s="214">
        <f>SUM(R86:R108)</f>
        <v>0</v>
      </c>
      <c r="S85" s="213"/>
      <c r="T85" s="215">
        <f>SUM(T86:T108)</f>
        <v>0</v>
      </c>
      <c r="AR85" s="216" t="s">
        <v>82</v>
      </c>
      <c r="AT85" s="217" t="s">
        <v>71</v>
      </c>
      <c r="AU85" s="217" t="s">
        <v>80</v>
      </c>
      <c r="AY85" s="216" t="s">
        <v>148</v>
      </c>
      <c r="BK85" s="218">
        <f>SUM(BK86:BK108)</f>
        <v>0</v>
      </c>
    </row>
    <row r="86" spans="2:65" s="1" customFormat="1" ht="16.5" customHeight="1">
      <c r="B86" s="46"/>
      <c r="C86" s="221" t="s">
        <v>80</v>
      </c>
      <c r="D86" s="221" t="s">
        <v>151</v>
      </c>
      <c r="E86" s="222" t="s">
        <v>577</v>
      </c>
      <c r="F86" s="223" t="s">
        <v>578</v>
      </c>
      <c r="G86" s="224" t="s">
        <v>192</v>
      </c>
      <c r="H86" s="225">
        <v>2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43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247</v>
      </c>
      <c r="AT86" s="24" t="s">
        <v>151</v>
      </c>
      <c r="AU86" s="24" t="s">
        <v>82</v>
      </c>
      <c r="AY86" s="24" t="s">
        <v>148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80</v>
      </c>
      <c r="BK86" s="232">
        <f>ROUND(I86*H86,2)</f>
        <v>0</v>
      </c>
      <c r="BL86" s="24" t="s">
        <v>247</v>
      </c>
      <c r="BM86" s="24" t="s">
        <v>579</v>
      </c>
    </row>
    <row r="87" spans="2:65" s="1" customFormat="1" ht="16.5" customHeight="1">
      <c r="B87" s="46"/>
      <c r="C87" s="221" t="s">
        <v>82</v>
      </c>
      <c r="D87" s="221" t="s">
        <v>151</v>
      </c>
      <c r="E87" s="222" t="s">
        <v>580</v>
      </c>
      <c r="F87" s="223" t="s">
        <v>581</v>
      </c>
      <c r="G87" s="224" t="s">
        <v>192</v>
      </c>
      <c r="H87" s="225">
        <v>8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43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247</v>
      </c>
      <c r="AT87" s="24" t="s">
        <v>151</v>
      </c>
      <c r="AU87" s="24" t="s">
        <v>82</v>
      </c>
      <c r="AY87" s="24" t="s">
        <v>148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80</v>
      </c>
      <c r="BK87" s="232">
        <f>ROUND(I87*H87,2)</f>
        <v>0</v>
      </c>
      <c r="BL87" s="24" t="s">
        <v>247</v>
      </c>
      <c r="BM87" s="24" t="s">
        <v>582</v>
      </c>
    </row>
    <row r="88" spans="2:65" s="1" customFormat="1" ht="25.5" customHeight="1">
      <c r="B88" s="46"/>
      <c r="C88" s="221" t="s">
        <v>169</v>
      </c>
      <c r="D88" s="221" t="s">
        <v>151</v>
      </c>
      <c r="E88" s="222" t="s">
        <v>583</v>
      </c>
      <c r="F88" s="223" t="s">
        <v>584</v>
      </c>
      <c r="G88" s="224" t="s">
        <v>192</v>
      </c>
      <c r="H88" s="225">
        <v>2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43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247</v>
      </c>
      <c r="AT88" s="24" t="s">
        <v>151</v>
      </c>
      <c r="AU88" s="24" t="s">
        <v>82</v>
      </c>
      <c r="AY88" s="24" t="s">
        <v>148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80</v>
      </c>
      <c r="BK88" s="232">
        <f>ROUND(I88*H88,2)</f>
        <v>0</v>
      </c>
      <c r="BL88" s="24" t="s">
        <v>247</v>
      </c>
      <c r="BM88" s="24" t="s">
        <v>585</v>
      </c>
    </row>
    <row r="89" spans="2:65" s="1" customFormat="1" ht="25.5" customHeight="1">
      <c r="B89" s="46"/>
      <c r="C89" s="221" t="s">
        <v>156</v>
      </c>
      <c r="D89" s="221" t="s">
        <v>151</v>
      </c>
      <c r="E89" s="222" t="s">
        <v>586</v>
      </c>
      <c r="F89" s="223" t="s">
        <v>587</v>
      </c>
      <c r="G89" s="224" t="s">
        <v>192</v>
      </c>
      <c r="H89" s="225">
        <v>2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43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247</v>
      </c>
      <c r="AT89" s="24" t="s">
        <v>151</v>
      </c>
      <c r="AU89" s="24" t="s">
        <v>82</v>
      </c>
      <c r="AY89" s="24" t="s">
        <v>148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80</v>
      </c>
      <c r="BK89" s="232">
        <f>ROUND(I89*H89,2)</f>
        <v>0</v>
      </c>
      <c r="BL89" s="24" t="s">
        <v>247</v>
      </c>
      <c r="BM89" s="24" t="s">
        <v>588</v>
      </c>
    </row>
    <row r="90" spans="2:65" s="1" customFormat="1" ht="16.5" customHeight="1">
      <c r="B90" s="46"/>
      <c r="C90" s="221" t="s">
        <v>160</v>
      </c>
      <c r="D90" s="221" t="s">
        <v>151</v>
      </c>
      <c r="E90" s="222" t="s">
        <v>589</v>
      </c>
      <c r="F90" s="223" t="s">
        <v>590</v>
      </c>
      <c r="G90" s="224" t="s">
        <v>192</v>
      </c>
      <c r="H90" s="225">
        <v>1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43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247</v>
      </c>
      <c r="AT90" s="24" t="s">
        <v>151</v>
      </c>
      <c r="AU90" s="24" t="s">
        <v>82</v>
      </c>
      <c r="AY90" s="24" t="s">
        <v>148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80</v>
      </c>
      <c r="BK90" s="232">
        <f>ROUND(I90*H90,2)</f>
        <v>0</v>
      </c>
      <c r="BL90" s="24" t="s">
        <v>247</v>
      </c>
      <c r="BM90" s="24" t="s">
        <v>591</v>
      </c>
    </row>
    <row r="91" spans="2:65" s="1" customFormat="1" ht="16.5" customHeight="1">
      <c r="B91" s="46"/>
      <c r="C91" s="221" t="s">
        <v>149</v>
      </c>
      <c r="D91" s="221" t="s">
        <v>151</v>
      </c>
      <c r="E91" s="222" t="s">
        <v>592</v>
      </c>
      <c r="F91" s="223" t="s">
        <v>593</v>
      </c>
      <c r="G91" s="224" t="s">
        <v>192</v>
      </c>
      <c r="H91" s="225">
        <v>4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43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247</v>
      </c>
      <c r="AT91" s="24" t="s">
        <v>151</v>
      </c>
      <c r="AU91" s="24" t="s">
        <v>82</v>
      </c>
      <c r="AY91" s="24" t="s">
        <v>148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80</v>
      </c>
      <c r="BK91" s="232">
        <f>ROUND(I91*H91,2)</f>
        <v>0</v>
      </c>
      <c r="BL91" s="24" t="s">
        <v>247</v>
      </c>
      <c r="BM91" s="24" t="s">
        <v>594</v>
      </c>
    </row>
    <row r="92" spans="2:65" s="1" customFormat="1" ht="25.5" customHeight="1">
      <c r="B92" s="46"/>
      <c r="C92" s="221" t="s">
        <v>195</v>
      </c>
      <c r="D92" s="221" t="s">
        <v>151</v>
      </c>
      <c r="E92" s="222" t="s">
        <v>595</v>
      </c>
      <c r="F92" s="223" t="s">
        <v>596</v>
      </c>
      <c r="G92" s="224" t="s">
        <v>192</v>
      </c>
      <c r="H92" s="225">
        <v>11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43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247</v>
      </c>
      <c r="AT92" s="24" t="s">
        <v>151</v>
      </c>
      <c r="AU92" s="24" t="s">
        <v>82</v>
      </c>
      <c r="AY92" s="24" t="s">
        <v>148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80</v>
      </c>
      <c r="BK92" s="232">
        <f>ROUND(I92*H92,2)</f>
        <v>0</v>
      </c>
      <c r="BL92" s="24" t="s">
        <v>247</v>
      </c>
      <c r="BM92" s="24" t="s">
        <v>597</v>
      </c>
    </row>
    <row r="93" spans="2:65" s="1" customFormat="1" ht="16.5" customHeight="1">
      <c r="B93" s="46"/>
      <c r="C93" s="221" t="s">
        <v>204</v>
      </c>
      <c r="D93" s="221" t="s">
        <v>151</v>
      </c>
      <c r="E93" s="222" t="s">
        <v>598</v>
      </c>
      <c r="F93" s="223" t="s">
        <v>599</v>
      </c>
      <c r="G93" s="224" t="s">
        <v>192</v>
      </c>
      <c r="H93" s="225">
        <v>10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43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247</v>
      </c>
      <c r="AT93" s="24" t="s">
        <v>151</v>
      </c>
      <c r="AU93" s="24" t="s">
        <v>82</v>
      </c>
      <c r="AY93" s="24" t="s">
        <v>148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80</v>
      </c>
      <c r="BK93" s="232">
        <f>ROUND(I93*H93,2)</f>
        <v>0</v>
      </c>
      <c r="BL93" s="24" t="s">
        <v>247</v>
      </c>
      <c r="BM93" s="24" t="s">
        <v>600</v>
      </c>
    </row>
    <row r="94" spans="2:65" s="1" customFormat="1" ht="16.5" customHeight="1">
      <c r="B94" s="46"/>
      <c r="C94" s="221" t="s">
        <v>209</v>
      </c>
      <c r="D94" s="221" t="s">
        <v>151</v>
      </c>
      <c r="E94" s="222" t="s">
        <v>601</v>
      </c>
      <c r="F94" s="223" t="s">
        <v>602</v>
      </c>
      <c r="G94" s="224" t="s">
        <v>164</v>
      </c>
      <c r="H94" s="225">
        <v>38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43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247</v>
      </c>
      <c r="AT94" s="24" t="s">
        <v>151</v>
      </c>
      <c r="AU94" s="24" t="s">
        <v>82</v>
      </c>
      <c r="AY94" s="24" t="s">
        <v>148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80</v>
      </c>
      <c r="BK94" s="232">
        <f>ROUND(I94*H94,2)</f>
        <v>0</v>
      </c>
      <c r="BL94" s="24" t="s">
        <v>247</v>
      </c>
      <c r="BM94" s="24" t="s">
        <v>603</v>
      </c>
    </row>
    <row r="95" spans="2:65" s="1" customFormat="1" ht="16.5" customHeight="1">
      <c r="B95" s="46"/>
      <c r="C95" s="221" t="s">
        <v>213</v>
      </c>
      <c r="D95" s="221" t="s">
        <v>151</v>
      </c>
      <c r="E95" s="222" t="s">
        <v>604</v>
      </c>
      <c r="F95" s="223" t="s">
        <v>605</v>
      </c>
      <c r="G95" s="224" t="s">
        <v>192</v>
      </c>
      <c r="H95" s="225">
        <v>6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43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247</v>
      </c>
      <c r="AT95" s="24" t="s">
        <v>151</v>
      </c>
      <c r="AU95" s="24" t="s">
        <v>82</v>
      </c>
      <c r="AY95" s="24" t="s">
        <v>148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80</v>
      </c>
      <c r="BK95" s="232">
        <f>ROUND(I95*H95,2)</f>
        <v>0</v>
      </c>
      <c r="BL95" s="24" t="s">
        <v>247</v>
      </c>
      <c r="BM95" s="24" t="s">
        <v>606</v>
      </c>
    </row>
    <row r="96" spans="2:65" s="1" customFormat="1" ht="16.5" customHeight="1">
      <c r="B96" s="46"/>
      <c r="C96" s="221" t="s">
        <v>218</v>
      </c>
      <c r="D96" s="221" t="s">
        <v>151</v>
      </c>
      <c r="E96" s="222" t="s">
        <v>607</v>
      </c>
      <c r="F96" s="223" t="s">
        <v>608</v>
      </c>
      <c r="G96" s="224" t="s">
        <v>192</v>
      </c>
      <c r="H96" s="225">
        <v>215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43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247</v>
      </c>
      <c r="AT96" s="24" t="s">
        <v>151</v>
      </c>
      <c r="AU96" s="24" t="s">
        <v>82</v>
      </c>
      <c r="AY96" s="24" t="s">
        <v>148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80</v>
      </c>
      <c r="BK96" s="232">
        <f>ROUND(I96*H96,2)</f>
        <v>0</v>
      </c>
      <c r="BL96" s="24" t="s">
        <v>247</v>
      </c>
      <c r="BM96" s="24" t="s">
        <v>609</v>
      </c>
    </row>
    <row r="97" spans="2:65" s="1" customFormat="1" ht="16.5" customHeight="1">
      <c r="B97" s="46"/>
      <c r="C97" s="221" t="s">
        <v>223</v>
      </c>
      <c r="D97" s="221" t="s">
        <v>151</v>
      </c>
      <c r="E97" s="222" t="s">
        <v>610</v>
      </c>
      <c r="F97" s="223" t="s">
        <v>611</v>
      </c>
      <c r="G97" s="224" t="s">
        <v>192</v>
      </c>
      <c r="H97" s="225">
        <v>20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43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247</v>
      </c>
      <c r="AT97" s="24" t="s">
        <v>151</v>
      </c>
      <c r="AU97" s="24" t="s">
        <v>82</v>
      </c>
      <c r="AY97" s="24" t="s">
        <v>148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80</v>
      </c>
      <c r="BK97" s="232">
        <f>ROUND(I97*H97,2)</f>
        <v>0</v>
      </c>
      <c r="BL97" s="24" t="s">
        <v>247</v>
      </c>
      <c r="BM97" s="24" t="s">
        <v>612</v>
      </c>
    </row>
    <row r="98" spans="2:65" s="1" customFormat="1" ht="16.5" customHeight="1">
      <c r="B98" s="46"/>
      <c r="C98" s="221" t="s">
        <v>228</v>
      </c>
      <c r="D98" s="221" t="s">
        <v>151</v>
      </c>
      <c r="E98" s="222" t="s">
        <v>613</v>
      </c>
      <c r="F98" s="223" t="s">
        <v>614</v>
      </c>
      <c r="G98" s="224" t="s">
        <v>164</v>
      </c>
      <c r="H98" s="225">
        <v>6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29" t="s">
        <v>43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247</v>
      </c>
      <c r="AT98" s="24" t="s">
        <v>151</v>
      </c>
      <c r="AU98" s="24" t="s">
        <v>82</v>
      </c>
      <c r="AY98" s="24" t="s">
        <v>148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80</v>
      </c>
      <c r="BK98" s="232">
        <f>ROUND(I98*H98,2)</f>
        <v>0</v>
      </c>
      <c r="BL98" s="24" t="s">
        <v>247</v>
      </c>
      <c r="BM98" s="24" t="s">
        <v>615</v>
      </c>
    </row>
    <row r="99" spans="2:65" s="1" customFormat="1" ht="25.5" customHeight="1">
      <c r="B99" s="46"/>
      <c r="C99" s="221" t="s">
        <v>233</v>
      </c>
      <c r="D99" s="221" t="s">
        <v>151</v>
      </c>
      <c r="E99" s="222" t="s">
        <v>616</v>
      </c>
      <c r="F99" s="223" t="s">
        <v>617</v>
      </c>
      <c r="G99" s="224" t="s">
        <v>164</v>
      </c>
      <c r="H99" s="225">
        <v>20</v>
      </c>
      <c r="I99" s="226"/>
      <c r="J99" s="227">
        <f>ROUND(I99*H99,2)</f>
        <v>0</v>
      </c>
      <c r="K99" s="223" t="s">
        <v>21</v>
      </c>
      <c r="L99" s="72"/>
      <c r="M99" s="228" t="s">
        <v>21</v>
      </c>
      <c r="N99" s="229" t="s">
        <v>43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247</v>
      </c>
      <c r="AT99" s="24" t="s">
        <v>151</v>
      </c>
      <c r="AU99" s="24" t="s">
        <v>82</v>
      </c>
      <c r="AY99" s="24" t="s">
        <v>148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80</v>
      </c>
      <c r="BK99" s="232">
        <f>ROUND(I99*H99,2)</f>
        <v>0</v>
      </c>
      <c r="BL99" s="24" t="s">
        <v>247</v>
      </c>
      <c r="BM99" s="24" t="s">
        <v>618</v>
      </c>
    </row>
    <row r="100" spans="2:65" s="1" customFormat="1" ht="25.5" customHeight="1">
      <c r="B100" s="46"/>
      <c r="C100" s="221" t="s">
        <v>10</v>
      </c>
      <c r="D100" s="221" t="s">
        <v>151</v>
      </c>
      <c r="E100" s="222" t="s">
        <v>619</v>
      </c>
      <c r="F100" s="223" t="s">
        <v>620</v>
      </c>
      <c r="G100" s="224" t="s">
        <v>164</v>
      </c>
      <c r="H100" s="225">
        <v>18</v>
      </c>
      <c r="I100" s="226"/>
      <c r="J100" s="227">
        <f>ROUND(I100*H100,2)</f>
        <v>0</v>
      </c>
      <c r="K100" s="223" t="s">
        <v>21</v>
      </c>
      <c r="L100" s="72"/>
      <c r="M100" s="228" t="s">
        <v>21</v>
      </c>
      <c r="N100" s="229" t="s">
        <v>43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247</v>
      </c>
      <c r="AT100" s="24" t="s">
        <v>151</v>
      </c>
      <c r="AU100" s="24" t="s">
        <v>82</v>
      </c>
      <c r="AY100" s="24" t="s">
        <v>148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80</v>
      </c>
      <c r="BK100" s="232">
        <f>ROUND(I100*H100,2)</f>
        <v>0</v>
      </c>
      <c r="BL100" s="24" t="s">
        <v>247</v>
      </c>
      <c r="BM100" s="24" t="s">
        <v>621</v>
      </c>
    </row>
    <row r="101" spans="2:65" s="1" customFormat="1" ht="16.5" customHeight="1">
      <c r="B101" s="46"/>
      <c r="C101" s="221" t="s">
        <v>247</v>
      </c>
      <c r="D101" s="221" t="s">
        <v>151</v>
      </c>
      <c r="E101" s="222" t="s">
        <v>622</v>
      </c>
      <c r="F101" s="223" t="s">
        <v>623</v>
      </c>
      <c r="G101" s="224" t="s">
        <v>533</v>
      </c>
      <c r="H101" s="225">
        <v>1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43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247</v>
      </c>
      <c r="AT101" s="24" t="s">
        <v>151</v>
      </c>
      <c r="AU101" s="24" t="s">
        <v>82</v>
      </c>
      <c r="AY101" s="24" t="s">
        <v>148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247</v>
      </c>
      <c r="BM101" s="24" t="s">
        <v>624</v>
      </c>
    </row>
    <row r="102" spans="2:65" s="1" customFormat="1" ht="16.5" customHeight="1">
      <c r="B102" s="46"/>
      <c r="C102" s="221" t="s">
        <v>253</v>
      </c>
      <c r="D102" s="221" t="s">
        <v>151</v>
      </c>
      <c r="E102" s="222" t="s">
        <v>625</v>
      </c>
      <c r="F102" s="223" t="s">
        <v>626</v>
      </c>
      <c r="G102" s="224" t="s">
        <v>533</v>
      </c>
      <c r="H102" s="225">
        <v>1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43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247</v>
      </c>
      <c r="AT102" s="24" t="s">
        <v>151</v>
      </c>
      <c r="AU102" s="24" t="s">
        <v>82</v>
      </c>
      <c r="AY102" s="24" t="s">
        <v>148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80</v>
      </c>
      <c r="BK102" s="232">
        <f>ROUND(I102*H102,2)</f>
        <v>0</v>
      </c>
      <c r="BL102" s="24" t="s">
        <v>247</v>
      </c>
      <c r="BM102" s="24" t="s">
        <v>627</v>
      </c>
    </row>
    <row r="103" spans="2:65" s="1" customFormat="1" ht="16.5" customHeight="1">
      <c r="B103" s="46"/>
      <c r="C103" s="221" t="s">
        <v>257</v>
      </c>
      <c r="D103" s="221" t="s">
        <v>151</v>
      </c>
      <c r="E103" s="222" t="s">
        <v>628</v>
      </c>
      <c r="F103" s="223" t="s">
        <v>629</v>
      </c>
      <c r="G103" s="224" t="s">
        <v>192</v>
      </c>
      <c r="H103" s="225">
        <v>2</v>
      </c>
      <c r="I103" s="226"/>
      <c r="J103" s="227">
        <f>ROUND(I103*H103,2)</f>
        <v>0</v>
      </c>
      <c r="K103" s="223" t="s">
        <v>21</v>
      </c>
      <c r="L103" s="72"/>
      <c r="M103" s="228" t="s">
        <v>21</v>
      </c>
      <c r="N103" s="229" t="s">
        <v>43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247</v>
      </c>
      <c r="AT103" s="24" t="s">
        <v>151</v>
      </c>
      <c r="AU103" s="24" t="s">
        <v>82</v>
      </c>
      <c r="AY103" s="24" t="s">
        <v>148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80</v>
      </c>
      <c r="BK103" s="232">
        <f>ROUND(I103*H103,2)</f>
        <v>0</v>
      </c>
      <c r="BL103" s="24" t="s">
        <v>247</v>
      </c>
      <c r="BM103" s="24" t="s">
        <v>630</v>
      </c>
    </row>
    <row r="104" spans="2:65" s="1" customFormat="1" ht="16.5" customHeight="1">
      <c r="B104" s="46"/>
      <c r="C104" s="221" t="s">
        <v>263</v>
      </c>
      <c r="D104" s="221" t="s">
        <v>151</v>
      </c>
      <c r="E104" s="222" t="s">
        <v>631</v>
      </c>
      <c r="F104" s="223" t="s">
        <v>632</v>
      </c>
      <c r="G104" s="224" t="s">
        <v>154</v>
      </c>
      <c r="H104" s="225">
        <v>0.2</v>
      </c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43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247</v>
      </c>
      <c r="AT104" s="24" t="s">
        <v>151</v>
      </c>
      <c r="AU104" s="24" t="s">
        <v>82</v>
      </c>
      <c r="AY104" s="24" t="s">
        <v>148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80</v>
      </c>
      <c r="BK104" s="232">
        <f>ROUND(I104*H104,2)</f>
        <v>0</v>
      </c>
      <c r="BL104" s="24" t="s">
        <v>247</v>
      </c>
      <c r="BM104" s="24" t="s">
        <v>633</v>
      </c>
    </row>
    <row r="105" spans="2:65" s="1" customFormat="1" ht="16.5" customHeight="1">
      <c r="B105" s="46"/>
      <c r="C105" s="221" t="s">
        <v>268</v>
      </c>
      <c r="D105" s="221" t="s">
        <v>151</v>
      </c>
      <c r="E105" s="222" t="s">
        <v>634</v>
      </c>
      <c r="F105" s="223" t="s">
        <v>635</v>
      </c>
      <c r="G105" s="224" t="s">
        <v>164</v>
      </c>
      <c r="H105" s="225">
        <v>1</v>
      </c>
      <c r="I105" s="226"/>
      <c r="J105" s="227">
        <f>ROUND(I105*H105,2)</f>
        <v>0</v>
      </c>
      <c r="K105" s="223" t="s">
        <v>21</v>
      </c>
      <c r="L105" s="72"/>
      <c r="M105" s="228" t="s">
        <v>21</v>
      </c>
      <c r="N105" s="229" t="s">
        <v>43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247</v>
      </c>
      <c r="AT105" s="24" t="s">
        <v>151</v>
      </c>
      <c r="AU105" s="24" t="s">
        <v>82</v>
      </c>
      <c r="AY105" s="24" t="s">
        <v>148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80</v>
      </c>
      <c r="BK105" s="232">
        <f>ROUND(I105*H105,2)</f>
        <v>0</v>
      </c>
      <c r="BL105" s="24" t="s">
        <v>247</v>
      </c>
      <c r="BM105" s="24" t="s">
        <v>636</v>
      </c>
    </row>
    <row r="106" spans="2:65" s="1" customFormat="1" ht="25.5" customHeight="1">
      <c r="B106" s="46"/>
      <c r="C106" s="221" t="s">
        <v>9</v>
      </c>
      <c r="D106" s="221" t="s">
        <v>151</v>
      </c>
      <c r="E106" s="222" t="s">
        <v>637</v>
      </c>
      <c r="F106" s="223" t="s">
        <v>638</v>
      </c>
      <c r="G106" s="224" t="s">
        <v>164</v>
      </c>
      <c r="H106" s="225">
        <v>4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43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247</v>
      </c>
      <c r="AT106" s="24" t="s">
        <v>151</v>
      </c>
      <c r="AU106" s="24" t="s">
        <v>82</v>
      </c>
      <c r="AY106" s="24" t="s">
        <v>148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80</v>
      </c>
      <c r="BK106" s="232">
        <f>ROUND(I106*H106,2)</f>
        <v>0</v>
      </c>
      <c r="BL106" s="24" t="s">
        <v>247</v>
      </c>
      <c r="BM106" s="24" t="s">
        <v>639</v>
      </c>
    </row>
    <row r="107" spans="2:65" s="1" customFormat="1" ht="25.5" customHeight="1">
      <c r="B107" s="46"/>
      <c r="C107" s="221" t="s">
        <v>282</v>
      </c>
      <c r="D107" s="221" t="s">
        <v>151</v>
      </c>
      <c r="E107" s="222" t="s">
        <v>640</v>
      </c>
      <c r="F107" s="223" t="s">
        <v>641</v>
      </c>
      <c r="G107" s="224" t="s">
        <v>164</v>
      </c>
      <c r="H107" s="225">
        <v>24</v>
      </c>
      <c r="I107" s="226"/>
      <c r="J107" s="227">
        <f>ROUND(I107*H107,2)</f>
        <v>0</v>
      </c>
      <c r="K107" s="223" t="s">
        <v>21</v>
      </c>
      <c r="L107" s="72"/>
      <c r="M107" s="228" t="s">
        <v>21</v>
      </c>
      <c r="N107" s="229" t="s">
        <v>43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247</v>
      </c>
      <c r="AT107" s="24" t="s">
        <v>151</v>
      </c>
      <c r="AU107" s="24" t="s">
        <v>82</v>
      </c>
      <c r="AY107" s="24" t="s">
        <v>148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80</v>
      </c>
      <c r="BK107" s="232">
        <f>ROUND(I107*H107,2)</f>
        <v>0</v>
      </c>
      <c r="BL107" s="24" t="s">
        <v>247</v>
      </c>
      <c r="BM107" s="24" t="s">
        <v>642</v>
      </c>
    </row>
    <row r="108" spans="2:65" s="1" customFormat="1" ht="16.5" customHeight="1">
      <c r="B108" s="46"/>
      <c r="C108" s="221" t="s">
        <v>289</v>
      </c>
      <c r="D108" s="221" t="s">
        <v>151</v>
      </c>
      <c r="E108" s="222" t="s">
        <v>643</v>
      </c>
      <c r="F108" s="223" t="s">
        <v>644</v>
      </c>
      <c r="G108" s="224" t="s">
        <v>192</v>
      </c>
      <c r="H108" s="225">
        <v>4</v>
      </c>
      <c r="I108" s="226"/>
      <c r="J108" s="227">
        <f>ROUND(I108*H108,2)</f>
        <v>0</v>
      </c>
      <c r="K108" s="223" t="s">
        <v>21</v>
      </c>
      <c r="L108" s="72"/>
      <c r="M108" s="228" t="s">
        <v>21</v>
      </c>
      <c r="N108" s="229" t="s">
        <v>43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247</v>
      </c>
      <c r="AT108" s="24" t="s">
        <v>151</v>
      </c>
      <c r="AU108" s="24" t="s">
        <v>82</v>
      </c>
      <c r="AY108" s="24" t="s">
        <v>148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80</v>
      </c>
      <c r="BK108" s="232">
        <f>ROUND(I108*H108,2)</f>
        <v>0</v>
      </c>
      <c r="BL108" s="24" t="s">
        <v>247</v>
      </c>
      <c r="BM108" s="24" t="s">
        <v>645</v>
      </c>
    </row>
    <row r="109" spans="2:63" s="10" customFormat="1" ht="29.85" customHeight="1">
      <c r="B109" s="205"/>
      <c r="C109" s="206"/>
      <c r="D109" s="207" t="s">
        <v>71</v>
      </c>
      <c r="E109" s="219" t="s">
        <v>646</v>
      </c>
      <c r="F109" s="219" t="s">
        <v>647</v>
      </c>
      <c r="G109" s="206"/>
      <c r="H109" s="206"/>
      <c r="I109" s="209"/>
      <c r="J109" s="220">
        <f>BK109</f>
        <v>0</v>
      </c>
      <c r="K109" s="206"/>
      <c r="L109" s="211"/>
      <c r="M109" s="212"/>
      <c r="N109" s="213"/>
      <c r="O109" s="213"/>
      <c r="P109" s="214">
        <f>SUM(P110:P112)</f>
        <v>0</v>
      </c>
      <c r="Q109" s="213"/>
      <c r="R109" s="214">
        <f>SUM(R110:R112)</f>
        <v>0</v>
      </c>
      <c r="S109" s="213"/>
      <c r="T109" s="215">
        <f>SUM(T110:T112)</f>
        <v>0</v>
      </c>
      <c r="AR109" s="216" t="s">
        <v>80</v>
      </c>
      <c r="AT109" s="217" t="s">
        <v>71</v>
      </c>
      <c r="AU109" s="217" t="s">
        <v>80</v>
      </c>
      <c r="AY109" s="216" t="s">
        <v>148</v>
      </c>
      <c r="BK109" s="218">
        <f>SUM(BK110:BK112)</f>
        <v>0</v>
      </c>
    </row>
    <row r="110" spans="2:65" s="1" customFormat="1" ht="16.5" customHeight="1">
      <c r="B110" s="46"/>
      <c r="C110" s="221" t="s">
        <v>299</v>
      </c>
      <c r="D110" s="221" t="s">
        <v>151</v>
      </c>
      <c r="E110" s="222" t="s">
        <v>648</v>
      </c>
      <c r="F110" s="223" t="s">
        <v>649</v>
      </c>
      <c r="G110" s="224" t="s">
        <v>164</v>
      </c>
      <c r="H110" s="225">
        <v>1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43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247</v>
      </c>
      <c r="AT110" s="24" t="s">
        <v>151</v>
      </c>
      <c r="AU110" s="24" t="s">
        <v>82</v>
      </c>
      <c r="AY110" s="24" t="s">
        <v>148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80</v>
      </c>
      <c r="BK110" s="232">
        <f>ROUND(I110*H110,2)</f>
        <v>0</v>
      </c>
      <c r="BL110" s="24" t="s">
        <v>247</v>
      </c>
      <c r="BM110" s="24" t="s">
        <v>650</v>
      </c>
    </row>
    <row r="111" spans="2:65" s="1" customFormat="1" ht="16.5" customHeight="1">
      <c r="B111" s="46"/>
      <c r="C111" s="221" t="s">
        <v>304</v>
      </c>
      <c r="D111" s="221" t="s">
        <v>151</v>
      </c>
      <c r="E111" s="222" t="s">
        <v>651</v>
      </c>
      <c r="F111" s="223" t="s">
        <v>652</v>
      </c>
      <c r="G111" s="224" t="s">
        <v>164</v>
      </c>
      <c r="H111" s="225">
        <v>2</v>
      </c>
      <c r="I111" s="226"/>
      <c r="J111" s="227">
        <f>ROUND(I111*H111,2)</f>
        <v>0</v>
      </c>
      <c r="K111" s="223" t="s">
        <v>21</v>
      </c>
      <c r="L111" s="72"/>
      <c r="M111" s="228" t="s">
        <v>21</v>
      </c>
      <c r="N111" s="229" t="s">
        <v>43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247</v>
      </c>
      <c r="AT111" s="24" t="s">
        <v>151</v>
      </c>
      <c r="AU111" s="24" t="s">
        <v>82</v>
      </c>
      <c r="AY111" s="24" t="s">
        <v>148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80</v>
      </c>
      <c r="BK111" s="232">
        <f>ROUND(I111*H111,2)</f>
        <v>0</v>
      </c>
      <c r="BL111" s="24" t="s">
        <v>247</v>
      </c>
      <c r="BM111" s="24" t="s">
        <v>653</v>
      </c>
    </row>
    <row r="112" spans="2:65" s="1" customFormat="1" ht="16.5" customHeight="1">
      <c r="B112" s="46"/>
      <c r="C112" s="221" t="s">
        <v>176</v>
      </c>
      <c r="D112" s="221" t="s">
        <v>151</v>
      </c>
      <c r="E112" s="222" t="s">
        <v>654</v>
      </c>
      <c r="F112" s="223" t="s">
        <v>655</v>
      </c>
      <c r="G112" s="224" t="s">
        <v>164</v>
      </c>
      <c r="H112" s="225">
        <v>1</v>
      </c>
      <c r="I112" s="226"/>
      <c r="J112" s="227">
        <f>ROUND(I112*H112,2)</f>
        <v>0</v>
      </c>
      <c r="K112" s="223" t="s">
        <v>21</v>
      </c>
      <c r="L112" s="72"/>
      <c r="M112" s="228" t="s">
        <v>21</v>
      </c>
      <c r="N112" s="229" t="s">
        <v>43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247</v>
      </c>
      <c r="AT112" s="24" t="s">
        <v>151</v>
      </c>
      <c r="AU112" s="24" t="s">
        <v>82</v>
      </c>
      <c r="AY112" s="24" t="s">
        <v>148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80</v>
      </c>
      <c r="BK112" s="232">
        <f>ROUND(I112*H112,2)</f>
        <v>0</v>
      </c>
      <c r="BL112" s="24" t="s">
        <v>247</v>
      </c>
      <c r="BM112" s="24" t="s">
        <v>656</v>
      </c>
    </row>
    <row r="113" spans="2:63" s="10" customFormat="1" ht="29.85" customHeight="1">
      <c r="B113" s="205"/>
      <c r="C113" s="206"/>
      <c r="D113" s="207" t="s">
        <v>71</v>
      </c>
      <c r="E113" s="219" t="s">
        <v>657</v>
      </c>
      <c r="F113" s="219" t="s">
        <v>658</v>
      </c>
      <c r="G113" s="206"/>
      <c r="H113" s="206"/>
      <c r="I113" s="209"/>
      <c r="J113" s="220">
        <f>BK113</f>
        <v>0</v>
      </c>
      <c r="K113" s="206"/>
      <c r="L113" s="211"/>
      <c r="M113" s="212"/>
      <c r="N113" s="213"/>
      <c r="O113" s="213"/>
      <c r="P113" s="214">
        <f>SUM(P114:P115)</f>
        <v>0</v>
      </c>
      <c r="Q113" s="213"/>
      <c r="R113" s="214">
        <f>SUM(R114:R115)</f>
        <v>0</v>
      </c>
      <c r="S113" s="213"/>
      <c r="T113" s="215">
        <f>SUM(T114:T115)</f>
        <v>0</v>
      </c>
      <c r="AR113" s="216" t="s">
        <v>80</v>
      </c>
      <c r="AT113" s="217" t="s">
        <v>71</v>
      </c>
      <c r="AU113" s="217" t="s">
        <v>80</v>
      </c>
      <c r="AY113" s="216" t="s">
        <v>148</v>
      </c>
      <c r="BK113" s="218">
        <f>SUM(BK114:BK115)</f>
        <v>0</v>
      </c>
    </row>
    <row r="114" spans="2:65" s="1" customFormat="1" ht="16.5" customHeight="1">
      <c r="B114" s="46"/>
      <c r="C114" s="221" t="s">
        <v>313</v>
      </c>
      <c r="D114" s="221" t="s">
        <v>151</v>
      </c>
      <c r="E114" s="222" t="s">
        <v>659</v>
      </c>
      <c r="F114" s="223" t="s">
        <v>660</v>
      </c>
      <c r="G114" s="224" t="s">
        <v>661</v>
      </c>
      <c r="H114" s="225">
        <v>4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43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247</v>
      </c>
      <c r="AT114" s="24" t="s">
        <v>151</v>
      </c>
      <c r="AU114" s="24" t="s">
        <v>82</v>
      </c>
      <c r="AY114" s="24" t="s">
        <v>148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80</v>
      </c>
      <c r="BK114" s="232">
        <f>ROUND(I114*H114,2)</f>
        <v>0</v>
      </c>
      <c r="BL114" s="24" t="s">
        <v>247</v>
      </c>
      <c r="BM114" s="24" t="s">
        <v>662</v>
      </c>
    </row>
    <row r="115" spans="2:65" s="1" customFormat="1" ht="16.5" customHeight="1">
      <c r="B115" s="46"/>
      <c r="C115" s="221" t="s">
        <v>319</v>
      </c>
      <c r="D115" s="221" t="s">
        <v>151</v>
      </c>
      <c r="E115" s="222" t="s">
        <v>663</v>
      </c>
      <c r="F115" s="223" t="s">
        <v>664</v>
      </c>
      <c r="G115" s="224" t="s">
        <v>665</v>
      </c>
      <c r="H115" s="225">
        <v>1</v>
      </c>
      <c r="I115" s="226"/>
      <c r="J115" s="227">
        <f>ROUND(I115*H115,2)</f>
        <v>0</v>
      </c>
      <c r="K115" s="223" t="s">
        <v>21</v>
      </c>
      <c r="L115" s="72"/>
      <c r="M115" s="228" t="s">
        <v>21</v>
      </c>
      <c r="N115" s="229" t="s">
        <v>43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247</v>
      </c>
      <c r="AT115" s="24" t="s">
        <v>151</v>
      </c>
      <c r="AU115" s="24" t="s">
        <v>82</v>
      </c>
      <c r="AY115" s="24" t="s">
        <v>148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80</v>
      </c>
      <c r="BK115" s="232">
        <f>ROUND(I115*H115,2)</f>
        <v>0</v>
      </c>
      <c r="BL115" s="24" t="s">
        <v>247</v>
      </c>
      <c r="BM115" s="24" t="s">
        <v>666</v>
      </c>
    </row>
    <row r="116" spans="2:63" s="10" customFormat="1" ht="29.85" customHeight="1">
      <c r="B116" s="205"/>
      <c r="C116" s="206"/>
      <c r="D116" s="207" t="s">
        <v>71</v>
      </c>
      <c r="E116" s="219" t="s">
        <v>667</v>
      </c>
      <c r="F116" s="219" t="s">
        <v>668</v>
      </c>
      <c r="G116" s="206"/>
      <c r="H116" s="206"/>
      <c r="I116" s="209"/>
      <c r="J116" s="220">
        <f>BK116</f>
        <v>0</v>
      </c>
      <c r="K116" s="206"/>
      <c r="L116" s="211"/>
      <c r="M116" s="212"/>
      <c r="N116" s="213"/>
      <c r="O116" s="213"/>
      <c r="P116" s="214">
        <f>SUM(P117:P119)</f>
        <v>0</v>
      </c>
      <c r="Q116" s="213"/>
      <c r="R116" s="214">
        <f>SUM(R117:R119)</f>
        <v>0</v>
      </c>
      <c r="S116" s="213"/>
      <c r="T116" s="215">
        <f>SUM(T117:T119)</f>
        <v>0</v>
      </c>
      <c r="AR116" s="216" t="s">
        <v>80</v>
      </c>
      <c r="AT116" s="217" t="s">
        <v>71</v>
      </c>
      <c r="AU116" s="217" t="s">
        <v>80</v>
      </c>
      <c r="AY116" s="216" t="s">
        <v>148</v>
      </c>
      <c r="BK116" s="218">
        <f>SUM(BK117:BK119)</f>
        <v>0</v>
      </c>
    </row>
    <row r="117" spans="2:65" s="1" customFormat="1" ht="16.5" customHeight="1">
      <c r="B117" s="46"/>
      <c r="C117" s="221" t="s">
        <v>326</v>
      </c>
      <c r="D117" s="221" t="s">
        <v>151</v>
      </c>
      <c r="E117" s="222" t="s">
        <v>669</v>
      </c>
      <c r="F117" s="223" t="s">
        <v>670</v>
      </c>
      <c r="G117" s="224" t="s">
        <v>164</v>
      </c>
      <c r="H117" s="225">
        <v>1</v>
      </c>
      <c r="I117" s="226"/>
      <c r="J117" s="227">
        <f>ROUND(I117*H117,2)</f>
        <v>0</v>
      </c>
      <c r="K117" s="223" t="s">
        <v>21</v>
      </c>
      <c r="L117" s="72"/>
      <c r="M117" s="228" t="s">
        <v>21</v>
      </c>
      <c r="N117" s="229" t="s">
        <v>43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247</v>
      </c>
      <c r="AT117" s="24" t="s">
        <v>151</v>
      </c>
      <c r="AU117" s="24" t="s">
        <v>82</v>
      </c>
      <c r="AY117" s="24" t="s">
        <v>148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80</v>
      </c>
      <c r="BK117" s="232">
        <f>ROUND(I117*H117,2)</f>
        <v>0</v>
      </c>
      <c r="BL117" s="24" t="s">
        <v>247</v>
      </c>
      <c r="BM117" s="24" t="s">
        <v>671</v>
      </c>
    </row>
    <row r="118" spans="2:65" s="1" customFormat="1" ht="16.5" customHeight="1">
      <c r="B118" s="46"/>
      <c r="C118" s="221" t="s">
        <v>174</v>
      </c>
      <c r="D118" s="221" t="s">
        <v>151</v>
      </c>
      <c r="E118" s="222" t="s">
        <v>672</v>
      </c>
      <c r="F118" s="223" t="s">
        <v>673</v>
      </c>
      <c r="G118" s="224" t="s">
        <v>164</v>
      </c>
      <c r="H118" s="225">
        <v>1</v>
      </c>
      <c r="I118" s="226"/>
      <c r="J118" s="227">
        <f>ROUND(I118*H118,2)</f>
        <v>0</v>
      </c>
      <c r="K118" s="223" t="s">
        <v>21</v>
      </c>
      <c r="L118" s="72"/>
      <c r="M118" s="228" t="s">
        <v>21</v>
      </c>
      <c r="N118" s="229" t="s">
        <v>43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247</v>
      </c>
      <c r="AT118" s="24" t="s">
        <v>151</v>
      </c>
      <c r="AU118" s="24" t="s">
        <v>82</v>
      </c>
      <c r="AY118" s="24" t="s">
        <v>148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80</v>
      </c>
      <c r="BK118" s="232">
        <f>ROUND(I118*H118,2)</f>
        <v>0</v>
      </c>
      <c r="BL118" s="24" t="s">
        <v>247</v>
      </c>
      <c r="BM118" s="24" t="s">
        <v>674</v>
      </c>
    </row>
    <row r="119" spans="2:65" s="1" customFormat="1" ht="16.5" customHeight="1">
      <c r="B119" s="46"/>
      <c r="C119" s="221" t="s">
        <v>336</v>
      </c>
      <c r="D119" s="221" t="s">
        <v>151</v>
      </c>
      <c r="E119" s="222" t="s">
        <v>675</v>
      </c>
      <c r="F119" s="223" t="s">
        <v>676</v>
      </c>
      <c r="G119" s="224" t="s">
        <v>394</v>
      </c>
      <c r="H119" s="225">
        <v>4</v>
      </c>
      <c r="I119" s="226"/>
      <c r="J119" s="227">
        <f>ROUND(I119*H119,2)</f>
        <v>0</v>
      </c>
      <c r="K119" s="223" t="s">
        <v>21</v>
      </c>
      <c r="L119" s="72"/>
      <c r="M119" s="228" t="s">
        <v>21</v>
      </c>
      <c r="N119" s="290" t="s">
        <v>43</v>
      </c>
      <c r="O119" s="291"/>
      <c r="P119" s="292">
        <f>O119*H119</f>
        <v>0</v>
      </c>
      <c r="Q119" s="292">
        <v>0</v>
      </c>
      <c r="R119" s="292">
        <f>Q119*H119</f>
        <v>0</v>
      </c>
      <c r="S119" s="292">
        <v>0</v>
      </c>
      <c r="T119" s="293">
        <f>S119*H119</f>
        <v>0</v>
      </c>
      <c r="AR119" s="24" t="s">
        <v>247</v>
      </c>
      <c r="AT119" s="24" t="s">
        <v>151</v>
      </c>
      <c r="AU119" s="24" t="s">
        <v>82</v>
      </c>
      <c r="AY119" s="24" t="s">
        <v>148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80</v>
      </c>
      <c r="BK119" s="232">
        <f>ROUND(I119*H119,2)</f>
        <v>0</v>
      </c>
      <c r="BL119" s="24" t="s">
        <v>247</v>
      </c>
      <c r="BM119" s="24" t="s">
        <v>677</v>
      </c>
    </row>
    <row r="120" spans="2:12" s="1" customFormat="1" ht="6.95" customHeight="1">
      <c r="B120" s="67"/>
      <c r="C120" s="68"/>
      <c r="D120" s="68"/>
      <c r="E120" s="68"/>
      <c r="F120" s="68"/>
      <c r="G120" s="68"/>
      <c r="H120" s="68"/>
      <c r="I120" s="166"/>
      <c r="J120" s="68"/>
      <c r="K120" s="68"/>
      <c r="L120" s="72"/>
    </row>
  </sheetData>
  <sheetProtection password="CC35" sheet="1" objects="1" scenarios="1" formatColumns="0" formatRows="0" autoFilter="0"/>
  <autoFilter ref="C81:K119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m.č.3.13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678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20. 2. 2018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14" customHeight="1">
      <c r="B24" s="148"/>
      <c r="C24" s="149"/>
      <c r="D24" s="149"/>
      <c r="E24" s="44" t="s">
        <v>109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ROUND(SUM(BE81:BE115),2)</f>
        <v>0</v>
      </c>
      <c r="G30" s="47"/>
      <c r="H30" s="47"/>
      <c r="I30" s="158">
        <v>0.21</v>
      </c>
      <c r="J30" s="157">
        <f>ROUND(ROUND((SUM(BE81:BE115)),2)*I30,2)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ROUND(SUM(BF81:BF115),2)</f>
        <v>0</v>
      </c>
      <c r="G31" s="47"/>
      <c r="H31" s="47"/>
      <c r="I31" s="158">
        <v>0.15</v>
      </c>
      <c r="J31" s="157">
        <f>ROUND(ROUND((SUM(BF81:BF115)),2)*I31,2)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ROUND(SUM(BG81:BG115),2)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ROUND(SUM(BH81:BH115),2)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ROUND(SUM(BI81:BI115),2)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110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m.č.3.13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2018-052-04 - MaR - měření a regulace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Dřevěřský pavilon, Kamýcká 129, Praha 6</v>
      </c>
      <c r="G49" s="47"/>
      <c r="H49" s="47"/>
      <c r="I49" s="146" t="s">
        <v>25</v>
      </c>
      <c r="J49" s="147" t="str">
        <f>IF(J12="","",J12)</f>
        <v>20. 2. 2018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ČZU v Praze, Kamýcká 129, Praha 6</v>
      </c>
      <c r="G51" s="47"/>
      <c r="H51" s="47"/>
      <c r="I51" s="146" t="s">
        <v>33</v>
      </c>
      <c r="J51" s="44" t="str">
        <f>E21</f>
        <v>Ing.Vladimír Čapka, Gerstnerova 5/658,Praha 7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111</v>
      </c>
      <c r="D54" s="159"/>
      <c r="E54" s="159"/>
      <c r="F54" s="159"/>
      <c r="G54" s="159"/>
      <c r="H54" s="159"/>
      <c r="I54" s="173"/>
      <c r="J54" s="174" t="s">
        <v>112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113</v>
      </c>
      <c r="D56" s="47"/>
      <c r="E56" s="47"/>
      <c r="F56" s="47"/>
      <c r="G56" s="47"/>
      <c r="H56" s="47"/>
      <c r="I56" s="144"/>
      <c r="J56" s="155">
        <f>J81</f>
        <v>0</v>
      </c>
      <c r="K56" s="51"/>
      <c r="AU56" s="24" t="s">
        <v>114</v>
      </c>
    </row>
    <row r="57" spans="2:11" s="7" customFormat="1" ht="24.95" customHeight="1">
      <c r="B57" s="177"/>
      <c r="C57" s="178"/>
      <c r="D57" s="179" t="s">
        <v>122</v>
      </c>
      <c r="E57" s="180"/>
      <c r="F57" s="180"/>
      <c r="G57" s="180"/>
      <c r="H57" s="180"/>
      <c r="I57" s="181"/>
      <c r="J57" s="182">
        <f>J82</f>
        <v>0</v>
      </c>
      <c r="K57" s="183"/>
    </row>
    <row r="58" spans="2:11" s="8" customFormat="1" ht="19.9" customHeight="1">
      <c r="B58" s="184"/>
      <c r="C58" s="185"/>
      <c r="D58" s="186" t="s">
        <v>679</v>
      </c>
      <c r="E58" s="187"/>
      <c r="F58" s="187"/>
      <c r="G58" s="187"/>
      <c r="H58" s="187"/>
      <c r="I58" s="188"/>
      <c r="J58" s="189">
        <f>J83</f>
        <v>0</v>
      </c>
      <c r="K58" s="190"/>
    </row>
    <row r="59" spans="2:11" s="8" customFormat="1" ht="19.9" customHeight="1">
      <c r="B59" s="184"/>
      <c r="C59" s="185"/>
      <c r="D59" s="186" t="s">
        <v>680</v>
      </c>
      <c r="E59" s="187"/>
      <c r="F59" s="187"/>
      <c r="G59" s="187"/>
      <c r="H59" s="187"/>
      <c r="I59" s="188"/>
      <c r="J59" s="189">
        <f>J95</f>
        <v>0</v>
      </c>
      <c r="K59" s="190"/>
    </row>
    <row r="60" spans="2:11" s="8" customFormat="1" ht="19.9" customHeight="1">
      <c r="B60" s="184"/>
      <c r="C60" s="185"/>
      <c r="D60" s="186" t="s">
        <v>681</v>
      </c>
      <c r="E60" s="187"/>
      <c r="F60" s="187"/>
      <c r="G60" s="187"/>
      <c r="H60" s="187"/>
      <c r="I60" s="188"/>
      <c r="J60" s="189">
        <f>J104</f>
        <v>0</v>
      </c>
      <c r="K60" s="190"/>
    </row>
    <row r="61" spans="2:11" s="8" customFormat="1" ht="19.9" customHeight="1">
      <c r="B61" s="184"/>
      <c r="C61" s="185"/>
      <c r="D61" s="186" t="s">
        <v>682</v>
      </c>
      <c r="E61" s="187"/>
      <c r="F61" s="187"/>
      <c r="G61" s="187"/>
      <c r="H61" s="187"/>
      <c r="I61" s="188"/>
      <c r="J61" s="189">
        <f>J114</f>
        <v>0</v>
      </c>
      <c r="K61" s="190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44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66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69"/>
      <c r="J67" s="71"/>
      <c r="K67" s="71"/>
      <c r="L67" s="72"/>
    </row>
    <row r="68" spans="2:12" s="1" customFormat="1" ht="36.95" customHeight="1">
      <c r="B68" s="46"/>
      <c r="C68" s="73" t="s">
        <v>132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6.5" customHeight="1">
      <c r="B71" s="46"/>
      <c r="C71" s="74"/>
      <c r="D71" s="74"/>
      <c r="E71" s="192" t="str">
        <f>E7</f>
        <v>Stavební úpravy m.č.3.13</v>
      </c>
      <c r="F71" s="76"/>
      <c r="G71" s="76"/>
      <c r="H71" s="76"/>
      <c r="I71" s="191"/>
      <c r="J71" s="74"/>
      <c r="K71" s="74"/>
      <c r="L71" s="72"/>
    </row>
    <row r="72" spans="2:12" s="1" customFormat="1" ht="14.4" customHeight="1">
      <c r="B72" s="46"/>
      <c r="C72" s="76" t="s">
        <v>107</v>
      </c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7.25" customHeight="1">
      <c r="B73" s="46"/>
      <c r="C73" s="74"/>
      <c r="D73" s="74"/>
      <c r="E73" s="82" t="str">
        <f>E9</f>
        <v>2018-052-04 - MaR - měření a regulace</v>
      </c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8" customHeight="1">
      <c r="B75" s="46"/>
      <c r="C75" s="76" t="s">
        <v>23</v>
      </c>
      <c r="D75" s="74"/>
      <c r="E75" s="74"/>
      <c r="F75" s="193" t="str">
        <f>F12</f>
        <v>Dřevěřský pavilon, Kamýcká 129, Praha 6</v>
      </c>
      <c r="G75" s="74"/>
      <c r="H75" s="74"/>
      <c r="I75" s="194" t="s">
        <v>25</v>
      </c>
      <c r="J75" s="85" t="str">
        <f>IF(J12="","",J12)</f>
        <v>20. 2. 2018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3.5">
      <c r="B77" s="46"/>
      <c r="C77" s="76" t="s">
        <v>27</v>
      </c>
      <c r="D77" s="74"/>
      <c r="E77" s="74"/>
      <c r="F77" s="193" t="str">
        <f>E15</f>
        <v>ČZU v Praze, Kamýcká 129, Praha 6</v>
      </c>
      <c r="G77" s="74"/>
      <c r="H77" s="74"/>
      <c r="I77" s="194" t="s">
        <v>33</v>
      </c>
      <c r="J77" s="193" t="str">
        <f>E21</f>
        <v>Ing.Vladimír Čapka, Gerstnerova 5/658,Praha 7</v>
      </c>
      <c r="K77" s="74"/>
      <c r="L77" s="72"/>
    </row>
    <row r="78" spans="2:12" s="1" customFormat="1" ht="14.4" customHeight="1">
      <c r="B78" s="46"/>
      <c r="C78" s="76" t="s">
        <v>31</v>
      </c>
      <c r="D78" s="74"/>
      <c r="E78" s="74"/>
      <c r="F78" s="193" t="str">
        <f>IF(E18="","",E18)</f>
        <v/>
      </c>
      <c r="G78" s="74"/>
      <c r="H78" s="74"/>
      <c r="I78" s="191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20" s="9" customFormat="1" ht="29.25" customHeight="1">
      <c r="B80" s="195"/>
      <c r="C80" s="196" t="s">
        <v>133</v>
      </c>
      <c r="D80" s="197" t="s">
        <v>57</v>
      </c>
      <c r="E80" s="197" t="s">
        <v>53</v>
      </c>
      <c r="F80" s="197" t="s">
        <v>134</v>
      </c>
      <c r="G80" s="197" t="s">
        <v>135</v>
      </c>
      <c r="H80" s="197" t="s">
        <v>136</v>
      </c>
      <c r="I80" s="198" t="s">
        <v>137</v>
      </c>
      <c r="J80" s="197" t="s">
        <v>112</v>
      </c>
      <c r="K80" s="199" t="s">
        <v>138</v>
      </c>
      <c r="L80" s="200"/>
      <c r="M80" s="102" t="s">
        <v>139</v>
      </c>
      <c r="N80" s="103" t="s">
        <v>42</v>
      </c>
      <c r="O80" s="103" t="s">
        <v>140</v>
      </c>
      <c r="P80" s="103" t="s">
        <v>141</v>
      </c>
      <c r="Q80" s="103" t="s">
        <v>142</v>
      </c>
      <c r="R80" s="103" t="s">
        <v>143</v>
      </c>
      <c r="S80" s="103" t="s">
        <v>144</v>
      </c>
      <c r="T80" s="104" t="s">
        <v>145</v>
      </c>
    </row>
    <row r="81" spans="2:63" s="1" customFormat="1" ht="29.25" customHeight="1">
      <c r="B81" s="46"/>
      <c r="C81" s="108" t="s">
        <v>113</v>
      </c>
      <c r="D81" s="74"/>
      <c r="E81" s="74"/>
      <c r="F81" s="74"/>
      <c r="G81" s="74"/>
      <c r="H81" s="74"/>
      <c r="I81" s="191"/>
      <c r="J81" s="201">
        <f>BK81</f>
        <v>0</v>
      </c>
      <c r="K81" s="74"/>
      <c r="L81" s="72"/>
      <c r="M81" s="105"/>
      <c r="N81" s="106"/>
      <c r="O81" s="106"/>
      <c r="P81" s="202">
        <f>P82</f>
        <v>0</v>
      </c>
      <c r="Q81" s="106"/>
      <c r="R81" s="202">
        <f>R82</f>
        <v>0</v>
      </c>
      <c r="S81" s="106"/>
      <c r="T81" s="203">
        <f>T82</f>
        <v>0</v>
      </c>
      <c r="AT81" s="24" t="s">
        <v>71</v>
      </c>
      <c r="AU81" s="24" t="s">
        <v>114</v>
      </c>
      <c r="BK81" s="204">
        <f>BK82</f>
        <v>0</v>
      </c>
    </row>
    <row r="82" spans="2:63" s="10" customFormat="1" ht="37.4" customHeight="1">
      <c r="B82" s="205"/>
      <c r="C82" s="206"/>
      <c r="D82" s="207" t="s">
        <v>71</v>
      </c>
      <c r="E82" s="208" t="s">
        <v>243</v>
      </c>
      <c r="F82" s="208" t="s">
        <v>244</v>
      </c>
      <c r="G82" s="206"/>
      <c r="H82" s="206"/>
      <c r="I82" s="209"/>
      <c r="J82" s="210">
        <f>BK82</f>
        <v>0</v>
      </c>
      <c r="K82" s="206"/>
      <c r="L82" s="211"/>
      <c r="M82" s="212"/>
      <c r="N82" s="213"/>
      <c r="O82" s="213"/>
      <c r="P82" s="214">
        <f>P83+P95+P104+P114</f>
        <v>0</v>
      </c>
      <c r="Q82" s="213"/>
      <c r="R82" s="214">
        <f>R83+R95+R104+R114</f>
        <v>0</v>
      </c>
      <c r="S82" s="213"/>
      <c r="T82" s="215">
        <f>T83+T95+T104+T114</f>
        <v>0</v>
      </c>
      <c r="AR82" s="216" t="s">
        <v>82</v>
      </c>
      <c r="AT82" s="217" t="s">
        <v>71</v>
      </c>
      <c r="AU82" s="217" t="s">
        <v>72</v>
      </c>
      <c r="AY82" s="216" t="s">
        <v>148</v>
      </c>
      <c r="BK82" s="218">
        <f>BK83+BK95+BK104+BK114</f>
        <v>0</v>
      </c>
    </row>
    <row r="83" spans="2:63" s="10" customFormat="1" ht="19.9" customHeight="1">
      <c r="B83" s="205"/>
      <c r="C83" s="206"/>
      <c r="D83" s="207" t="s">
        <v>71</v>
      </c>
      <c r="E83" s="219" t="s">
        <v>683</v>
      </c>
      <c r="F83" s="219" t="s">
        <v>684</v>
      </c>
      <c r="G83" s="206"/>
      <c r="H83" s="206"/>
      <c r="I83" s="209"/>
      <c r="J83" s="220">
        <f>BK83</f>
        <v>0</v>
      </c>
      <c r="K83" s="206"/>
      <c r="L83" s="211"/>
      <c r="M83" s="212"/>
      <c r="N83" s="213"/>
      <c r="O83" s="213"/>
      <c r="P83" s="214">
        <f>SUM(P84:P94)</f>
        <v>0</v>
      </c>
      <c r="Q83" s="213"/>
      <c r="R83" s="214">
        <f>SUM(R84:R94)</f>
        <v>0</v>
      </c>
      <c r="S83" s="213"/>
      <c r="T83" s="215">
        <f>SUM(T84:T94)</f>
        <v>0</v>
      </c>
      <c r="AR83" s="216" t="s">
        <v>80</v>
      </c>
      <c r="AT83" s="217" t="s">
        <v>71</v>
      </c>
      <c r="AU83" s="217" t="s">
        <v>80</v>
      </c>
      <c r="AY83" s="216" t="s">
        <v>148</v>
      </c>
      <c r="BK83" s="218">
        <f>SUM(BK84:BK94)</f>
        <v>0</v>
      </c>
    </row>
    <row r="84" spans="2:65" s="1" customFormat="1" ht="25.5" customHeight="1">
      <c r="B84" s="46"/>
      <c r="C84" s="266" t="s">
        <v>80</v>
      </c>
      <c r="D84" s="266" t="s">
        <v>290</v>
      </c>
      <c r="E84" s="267" t="s">
        <v>685</v>
      </c>
      <c r="F84" s="268" t="s">
        <v>686</v>
      </c>
      <c r="G84" s="269" t="s">
        <v>533</v>
      </c>
      <c r="H84" s="270">
        <v>2</v>
      </c>
      <c r="I84" s="271"/>
      <c r="J84" s="272">
        <f>ROUND(I84*H84,2)</f>
        <v>0</v>
      </c>
      <c r="K84" s="268" t="s">
        <v>21</v>
      </c>
      <c r="L84" s="273"/>
      <c r="M84" s="274" t="s">
        <v>21</v>
      </c>
      <c r="N84" s="275" t="s">
        <v>43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294</v>
      </c>
      <c r="AT84" s="24" t="s">
        <v>290</v>
      </c>
      <c r="AU84" s="24" t="s">
        <v>82</v>
      </c>
      <c r="AY84" s="24" t="s">
        <v>148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80</v>
      </c>
      <c r="BK84" s="232">
        <f>ROUND(I84*H84,2)</f>
        <v>0</v>
      </c>
      <c r="BL84" s="24" t="s">
        <v>247</v>
      </c>
      <c r="BM84" s="24" t="s">
        <v>687</v>
      </c>
    </row>
    <row r="85" spans="2:65" s="1" customFormat="1" ht="25.5" customHeight="1">
      <c r="B85" s="46"/>
      <c r="C85" s="266" t="s">
        <v>82</v>
      </c>
      <c r="D85" s="266" t="s">
        <v>290</v>
      </c>
      <c r="E85" s="267" t="s">
        <v>688</v>
      </c>
      <c r="F85" s="268" t="s">
        <v>689</v>
      </c>
      <c r="G85" s="269" t="s">
        <v>533</v>
      </c>
      <c r="H85" s="270">
        <v>2</v>
      </c>
      <c r="I85" s="271"/>
      <c r="J85" s="272">
        <f>ROUND(I85*H85,2)</f>
        <v>0</v>
      </c>
      <c r="K85" s="268" t="s">
        <v>21</v>
      </c>
      <c r="L85" s="273"/>
      <c r="M85" s="274" t="s">
        <v>21</v>
      </c>
      <c r="N85" s="275" t="s">
        <v>43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294</v>
      </c>
      <c r="AT85" s="24" t="s">
        <v>290</v>
      </c>
      <c r="AU85" s="24" t="s">
        <v>82</v>
      </c>
      <c r="AY85" s="24" t="s">
        <v>148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80</v>
      </c>
      <c r="BK85" s="232">
        <f>ROUND(I85*H85,2)</f>
        <v>0</v>
      </c>
      <c r="BL85" s="24" t="s">
        <v>247</v>
      </c>
      <c r="BM85" s="24" t="s">
        <v>690</v>
      </c>
    </row>
    <row r="86" spans="2:65" s="1" customFormat="1" ht="16.5" customHeight="1">
      <c r="B86" s="46"/>
      <c r="C86" s="266" t="s">
        <v>169</v>
      </c>
      <c r="D86" s="266" t="s">
        <v>290</v>
      </c>
      <c r="E86" s="267" t="s">
        <v>691</v>
      </c>
      <c r="F86" s="268" t="s">
        <v>692</v>
      </c>
      <c r="G86" s="269" t="s">
        <v>533</v>
      </c>
      <c r="H86" s="270">
        <v>3</v>
      </c>
      <c r="I86" s="271"/>
      <c r="J86" s="272">
        <f>ROUND(I86*H86,2)</f>
        <v>0</v>
      </c>
      <c r="K86" s="268" t="s">
        <v>21</v>
      </c>
      <c r="L86" s="273"/>
      <c r="M86" s="274" t="s">
        <v>21</v>
      </c>
      <c r="N86" s="275" t="s">
        <v>43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294</v>
      </c>
      <c r="AT86" s="24" t="s">
        <v>290</v>
      </c>
      <c r="AU86" s="24" t="s">
        <v>82</v>
      </c>
      <c r="AY86" s="24" t="s">
        <v>148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80</v>
      </c>
      <c r="BK86" s="232">
        <f>ROUND(I86*H86,2)</f>
        <v>0</v>
      </c>
      <c r="BL86" s="24" t="s">
        <v>247</v>
      </c>
      <c r="BM86" s="24" t="s">
        <v>693</v>
      </c>
    </row>
    <row r="87" spans="2:65" s="1" customFormat="1" ht="38.25" customHeight="1">
      <c r="B87" s="46"/>
      <c r="C87" s="266" t="s">
        <v>156</v>
      </c>
      <c r="D87" s="266" t="s">
        <v>290</v>
      </c>
      <c r="E87" s="267" t="s">
        <v>694</v>
      </c>
      <c r="F87" s="268" t="s">
        <v>695</v>
      </c>
      <c r="G87" s="269" t="s">
        <v>533</v>
      </c>
      <c r="H87" s="270">
        <v>1</v>
      </c>
      <c r="I87" s="271"/>
      <c r="J87" s="272">
        <f>ROUND(I87*H87,2)</f>
        <v>0</v>
      </c>
      <c r="K87" s="268" t="s">
        <v>21</v>
      </c>
      <c r="L87" s="273"/>
      <c r="M87" s="274" t="s">
        <v>21</v>
      </c>
      <c r="N87" s="275" t="s">
        <v>43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294</v>
      </c>
      <c r="AT87" s="24" t="s">
        <v>290</v>
      </c>
      <c r="AU87" s="24" t="s">
        <v>82</v>
      </c>
      <c r="AY87" s="24" t="s">
        <v>148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80</v>
      </c>
      <c r="BK87" s="232">
        <f>ROUND(I87*H87,2)</f>
        <v>0</v>
      </c>
      <c r="BL87" s="24" t="s">
        <v>247</v>
      </c>
      <c r="BM87" s="24" t="s">
        <v>696</v>
      </c>
    </row>
    <row r="88" spans="2:65" s="1" customFormat="1" ht="25.5" customHeight="1">
      <c r="B88" s="46"/>
      <c r="C88" s="266" t="s">
        <v>160</v>
      </c>
      <c r="D88" s="266" t="s">
        <v>290</v>
      </c>
      <c r="E88" s="267" t="s">
        <v>697</v>
      </c>
      <c r="F88" s="268" t="s">
        <v>698</v>
      </c>
      <c r="G88" s="269" t="s">
        <v>533</v>
      </c>
      <c r="H88" s="270">
        <v>2</v>
      </c>
      <c r="I88" s="271"/>
      <c r="J88" s="272">
        <f>ROUND(I88*H88,2)</f>
        <v>0</v>
      </c>
      <c r="K88" s="268" t="s">
        <v>21</v>
      </c>
      <c r="L88" s="273"/>
      <c r="M88" s="274" t="s">
        <v>21</v>
      </c>
      <c r="N88" s="275" t="s">
        <v>43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294</v>
      </c>
      <c r="AT88" s="24" t="s">
        <v>290</v>
      </c>
      <c r="AU88" s="24" t="s">
        <v>82</v>
      </c>
      <c r="AY88" s="24" t="s">
        <v>148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80</v>
      </c>
      <c r="BK88" s="232">
        <f>ROUND(I88*H88,2)</f>
        <v>0</v>
      </c>
      <c r="BL88" s="24" t="s">
        <v>247</v>
      </c>
      <c r="BM88" s="24" t="s">
        <v>699</v>
      </c>
    </row>
    <row r="89" spans="2:65" s="1" customFormat="1" ht="25.5" customHeight="1">
      <c r="B89" s="46"/>
      <c r="C89" s="221" t="s">
        <v>149</v>
      </c>
      <c r="D89" s="221" t="s">
        <v>151</v>
      </c>
      <c r="E89" s="222" t="s">
        <v>700</v>
      </c>
      <c r="F89" s="223" t="s">
        <v>701</v>
      </c>
      <c r="G89" s="224" t="s">
        <v>533</v>
      </c>
      <c r="H89" s="225">
        <v>2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43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247</v>
      </c>
      <c r="AT89" s="24" t="s">
        <v>151</v>
      </c>
      <c r="AU89" s="24" t="s">
        <v>82</v>
      </c>
      <c r="AY89" s="24" t="s">
        <v>148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80</v>
      </c>
      <c r="BK89" s="232">
        <f>ROUND(I89*H89,2)</f>
        <v>0</v>
      </c>
      <c r="BL89" s="24" t="s">
        <v>247</v>
      </c>
      <c r="BM89" s="24" t="s">
        <v>702</v>
      </c>
    </row>
    <row r="90" spans="2:65" s="1" customFormat="1" ht="25.5" customHeight="1">
      <c r="B90" s="46"/>
      <c r="C90" s="221" t="s">
        <v>195</v>
      </c>
      <c r="D90" s="221" t="s">
        <v>151</v>
      </c>
      <c r="E90" s="222" t="s">
        <v>703</v>
      </c>
      <c r="F90" s="223" t="s">
        <v>704</v>
      </c>
      <c r="G90" s="224" t="s">
        <v>533</v>
      </c>
      <c r="H90" s="225">
        <v>2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43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247</v>
      </c>
      <c r="AT90" s="24" t="s">
        <v>151</v>
      </c>
      <c r="AU90" s="24" t="s">
        <v>82</v>
      </c>
      <c r="AY90" s="24" t="s">
        <v>148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80</v>
      </c>
      <c r="BK90" s="232">
        <f>ROUND(I90*H90,2)</f>
        <v>0</v>
      </c>
      <c r="BL90" s="24" t="s">
        <v>247</v>
      </c>
      <c r="BM90" s="24" t="s">
        <v>705</v>
      </c>
    </row>
    <row r="91" spans="2:65" s="1" customFormat="1" ht="16.5" customHeight="1">
      <c r="B91" s="46"/>
      <c r="C91" s="221" t="s">
        <v>204</v>
      </c>
      <c r="D91" s="221" t="s">
        <v>151</v>
      </c>
      <c r="E91" s="222" t="s">
        <v>706</v>
      </c>
      <c r="F91" s="223" t="s">
        <v>692</v>
      </c>
      <c r="G91" s="224" t="s">
        <v>533</v>
      </c>
      <c r="H91" s="225">
        <v>3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43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247</v>
      </c>
      <c r="AT91" s="24" t="s">
        <v>151</v>
      </c>
      <c r="AU91" s="24" t="s">
        <v>82</v>
      </c>
      <c r="AY91" s="24" t="s">
        <v>148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80</v>
      </c>
      <c r="BK91" s="232">
        <f>ROUND(I91*H91,2)</f>
        <v>0</v>
      </c>
      <c r="BL91" s="24" t="s">
        <v>247</v>
      </c>
      <c r="BM91" s="24" t="s">
        <v>707</v>
      </c>
    </row>
    <row r="92" spans="2:65" s="1" customFormat="1" ht="16.5" customHeight="1">
      <c r="B92" s="46"/>
      <c r="C92" s="221" t="s">
        <v>209</v>
      </c>
      <c r="D92" s="221" t="s">
        <v>151</v>
      </c>
      <c r="E92" s="222" t="s">
        <v>708</v>
      </c>
      <c r="F92" s="223" t="s">
        <v>709</v>
      </c>
      <c r="G92" s="224" t="s">
        <v>533</v>
      </c>
      <c r="H92" s="225">
        <v>1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43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247</v>
      </c>
      <c r="AT92" s="24" t="s">
        <v>151</v>
      </c>
      <c r="AU92" s="24" t="s">
        <v>82</v>
      </c>
      <c r="AY92" s="24" t="s">
        <v>148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80</v>
      </c>
      <c r="BK92" s="232">
        <f>ROUND(I92*H92,2)</f>
        <v>0</v>
      </c>
      <c r="BL92" s="24" t="s">
        <v>247</v>
      </c>
      <c r="BM92" s="24" t="s">
        <v>710</v>
      </c>
    </row>
    <row r="93" spans="2:65" s="1" customFormat="1" ht="38.25" customHeight="1">
      <c r="B93" s="46"/>
      <c r="C93" s="221" t="s">
        <v>213</v>
      </c>
      <c r="D93" s="221" t="s">
        <v>151</v>
      </c>
      <c r="E93" s="222" t="s">
        <v>711</v>
      </c>
      <c r="F93" s="223" t="s">
        <v>712</v>
      </c>
      <c r="G93" s="224" t="s">
        <v>533</v>
      </c>
      <c r="H93" s="225">
        <v>1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43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247</v>
      </c>
      <c r="AT93" s="24" t="s">
        <v>151</v>
      </c>
      <c r="AU93" s="24" t="s">
        <v>82</v>
      </c>
      <c r="AY93" s="24" t="s">
        <v>148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80</v>
      </c>
      <c r="BK93" s="232">
        <f>ROUND(I93*H93,2)</f>
        <v>0</v>
      </c>
      <c r="BL93" s="24" t="s">
        <v>247</v>
      </c>
      <c r="BM93" s="24" t="s">
        <v>713</v>
      </c>
    </row>
    <row r="94" spans="2:65" s="1" customFormat="1" ht="25.5" customHeight="1">
      <c r="B94" s="46"/>
      <c r="C94" s="221" t="s">
        <v>218</v>
      </c>
      <c r="D94" s="221" t="s">
        <v>151</v>
      </c>
      <c r="E94" s="222" t="s">
        <v>714</v>
      </c>
      <c r="F94" s="223" t="s">
        <v>698</v>
      </c>
      <c r="G94" s="224" t="s">
        <v>533</v>
      </c>
      <c r="H94" s="225">
        <v>2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43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247</v>
      </c>
      <c r="AT94" s="24" t="s">
        <v>151</v>
      </c>
      <c r="AU94" s="24" t="s">
        <v>82</v>
      </c>
      <c r="AY94" s="24" t="s">
        <v>148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80</v>
      </c>
      <c r="BK94" s="232">
        <f>ROUND(I94*H94,2)</f>
        <v>0</v>
      </c>
      <c r="BL94" s="24" t="s">
        <v>247</v>
      </c>
      <c r="BM94" s="24" t="s">
        <v>715</v>
      </c>
    </row>
    <row r="95" spans="2:63" s="10" customFormat="1" ht="29.85" customHeight="1">
      <c r="B95" s="205"/>
      <c r="C95" s="206"/>
      <c r="D95" s="207" t="s">
        <v>71</v>
      </c>
      <c r="E95" s="219" t="s">
        <v>716</v>
      </c>
      <c r="F95" s="219" t="s">
        <v>717</v>
      </c>
      <c r="G95" s="206"/>
      <c r="H95" s="206"/>
      <c r="I95" s="209"/>
      <c r="J95" s="220">
        <f>BK95</f>
        <v>0</v>
      </c>
      <c r="K95" s="206"/>
      <c r="L95" s="211"/>
      <c r="M95" s="212"/>
      <c r="N95" s="213"/>
      <c r="O95" s="213"/>
      <c r="P95" s="214">
        <f>SUM(P96:P103)</f>
        <v>0</v>
      </c>
      <c r="Q95" s="213"/>
      <c r="R95" s="214">
        <f>SUM(R96:R103)</f>
        <v>0</v>
      </c>
      <c r="S95" s="213"/>
      <c r="T95" s="215">
        <f>SUM(T96:T103)</f>
        <v>0</v>
      </c>
      <c r="AR95" s="216" t="s">
        <v>80</v>
      </c>
      <c r="AT95" s="217" t="s">
        <v>71</v>
      </c>
      <c r="AU95" s="217" t="s">
        <v>80</v>
      </c>
      <c r="AY95" s="216" t="s">
        <v>148</v>
      </c>
      <c r="BK95" s="218">
        <f>SUM(BK96:BK103)</f>
        <v>0</v>
      </c>
    </row>
    <row r="96" spans="2:65" s="1" customFormat="1" ht="25.5" customHeight="1">
      <c r="B96" s="46"/>
      <c r="C96" s="266" t="s">
        <v>223</v>
      </c>
      <c r="D96" s="266" t="s">
        <v>290</v>
      </c>
      <c r="E96" s="267" t="s">
        <v>718</v>
      </c>
      <c r="F96" s="268" t="s">
        <v>719</v>
      </c>
      <c r="G96" s="269" t="s">
        <v>192</v>
      </c>
      <c r="H96" s="270">
        <v>10</v>
      </c>
      <c r="I96" s="271"/>
      <c r="J96" s="272">
        <f>ROUND(I96*H96,2)</f>
        <v>0</v>
      </c>
      <c r="K96" s="268" t="s">
        <v>21</v>
      </c>
      <c r="L96" s="273"/>
      <c r="M96" s="274" t="s">
        <v>21</v>
      </c>
      <c r="N96" s="275" t="s">
        <v>43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294</v>
      </c>
      <c r="AT96" s="24" t="s">
        <v>290</v>
      </c>
      <c r="AU96" s="24" t="s">
        <v>82</v>
      </c>
      <c r="AY96" s="24" t="s">
        <v>148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80</v>
      </c>
      <c r="BK96" s="232">
        <f>ROUND(I96*H96,2)</f>
        <v>0</v>
      </c>
      <c r="BL96" s="24" t="s">
        <v>247</v>
      </c>
      <c r="BM96" s="24" t="s">
        <v>720</v>
      </c>
    </row>
    <row r="97" spans="2:65" s="1" customFormat="1" ht="25.5" customHeight="1">
      <c r="B97" s="46"/>
      <c r="C97" s="266" t="s">
        <v>228</v>
      </c>
      <c r="D97" s="266" t="s">
        <v>290</v>
      </c>
      <c r="E97" s="267" t="s">
        <v>721</v>
      </c>
      <c r="F97" s="268" t="s">
        <v>722</v>
      </c>
      <c r="G97" s="269" t="s">
        <v>533</v>
      </c>
      <c r="H97" s="270">
        <v>1</v>
      </c>
      <c r="I97" s="271"/>
      <c r="J97" s="272">
        <f>ROUND(I97*H97,2)</f>
        <v>0</v>
      </c>
      <c r="K97" s="268" t="s">
        <v>21</v>
      </c>
      <c r="L97" s="273"/>
      <c r="M97" s="274" t="s">
        <v>21</v>
      </c>
      <c r="N97" s="275" t="s">
        <v>43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294</v>
      </c>
      <c r="AT97" s="24" t="s">
        <v>290</v>
      </c>
      <c r="AU97" s="24" t="s">
        <v>82</v>
      </c>
      <c r="AY97" s="24" t="s">
        <v>148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80</v>
      </c>
      <c r="BK97" s="232">
        <f>ROUND(I97*H97,2)</f>
        <v>0</v>
      </c>
      <c r="BL97" s="24" t="s">
        <v>247</v>
      </c>
      <c r="BM97" s="24" t="s">
        <v>723</v>
      </c>
    </row>
    <row r="98" spans="2:65" s="1" customFormat="1" ht="25.5" customHeight="1">
      <c r="B98" s="46"/>
      <c r="C98" s="266" t="s">
        <v>233</v>
      </c>
      <c r="D98" s="266" t="s">
        <v>290</v>
      </c>
      <c r="E98" s="267" t="s">
        <v>724</v>
      </c>
      <c r="F98" s="268" t="s">
        <v>725</v>
      </c>
      <c r="G98" s="269" t="s">
        <v>192</v>
      </c>
      <c r="H98" s="270">
        <v>25</v>
      </c>
      <c r="I98" s="271"/>
      <c r="J98" s="272">
        <f>ROUND(I98*H98,2)</f>
        <v>0</v>
      </c>
      <c r="K98" s="268" t="s">
        <v>21</v>
      </c>
      <c r="L98" s="273"/>
      <c r="M98" s="274" t="s">
        <v>21</v>
      </c>
      <c r="N98" s="275" t="s">
        <v>43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294</v>
      </c>
      <c r="AT98" s="24" t="s">
        <v>290</v>
      </c>
      <c r="AU98" s="24" t="s">
        <v>82</v>
      </c>
      <c r="AY98" s="24" t="s">
        <v>148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80</v>
      </c>
      <c r="BK98" s="232">
        <f>ROUND(I98*H98,2)</f>
        <v>0</v>
      </c>
      <c r="BL98" s="24" t="s">
        <v>247</v>
      </c>
      <c r="BM98" s="24" t="s">
        <v>726</v>
      </c>
    </row>
    <row r="99" spans="2:65" s="1" customFormat="1" ht="25.5" customHeight="1">
      <c r="B99" s="46"/>
      <c r="C99" s="266" t="s">
        <v>10</v>
      </c>
      <c r="D99" s="266" t="s">
        <v>290</v>
      </c>
      <c r="E99" s="267" t="s">
        <v>727</v>
      </c>
      <c r="F99" s="268" t="s">
        <v>725</v>
      </c>
      <c r="G99" s="269" t="s">
        <v>192</v>
      </c>
      <c r="H99" s="270">
        <v>65</v>
      </c>
      <c r="I99" s="271"/>
      <c r="J99" s="272">
        <f>ROUND(I99*H99,2)</f>
        <v>0</v>
      </c>
      <c r="K99" s="268" t="s">
        <v>21</v>
      </c>
      <c r="L99" s="273"/>
      <c r="M99" s="274" t="s">
        <v>21</v>
      </c>
      <c r="N99" s="275" t="s">
        <v>43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294</v>
      </c>
      <c r="AT99" s="24" t="s">
        <v>290</v>
      </c>
      <c r="AU99" s="24" t="s">
        <v>82</v>
      </c>
      <c r="AY99" s="24" t="s">
        <v>148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80</v>
      </c>
      <c r="BK99" s="232">
        <f>ROUND(I99*H99,2)</f>
        <v>0</v>
      </c>
      <c r="BL99" s="24" t="s">
        <v>247</v>
      </c>
      <c r="BM99" s="24" t="s">
        <v>728</v>
      </c>
    </row>
    <row r="100" spans="2:65" s="1" customFormat="1" ht="25.5" customHeight="1">
      <c r="B100" s="46"/>
      <c r="C100" s="221" t="s">
        <v>247</v>
      </c>
      <c r="D100" s="221" t="s">
        <v>151</v>
      </c>
      <c r="E100" s="222" t="s">
        <v>729</v>
      </c>
      <c r="F100" s="223" t="s">
        <v>719</v>
      </c>
      <c r="G100" s="224" t="s">
        <v>192</v>
      </c>
      <c r="H100" s="225">
        <v>10</v>
      </c>
      <c r="I100" s="226"/>
      <c r="J100" s="227">
        <f>ROUND(I100*H100,2)</f>
        <v>0</v>
      </c>
      <c r="K100" s="223" t="s">
        <v>21</v>
      </c>
      <c r="L100" s="72"/>
      <c r="M100" s="228" t="s">
        <v>21</v>
      </c>
      <c r="N100" s="229" t="s">
        <v>43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247</v>
      </c>
      <c r="AT100" s="24" t="s">
        <v>151</v>
      </c>
      <c r="AU100" s="24" t="s">
        <v>82</v>
      </c>
      <c r="AY100" s="24" t="s">
        <v>148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80</v>
      </c>
      <c r="BK100" s="232">
        <f>ROUND(I100*H100,2)</f>
        <v>0</v>
      </c>
      <c r="BL100" s="24" t="s">
        <v>247</v>
      </c>
      <c r="BM100" s="24" t="s">
        <v>730</v>
      </c>
    </row>
    <row r="101" spans="2:65" s="1" customFormat="1" ht="25.5" customHeight="1">
      <c r="B101" s="46"/>
      <c r="C101" s="221" t="s">
        <v>253</v>
      </c>
      <c r="D101" s="221" t="s">
        <v>151</v>
      </c>
      <c r="E101" s="222" t="s">
        <v>731</v>
      </c>
      <c r="F101" s="223" t="s">
        <v>722</v>
      </c>
      <c r="G101" s="224" t="s">
        <v>533</v>
      </c>
      <c r="H101" s="225">
        <v>1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43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247</v>
      </c>
      <c r="AT101" s="24" t="s">
        <v>151</v>
      </c>
      <c r="AU101" s="24" t="s">
        <v>82</v>
      </c>
      <c r="AY101" s="24" t="s">
        <v>148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247</v>
      </c>
      <c r="BM101" s="24" t="s">
        <v>732</v>
      </c>
    </row>
    <row r="102" spans="2:65" s="1" customFormat="1" ht="25.5" customHeight="1">
      <c r="B102" s="46"/>
      <c r="C102" s="221" t="s">
        <v>257</v>
      </c>
      <c r="D102" s="221" t="s">
        <v>151</v>
      </c>
      <c r="E102" s="222" t="s">
        <v>733</v>
      </c>
      <c r="F102" s="223" t="s">
        <v>725</v>
      </c>
      <c r="G102" s="224" t="s">
        <v>192</v>
      </c>
      <c r="H102" s="225">
        <v>25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43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247</v>
      </c>
      <c r="AT102" s="24" t="s">
        <v>151</v>
      </c>
      <c r="AU102" s="24" t="s">
        <v>82</v>
      </c>
      <c r="AY102" s="24" t="s">
        <v>148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80</v>
      </c>
      <c r="BK102" s="232">
        <f>ROUND(I102*H102,2)</f>
        <v>0</v>
      </c>
      <c r="BL102" s="24" t="s">
        <v>247</v>
      </c>
      <c r="BM102" s="24" t="s">
        <v>734</v>
      </c>
    </row>
    <row r="103" spans="2:65" s="1" customFormat="1" ht="25.5" customHeight="1">
      <c r="B103" s="46"/>
      <c r="C103" s="221" t="s">
        <v>263</v>
      </c>
      <c r="D103" s="221" t="s">
        <v>151</v>
      </c>
      <c r="E103" s="222" t="s">
        <v>735</v>
      </c>
      <c r="F103" s="223" t="s">
        <v>725</v>
      </c>
      <c r="G103" s="224" t="s">
        <v>192</v>
      </c>
      <c r="H103" s="225">
        <v>65</v>
      </c>
      <c r="I103" s="226"/>
      <c r="J103" s="227">
        <f>ROUND(I103*H103,2)</f>
        <v>0</v>
      </c>
      <c r="K103" s="223" t="s">
        <v>21</v>
      </c>
      <c r="L103" s="72"/>
      <c r="M103" s="228" t="s">
        <v>21</v>
      </c>
      <c r="N103" s="229" t="s">
        <v>43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247</v>
      </c>
      <c r="AT103" s="24" t="s">
        <v>151</v>
      </c>
      <c r="AU103" s="24" t="s">
        <v>82</v>
      </c>
      <c r="AY103" s="24" t="s">
        <v>148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80</v>
      </c>
      <c r="BK103" s="232">
        <f>ROUND(I103*H103,2)</f>
        <v>0</v>
      </c>
      <c r="BL103" s="24" t="s">
        <v>247</v>
      </c>
      <c r="BM103" s="24" t="s">
        <v>736</v>
      </c>
    </row>
    <row r="104" spans="2:63" s="10" customFormat="1" ht="29.85" customHeight="1">
      <c r="B104" s="205"/>
      <c r="C104" s="206"/>
      <c r="D104" s="207" t="s">
        <v>71</v>
      </c>
      <c r="E104" s="219" t="s">
        <v>737</v>
      </c>
      <c r="F104" s="219" t="s">
        <v>738</v>
      </c>
      <c r="G104" s="206"/>
      <c r="H104" s="206"/>
      <c r="I104" s="209"/>
      <c r="J104" s="220">
        <f>BK104</f>
        <v>0</v>
      </c>
      <c r="K104" s="206"/>
      <c r="L104" s="211"/>
      <c r="M104" s="212"/>
      <c r="N104" s="213"/>
      <c r="O104" s="213"/>
      <c r="P104" s="214">
        <f>SUM(P105:P113)</f>
        <v>0</v>
      </c>
      <c r="Q104" s="213"/>
      <c r="R104" s="214">
        <f>SUM(R105:R113)</f>
        <v>0</v>
      </c>
      <c r="S104" s="213"/>
      <c r="T104" s="215">
        <f>SUM(T105:T113)</f>
        <v>0</v>
      </c>
      <c r="AR104" s="216" t="s">
        <v>80</v>
      </c>
      <c r="AT104" s="217" t="s">
        <v>71</v>
      </c>
      <c r="AU104" s="217" t="s">
        <v>80</v>
      </c>
      <c r="AY104" s="216" t="s">
        <v>148</v>
      </c>
      <c r="BK104" s="218">
        <f>SUM(BK105:BK113)</f>
        <v>0</v>
      </c>
    </row>
    <row r="105" spans="2:65" s="1" customFormat="1" ht="25.5" customHeight="1">
      <c r="B105" s="46"/>
      <c r="C105" s="266" t="s">
        <v>268</v>
      </c>
      <c r="D105" s="266" t="s">
        <v>290</v>
      </c>
      <c r="E105" s="267" t="s">
        <v>739</v>
      </c>
      <c r="F105" s="268" t="s">
        <v>740</v>
      </c>
      <c r="G105" s="269" t="s">
        <v>533</v>
      </c>
      <c r="H105" s="270">
        <v>1</v>
      </c>
      <c r="I105" s="271"/>
      <c r="J105" s="272">
        <f>ROUND(I105*H105,2)</f>
        <v>0</v>
      </c>
      <c r="K105" s="268" t="s">
        <v>21</v>
      </c>
      <c r="L105" s="273"/>
      <c r="M105" s="274" t="s">
        <v>21</v>
      </c>
      <c r="N105" s="275" t="s">
        <v>43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294</v>
      </c>
      <c r="AT105" s="24" t="s">
        <v>290</v>
      </c>
      <c r="AU105" s="24" t="s">
        <v>82</v>
      </c>
      <c r="AY105" s="24" t="s">
        <v>148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80</v>
      </c>
      <c r="BK105" s="232">
        <f>ROUND(I105*H105,2)</f>
        <v>0</v>
      </c>
      <c r="BL105" s="24" t="s">
        <v>247</v>
      </c>
      <c r="BM105" s="24" t="s">
        <v>741</v>
      </c>
    </row>
    <row r="106" spans="2:65" s="1" customFormat="1" ht="16.5" customHeight="1">
      <c r="B106" s="46"/>
      <c r="C106" s="266" t="s">
        <v>9</v>
      </c>
      <c r="D106" s="266" t="s">
        <v>290</v>
      </c>
      <c r="E106" s="267" t="s">
        <v>742</v>
      </c>
      <c r="F106" s="268" t="s">
        <v>743</v>
      </c>
      <c r="G106" s="269" t="s">
        <v>533</v>
      </c>
      <c r="H106" s="270">
        <v>1</v>
      </c>
      <c r="I106" s="271"/>
      <c r="J106" s="272">
        <f>ROUND(I106*H106,2)</f>
        <v>0</v>
      </c>
      <c r="K106" s="268" t="s">
        <v>21</v>
      </c>
      <c r="L106" s="273"/>
      <c r="M106" s="274" t="s">
        <v>21</v>
      </c>
      <c r="N106" s="275" t="s">
        <v>43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294</v>
      </c>
      <c r="AT106" s="24" t="s">
        <v>290</v>
      </c>
      <c r="AU106" s="24" t="s">
        <v>82</v>
      </c>
      <c r="AY106" s="24" t="s">
        <v>148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80</v>
      </c>
      <c r="BK106" s="232">
        <f>ROUND(I106*H106,2)</f>
        <v>0</v>
      </c>
      <c r="BL106" s="24" t="s">
        <v>247</v>
      </c>
      <c r="BM106" s="24" t="s">
        <v>744</v>
      </c>
    </row>
    <row r="107" spans="2:65" s="1" customFormat="1" ht="25.5" customHeight="1">
      <c r="B107" s="46"/>
      <c r="C107" s="266" t="s">
        <v>282</v>
      </c>
      <c r="D107" s="266" t="s">
        <v>290</v>
      </c>
      <c r="E107" s="267" t="s">
        <v>745</v>
      </c>
      <c r="F107" s="268" t="s">
        <v>746</v>
      </c>
      <c r="G107" s="269" t="s">
        <v>747</v>
      </c>
      <c r="H107" s="270">
        <v>1</v>
      </c>
      <c r="I107" s="271"/>
      <c r="J107" s="272">
        <f>ROUND(I107*H107,2)</f>
        <v>0</v>
      </c>
      <c r="K107" s="268" t="s">
        <v>21</v>
      </c>
      <c r="L107" s="273"/>
      <c r="M107" s="274" t="s">
        <v>21</v>
      </c>
      <c r="N107" s="275" t="s">
        <v>43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294</v>
      </c>
      <c r="AT107" s="24" t="s">
        <v>290</v>
      </c>
      <c r="AU107" s="24" t="s">
        <v>82</v>
      </c>
      <c r="AY107" s="24" t="s">
        <v>148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80</v>
      </c>
      <c r="BK107" s="232">
        <f>ROUND(I107*H107,2)</f>
        <v>0</v>
      </c>
      <c r="BL107" s="24" t="s">
        <v>247</v>
      </c>
      <c r="BM107" s="24" t="s">
        <v>748</v>
      </c>
    </row>
    <row r="108" spans="2:65" s="1" customFormat="1" ht="16.5" customHeight="1">
      <c r="B108" s="46"/>
      <c r="C108" s="266" t="s">
        <v>289</v>
      </c>
      <c r="D108" s="266" t="s">
        <v>290</v>
      </c>
      <c r="E108" s="267" t="s">
        <v>749</v>
      </c>
      <c r="F108" s="268" t="s">
        <v>750</v>
      </c>
      <c r="G108" s="269" t="s">
        <v>394</v>
      </c>
      <c r="H108" s="270">
        <v>1</v>
      </c>
      <c r="I108" s="271"/>
      <c r="J108" s="272">
        <f>ROUND(I108*H108,2)</f>
        <v>0</v>
      </c>
      <c r="K108" s="268" t="s">
        <v>21</v>
      </c>
      <c r="L108" s="273"/>
      <c r="M108" s="274" t="s">
        <v>21</v>
      </c>
      <c r="N108" s="275" t="s">
        <v>43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294</v>
      </c>
      <c r="AT108" s="24" t="s">
        <v>290</v>
      </c>
      <c r="AU108" s="24" t="s">
        <v>82</v>
      </c>
      <c r="AY108" s="24" t="s">
        <v>148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80</v>
      </c>
      <c r="BK108" s="232">
        <f>ROUND(I108*H108,2)</f>
        <v>0</v>
      </c>
      <c r="BL108" s="24" t="s">
        <v>247</v>
      </c>
      <c r="BM108" s="24" t="s">
        <v>751</v>
      </c>
    </row>
    <row r="109" spans="2:65" s="1" customFormat="1" ht="51" customHeight="1">
      <c r="B109" s="46"/>
      <c r="C109" s="221" t="s">
        <v>299</v>
      </c>
      <c r="D109" s="221" t="s">
        <v>151</v>
      </c>
      <c r="E109" s="222" t="s">
        <v>752</v>
      </c>
      <c r="F109" s="223" t="s">
        <v>753</v>
      </c>
      <c r="G109" s="224" t="s">
        <v>533</v>
      </c>
      <c r="H109" s="225">
        <v>1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43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247</v>
      </c>
      <c r="AT109" s="24" t="s">
        <v>151</v>
      </c>
      <c r="AU109" s="24" t="s">
        <v>82</v>
      </c>
      <c r="AY109" s="24" t="s">
        <v>148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80</v>
      </c>
      <c r="BK109" s="232">
        <f>ROUND(I109*H109,2)</f>
        <v>0</v>
      </c>
      <c r="BL109" s="24" t="s">
        <v>247</v>
      </c>
      <c r="BM109" s="24" t="s">
        <v>754</v>
      </c>
    </row>
    <row r="110" spans="2:65" s="1" customFormat="1" ht="25.5" customHeight="1">
      <c r="B110" s="46"/>
      <c r="C110" s="221" t="s">
        <v>304</v>
      </c>
      <c r="D110" s="221" t="s">
        <v>151</v>
      </c>
      <c r="E110" s="222" t="s">
        <v>755</v>
      </c>
      <c r="F110" s="223" t="s">
        <v>756</v>
      </c>
      <c r="G110" s="224" t="s">
        <v>533</v>
      </c>
      <c r="H110" s="225">
        <v>3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43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247</v>
      </c>
      <c r="AT110" s="24" t="s">
        <v>151</v>
      </c>
      <c r="AU110" s="24" t="s">
        <v>82</v>
      </c>
      <c r="AY110" s="24" t="s">
        <v>148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80</v>
      </c>
      <c r="BK110" s="232">
        <f>ROUND(I110*H110,2)</f>
        <v>0</v>
      </c>
      <c r="BL110" s="24" t="s">
        <v>247</v>
      </c>
      <c r="BM110" s="24" t="s">
        <v>757</v>
      </c>
    </row>
    <row r="111" spans="2:65" s="1" customFormat="1" ht="16.5" customHeight="1">
      <c r="B111" s="46"/>
      <c r="C111" s="221" t="s">
        <v>176</v>
      </c>
      <c r="D111" s="221" t="s">
        <v>151</v>
      </c>
      <c r="E111" s="222" t="s">
        <v>758</v>
      </c>
      <c r="F111" s="223" t="s">
        <v>759</v>
      </c>
      <c r="G111" s="224" t="s">
        <v>533</v>
      </c>
      <c r="H111" s="225">
        <v>6</v>
      </c>
      <c r="I111" s="226"/>
      <c r="J111" s="227">
        <f>ROUND(I111*H111,2)</f>
        <v>0</v>
      </c>
      <c r="K111" s="223" t="s">
        <v>21</v>
      </c>
      <c r="L111" s="72"/>
      <c r="M111" s="228" t="s">
        <v>21</v>
      </c>
      <c r="N111" s="229" t="s">
        <v>43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247</v>
      </c>
      <c r="AT111" s="24" t="s">
        <v>151</v>
      </c>
      <c r="AU111" s="24" t="s">
        <v>82</v>
      </c>
      <c r="AY111" s="24" t="s">
        <v>148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80</v>
      </c>
      <c r="BK111" s="232">
        <f>ROUND(I111*H111,2)</f>
        <v>0</v>
      </c>
      <c r="BL111" s="24" t="s">
        <v>247</v>
      </c>
      <c r="BM111" s="24" t="s">
        <v>760</v>
      </c>
    </row>
    <row r="112" spans="2:65" s="1" customFormat="1" ht="25.5" customHeight="1">
      <c r="B112" s="46"/>
      <c r="C112" s="221" t="s">
        <v>313</v>
      </c>
      <c r="D112" s="221" t="s">
        <v>151</v>
      </c>
      <c r="E112" s="222" t="s">
        <v>761</v>
      </c>
      <c r="F112" s="223" t="s">
        <v>762</v>
      </c>
      <c r="G112" s="224" t="s">
        <v>533</v>
      </c>
      <c r="H112" s="225">
        <v>6</v>
      </c>
      <c r="I112" s="226"/>
      <c r="J112" s="227">
        <f>ROUND(I112*H112,2)</f>
        <v>0</v>
      </c>
      <c r="K112" s="223" t="s">
        <v>21</v>
      </c>
      <c r="L112" s="72"/>
      <c r="M112" s="228" t="s">
        <v>21</v>
      </c>
      <c r="N112" s="229" t="s">
        <v>43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247</v>
      </c>
      <c r="AT112" s="24" t="s">
        <v>151</v>
      </c>
      <c r="AU112" s="24" t="s">
        <v>82</v>
      </c>
      <c r="AY112" s="24" t="s">
        <v>148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80</v>
      </c>
      <c r="BK112" s="232">
        <f>ROUND(I112*H112,2)</f>
        <v>0</v>
      </c>
      <c r="BL112" s="24" t="s">
        <v>247</v>
      </c>
      <c r="BM112" s="24" t="s">
        <v>763</v>
      </c>
    </row>
    <row r="113" spans="2:65" s="1" customFormat="1" ht="16.5" customHeight="1">
      <c r="B113" s="46"/>
      <c r="C113" s="221" t="s">
        <v>319</v>
      </c>
      <c r="D113" s="221" t="s">
        <v>151</v>
      </c>
      <c r="E113" s="222" t="s">
        <v>764</v>
      </c>
      <c r="F113" s="223" t="s">
        <v>765</v>
      </c>
      <c r="G113" s="224" t="s">
        <v>533</v>
      </c>
      <c r="H113" s="225">
        <v>6</v>
      </c>
      <c r="I113" s="226"/>
      <c r="J113" s="227">
        <f>ROUND(I113*H113,2)</f>
        <v>0</v>
      </c>
      <c r="K113" s="223" t="s">
        <v>21</v>
      </c>
      <c r="L113" s="72"/>
      <c r="M113" s="228" t="s">
        <v>21</v>
      </c>
      <c r="N113" s="229" t="s">
        <v>43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247</v>
      </c>
      <c r="AT113" s="24" t="s">
        <v>151</v>
      </c>
      <c r="AU113" s="24" t="s">
        <v>82</v>
      </c>
      <c r="AY113" s="24" t="s">
        <v>148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80</v>
      </c>
      <c r="BK113" s="232">
        <f>ROUND(I113*H113,2)</f>
        <v>0</v>
      </c>
      <c r="BL113" s="24" t="s">
        <v>247</v>
      </c>
      <c r="BM113" s="24" t="s">
        <v>766</v>
      </c>
    </row>
    <row r="114" spans="2:63" s="10" customFormat="1" ht="29.85" customHeight="1">
      <c r="B114" s="205"/>
      <c r="C114" s="206"/>
      <c r="D114" s="207" t="s">
        <v>71</v>
      </c>
      <c r="E114" s="219" t="s">
        <v>767</v>
      </c>
      <c r="F114" s="219" t="s">
        <v>768</v>
      </c>
      <c r="G114" s="206"/>
      <c r="H114" s="206"/>
      <c r="I114" s="209"/>
      <c r="J114" s="220">
        <f>BK114</f>
        <v>0</v>
      </c>
      <c r="K114" s="206"/>
      <c r="L114" s="211"/>
      <c r="M114" s="212"/>
      <c r="N114" s="213"/>
      <c r="O114" s="213"/>
      <c r="P114" s="214">
        <f>P115</f>
        <v>0</v>
      </c>
      <c r="Q114" s="213"/>
      <c r="R114" s="214">
        <f>R115</f>
        <v>0</v>
      </c>
      <c r="S114" s="213"/>
      <c r="T114" s="215">
        <f>T115</f>
        <v>0</v>
      </c>
      <c r="AR114" s="216" t="s">
        <v>80</v>
      </c>
      <c r="AT114" s="217" t="s">
        <v>71</v>
      </c>
      <c r="AU114" s="217" t="s">
        <v>80</v>
      </c>
      <c r="AY114" s="216" t="s">
        <v>148</v>
      </c>
      <c r="BK114" s="218">
        <f>BK115</f>
        <v>0</v>
      </c>
    </row>
    <row r="115" spans="2:65" s="1" customFormat="1" ht="38.25" customHeight="1">
      <c r="B115" s="46"/>
      <c r="C115" s="266" t="s">
        <v>326</v>
      </c>
      <c r="D115" s="266" t="s">
        <v>290</v>
      </c>
      <c r="E115" s="267" t="s">
        <v>769</v>
      </c>
      <c r="F115" s="268" t="s">
        <v>770</v>
      </c>
      <c r="G115" s="269" t="s">
        <v>533</v>
      </c>
      <c r="H115" s="270">
        <v>1</v>
      </c>
      <c r="I115" s="271"/>
      <c r="J115" s="272">
        <f>ROUND(I115*H115,2)</f>
        <v>0</v>
      </c>
      <c r="K115" s="268" t="s">
        <v>21</v>
      </c>
      <c r="L115" s="273"/>
      <c r="M115" s="274" t="s">
        <v>21</v>
      </c>
      <c r="N115" s="294" t="s">
        <v>43</v>
      </c>
      <c r="O115" s="291"/>
      <c r="P115" s="292">
        <f>O115*H115</f>
        <v>0</v>
      </c>
      <c r="Q115" s="292">
        <v>0</v>
      </c>
      <c r="R115" s="292">
        <f>Q115*H115</f>
        <v>0</v>
      </c>
      <c r="S115" s="292">
        <v>0</v>
      </c>
      <c r="T115" s="293">
        <f>S115*H115</f>
        <v>0</v>
      </c>
      <c r="AR115" s="24" t="s">
        <v>294</v>
      </c>
      <c r="AT115" s="24" t="s">
        <v>290</v>
      </c>
      <c r="AU115" s="24" t="s">
        <v>82</v>
      </c>
      <c r="AY115" s="24" t="s">
        <v>148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80</v>
      </c>
      <c r="BK115" s="232">
        <f>ROUND(I115*H115,2)</f>
        <v>0</v>
      </c>
      <c r="BL115" s="24" t="s">
        <v>247</v>
      </c>
      <c r="BM115" s="24" t="s">
        <v>771</v>
      </c>
    </row>
    <row r="116" spans="2:12" s="1" customFormat="1" ht="6.95" customHeight="1">
      <c r="B116" s="67"/>
      <c r="C116" s="68"/>
      <c r="D116" s="68"/>
      <c r="E116" s="68"/>
      <c r="F116" s="68"/>
      <c r="G116" s="68"/>
      <c r="H116" s="68"/>
      <c r="I116" s="166"/>
      <c r="J116" s="68"/>
      <c r="K116" s="68"/>
      <c r="L116" s="72"/>
    </row>
  </sheetData>
  <sheetProtection password="CC35" sheet="1" objects="1" scenarios="1" formatColumns="0" formatRows="0" autoFilter="0"/>
  <autoFilter ref="C80:K115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m.č.3.13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772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20. 2. 2018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14" customHeight="1">
      <c r="B24" s="148"/>
      <c r="C24" s="149"/>
      <c r="D24" s="149"/>
      <c r="E24" s="44" t="s">
        <v>109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ROUND(SUM(BE78:BE98),2)</f>
        <v>0</v>
      </c>
      <c r="G30" s="47"/>
      <c r="H30" s="47"/>
      <c r="I30" s="158">
        <v>0.21</v>
      </c>
      <c r="J30" s="157">
        <f>ROUND(ROUND((SUM(BE78:BE98)),2)*I30,2)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ROUND(SUM(BF78:BF98),2)</f>
        <v>0</v>
      </c>
      <c r="G31" s="47"/>
      <c r="H31" s="47"/>
      <c r="I31" s="158">
        <v>0.15</v>
      </c>
      <c r="J31" s="157">
        <f>ROUND(ROUND((SUM(BF78:BF98)),2)*I31,2)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ROUND(SUM(BG78:BG98),2)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ROUND(SUM(BH78:BH98),2)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ROUND(SUM(BI78:BI98),2)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110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m.č.3.13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2018-052-05 - Datové a telefonní rozvody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Dřevěřský pavilon, Kamýcká 129, Praha 6</v>
      </c>
      <c r="G49" s="47"/>
      <c r="H49" s="47"/>
      <c r="I49" s="146" t="s">
        <v>25</v>
      </c>
      <c r="J49" s="147" t="str">
        <f>IF(J12="","",J12)</f>
        <v>20. 2. 2018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ČZU v Praze, Kamýcká 129, Praha 6</v>
      </c>
      <c r="G51" s="47"/>
      <c r="H51" s="47"/>
      <c r="I51" s="146" t="s">
        <v>33</v>
      </c>
      <c r="J51" s="44" t="str">
        <f>E21</f>
        <v>Ing.Vladimír Čapka, Gerstnerova 5/658,Praha 7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111</v>
      </c>
      <c r="D54" s="159"/>
      <c r="E54" s="159"/>
      <c r="F54" s="159"/>
      <c r="G54" s="159"/>
      <c r="H54" s="159"/>
      <c r="I54" s="173"/>
      <c r="J54" s="174" t="s">
        <v>112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113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114</v>
      </c>
    </row>
    <row r="57" spans="2:11" s="7" customFormat="1" ht="24.95" customHeight="1">
      <c r="B57" s="177"/>
      <c r="C57" s="178"/>
      <c r="D57" s="179" t="s">
        <v>122</v>
      </c>
      <c r="E57" s="180"/>
      <c r="F57" s="180"/>
      <c r="G57" s="180"/>
      <c r="H57" s="180"/>
      <c r="I57" s="181"/>
      <c r="J57" s="182">
        <f>J79</f>
        <v>0</v>
      </c>
      <c r="K57" s="183"/>
    </row>
    <row r="58" spans="2:11" s="8" customFormat="1" ht="19.9" customHeight="1">
      <c r="B58" s="184"/>
      <c r="C58" s="185"/>
      <c r="D58" s="186" t="s">
        <v>773</v>
      </c>
      <c r="E58" s="187"/>
      <c r="F58" s="187"/>
      <c r="G58" s="187"/>
      <c r="H58" s="187"/>
      <c r="I58" s="188"/>
      <c r="J58" s="189">
        <f>J80</f>
        <v>0</v>
      </c>
      <c r="K58" s="190"/>
    </row>
    <row r="59" spans="2:11" s="1" customFormat="1" ht="21.8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pans="2:11" s="1" customFormat="1" ht="6.95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pans="2:12" s="1" customFormat="1" ht="6.95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pans="2:12" s="1" customFormat="1" ht="36.95" customHeight="1">
      <c r="B65" s="46"/>
      <c r="C65" s="73" t="s">
        <v>132</v>
      </c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6.95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6.5" customHeight="1">
      <c r="B68" s="46"/>
      <c r="C68" s="74"/>
      <c r="D68" s="74"/>
      <c r="E68" s="192" t="str">
        <f>E7</f>
        <v>Stavební úpravy m.č.3.13</v>
      </c>
      <c r="F68" s="76"/>
      <c r="G68" s="76"/>
      <c r="H68" s="76"/>
      <c r="I68" s="191"/>
      <c r="J68" s="74"/>
      <c r="K68" s="74"/>
      <c r="L68" s="72"/>
    </row>
    <row r="69" spans="2:12" s="1" customFormat="1" ht="14.4" customHeight="1">
      <c r="B69" s="46"/>
      <c r="C69" s="76" t="s">
        <v>107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7.25" customHeight="1">
      <c r="B70" s="46"/>
      <c r="C70" s="74"/>
      <c r="D70" s="74"/>
      <c r="E70" s="82" t="str">
        <f>E9</f>
        <v>2018-052-05 - Datové a telefonní rozvody</v>
      </c>
      <c r="F70" s="74"/>
      <c r="G70" s="74"/>
      <c r="H70" s="74"/>
      <c r="I70" s="191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8" customHeight="1">
      <c r="B72" s="46"/>
      <c r="C72" s="76" t="s">
        <v>23</v>
      </c>
      <c r="D72" s="74"/>
      <c r="E72" s="74"/>
      <c r="F72" s="193" t="str">
        <f>F12</f>
        <v>Dřevěřský pavilon, Kamýcká 129, Praha 6</v>
      </c>
      <c r="G72" s="74"/>
      <c r="H72" s="74"/>
      <c r="I72" s="194" t="s">
        <v>25</v>
      </c>
      <c r="J72" s="85" t="str">
        <f>IF(J12="","",J12)</f>
        <v>20. 2. 2018</v>
      </c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3.5">
      <c r="B74" s="46"/>
      <c r="C74" s="76" t="s">
        <v>27</v>
      </c>
      <c r="D74" s="74"/>
      <c r="E74" s="74"/>
      <c r="F74" s="193" t="str">
        <f>E15</f>
        <v>ČZU v Praze, Kamýcká 129, Praha 6</v>
      </c>
      <c r="G74" s="74"/>
      <c r="H74" s="74"/>
      <c r="I74" s="194" t="s">
        <v>33</v>
      </c>
      <c r="J74" s="193" t="str">
        <f>E21</f>
        <v>Ing.Vladimír Čapka, Gerstnerova 5/658,Praha 7</v>
      </c>
      <c r="K74" s="74"/>
      <c r="L74" s="72"/>
    </row>
    <row r="75" spans="2:12" s="1" customFormat="1" ht="14.4" customHeight="1">
      <c r="B75" s="46"/>
      <c r="C75" s="76" t="s">
        <v>31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pans="2:12" s="1" customFormat="1" ht="10.3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20" s="9" customFormat="1" ht="29.25" customHeight="1">
      <c r="B77" s="195"/>
      <c r="C77" s="196" t="s">
        <v>133</v>
      </c>
      <c r="D77" s="197" t="s">
        <v>57</v>
      </c>
      <c r="E77" s="197" t="s">
        <v>53</v>
      </c>
      <c r="F77" s="197" t="s">
        <v>134</v>
      </c>
      <c r="G77" s="197" t="s">
        <v>135</v>
      </c>
      <c r="H77" s="197" t="s">
        <v>136</v>
      </c>
      <c r="I77" s="198" t="s">
        <v>137</v>
      </c>
      <c r="J77" s="197" t="s">
        <v>112</v>
      </c>
      <c r="K77" s="199" t="s">
        <v>138</v>
      </c>
      <c r="L77" s="200"/>
      <c r="M77" s="102" t="s">
        <v>139</v>
      </c>
      <c r="N77" s="103" t="s">
        <v>42</v>
      </c>
      <c r="O77" s="103" t="s">
        <v>140</v>
      </c>
      <c r="P77" s="103" t="s">
        <v>141</v>
      </c>
      <c r="Q77" s="103" t="s">
        <v>142</v>
      </c>
      <c r="R77" s="103" t="s">
        <v>143</v>
      </c>
      <c r="S77" s="103" t="s">
        <v>144</v>
      </c>
      <c r="T77" s="104" t="s">
        <v>145</v>
      </c>
    </row>
    <row r="78" spans="2:63" s="1" customFormat="1" ht="29.25" customHeight="1">
      <c r="B78" s="46"/>
      <c r="C78" s="108" t="s">
        <v>113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</f>
        <v>0</v>
      </c>
      <c r="Q78" s="106"/>
      <c r="R78" s="202">
        <f>R79</f>
        <v>0</v>
      </c>
      <c r="S78" s="106"/>
      <c r="T78" s="203">
        <f>T79</f>
        <v>0</v>
      </c>
      <c r="AT78" s="24" t="s">
        <v>71</v>
      </c>
      <c r="AU78" s="24" t="s">
        <v>114</v>
      </c>
      <c r="BK78" s="204">
        <f>BK79</f>
        <v>0</v>
      </c>
    </row>
    <row r="79" spans="2:63" s="10" customFormat="1" ht="37.4" customHeight="1">
      <c r="B79" s="205"/>
      <c r="C79" s="206"/>
      <c r="D79" s="207" t="s">
        <v>71</v>
      </c>
      <c r="E79" s="208" t="s">
        <v>243</v>
      </c>
      <c r="F79" s="208" t="s">
        <v>244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P80</f>
        <v>0</v>
      </c>
      <c r="Q79" s="213"/>
      <c r="R79" s="214">
        <f>R80</f>
        <v>0</v>
      </c>
      <c r="S79" s="213"/>
      <c r="T79" s="215">
        <f>T80</f>
        <v>0</v>
      </c>
      <c r="AR79" s="216" t="s">
        <v>82</v>
      </c>
      <c r="AT79" s="217" t="s">
        <v>71</v>
      </c>
      <c r="AU79" s="217" t="s">
        <v>72</v>
      </c>
      <c r="AY79" s="216" t="s">
        <v>148</v>
      </c>
      <c r="BK79" s="218">
        <f>BK80</f>
        <v>0</v>
      </c>
    </row>
    <row r="80" spans="2:63" s="10" customFormat="1" ht="19.9" customHeight="1">
      <c r="B80" s="205"/>
      <c r="C80" s="206"/>
      <c r="D80" s="207" t="s">
        <v>71</v>
      </c>
      <c r="E80" s="219" t="s">
        <v>774</v>
      </c>
      <c r="F80" s="219" t="s">
        <v>775</v>
      </c>
      <c r="G80" s="206"/>
      <c r="H80" s="206"/>
      <c r="I80" s="209"/>
      <c r="J80" s="220">
        <f>BK80</f>
        <v>0</v>
      </c>
      <c r="K80" s="206"/>
      <c r="L80" s="211"/>
      <c r="M80" s="212"/>
      <c r="N80" s="213"/>
      <c r="O80" s="213"/>
      <c r="P80" s="214">
        <f>SUM(P81:P98)</f>
        <v>0</v>
      </c>
      <c r="Q80" s="213"/>
      <c r="R80" s="214">
        <f>SUM(R81:R98)</f>
        <v>0</v>
      </c>
      <c r="S80" s="213"/>
      <c r="T80" s="215">
        <f>SUM(T81:T98)</f>
        <v>0</v>
      </c>
      <c r="AR80" s="216" t="s">
        <v>80</v>
      </c>
      <c r="AT80" s="217" t="s">
        <v>71</v>
      </c>
      <c r="AU80" s="217" t="s">
        <v>80</v>
      </c>
      <c r="AY80" s="216" t="s">
        <v>148</v>
      </c>
      <c r="BK80" s="218">
        <f>SUM(BK81:BK98)</f>
        <v>0</v>
      </c>
    </row>
    <row r="81" spans="2:65" s="1" customFormat="1" ht="16.5" customHeight="1">
      <c r="B81" s="46"/>
      <c r="C81" s="221" t="s">
        <v>80</v>
      </c>
      <c r="D81" s="221" t="s">
        <v>151</v>
      </c>
      <c r="E81" s="222" t="s">
        <v>776</v>
      </c>
      <c r="F81" s="223" t="s">
        <v>777</v>
      </c>
      <c r="G81" s="224" t="s">
        <v>533</v>
      </c>
      <c r="H81" s="225">
        <v>1</v>
      </c>
      <c r="I81" s="226"/>
      <c r="J81" s="227">
        <f>ROUND(I81*H81,2)</f>
        <v>0</v>
      </c>
      <c r="K81" s="223" t="s">
        <v>21</v>
      </c>
      <c r="L81" s="72"/>
      <c r="M81" s="228" t="s">
        <v>21</v>
      </c>
      <c r="N81" s="229" t="s">
        <v>43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247</v>
      </c>
      <c r="AT81" s="24" t="s">
        <v>151</v>
      </c>
      <c r="AU81" s="24" t="s">
        <v>82</v>
      </c>
      <c r="AY81" s="24" t="s">
        <v>148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80</v>
      </c>
      <c r="BK81" s="232">
        <f>ROUND(I81*H81,2)</f>
        <v>0</v>
      </c>
      <c r="BL81" s="24" t="s">
        <v>247</v>
      </c>
      <c r="BM81" s="24" t="s">
        <v>778</v>
      </c>
    </row>
    <row r="82" spans="2:65" s="1" customFormat="1" ht="16.5" customHeight="1">
      <c r="B82" s="46"/>
      <c r="C82" s="221" t="s">
        <v>82</v>
      </c>
      <c r="D82" s="221" t="s">
        <v>151</v>
      </c>
      <c r="E82" s="222" t="s">
        <v>779</v>
      </c>
      <c r="F82" s="223" t="s">
        <v>780</v>
      </c>
      <c r="G82" s="224" t="s">
        <v>533</v>
      </c>
      <c r="H82" s="225">
        <v>8</v>
      </c>
      <c r="I82" s="226"/>
      <c r="J82" s="227">
        <f>ROUND(I82*H82,2)</f>
        <v>0</v>
      </c>
      <c r="K82" s="223" t="s">
        <v>21</v>
      </c>
      <c r="L82" s="72"/>
      <c r="M82" s="228" t="s">
        <v>21</v>
      </c>
      <c r="N82" s="229" t="s">
        <v>43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247</v>
      </c>
      <c r="AT82" s="24" t="s">
        <v>151</v>
      </c>
      <c r="AU82" s="24" t="s">
        <v>82</v>
      </c>
      <c r="AY82" s="24" t="s">
        <v>148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80</v>
      </c>
      <c r="BK82" s="232">
        <f>ROUND(I82*H82,2)</f>
        <v>0</v>
      </c>
      <c r="BL82" s="24" t="s">
        <v>247</v>
      </c>
      <c r="BM82" s="24" t="s">
        <v>781</v>
      </c>
    </row>
    <row r="83" spans="2:65" s="1" customFormat="1" ht="16.5" customHeight="1">
      <c r="B83" s="46"/>
      <c r="C83" s="221" t="s">
        <v>169</v>
      </c>
      <c r="D83" s="221" t="s">
        <v>151</v>
      </c>
      <c r="E83" s="222" t="s">
        <v>782</v>
      </c>
      <c r="F83" s="223" t="s">
        <v>783</v>
      </c>
      <c r="G83" s="224" t="s">
        <v>533</v>
      </c>
      <c r="H83" s="225">
        <v>8</v>
      </c>
      <c r="I83" s="226"/>
      <c r="J83" s="227">
        <f>ROUND(I83*H83,2)</f>
        <v>0</v>
      </c>
      <c r="K83" s="223" t="s">
        <v>21</v>
      </c>
      <c r="L83" s="72"/>
      <c r="M83" s="228" t="s">
        <v>21</v>
      </c>
      <c r="N83" s="229" t="s">
        <v>43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247</v>
      </c>
      <c r="AT83" s="24" t="s">
        <v>151</v>
      </c>
      <c r="AU83" s="24" t="s">
        <v>82</v>
      </c>
      <c r="AY83" s="24" t="s">
        <v>148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80</v>
      </c>
      <c r="BK83" s="232">
        <f>ROUND(I83*H83,2)</f>
        <v>0</v>
      </c>
      <c r="BL83" s="24" t="s">
        <v>247</v>
      </c>
      <c r="BM83" s="24" t="s">
        <v>784</v>
      </c>
    </row>
    <row r="84" spans="2:65" s="1" customFormat="1" ht="16.5" customHeight="1">
      <c r="B84" s="46"/>
      <c r="C84" s="221" t="s">
        <v>156</v>
      </c>
      <c r="D84" s="221" t="s">
        <v>151</v>
      </c>
      <c r="E84" s="222" t="s">
        <v>785</v>
      </c>
      <c r="F84" s="223" t="s">
        <v>786</v>
      </c>
      <c r="G84" s="224" t="s">
        <v>192</v>
      </c>
      <c r="H84" s="225">
        <v>800</v>
      </c>
      <c r="I84" s="226"/>
      <c r="J84" s="227">
        <f>ROUND(I84*H84,2)</f>
        <v>0</v>
      </c>
      <c r="K84" s="223" t="s">
        <v>21</v>
      </c>
      <c r="L84" s="72"/>
      <c r="M84" s="228" t="s">
        <v>21</v>
      </c>
      <c r="N84" s="229" t="s">
        <v>43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247</v>
      </c>
      <c r="AT84" s="24" t="s">
        <v>151</v>
      </c>
      <c r="AU84" s="24" t="s">
        <v>82</v>
      </c>
      <c r="AY84" s="24" t="s">
        <v>148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80</v>
      </c>
      <c r="BK84" s="232">
        <f>ROUND(I84*H84,2)</f>
        <v>0</v>
      </c>
      <c r="BL84" s="24" t="s">
        <v>247</v>
      </c>
      <c r="BM84" s="24" t="s">
        <v>787</v>
      </c>
    </row>
    <row r="85" spans="2:65" s="1" customFormat="1" ht="16.5" customHeight="1">
      <c r="B85" s="46"/>
      <c r="C85" s="221" t="s">
        <v>160</v>
      </c>
      <c r="D85" s="221" t="s">
        <v>151</v>
      </c>
      <c r="E85" s="222" t="s">
        <v>788</v>
      </c>
      <c r="F85" s="223" t="s">
        <v>789</v>
      </c>
      <c r="G85" s="224" t="s">
        <v>192</v>
      </c>
      <c r="H85" s="225">
        <v>800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43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247</v>
      </c>
      <c r="AT85" s="24" t="s">
        <v>151</v>
      </c>
      <c r="AU85" s="24" t="s">
        <v>82</v>
      </c>
      <c r="AY85" s="24" t="s">
        <v>148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80</v>
      </c>
      <c r="BK85" s="232">
        <f>ROUND(I85*H85,2)</f>
        <v>0</v>
      </c>
      <c r="BL85" s="24" t="s">
        <v>247</v>
      </c>
      <c r="BM85" s="24" t="s">
        <v>790</v>
      </c>
    </row>
    <row r="86" spans="2:65" s="1" customFormat="1" ht="25.5" customHeight="1">
      <c r="B86" s="46"/>
      <c r="C86" s="221" t="s">
        <v>149</v>
      </c>
      <c r="D86" s="221" t="s">
        <v>151</v>
      </c>
      <c r="E86" s="222" t="s">
        <v>791</v>
      </c>
      <c r="F86" s="223" t="s">
        <v>792</v>
      </c>
      <c r="G86" s="224" t="s">
        <v>192</v>
      </c>
      <c r="H86" s="225">
        <v>60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43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247</v>
      </c>
      <c r="AT86" s="24" t="s">
        <v>151</v>
      </c>
      <c r="AU86" s="24" t="s">
        <v>82</v>
      </c>
      <c r="AY86" s="24" t="s">
        <v>148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80</v>
      </c>
      <c r="BK86" s="232">
        <f>ROUND(I86*H86,2)</f>
        <v>0</v>
      </c>
      <c r="BL86" s="24" t="s">
        <v>247</v>
      </c>
      <c r="BM86" s="24" t="s">
        <v>793</v>
      </c>
    </row>
    <row r="87" spans="2:65" s="1" customFormat="1" ht="16.5" customHeight="1">
      <c r="B87" s="46"/>
      <c r="C87" s="221" t="s">
        <v>195</v>
      </c>
      <c r="D87" s="221" t="s">
        <v>151</v>
      </c>
      <c r="E87" s="222" t="s">
        <v>794</v>
      </c>
      <c r="F87" s="223" t="s">
        <v>795</v>
      </c>
      <c r="G87" s="224" t="s">
        <v>192</v>
      </c>
      <c r="H87" s="225">
        <v>60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43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247</v>
      </c>
      <c r="AT87" s="24" t="s">
        <v>151</v>
      </c>
      <c r="AU87" s="24" t="s">
        <v>82</v>
      </c>
      <c r="AY87" s="24" t="s">
        <v>148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80</v>
      </c>
      <c r="BK87" s="232">
        <f>ROUND(I87*H87,2)</f>
        <v>0</v>
      </c>
      <c r="BL87" s="24" t="s">
        <v>247</v>
      </c>
      <c r="BM87" s="24" t="s">
        <v>796</v>
      </c>
    </row>
    <row r="88" spans="2:65" s="1" customFormat="1" ht="16.5" customHeight="1">
      <c r="B88" s="46"/>
      <c r="C88" s="221" t="s">
        <v>204</v>
      </c>
      <c r="D88" s="221" t="s">
        <v>151</v>
      </c>
      <c r="E88" s="222" t="s">
        <v>797</v>
      </c>
      <c r="F88" s="223" t="s">
        <v>798</v>
      </c>
      <c r="G88" s="224" t="s">
        <v>533</v>
      </c>
      <c r="H88" s="225">
        <v>1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43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247</v>
      </c>
      <c r="AT88" s="24" t="s">
        <v>151</v>
      </c>
      <c r="AU88" s="24" t="s">
        <v>82</v>
      </c>
      <c r="AY88" s="24" t="s">
        <v>148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80</v>
      </c>
      <c r="BK88" s="232">
        <f>ROUND(I88*H88,2)</f>
        <v>0</v>
      </c>
      <c r="BL88" s="24" t="s">
        <v>247</v>
      </c>
      <c r="BM88" s="24" t="s">
        <v>799</v>
      </c>
    </row>
    <row r="89" spans="2:65" s="1" customFormat="1" ht="16.5" customHeight="1">
      <c r="B89" s="46"/>
      <c r="C89" s="221" t="s">
        <v>209</v>
      </c>
      <c r="D89" s="221" t="s">
        <v>151</v>
      </c>
      <c r="E89" s="222" t="s">
        <v>767</v>
      </c>
      <c r="F89" s="223" t="s">
        <v>800</v>
      </c>
      <c r="G89" s="224" t="s">
        <v>533</v>
      </c>
      <c r="H89" s="225">
        <v>1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43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247</v>
      </c>
      <c r="AT89" s="24" t="s">
        <v>151</v>
      </c>
      <c r="AU89" s="24" t="s">
        <v>82</v>
      </c>
      <c r="AY89" s="24" t="s">
        <v>148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80</v>
      </c>
      <c r="BK89" s="232">
        <f>ROUND(I89*H89,2)</f>
        <v>0</v>
      </c>
      <c r="BL89" s="24" t="s">
        <v>247</v>
      </c>
      <c r="BM89" s="24" t="s">
        <v>801</v>
      </c>
    </row>
    <row r="90" spans="2:65" s="1" customFormat="1" ht="16.5" customHeight="1">
      <c r="B90" s="46"/>
      <c r="C90" s="221" t="s">
        <v>213</v>
      </c>
      <c r="D90" s="221" t="s">
        <v>151</v>
      </c>
      <c r="E90" s="222" t="s">
        <v>802</v>
      </c>
      <c r="F90" s="223" t="s">
        <v>803</v>
      </c>
      <c r="G90" s="224" t="s">
        <v>533</v>
      </c>
      <c r="H90" s="225">
        <v>8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43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247</v>
      </c>
      <c r="AT90" s="24" t="s">
        <v>151</v>
      </c>
      <c r="AU90" s="24" t="s">
        <v>82</v>
      </c>
      <c r="AY90" s="24" t="s">
        <v>148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80</v>
      </c>
      <c r="BK90" s="232">
        <f>ROUND(I90*H90,2)</f>
        <v>0</v>
      </c>
      <c r="BL90" s="24" t="s">
        <v>247</v>
      </c>
      <c r="BM90" s="24" t="s">
        <v>804</v>
      </c>
    </row>
    <row r="91" spans="2:65" s="1" customFormat="1" ht="16.5" customHeight="1">
      <c r="B91" s="46"/>
      <c r="C91" s="221" t="s">
        <v>218</v>
      </c>
      <c r="D91" s="221" t="s">
        <v>151</v>
      </c>
      <c r="E91" s="222" t="s">
        <v>805</v>
      </c>
      <c r="F91" s="223" t="s">
        <v>806</v>
      </c>
      <c r="G91" s="224" t="s">
        <v>533</v>
      </c>
      <c r="H91" s="225">
        <v>8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43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247</v>
      </c>
      <c r="AT91" s="24" t="s">
        <v>151</v>
      </c>
      <c r="AU91" s="24" t="s">
        <v>82</v>
      </c>
      <c r="AY91" s="24" t="s">
        <v>148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80</v>
      </c>
      <c r="BK91" s="232">
        <f>ROUND(I91*H91,2)</f>
        <v>0</v>
      </c>
      <c r="BL91" s="24" t="s">
        <v>247</v>
      </c>
      <c r="BM91" s="24" t="s">
        <v>807</v>
      </c>
    </row>
    <row r="92" spans="2:65" s="1" customFormat="1" ht="16.5" customHeight="1">
      <c r="B92" s="46"/>
      <c r="C92" s="221" t="s">
        <v>223</v>
      </c>
      <c r="D92" s="221" t="s">
        <v>151</v>
      </c>
      <c r="E92" s="222" t="s">
        <v>808</v>
      </c>
      <c r="F92" s="223" t="s">
        <v>809</v>
      </c>
      <c r="G92" s="224" t="s">
        <v>533</v>
      </c>
      <c r="H92" s="225">
        <v>16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43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247</v>
      </c>
      <c r="AT92" s="24" t="s">
        <v>151</v>
      </c>
      <c r="AU92" s="24" t="s">
        <v>82</v>
      </c>
      <c r="AY92" s="24" t="s">
        <v>148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80</v>
      </c>
      <c r="BK92" s="232">
        <f>ROUND(I92*H92,2)</f>
        <v>0</v>
      </c>
      <c r="BL92" s="24" t="s">
        <v>247</v>
      </c>
      <c r="BM92" s="24" t="s">
        <v>810</v>
      </c>
    </row>
    <row r="93" spans="2:65" s="1" customFormat="1" ht="16.5" customHeight="1">
      <c r="B93" s="46"/>
      <c r="C93" s="221" t="s">
        <v>228</v>
      </c>
      <c r="D93" s="221" t="s">
        <v>151</v>
      </c>
      <c r="E93" s="222" t="s">
        <v>811</v>
      </c>
      <c r="F93" s="223" t="s">
        <v>812</v>
      </c>
      <c r="G93" s="224" t="s">
        <v>533</v>
      </c>
      <c r="H93" s="225">
        <v>1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43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247</v>
      </c>
      <c r="AT93" s="24" t="s">
        <v>151</v>
      </c>
      <c r="AU93" s="24" t="s">
        <v>82</v>
      </c>
      <c r="AY93" s="24" t="s">
        <v>148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80</v>
      </c>
      <c r="BK93" s="232">
        <f>ROUND(I93*H93,2)</f>
        <v>0</v>
      </c>
      <c r="BL93" s="24" t="s">
        <v>247</v>
      </c>
      <c r="BM93" s="24" t="s">
        <v>813</v>
      </c>
    </row>
    <row r="94" spans="2:65" s="1" customFormat="1" ht="16.5" customHeight="1">
      <c r="B94" s="46"/>
      <c r="C94" s="221" t="s">
        <v>233</v>
      </c>
      <c r="D94" s="221" t="s">
        <v>151</v>
      </c>
      <c r="E94" s="222" t="s">
        <v>814</v>
      </c>
      <c r="F94" s="223" t="s">
        <v>815</v>
      </c>
      <c r="G94" s="224" t="s">
        <v>533</v>
      </c>
      <c r="H94" s="225">
        <v>16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43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247</v>
      </c>
      <c r="AT94" s="24" t="s">
        <v>151</v>
      </c>
      <c r="AU94" s="24" t="s">
        <v>82</v>
      </c>
      <c r="AY94" s="24" t="s">
        <v>148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80</v>
      </c>
      <c r="BK94" s="232">
        <f>ROUND(I94*H94,2)</f>
        <v>0</v>
      </c>
      <c r="BL94" s="24" t="s">
        <v>247</v>
      </c>
      <c r="BM94" s="24" t="s">
        <v>816</v>
      </c>
    </row>
    <row r="95" spans="2:65" s="1" customFormat="1" ht="16.5" customHeight="1">
      <c r="B95" s="46"/>
      <c r="C95" s="221" t="s">
        <v>10</v>
      </c>
      <c r="D95" s="221" t="s">
        <v>151</v>
      </c>
      <c r="E95" s="222" t="s">
        <v>817</v>
      </c>
      <c r="F95" s="223" t="s">
        <v>818</v>
      </c>
      <c r="G95" s="224" t="s">
        <v>394</v>
      </c>
      <c r="H95" s="225">
        <v>5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43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247</v>
      </c>
      <c r="AT95" s="24" t="s">
        <v>151</v>
      </c>
      <c r="AU95" s="24" t="s">
        <v>82</v>
      </c>
      <c r="AY95" s="24" t="s">
        <v>148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80</v>
      </c>
      <c r="BK95" s="232">
        <f>ROUND(I95*H95,2)</f>
        <v>0</v>
      </c>
      <c r="BL95" s="24" t="s">
        <v>247</v>
      </c>
      <c r="BM95" s="24" t="s">
        <v>819</v>
      </c>
    </row>
    <row r="96" spans="2:65" s="1" customFormat="1" ht="51" customHeight="1">
      <c r="B96" s="46"/>
      <c r="C96" s="266" t="s">
        <v>247</v>
      </c>
      <c r="D96" s="266" t="s">
        <v>290</v>
      </c>
      <c r="E96" s="267" t="s">
        <v>820</v>
      </c>
      <c r="F96" s="268" t="s">
        <v>821</v>
      </c>
      <c r="G96" s="269" t="s">
        <v>533</v>
      </c>
      <c r="H96" s="270">
        <v>1</v>
      </c>
      <c r="I96" s="271"/>
      <c r="J96" s="272">
        <f>ROUND(I96*H96,2)</f>
        <v>0</v>
      </c>
      <c r="K96" s="268" t="s">
        <v>21</v>
      </c>
      <c r="L96" s="273"/>
      <c r="M96" s="274" t="s">
        <v>21</v>
      </c>
      <c r="N96" s="275" t="s">
        <v>43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294</v>
      </c>
      <c r="AT96" s="24" t="s">
        <v>290</v>
      </c>
      <c r="AU96" s="24" t="s">
        <v>82</v>
      </c>
      <c r="AY96" s="24" t="s">
        <v>148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80</v>
      </c>
      <c r="BK96" s="232">
        <f>ROUND(I96*H96,2)</f>
        <v>0</v>
      </c>
      <c r="BL96" s="24" t="s">
        <v>247</v>
      </c>
      <c r="BM96" s="24" t="s">
        <v>822</v>
      </c>
    </row>
    <row r="97" spans="2:65" s="1" customFormat="1" ht="51" customHeight="1">
      <c r="B97" s="46"/>
      <c r="C97" s="221" t="s">
        <v>253</v>
      </c>
      <c r="D97" s="221" t="s">
        <v>151</v>
      </c>
      <c r="E97" s="222" t="s">
        <v>823</v>
      </c>
      <c r="F97" s="223" t="s">
        <v>824</v>
      </c>
      <c r="G97" s="224" t="s">
        <v>533</v>
      </c>
      <c r="H97" s="225">
        <v>1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43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247</v>
      </c>
      <c r="AT97" s="24" t="s">
        <v>151</v>
      </c>
      <c r="AU97" s="24" t="s">
        <v>82</v>
      </c>
      <c r="AY97" s="24" t="s">
        <v>148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80</v>
      </c>
      <c r="BK97" s="232">
        <f>ROUND(I97*H97,2)</f>
        <v>0</v>
      </c>
      <c r="BL97" s="24" t="s">
        <v>247</v>
      </c>
      <c r="BM97" s="24" t="s">
        <v>825</v>
      </c>
    </row>
    <row r="98" spans="2:65" s="1" customFormat="1" ht="16.5" customHeight="1">
      <c r="B98" s="46"/>
      <c r="C98" s="221" t="s">
        <v>257</v>
      </c>
      <c r="D98" s="221" t="s">
        <v>151</v>
      </c>
      <c r="E98" s="222" t="s">
        <v>826</v>
      </c>
      <c r="F98" s="223" t="s">
        <v>750</v>
      </c>
      <c r="G98" s="224" t="s">
        <v>394</v>
      </c>
      <c r="H98" s="225">
        <v>16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90" t="s">
        <v>43</v>
      </c>
      <c r="O98" s="291"/>
      <c r="P98" s="292">
        <f>O98*H98</f>
        <v>0</v>
      </c>
      <c r="Q98" s="292">
        <v>0</v>
      </c>
      <c r="R98" s="292">
        <f>Q98*H98</f>
        <v>0</v>
      </c>
      <c r="S98" s="292">
        <v>0</v>
      </c>
      <c r="T98" s="293">
        <f>S98*H98</f>
        <v>0</v>
      </c>
      <c r="AR98" s="24" t="s">
        <v>247</v>
      </c>
      <c r="AT98" s="24" t="s">
        <v>151</v>
      </c>
      <c r="AU98" s="24" t="s">
        <v>82</v>
      </c>
      <c r="AY98" s="24" t="s">
        <v>148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80</v>
      </c>
      <c r="BK98" s="232">
        <f>ROUND(I98*H98,2)</f>
        <v>0</v>
      </c>
      <c r="BL98" s="24" t="s">
        <v>247</v>
      </c>
      <c r="BM98" s="24" t="s">
        <v>827</v>
      </c>
    </row>
    <row r="99" spans="2:12" s="1" customFormat="1" ht="6.95" customHeight="1">
      <c r="B99" s="67"/>
      <c r="C99" s="68"/>
      <c r="D99" s="68"/>
      <c r="E99" s="68"/>
      <c r="F99" s="68"/>
      <c r="G99" s="68"/>
      <c r="H99" s="68"/>
      <c r="I99" s="166"/>
      <c r="J99" s="68"/>
      <c r="K99" s="68"/>
      <c r="L99" s="72"/>
    </row>
  </sheetData>
  <sheetProtection password="CC35" sheet="1" objects="1" scenarios="1" formatColumns="0" formatRows="0" autoFilter="0"/>
  <autoFilter ref="C77:K98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m.č.3.13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828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20. 2. 2018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14" customHeight="1">
      <c r="B24" s="148"/>
      <c r="C24" s="149"/>
      <c r="D24" s="149"/>
      <c r="E24" s="44" t="s">
        <v>109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ROUND(SUM(BE78:BE89),2)</f>
        <v>0</v>
      </c>
      <c r="G30" s="47"/>
      <c r="H30" s="47"/>
      <c r="I30" s="158">
        <v>0.21</v>
      </c>
      <c r="J30" s="157">
        <f>ROUND(ROUND((SUM(BE78:BE89)),2)*I30,2)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ROUND(SUM(BF78:BF89),2)</f>
        <v>0</v>
      </c>
      <c r="G31" s="47"/>
      <c r="H31" s="47"/>
      <c r="I31" s="158">
        <v>0.15</v>
      </c>
      <c r="J31" s="157">
        <f>ROUND(ROUND((SUM(BF78:BF89)),2)*I31,2)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ROUND(SUM(BG78:BG89),2)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ROUND(SUM(BH78:BH89),2)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ROUND(SUM(BI78:BI89),2)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110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m.č.3.13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2018-052-06 - Vytápění a chlazení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Dřevěřský pavilon, Kamýcká 129, Praha 6</v>
      </c>
      <c r="G49" s="47"/>
      <c r="H49" s="47"/>
      <c r="I49" s="146" t="s">
        <v>25</v>
      </c>
      <c r="J49" s="147" t="str">
        <f>IF(J12="","",J12)</f>
        <v>20. 2. 2018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ČZU v Praze, Kamýcká 129, Praha 6</v>
      </c>
      <c r="G51" s="47"/>
      <c r="H51" s="47"/>
      <c r="I51" s="146" t="s">
        <v>33</v>
      </c>
      <c r="J51" s="44" t="str">
        <f>E21</f>
        <v>Ing.Vladimír Čapka, Gerstnerova 5/658,Praha 7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111</v>
      </c>
      <c r="D54" s="159"/>
      <c r="E54" s="159"/>
      <c r="F54" s="159"/>
      <c r="G54" s="159"/>
      <c r="H54" s="159"/>
      <c r="I54" s="173"/>
      <c r="J54" s="174" t="s">
        <v>112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113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114</v>
      </c>
    </row>
    <row r="57" spans="2:11" s="7" customFormat="1" ht="24.95" customHeight="1">
      <c r="B57" s="177"/>
      <c r="C57" s="178"/>
      <c r="D57" s="179" t="s">
        <v>122</v>
      </c>
      <c r="E57" s="180"/>
      <c r="F57" s="180"/>
      <c r="G57" s="180"/>
      <c r="H57" s="180"/>
      <c r="I57" s="181"/>
      <c r="J57" s="182">
        <f>J79</f>
        <v>0</v>
      </c>
      <c r="K57" s="183"/>
    </row>
    <row r="58" spans="2:11" s="8" customFormat="1" ht="19.9" customHeight="1">
      <c r="B58" s="184"/>
      <c r="C58" s="185"/>
      <c r="D58" s="186" t="s">
        <v>829</v>
      </c>
      <c r="E58" s="187"/>
      <c r="F58" s="187"/>
      <c r="G58" s="187"/>
      <c r="H58" s="187"/>
      <c r="I58" s="188"/>
      <c r="J58" s="189">
        <f>J80</f>
        <v>0</v>
      </c>
      <c r="K58" s="190"/>
    </row>
    <row r="59" spans="2:11" s="1" customFormat="1" ht="21.8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pans="2:11" s="1" customFormat="1" ht="6.95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pans="2:12" s="1" customFormat="1" ht="6.95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pans="2:12" s="1" customFormat="1" ht="36.95" customHeight="1">
      <c r="B65" s="46"/>
      <c r="C65" s="73" t="s">
        <v>132</v>
      </c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6.95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6.5" customHeight="1">
      <c r="B68" s="46"/>
      <c r="C68" s="74"/>
      <c r="D68" s="74"/>
      <c r="E68" s="192" t="str">
        <f>E7</f>
        <v>Stavební úpravy m.č.3.13</v>
      </c>
      <c r="F68" s="76"/>
      <c r="G68" s="76"/>
      <c r="H68" s="76"/>
      <c r="I68" s="191"/>
      <c r="J68" s="74"/>
      <c r="K68" s="74"/>
      <c r="L68" s="72"/>
    </row>
    <row r="69" spans="2:12" s="1" customFormat="1" ht="14.4" customHeight="1">
      <c r="B69" s="46"/>
      <c r="C69" s="76" t="s">
        <v>107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7.25" customHeight="1">
      <c r="B70" s="46"/>
      <c r="C70" s="74"/>
      <c r="D70" s="74"/>
      <c r="E70" s="82" t="str">
        <f>E9</f>
        <v>2018-052-06 - Vytápění a chlazení</v>
      </c>
      <c r="F70" s="74"/>
      <c r="G70" s="74"/>
      <c r="H70" s="74"/>
      <c r="I70" s="191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8" customHeight="1">
      <c r="B72" s="46"/>
      <c r="C72" s="76" t="s">
        <v>23</v>
      </c>
      <c r="D72" s="74"/>
      <c r="E72" s="74"/>
      <c r="F72" s="193" t="str">
        <f>F12</f>
        <v>Dřevěřský pavilon, Kamýcká 129, Praha 6</v>
      </c>
      <c r="G72" s="74"/>
      <c r="H72" s="74"/>
      <c r="I72" s="194" t="s">
        <v>25</v>
      </c>
      <c r="J72" s="85" t="str">
        <f>IF(J12="","",J12)</f>
        <v>20. 2. 2018</v>
      </c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3.5">
      <c r="B74" s="46"/>
      <c r="C74" s="76" t="s">
        <v>27</v>
      </c>
      <c r="D74" s="74"/>
      <c r="E74" s="74"/>
      <c r="F74" s="193" t="str">
        <f>E15</f>
        <v>ČZU v Praze, Kamýcká 129, Praha 6</v>
      </c>
      <c r="G74" s="74"/>
      <c r="H74" s="74"/>
      <c r="I74" s="194" t="s">
        <v>33</v>
      </c>
      <c r="J74" s="193" t="str">
        <f>E21</f>
        <v>Ing.Vladimír Čapka, Gerstnerova 5/658,Praha 7</v>
      </c>
      <c r="K74" s="74"/>
      <c r="L74" s="72"/>
    </row>
    <row r="75" spans="2:12" s="1" customFormat="1" ht="14.4" customHeight="1">
      <c r="B75" s="46"/>
      <c r="C75" s="76" t="s">
        <v>31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pans="2:12" s="1" customFormat="1" ht="10.3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20" s="9" customFormat="1" ht="29.25" customHeight="1">
      <c r="B77" s="195"/>
      <c r="C77" s="196" t="s">
        <v>133</v>
      </c>
      <c r="D77" s="197" t="s">
        <v>57</v>
      </c>
      <c r="E77" s="197" t="s">
        <v>53</v>
      </c>
      <c r="F77" s="197" t="s">
        <v>134</v>
      </c>
      <c r="G77" s="197" t="s">
        <v>135</v>
      </c>
      <c r="H77" s="197" t="s">
        <v>136</v>
      </c>
      <c r="I77" s="198" t="s">
        <v>137</v>
      </c>
      <c r="J77" s="197" t="s">
        <v>112</v>
      </c>
      <c r="K77" s="199" t="s">
        <v>138</v>
      </c>
      <c r="L77" s="200"/>
      <c r="M77" s="102" t="s">
        <v>139</v>
      </c>
      <c r="N77" s="103" t="s">
        <v>42</v>
      </c>
      <c r="O77" s="103" t="s">
        <v>140</v>
      </c>
      <c r="P77" s="103" t="s">
        <v>141</v>
      </c>
      <c r="Q77" s="103" t="s">
        <v>142</v>
      </c>
      <c r="R77" s="103" t="s">
        <v>143</v>
      </c>
      <c r="S77" s="103" t="s">
        <v>144</v>
      </c>
      <c r="T77" s="104" t="s">
        <v>145</v>
      </c>
    </row>
    <row r="78" spans="2:63" s="1" customFormat="1" ht="29.25" customHeight="1">
      <c r="B78" s="46"/>
      <c r="C78" s="108" t="s">
        <v>113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</f>
        <v>0</v>
      </c>
      <c r="Q78" s="106"/>
      <c r="R78" s="202">
        <f>R79</f>
        <v>0</v>
      </c>
      <c r="S78" s="106"/>
      <c r="T78" s="203">
        <f>T79</f>
        <v>0</v>
      </c>
      <c r="AT78" s="24" t="s">
        <v>71</v>
      </c>
      <c r="AU78" s="24" t="s">
        <v>114</v>
      </c>
      <c r="BK78" s="204">
        <f>BK79</f>
        <v>0</v>
      </c>
    </row>
    <row r="79" spans="2:63" s="10" customFormat="1" ht="37.4" customHeight="1">
      <c r="B79" s="205"/>
      <c r="C79" s="206"/>
      <c r="D79" s="207" t="s">
        <v>71</v>
      </c>
      <c r="E79" s="208" t="s">
        <v>243</v>
      </c>
      <c r="F79" s="208" t="s">
        <v>244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P80</f>
        <v>0</v>
      </c>
      <c r="Q79" s="213"/>
      <c r="R79" s="214">
        <f>R80</f>
        <v>0</v>
      </c>
      <c r="S79" s="213"/>
      <c r="T79" s="215">
        <f>T80</f>
        <v>0</v>
      </c>
      <c r="AR79" s="216" t="s">
        <v>82</v>
      </c>
      <c r="AT79" s="217" t="s">
        <v>71</v>
      </c>
      <c r="AU79" s="217" t="s">
        <v>72</v>
      </c>
      <c r="AY79" s="216" t="s">
        <v>148</v>
      </c>
      <c r="BK79" s="218">
        <f>BK80</f>
        <v>0</v>
      </c>
    </row>
    <row r="80" spans="2:63" s="10" customFormat="1" ht="19.9" customHeight="1">
      <c r="B80" s="205"/>
      <c r="C80" s="206"/>
      <c r="D80" s="207" t="s">
        <v>71</v>
      </c>
      <c r="E80" s="219" t="s">
        <v>830</v>
      </c>
      <c r="F80" s="219" t="s">
        <v>831</v>
      </c>
      <c r="G80" s="206"/>
      <c r="H80" s="206"/>
      <c r="I80" s="209"/>
      <c r="J80" s="220">
        <f>BK80</f>
        <v>0</v>
      </c>
      <c r="K80" s="206"/>
      <c r="L80" s="211"/>
      <c r="M80" s="212"/>
      <c r="N80" s="213"/>
      <c r="O80" s="213"/>
      <c r="P80" s="214">
        <f>SUM(P81:P89)</f>
        <v>0</v>
      </c>
      <c r="Q80" s="213"/>
      <c r="R80" s="214">
        <f>SUM(R81:R89)</f>
        <v>0</v>
      </c>
      <c r="S80" s="213"/>
      <c r="T80" s="215">
        <f>SUM(T81:T89)</f>
        <v>0</v>
      </c>
      <c r="AR80" s="216" t="s">
        <v>80</v>
      </c>
      <c r="AT80" s="217" t="s">
        <v>71</v>
      </c>
      <c r="AU80" s="217" t="s">
        <v>80</v>
      </c>
      <c r="AY80" s="216" t="s">
        <v>148</v>
      </c>
      <c r="BK80" s="218">
        <f>SUM(BK81:BK89)</f>
        <v>0</v>
      </c>
    </row>
    <row r="81" spans="2:65" s="1" customFormat="1" ht="16.5" customHeight="1">
      <c r="B81" s="46"/>
      <c r="C81" s="266" t="s">
        <v>80</v>
      </c>
      <c r="D81" s="266" t="s">
        <v>290</v>
      </c>
      <c r="E81" s="267" t="s">
        <v>832</v>
      </c>
      <c r="F81" s="268" t="s">
        <v>833</v>
      </c>
      <c r="G81" s="269" t="s">
        <v>533</v>
      </c>
      <c r="H81" s="270">
        <v>1</v>
      </c>
      <c r="I81" s="271"/>
      <c r="J81" s="272">
        <f>ROUND(I81*H81,2)</f>
        <v>0</v>
      </c>
      <c r="K81" s="268" t="s">
        <v>21</v>
      </c>
      <c r="L81" s="273"/>
      <c r="M81" s="274" t="s">
        <v>21</v>
      </c>
      <c r="N81" s="275" t="s">
        <v>43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294</v>
      </c>
      <c r="AT81" s="24" t="s">
        <v>290</v>
      </c>
      <c r="AU81" s="24" t="s">
        <v>82</v>
      </c>
      <c r="AY81" s="24" t="s">
        <v>148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80</v>
      </c>
      <c r="BK81" s="232">
        <f>ROUND(I81*H81,2)</f>
        <v>0</v>
      </c>
      <c r="BL81" s="24" t="s">
        <v>247</v>
      </c>
      <c r="BM81" s="24" t="s">
        <v>834</v>
      </c>
    </row>
    <row r="82" spans="2:65" s="1" customFormat="1" ht="16.5" customHeight="1">
      <c r="B82" s="46"/>
      <c r="C82" s="266" t="s">
        <v>82</v>
      </c>
      <c r="D82" s="266" t="s">
        <v>290</v>
      </c>
      <c r="E82" s="267" t="s">
        <v>835</v>
      </c>
      <c r="F82" s="268" t="s">
        <v>836</v>
      </c>
      <c r="G82" s="269" t="s">
        <v>533</v>
      </c>
      <c r="H82" s="270">
        <v>1</v>
      </c>
      <c r="I82" s="271"/>
      <c r="J82" s="272">
        <f>ROUND(I82*H82,2)</f>
        <v>0</v>
      </c>
      <c r="K82" s="268" t="s">
        <v>21</v>
      </c>
      <c r="L82" s="273"/>
      <c r="M82" s="274" t="s">
        <v>21</v>
      </c>
      <c r="N82" s="275" t="s">
        <v>43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294</v>
      </c>
      <c r="AT82" s="24" t="s">
        <v>290</v>
      </c>
      <c r="AU82" s="24" t="s">
        <v>82</v>
      </c>
      <c r="AY82" s="24" t="s">
        <v>148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80</v>
      </c>
      <c r="BK82" s="232">
        <f>ROUND(I82*H82,2)</f>
        <v>0</v>
      </c>
      <c r="BL82" s="24" t="s">
        <v>247</v>
      </c>
      <c r="BM82" s="24" t="s">
        <v>837</v>
      </c>
    </row>
    <row r="83" spans="2:65" s="1" customFormat="1" ht="16.5" customHeight="1">
      <c r="B83" s="46"/>
      <c r="C83" s="266" t="s">
        <v>169</v>
      </c>
      <c r="D83" s="266" t="s">
        <v>290</v>
      </c>
      <c r="E83" s="267" t="s">
        <v>838</v>
      </c>
      <c r="F83" s="268" t="s">
        <v>839</v>
      </c>
      <c r="G83" s="269" t="s">
        <v>840</v>
      </c>
      <c r="H83" s="270">
        <v>30</v>
      </c>
      <c r="I83" s="271"/>
      <c r="J83" s="272">
        <f>ROUND(I83*H83,2)</f>
        <v>0</v>
      </c>
      <c r="K83" s="268" t="s">
        <v>21</v>
      </c>
      <c r="L83" s="273"/>
      <c r="M83" s="274" t="s">
        <v>21</v>
      </c>
      <c r="N83" s="275" t="s">
        <v>43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294</v>
      </c>
      <c r="AT83" s="24" t="s">
        <v>290</v>
      </c>
      <c r="AU83" s="24" t="s">
        <v>82</v>
      </c>
      <c r="AY83" s="24" t="s">
        <v>148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80</v>
      </c>
      <c r="BK83" s="232">
        <f>ROUND(I83*H83,2)</f>
        <v>0</v>
      </c>
      <c r="BL83" s="24" t="s">
        <v>247</v>
      </c>
      <c r="BM83" s="24" t="s">
        <v>841</v>
      </c>
    </row>
    <row r="84" spans="2:65" s="1" customFormat="1" ht="16.5" customHeight="1">
      <c r="B84" s="46"/>
      <c r="C84" s="266" t="s">
        <v>156</v>
      </c>
      <c r="D84" s="266" t="s">
        <v>290</v>
      </c>
      <c r="E84" s="267" t="s">
        <v>842</v>
      </c>
      <c r="F84" s="268" t="s">
        <v>843</v>
      </c>
      <c r="G84" s="269" t="s">
        <v>840</v>
      </c>
      <c r="H84" s="270">
        <v>10</v>
      </c>
      <c r="I84" s="271"/>
      <c r="J84" s="272">
        <f>ROUND(I84*H84,2)</f>
        <v>0</v>
      </c>
      <c r="K84" s="268" t="s">
        <v>21</v>
      </c>
      <c r="L84" s="273"/>
      <c r="M84" s="274" t="s">
        <v>21</v>
      </c>
      <c r="N84" s="275" t="s">
        <v>43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294</v>
      </c>
      <c r="AT84" s="24" t="s">
        <v>290</v>
      </c>
      <c r="AU84" s="24" t="s">
        <v>82</v>
      </c>
      <c r="AY84" s="24" t="s">
        <v>148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80</v>
      </c>
      <c r="BK84" s="232">
        <f>ROUND(I84*H84,2)</f>
        <v>0</v>
      </c>
      <c r="BL84" s="24" t="s">
        <v>247</v>
      </c>
      <c r="BM84" s="24" t="s">
        <v>844</v>
      </c>
    </row>
    <row r="85" spans="2:65" s="1" customFormat="1" ht="16.5" customHeight="1">
      <c r="B85" s="46"/>
      <c r="C85" s="266" t="s">
        <v>160</v>
      </c>
      <c r="D85" s="266" t="s">
        <v>290</v>
      </c>
      <c r="E85" s="267" t="s">
        <v>845</v>
      </c>
      <c r="F85" s="268" t="s">
        <v>846</v>
      </c>
      <c r="G85" s="269" t="s">
        <v>847</v>
      </c>
      <c r="H85" s="270">
        <v>1</v>
      </c>
      <c r="I85" s="271"/>
      <c r="J85" s="272">
        <f>ROUND(I85*H85,2)</f>
        <v>0</v>
      </c>
      <c r="K85" s="268" t="s">
        <v>21</v>
      </c>
      <c r="L85" s="273"/>
      <c r="M85" s="274" t="s">
        <v>21</v>
      </c>
      <c r="N85" s="275" t="s">
        <v>43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294</v>
      </c>
      <c r="AT85" s="24" t="s">
        <v>290</v>
      </c>
      <c r="AU85" s="24" t="s">
        <v>82</v>
      </c>
      <c r="AY85" s="24" t="s">
        <v>148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80</v>
      </c>
      <c r="BK85" s="232">
        <f>ROUND(I85*H85,2)</f>
        <v>0</v>
      </c>
      <c r="BL85" s="24" t="s">
        <v>247</v>
      </c>
      <c r="BM85" s="24" t="s">
        <v>848</v>
      </c>
    </row>
    <row r="86" spans="2:65" s="1" customFormat="1" ht="16.5" customHeight="1">
      <c r="B86" s="46"/>
      <c r="C86" s="266" t="s">
        <v>149</v>
      </c>
      <c r="D86" s="266" t="s">
        <v>290</v>
      </c>
      <c r="E86" s="267" t="s">
        <v>849</v>
      </c>
      <c r="F86" s="268" t="s">
        <v>850</v>
      </c>
      <c r="G86" s="269" t="s">
        <v>533</v>
      </c>
      <c r="H86" s="270">
        <v>1</v>
      </c>
      <c r="I86" s="271"/>
      <c r="J86" s="272">
        <f>ROUND(I86*H86,2)</f>
        <v>0</v>
      </c>
      <c r="K86" s="268" t="s">
        <v>21</v>
      </c>
      <c r="L86" s="273"/>
      <c r="M86" s="274" t="s">
        <v>21</v>
      </c>
      <c r="N86" s="275" t="s">
        <v>43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294</v>
      </c>
      <c r="AT86" s="24" t="s">
        <v>290</v>
      </c>
      <c r="AU86" s="24" t="s">
        <v>82</v>
      </c>
      <c r="AY86" s="24" t="s">
        <v>148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80</v>
      </c>
      <c r="BK86" s="232">
        <f>ROUND(I86*H86,2)</f>
        <v>0</v>
      </c>
      <c r="BL86" s="24" t="s">
        <v>247</v>
      </c>
      <c r="BM86" s="24" t="s">
        <v>851</v>
      </c>
    </row>
    <row r="87" spans="2:65" s="1" customFormat="1" ht="16.5" customHeight="1">
      <c r="B87" s="46"/>
      <c r="C87" s="266" t="s">
        <v>195</v>
      </c>
      <c r="D87" s="266" t="s">
        <v>290</v>
      </c>
      <c r="E87" s="267" t="s">
        <v>852</v>
      </c>
      <c r="F87" s="268" t="s">
        <v>853</v>
      </c>
      <c r="G87" s="269" t="s">
        <v>533</v>
      </c>
      <c r="H87" s="270">
        <v>2</v>
      </c>
      <c r="I87" s="271"/>
      <c r="J87" s="272">
        <f>ROUND(I87*H87,2)</f>
        <v>0</v>
      </c>
      <c r="K87" s="268" t="s">
        <v>21</v>
      </c>
      <c r="L87" s="273"/>
      <c r="M87" s="274" t="s">
        <v>21</v>
      </c>
      <c r="N87" s="275" t="s">
        <v>43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294</v>
      </c>
      <c r="AT87" s="24" t="s">
        <v>290</v>
      </c>
      <c r="AU87" s="24" t="s">
        <v>82</v>
      </c>
      <c r="AY87" s="24" t="s">
        <v>148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80</v>
      </c>
      <c r="BK87" s="232">
        <f>ROUND(I87*H87,2)</f>
        <v>0</v>
      </c>
      <c r="BL87" s="24" t="s">
        <v>247</v>
      </c>
      <c r="BM87" s="24" t="s">
        <v>854</v>
      </c>
    </row>
    <row r="88" spans="2:65" s="1" customFormat="1" ht="16.5" customHeight="1">
      <c r="B88" s="46"/>
      <c r="C88" s="221" t="s">
        <v>204</v>
      </c>
      <c r="D88" s="221" t="s">
        <v>151</v>
      </c>
      <c r="E88" s="222" t="s">
        <v>855</v>
      </c>
      <c r="F88" s="223" t="s">
        <v>856</v>
      </c>
      <c r="G88" s="224" t="s">
        <v>847</v>
      </c>
      <c r="H88" s="225">
        <v>1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43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247</v>
      </c>
      <c r="AT88" s="24" t="s">
        <v>151</v>
      </c>
      <c r="AU88" s="24" t="s">
        <v>82</v>
      </c>
      <c r="AY88" s="24" t="s">
        <v>148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80</v>
      </c>
      <c r="BK88" s="232">
        <f>ROUND(I88*H88,2)</f>
        <v>0</v>
      </c>
      <c r="BL88" s="24" t="s">
        <v>247</v>
      </c>
      <c r="BM88" s="24" t="s">
        <v>857</v>
      </c>
    </row>
    <row r="89" spans="2:65" s="1" customFormat="1" ht="16.5" customHeight="1">
      <c r="B89" s="46"/>
      <c r="C89" s="221" t="s">
        <v>209</v>
      </c>
      <c r="D89" s="221" t="s">
        <v>151</v>
      </c>
      <c r="E89" s="222" t="s">
        <v>858</v>
      </c>
      <c r="F89" s="223" t="s">
        <v>859</v>
      </c>
      <c r="G89" s="224" t="s">
        <v>847</v>
      </c>
      <c r="H89" s="225">
        <v>1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90" t="s">
        <v>43</v>
      </c>
      <c r="O89" s="291"/>
      <c r="P89" s="292">
        <f>O89*H89</f>
        <v>0</v>
      </c>
      <c r="Q89" s="292">
        <v>0</v>
      </c>
      <c r="R89" s="292">
        <f>Q89*H89</f>
        <v>0</v>
      </c>
      <c r="S89" s="292">
        <v>0</v>
      </c>
      <c r="T89" s="293">
        <f>S89*H89</f>
        <v>0</v>
      </c>
      <c r="AR89" s="24" t="s">
        <v>247</v>
      </c>
      <c r="AT89" s="24" t="s">
        <v>151</v>
      </c>
      <c r="AU89" s="24" t="s">
        <v>82</v>
      </c>
      <c r="AY89" s="24" t="s">
        <v>148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80</v>
      </c>
      <c r="BK89" s="232">
        <f>ROUND(I89*H89,2)</f>
        <v>0</v>
      </c>
      <c r="BL89" s="24" t="s">
        <v>247</v>
      </c>
      <c r="BM89" s="24" t="s">
        <v>860</v>
      </c>
    </row>
    <row r="90" spans="2:12" s="1" customFormat="1" ht="6.95" customHeight="1">
      <c r="B90" s="67"/>
      <c r="C90" s="68"/>
      <c r="D90" s="68"/>
      <c r="E90" s="68"/>
      <c r="F90" s="68"/>
      <c r="G90" s="68"/>
      <c r="H90" s="68"/>
      <c r="I90" s="166"/>
      <c r="J90" s="68"/>
      <c r="K90" s="68"/>
      <c r="L90" s="72"/>
    </row>
  </sheetData>
  <sheetProtection password="CC35" sheet="1" objects="1" scenarios="1" formatColumns="0" formatRows="0" autoFilter="0"/>
  <autoFilter ref="C77:K89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Stavební úpravy m.č.3.13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861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20. 2. 2018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14" customHeight="1">
      <c r="B24" s="148"/>
      <c r="C24" s="149"/>
      <c r="D24" s="149"/>
      <c r="E24" s="44" t="s">
        <v>109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ROUND(SUM(BE81:BE93),2)</f>
        <v>0</v>
      </c>
      <c r="G30" s="47"/>
      <c r="H30" s="47"/>
      <c r="I30" s="158">
        <v>0.21</v>
      </c>
      <c r="J30" s="157">
        <f>ROUND(ROUND((SUM(BE81:BE93)),2)*I30,2)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ROUND(SUM(BF81:BF93),2)</f>
        <v>0</v>
      </c>
      <c r="G31" s="47"/>
      <c r="H31" s="47"/>
      <c r="I31" s="158">
        <v>0.15</v>
      </c>
      <c r="J31" s="157">
        <f>ROUND(ROUND((SUM(BF81:BF93)),2)*I31,2)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ROUND(SUM(BG81:BG93),2)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ROUND(SUM(BH81:BH93),2)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ROUND(SUM(BI81:BI93),2)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110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Stavební úpravy m.č.3.13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2018-052-07 - VRN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Dřevěřský pavilon, Kamýcká 129, Praha 6</v>
      </c>
      <c r="G49" s="47"/>
      <c r="H49" s="47"/>
      <c r="I49" s="146" t="s">
        <v>25</v>
      </c>
      <c r="J49" s="147" t="str">
        <f>IF(J12="","",J12)</f>
        <v>20. 2. 2018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ČZU v Praze, Kamýcká 129, Praha 6</v>
      </c>
      <c r="G51" s="47"/>
      <c r="H51" s="47"/>
      <c r="I51" s="146" t="s">
        <v>33</v>
      </c>
      <c r="J51" s="44" t="str">
        <f>E21</f>
        <v>Ing.Vladimír Čapka, Gerstnerova 5/658,Praha 7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111</v>
      </c>
      <c r="D54" s="159"/>
      <c r="E54" s="159"/>
      <c r="F54" s="159"/>
      <c r="G54" s="159"/>
      <c r="H54" s="159"/>
      <c r="I54" s="173"/>
      <c r="J54" s="174" t="s">
        <v>112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113</v>
      </c>
      <c r="D56" s="47"/>
      <c r="E56" s="47"/>
      <c r="F56" s="47"/>
      <c r="G56" s="47"/>
      <c r="H56" s="47"/>
      <c r="I56" s="144"/>
      <c r="J56" s="155">
        <f>J81</f>
        <v>0</v>
      </c>
      <c r="K56" s="51"/>
      <c r="AU56" s="24" t="s">
        <v>114</v>
      </c>
    </row>
    <row r="57" spans="2:11" s="7" customFormat="1" ht="24.95" customHeight="1">
      <c r="B57" s="177"/>
      <c r="C57" s="178"/>
      <c r="D57" s="179" t="s">
        <v>862</v>
      </c>
      <c r="E57" s="180"/>
      <c r="F57" s="180"/>
      <c r="G57" s="180"/>
      <c r="H57" s="180"/>
      <c r="I57" s="181"/>
      <c r="J57" s="182">
        <f>J82</f>
        <v>0</v>
      </c>
      <c r="K57" s="183"/>
    </row>
    <row r="58" spans="2:11" s="8" customFormat="1" ht="19.9" customHeight="1">
      <c r="B58" s="184"/>
      <c r="C58" s="185"/>
      <c r="D58" s="186" t="s">
        <v>863</v>
      </c>
      <c r="E58" s="187"/>
      <c r="F58" s="187"/>
      <c r="G58" s="187"/>
      <c r="H58" s="187"/>
      <c r="I58" s="188"/>
      <c r="J58" s="189">
        <f>J83</f>
        <v>0</v>
      </c>
      <c r="K58" s="190"/>
    </row>
    <row r="59" spans="2:11" s="8" customFormat="1" ht="19.9" customHeight="1">
      <c r="B59" s="184"/>
      <c r="C59" s="185"/>
      <c r="D59" s="186" t="s">
        <v>864</v>
      </c>
      <c r="E59" s="187"/>
      <c r="F59" s="187"/>
      <c r="G59" s="187"/>
      <c r="H59" s="187"/>
      <c r="I59" s="188"/>
      <c r="J59" s="189">
        <f>J87</f>
        <v>0</v>
      </c>
      <c r="K59" s="190"/>
    </row>
    <row r="60" spans="2:11" s="8" customFormat="1" ht="19.9" customHeight="1">
      <c r="B60" s="184"/>
      <c r="C60" s="185"/>
      <c r="D60" s="186" t="s">
        <v>865</v>
      </c>
      <c r="E60" s="187"/>
      <c r="F60" s="187"/>
      <c r="G60" s="187"/>
      <c r="H60" s="187"/>
      <c r="I60" s="188"/>
      <c r="J60" s="189">
        <f>J90</f>
        <v>0</v>
      </c>
      <c r="K60" s="190"/>
    </row>
    <row r="61" spans="2:11" s="8" customFormat="1" ht="19.9" customHeight="1">
      <c r="B61" s="184"/>
      <c r="C61" s="185"/>
      <c r="D61" s="186" t="s">
        <v>866</v>
      </c>
      <c r="E61" s="187"/>
      <c r="F61" s="187"/>
      <c r="G61" s="187"/>
      <c r="H61" s="187"/>
      <c r="I61" s="188"/>
      <c r="J61" s="189">
        <f>J92</f>
        <v>0</v>
      </c>
      <c r="K61" s="190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44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66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69"/>
      <c r="J67" s="71"/>
      <c r="K67" s="71"/>
      <c r="L67" s="72"/>
    </row>
    <row r="68" spans="2:12" s="1" customFormat="1" ht="36.95" customHeight="1">
      <c r="B68" s="46"/>
      <c r="C68" s="73" t="s">
        <v>132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6.5" customHeight="1">
      <c r="B71" s="46"/>
      <c r="C71" s="74"/>
      <c r="D71" s="74"/>
      <c r="E71" s="192" t="str">
        <f>E7</f>
        <v>Stavební úpravy m.č.3.13</v>
      </c>
      <c r="F71" s="76"/>
      <c r="G71" s="76"/>
      <c r="H71" s="76"/>
      <c r="I71" s="191"/>
      <c r="J71" s="74"/>
      <c r="K71" s="74"/>
      <c r="L71" s="72"/>
    </row>
    <row r="72" spans="2:12" s="1" customFormat="1" ht="14.4" customHeight="1">
      <c r="B72" s="46"/>
      <c r="C72" s="76" t="s">
        <v>107</v>
      </c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7.25" customHeight="1">
      <c r="B73" s="46"/>
      <c r="C73" s="74"/>
      <c r="D73" s="74"/>
      <c r="E73" s="82" t="str">
        <f>E9</f>
        <v>2018-052-07 - VRN</v>
      </c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8" customHeight="1">
      <c r="B75" s="46"/>
      <c r="C75" s="76" t="s">
        <v>23</v>
      </c>
      <c r="D75" s="74"/>
      <c r="E75" s="74"/>
      <c r="F75" s="193" t="str">
        <f>F12</f>
        <v>Dřevěřský pavilon, Kamýcká 129, Praha 6</v>
      </c>
      <c r="G75" s="74"/>
      <c r="H75" s="74"/>
      <c r="I75" s="194" t="s">
        <v>25</v>
      </c>
      <c r="J75" s="85" t="str">
        <f>IF(J12="","",J12)</f>
        <v>20. 2. 2018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3.5">
      <c r="B77" s="46"/>
      <c r="C77" s="76" t="s">
        <v>27</v>
      </c>
      <c r="D77" s="74"/>
      <c r="E77" s="74"/>
      <c r="F77" s="193" t="str">
        <f>E15</f>
        <v>ČZU v Praze, Kamýcká 129, Praha 6</v>
      </c>
      <c r="G77" s="74"/>
      <c r="H77" s="74"/>
      <c r="I77" s="194" t="s">
        <v>33</v>
      </c>
      <c r="J77" s="193" t="str">
        <f>E21</f>
        <v>Ing.Vladimír Čapka, Gerstnerova 5/658,Praha 7</v>
      </c>
      <c r="K77" s="74"/>
      <c r="L77" s="72"/>
    </row>
    <row r="78" spans="2:12" s="1" customFormat="1" ht="14.4" customHeight="1">
      <c r="B78" s="46"/>
      <c r="C78" s="76" t="s">
        <v>31</v>
      </c>
      <c r="D78" s="74"/>
      <c r="E78" s="74"/>
      <c r="F78" s="193" t="str">
        <f>IF(E18="","",E18)</f>
        <v/>
      </c>
      <c r="G78" s="74"/>
      <c r="H78" s="74"/>
      <c r="I78" s="191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20" s="9" customFormat="1" ht="29.25" customHeight="1">
      <c r="B80" s="195"/>
      <c r="C80" s="196" t="s">
        <v>133</v>
      </c>
      <c r="D80" s="197" t="s">
        <v>57</v>
      </c>
      <c r="E80" s="197" t="s">
        <v>53</v>
      </c>
      <c r="F80" s="197" t="s">
        <v>134</v>
      </c>
      <c r="G80" s="197" t="s">
        <v>135</v>
      </c>
      <c r="H80" s="197" t="s">
        <v>136</v>
      </c>
      <c r="I80" s="198" t="s">
        <v>137</v>
      </c>
      <c r="J80" s="197" t="s">
        <v>112</v>
      </c>
      <c r="K80" s="199" t="s">
        <v>138</v>
      </c>
      <c r="L80" s="200"/>
      <c r="M80" s="102" t="s">
        <v>139</v>
      </c>
      <c r="N80" s="103" t="s">
        <v>42</v>
      </c>
      <c r="O80" s="103" t="s">
        <v>140</v>
      </c>
      <c r="P80" s="103" t="s">
        <v>141</v>
      </c>
      <c r="Q80" s="103" t="s">
        <v>142</v>
      </c>
      <c r="R80" s="103" t="s">
        <v>143</v>
      </c>
      <c r="S80" s="103" t="s">
        <v>144</v>
      </c>
      <c r="T80" s="104" t="s">
        <v>145</v>
      </c>
    </row>
    <row r="81" spans="2:63" s="1" customFormat="1" ht="29.25" customHeight="1">
      <c r="B81" s="46"/>
      <c r="C81" s="108" t="s">
        <v>113</v>
      </c>
      <c r="D81" s="74"/>
      <c r="E81" s="74"/>
      <c r="F81" s="74"/>
      <c r="G81" s="74"/>
      <c r="H81" s="74"/>
      <c r="I81" s="191"/>
      <c r="J81" s="201">
        <f>BK81</f>
        <v>0</v>
      </c>
      <c r="K81" s="74"/>
      <c r="L81" s="72"/>
      <c r="M81" s="105"/>
      <c r="N81" s="106"/>
      <c r="O81" s="106"/>
      <c r="P81" s="202">
        <f>P82</f>
        <v>0</v>
      </c>
      <c r="Q81" s="106"/>
      <c r="R81" s="202">
        <f>R82</f>
        <v>0</v>
      </c>
      <c r="S81" s="106"/>
      <c r="T81" s="203">
        <f>T82</f>
        <v>0</v>
      </c>
      <c r="AT81" s="24" t="s">
        <v>71</v>
      </c>
      <c r="AU81" s="24" t="s">
        <v>114</v>
      </c>
      <c r="BK81" s="204">
        <f>BK82</f>
        <v>0</v>
      </c>
    </row>
    <row r="82" spans="2:63" s="10" customFormat="1" ht="37.4" customHeight="1">
      <c r="B82" s="205"/>
      <c r="C82" s="206"/>
      <c r="D82" s="207" t="s">
        <v>71</v>
      </c>
      <c r="E82" s="208" t="s">
        <v>99</v>
      </c>
      <c r="F82" s="208" t="s">
        <v>867</v>
      </c>
      <c r="G82" s="206"/>
      <c r="H82" s="206"/>
      <c r="I82" s="209"/>
      <c r="J82" s="210">
        <f>BK82</f>
        <v>0</v>
      </c>
      <c r="K82" s="206"/>
      <c r="L82" s="211"/>
      <c r="M82" s="212"/>
      <c r="N82" s="213"/>
      <c r="O82" s="213"/>
      <c r="P82" s="214">
        <f>P83+P87+P90+P92</f>
        <v>0</v>
      </c>
      <c r="Q82" s="213"/>
      <c r="R82" s="214">
        <f>R83+R87+R90+R92</f>
        <v>0</v>
      </c>
      <c r="S82" s="213"/>
      <c r="T82" s="215">
        <f>T83+T87+T90+T92</f>
        <v>0</v>
      </c>
      <c r="AR82" s="216" t="s">
        <v>160</v>
      </c>
      <c r="AT82" s="217" t="s">
        <v>71</v>
      </c>
      <c r="AU82" s="217" t="s">
        <v>72</v>
      </c>
      <c r="AY82" s="216" t="s">
        <v>148</v>
      </c>
      <c r="BK82" s="218">
        <f>BK83+BK87+BK90+BK92</f>
        <v>0</v>
      </c>
    </row>
    <row r="83" spans="2:63" s="10" customFormat="1" ht="19.9" customHeight="1">
      <c r="B83" s="205"/>
      <c r="C83" s="206"/>
      <c r="D83" s="207" t="s">
        <v>71</v>
      </c>
      <c r="E83" s="219" t="s">
        <v>868</v>
      </c>
      <c r="F83" s="219" t="s">
        <v>869</v>
      </c>
      <c r="G83" s="206"/>
      <c r="H83" s="206"/>
      <c r="I83" s="209"/>
      <c r="J83" s="220">
        <f>BK83</f>
        <v>0</v>
      </c>
      <c r="K83" s="206"/>
      <c r="L83" s="211"/>
      <c r="M83" s="212"/>
      <c r="N83" s="213"/>
      <c r="O83" s="213"/>
      <c r="P83" s="214">
        <f>SUM(P84:P86)</f>
        <v>0</v>
      </c>
      <c r="Q83" s="213"/>
      <c r="R83" s="214">
        <f>SUM(R84:R86)</f>
        <v>0</v>
      </c>
      <c r="S83" s="213"/>
      <c r="T83" s="215">
        <f>SUM(T84:T86)</f>
        <v>0</v>
      </c>
      <c r="AR83" s="216" t="s">
        <v>160</v>
      </c>
      <c r="AT83" s="217" t="s">
        <v>71</v>
      </c>
      <c r="AU83" s="217" t="s">
        <v>80</v>
      </c>
      <c r="AY83" s="216" t="s">
        <v>148</v>
      </c>
      <c r="BK83" s="218">
        <f>SUM(BK84:BK86)</f>
        <v>0</v>
      </c>
    </row>
    <row r="84" spans="2:65" s="1" customFormat="1" ht="25.5" customHeight="1">
      <c r="B84" s="46"/>
      <c r="C84" s="221" t="s">
        <v>80</v>
      </c>
      <c r="D84" s="221" t="s">
        <v>151</v>
      </c>
      <c r="E84" s="222" t="s">
        <v>870</v>
      </c>
      <c r="F84" s="223" t="s">
        <v>871</v>
      </c>
      <c r="G84" s="224" t="s">
        <v>872</v>
      </c>
      <c r="H84" s="295"/>
      <c r="I84" s="226"/>
      <c r="J84" s="227">
        <f>ROUND(I84*H84,2)</f>
        <v>0</v>
      </c>
      <c r="K84" s="223" t="s">
        <v>155</v>
      </c>
      <c r="L84" s="72"/>
      <c r="M84" s="228" t="s">
        <v>21</v>
      </c>
      <c r="N84" s="229" t="s">
        <v>43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873</v>
      </c>
      <c r="AT84" s="24" t="s">
        <v>151</v>
      </c>
      <c r="AU84" s="24" t="s">
        <v>82</v>
      </c>
      <c r="AY84" s="24" t="s">
        <v>148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80</v>
      </c>
      <c r="BK84" s="232">
        <f>ROUND(I84*H84,2)</f>
        <v>0</v>
      </c>
      <c r="BL84" s="24" t="s">
        <v>873</v>
      </c>
      <c r="BM84" s="24" t="s">
        <v>874</v>
      </c>
    </row>
    <row r="85" spans="2:65" s="1" customFormat="1" ht="25.5" customHeight="1">
      <c r="B85" s="46"/>
      <c r="C85" s="221" t="s">
        <v>82</v>
      </c>
      <c r="D85" s="221" t="s">
        <v>151</v>
      </c>
      <c r="E85" s="222" t="s">
        <v>875</v>
      </c>
      <c r="F85" s="223" t="s">
        <v>876</v>
      </c>
      <c r="G85" s="224" t="s">
        <v>872</v>
      </c>
      <c r="H85" s="295"/>
      <c r="I85" s="226"/>
      <c r="J85" s="227">
        <f>ROUND(I85*H85,2)</f>
        <v>0</v>
      </c>
      <c r="K85" s="223" t="s">
        <v>155</v>
      </c>
      <c r="L85" s="72"/>
      <c r="M85" s="228" t="s">
        <v>21</v>
      </c>
      <c r="N85" s="229" t="s">
        <v>43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873</v>
      </c>
      <c r="AT85" s="24" t="s">
        <v>151</v>
      </c>
      <c r="AU85" s="24" t="s">
        <v>82</v>
      </c>
      <c r="AY85" s="24" t="s">
        <v>148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80</v>
      </c>
      <c r="BK85" s="232">
        <f>ROUND(I85*H85,2)</f>
        <v>0</v>
      </c>
      <c r="BL85" s="24" t="s">
        <v>873</v>
      </c>
      <c r="BM85" s="24" t="s">
        <v>877</v>
      </c>
    </row>
    <row r="86" spans="2:65" s="1" customFormat="1" ht="16.5" customHeight="1">
      <c r="B86" s="46"/>
      <c r="C86" s="221" t="s">
        <v>169</v>
      </c>
      <c r="D86" s="221" t="s">
        <v>151</v>
      </c>
      <c r="E86" s="222" t="s">
        <v>878</v>
      </c>
      <c r="F86" s="223" t="s">
        <v>879</v>
      </c>
      <c r="G86" s="224" t="s">
        <v>533</v>
      </c>
      <c r="H86" s="225">
        <v>1</v>
      </c>
      <c r="I86" s="226"/>
      <c r="J86" s="227">
        <f>ROUND(I86*H86,2)</f>
        <v>0</v>
      </c>
      <c r="K86" s="223" t="s">
        <v>155</v>
      </c>
      <c r="L86" s="72"/>
      <c r="M86" s="228" t="s">
        <v>21</v>
      </c>
      <c r="N86" s="229" t="s">
        <v>43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873</v>
      </c>
      <c r="AT86" s="24" t="s">
        <v>151</v>
      </c>
      <c r="AU86" s="24" t="s">
        <v>82</v>
      </c>
      <c r="AY86" s="24" t="s">
        <v>148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80</v>
      </c>
      <c r="BK86" s="232">
        <f>ROUND(I86*H86,2)</f>
        <v>0</v>
      </c>
      <c r="BL86" s="24" t="s">
        <v>873</v>
      </c>
      <c r="BM86" s="24" t="s">
        <v>880</v>
      </c>
    </row>
    <row r="87" spans="2:63" s="10" customFormat="1" ht="29.85" customHeight="1">
      <c r="B87" s="205"/>
      <c r="C87" s="206"/>
      <c r="D87" s="207" t="s">
        <v>71</v>
      </c>
      <c r="E87" s="219" t="s">
        <v>881</v>
      </c>
      <c r="F87" s="219" t="s">
        <v>882</v>
      </c>
      <c r="G87" s="206"/>
      <c r="H87" s="206"/>
      <c r="I87" s="209"/>
      <c r="J87" s="220">
        <f>BK87</f>
        <v>0</v>
      </c>
      <c r="K87" s="206"/>
      <c r="L87" s="211"/>
      <c r="M87" s="212"/>
      <c r="N87" s="213"/>
      <c r="O87" s="213"/>
      <c r="P87" s="214">
        <f>SUM(P88:P89)</f>
        <v>0</v>
      </c>
      <c r="Q87" s="213"/>
      <c r="R87" s="214">
        <f>SUM(R88:R89)</f>
        <v>0</v>
      </c>
      <c r="S87" s="213"/>
      <c r="T87" s="215">
        <f>SUM(T88:T89)</f>
        <v>0</v>
      </c>
      <c r="AR87" s="216" t="s">
        <v>160</v>
      </c>
      <c r="AT87" s="217" t="s">
        <v>71</v>
      </c>
      <c r="AU87" s="217" t="s">
        <v>80</v>
      </c>
      <c r="AY87" s="216" t="s">
        <v>148</v>
      </c>
      <c r="BK87" s="218">
        <f>SUM(BK88:BK89)</f>
        <v>0</v>
      </c>
    </row>
    <row r="88" spans="2:65" s="1" customFormat="1" ht="16.5" customHeight="1">
      <c r="B88" s="46"/>
      <c r="C88" s="221" t="s">
        <v>156</v>
      </c>
      <c r="D88" s="221" t="s">
        <v>151</v>
      </c>
      <c r="E88" s="222" t="s">
        <v>883</v>
      </c>
      <c r="F88" s="223" t="s">
        <v>884</v>
      </c>
      <c r="G88" s="224" t="s">
        <v>533</v>
      </c>
      <c r="H88" s="225">
        <v>1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43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873</v>
      </c>
      <c r="AT88" s="24" t="s">
        <v>151</v>
      </c>
      <c r="AU88" s="24" t="s">
        <v>82</v>
      </c>
      <c r="AY88" s="24" t="s">
        <v>148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80</v>
      </c>
      <c r="BK88" s="232">
        <f>ROUND(I88*H88,2)</f>
        <v>0</v>
      </c>
      <c r="BL88" s="24" t="s">
        <v>873</v>
      </c>
      <c r="BM88" s="24" t="s">
        <v>885</v>
      </c>
    </row>
    <row r="89" spans="2:65" s="1" customFormat="1" ht="16.5" customHeight="1">
      <c r="B89" s="46"/>
      <c r="C89" s="221" t="s">
        <v>160</v>
      </c>
      <c r="D89" s="221" t="s">
        <v>151</v>
      </c>
      <c r="E89" s="222" t="s">
        <v>886</v>
      </c>
      <c r="F89" s="223" t="s">
        <v>887</v>
      </c>
      <c r="G89" s="224" t="s">
        <v>394</v>
      </c>
      <c r="H89" s="225">
        <v>10</v>
      </c>
      <c r="I89" s="226"/>
      <c r="J89" s="227">
        <f>ROUND(I89*H89,2)</f>
        <v>0</v>
      </c>
      <c r="K89" s="223" t="s">
        <v>155</v>
      </c>
      <c r="L89" s="72"/>
      <c r="M89" s="228" t="s">
        <v>21</v>
      </c>
      <c r="N89" s="229" t="s">
        <v>43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873</v>
      </c>
      <c r="AT89" s="24" t="s">
        <v>151</v>
      </c>
      <c r="AU89" s="24" t="s">
        <v>82</v>
      </c>
      <c r="AY89" s="24" t="s">
        <v>148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80</v>
      </c>
      <c r="BK89" s="232">
        <f>ROUND(I89*H89,2)</f>
        <v>0</v>
      </c>
      <c r="BL89" s="24" t="s">
        <v>873</v>
      </c>
      <c r="BM89" s="24" t="s">
        <v>888</v>
      </c>
    </row>
    <row r="90" spans="2:63" s="10" customFormat="1" ht="29.85" customHeight="1">
      <c r="B90" s="205"/>
      <c r="C90" s="206"/>
      <c r="D90" s="207" t="s">
        <v>71</v>
      </c>
      <c r="E90" s="219" t="s">
        <v>889</v>
      </c>
      <c r="F90" s="219" t="s">
        <v>890</v>
      </c>
      <c r="G90" s="206"/>
      <c r="H90" s="206"/>
      <c r="I90" s="209"/>
      <c r="J90" s="220">
        <f>BK90</f>
        <v>0</v>
      </c>
      <c r="K90" s="206"/>
      <c r="L90" s="211"/>
      <c r="M90" s="212"/>
      <c r="N90" s="213"/>
      <c r="O90" s="213"/>
      <c r="P90" s="214">
        <f>P91</f>
        <v>0</v>
      </c>
      <c r="Q90" s="213"/>
      <c r="R90" s="214">
        <f>R91</f>
        <v>0</v>
      </c>
      <c r="S90" s="213"/>
      <c r="T90" s="215">
        <f>T91</f>
        <v>0</v>
      </c>
      <c r="AR90" s="216" t="s">
        <v>160</v>
      </c>
      <c r="AT90" s="217" t="s">
        <v>71</v>
      </c>
      <c r="AU90" s="217" t="s">
        <v>80</v>
      </c>
      <c r="AY90" s="216" t="s">
        <v>148</v>
      </c>
      <c r="BK90" s="218">
        <f>BK91</f>
        <v>0</v>
      </c>
    </row>
    <row r="91" spans="2:65" s="1" customFormat="1" ht="16.5" customHeight="1">
      <c r="B91" s="46"/>
      <c r="C91" s="221" t="s">
        <v>149</v>
      </c>
      <c r="D91" s="221" t="s">
        <v>151</v>
      </c>
      <c r="E91" s="222" t="s">
        <v>891</v>
      </c>
      <c r="F91" s="223" t="s">
        <v>892</v>
      </c>
      <c r="G91" s="224" t="s">
        <v>872</v>
      </c>
      <c r="H91" s="295"/>
      <c r="I91" s="226"/>
      <c r="J91" s="227">
        <f>ROUND(I91*H91,2)</f>
        <v>0</v>
      </c>
      <c r="K91" s="223" t="s">
        <v>155</v>
      </c>
      <c r="L91" s="72"/>
      <c r="M91" s="228" t="s">
        <v>21</v>
      </c>
      <c r="N91" s="229" t="s">
        <v>43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873</v>
      </c>
      <c r="AT91" s="24" t="s">
        <v>151</v>
      </c>
      <c r="AU91" s="24" t="s">
        <v>82</v>
      </c>
      <c r="AY91" s="24" t="s">
        <v>148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80</v>
      </c>
      <c r="BK91" s="232">
        <f>ROUND(I91*H91,2)</f>
        <v>0</v>
      </c>
      <c r="BL91" s="24" t="s">
        <v>873</v>
      </c>
      <c r="BM91" s="24" t="s">
        <v>893</v>
      </c>
    </row>
    <row r="92" spans="2:63" s="10" customFormat="1" ht="29.85" customHeight="1">
      <c r="B92" s="205"/>
      <c r="C92" s="206"/>
      <c r="D92" s="207" t="s">
        <v>71</v>
      </c>
      <c r="E92" s="219" t="s">
        <v>894</v>
      </c>
      <c r="F92" s="219" t="s">
        <v>895</v>
      </c>
      <c r="G92" s="206"/>
      <c r="H92" s="206"/>
      <c r="I92" s="209"/>
      <c r="J92" s="220">
        <f>BK92</f>
        <v>0</v>
      </c>
      <c r="K92" s="206"/>
      <c r="L92" s="211"/>
      <c r="M92" s="212"/>
      <c r="N92" s="213"/>
      <c r="O92" s="213"/>
      <c r="P92" s="214">
        <f>P93</f>
        <v>0</v>
      </c>
      <c r="Q92" s="213"/>
      <c r="R92" s="214">
        <f>R93</f>
        <v>0</v>
      </c>
      <c r="S92" s="213"/>
      <c r="T92" s="215">
        <f>T93</f>
        <v>0</v>
      </c>
      <c r="AR92" s="216" t="s">
        <v>160</v>
      </c>
      <c r="AT92" s="217" t="s">
        <v>71</v>
      </c>
      <c r="AU92" s="217" t="s">
        <v>80</v>
      </c>
      <c r="AY92" s="216" t="s">
        <v>148</v>
      </c>
      <c r="BK92" s="218">
        <f>BK93</f>
        <v>0</v>
      </c>
    </row>
    <row r="93" spans="2:65" s="1" customFormat="1" ht="25.5" customHeight="1">
      <c r="B93" s="46"/>
      <c r="C93" s="221" t="s">
        <v>195</v>
      </c>
      <c r="D93" s="221" t="s">
        <v>151</v>
      </c>
      <c r="E93" s="222" t="s">
        <v>896</v>
      </c>
      <c r="F93" s="223" t="s">
        <v>897</v>
      </c>
      <c r="G93" s="224" t="s">
        <v>872</v>
      </c>
      <c r="H93" s="295"/>
      <c r="I93" s="226"/>
      <c r="J93" s="227">
        <f>ROUND(I93*H93,2)</f>
        <v>0</v>
      </c>
      <c r="K93" s="223" t="s">
        <v>155</v>
      </c>
      <c r="L93" s="72"/>
      <c r="M93" s="228" t="s">
        <v>21</v>
      </c>
      <c r="N93" s="290" t="s">
        <v>43</v>
      </c>
      <c r="O93" s="291"/>
      <c r="P93" s="292">
        <f>O93*H93</f>
        <v>0</v>
      </c>
      <c r="Q93" s="292">
        <v>0</v>
      </c>
      <c r="R93" s="292">
        <f>Q93*H93</f>
        <v>0</v>
      </c>
      <c r="S93" s="292">
        <v>0</v>
      </c>
      <c r="T93" s="293">
        <f>S93*H93</f>
        <v>0</v>
      </c>
      <c r="AR93" s="24" t="s">
        <v>873</v>
      </c>
      <c r="AT93" s="24" t="s">
        <v>151</v>
      </c>
      <c r="AU93" s="24" t="s">
        <v>82</v>
      </c>
      <c r="AY93" s="24" t="s">
        <v>148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80</v>
      </c>
      <c r="BK93" s="232">
        <f>ROUND(I93*H93,2)</f>
        <v>0</v>
      </c>
      <c r="BL93" s="24" t="s">
        <v>873</v>
      </c>
      <c r="BM93" s="24" t="s">
        <v>898</v>
      </c>
    </row>
    <row r="94" spans="2:12" s="1" customFormat="1" ht="6.95" customHeight="1">
      <c r="B94" s="67"/>
      <c r="C94" s="68"/>
      <c r="D94" s="68"/>
      <c r="E94" s="68"/>
      <c r="F94" s="68"/>
      <c r="G94" s="68"/>
      <c r="H94" s="68"/>
      <c r="I94" s="166"/>
      <c r="J94" s="68"/>
      <c r="K94" s="68"/>
      <c r="L94" s="72"/>
    </row>
  </sheetData>
  <sheetProtection password="CC35" sheet="1" objects="1" scenarios="1" formatColumns="0" formatRows="0" autoFilter="0"/>
  <autoFilter ref="C80:K93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6" customWidth="1"/>
    <col min="2" max="2" width="1.66796875" style="296" customWidth="1"/>
    <col min="3" max="4" width="5" style="296" customWidth="1"/>
    <col min="5" max="5" width="11.66015625" style="296" customWidth="1"/>
    <col min="6" max="6" width="9.16015625" style="296" customWidth="1"/>
    <col min="7" max="7" width="5" style="296" customWidth="1"/>
    <col min="8" max="8" width="77.83203125" style="296" customWidth="1"/>
    <col min="9" max="10" width="20" style="296" customWidth="1"/>
    <col min="11" max="11" width="1.66796875" style="296" customWidth="1"/>
  </cols>
  <sheetData>
    <row r="1" ht="37.5" customHeight="1"/>
    <row r="2" spans="2:11" ht="7.5" customHeight="1">
      <c r="B2" s="297"/>
      <c r="C2" s="298"/>
      <c r="D2" s="298"/>
      <c r="E2" s="298"/>
      <c r="F2" s="298"/>
      <c r="G2" s="298"/>
      <c r="H2" s="298"/>
      <c r="I2" s="298"/>
      <c r="J2" s="298"/>
      <c r="K2" s="299"/>
    </row>
    <row r="3" spans="2:11" s="15" customFormat="1" ht="45" customHeight="1">
      <c r="B3" s="300"/>
      <c r="C3" s="301" t="s">
        <v>899</v>
      </c>
      <c r="D3" s="301"/>
      <c r="E3" s="301"/>
      <c r="F3" s="301"/>
      <c r="G3" s="301"/>
      <c r="H3" s="301"/>
      <c r="I3" s="301"/>
      <c r="J3" s="301"/>
      <c r="K3" s="302"/>
    </row>
    <row r="4" spans="2:11" ht="25.5" customHeight="1">
      <c r="B4" s="303"/>
      <c r="C4" s="304" t="s">
        <v>900</v>
      </c>
      <c r="D4" s="304"/>
      <c r="E4" s="304"/>
      <c r="F4" s="304"/>
      <c r="G4" s="304"/>
      <c r="H4" s="304"/>
      <c r="I4" s="304"/>
      <c r="J4" s="304"/>
      <c r="K4" s="305"/>
    </row>
    <row r="5" spans="2:11" ht="5.25" customHeight="1">
      <c r="B5" s="303"/>
      <c r="C5" s="306"/>
      <c r="D5" s="306"/>
      <c r="E5" s="306"/>
      <c r="F5" s="306"/>
      <c r="G5" s="306"/>
      <c r="H5" s="306"/>
      <c r="I5" s="306"/>
      <c r="J5" s="306"/>
      <c r="K5" s="305"/>
    </row>
    <row r="6" spans="2:11" ht="15" customHeight="1">
      <c r="B6" s="303"/>
      <c r="C6" s="307" t="s">
        <v>901</v>
      </c>
      <c r="D6" s="307"/>
      <c r="E6" s="307"/>
      <c r="F6" s="307"/>
      <c r="G6" s="307"/>
      <c r="H6" s="307"/>
      <c r="I6" s="307"/>
      <c r="J6" s="307"/>
      <c r="K6" s="305"/>
    </row>
    <row r="7" spans="2:11" ht="15" customHeight="1">
      <c r="B7" s="308"/>
      <c r="C7" s="307" t="s">
        <v>902</v>
      </c>
      <c r="D7" s="307"/>
      <c r="E7" s="307"/>
      <c r="F7" s="307"/>
      <c r="G7" s="307"/>
      <c r="H7" s="307"/>
      <c r="I7" s="307"/>
      <c r="J7" s="307"/>
      <c r="K7" s="305"/>
    </row>
    <row r="8" spans="2:11" ht="12.75" customHeight="1">
      <c r="B8" s="308"/>
      <c r="C8" s="307"/>
      <c r="D8" s="307"/>
      <c r="E8" s="307"/>
      <c r="F8" s="307"/>
      <c r="G8" s="307"/>
      <c r="H8" s="307"/>
      <c r="I8" s="307"/>
      <c r="J8" s="307"/>
      <c r="K8" s="305"/>
    </row>
    <row r="9" spans="2:11" ht="15" customHeight="1">
      <c r="B9" s="308"/>
      <c r="C9" s="307" t="s">
        <v>903</v>
      </c>
      <c r="D9" s="307"/>
      <c r="E9" s="307"/>
      <c r="F9" s="307"/>
      <c r="G9" s="307"/>
      <c r="H9" s="307"/>
      <c r="I9" s="307"/>
      <c r="J9" s="307"/>
      <c r="K9" s="305"/>
    </row>
    <row r="10" spans="2:11" ht="15" customHeight="1">
      <c r="B10" s="308"/>
      <c r="C10" s="307"/>
      <c r="D10" s="307" t="s">
        <v>904</v>
      </c>
      <c r="E10" s="307"/>
      <c r="F10" s="307"/>
      <c r="G10" s="307"/>
      <c r="H10" s="307"/>
      <c r="I10" s="307"/>
      <c r="J10" s="307"/>
      <c r="K10" s="305"/>
    </row>
    <row r="11" spans="2:11" ht="15" customHeight="1">
      <c r="B11" s="308"/>
      <c r="C11" s="309"/>
      <c r="D11" s="307" t="s">
        <v>905</v>
      </c>
      <c r="E11" s="307"/>
      <c r="F11" s="307"/>
      <c r="G11" s="307"/>
      <c r="H11" s="307"/>
      <c r="I11" s="307"/>
      <c r="J11" s="307"/>
      <c r="K11" s="305"/>
    </row>
    <row r="12" spans="2:11" ht="12.7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5"/>
    </row>
    <row r="13" spans="2:11" ht="15" customHeight="1">
      <c r="B13" s="308"/>
      <c r="C13" s="309"/>
      <c r="D13" s="307" t="s">
        <v>906</v>
      </c>
      <c r="E13" s="307"/>
      <c r="F13" s="307"/>
      <c r="G13" s="307"/>
      <c r="H13" s="307"/>
      <c r="I13" s="307"/>
      <c r="J13" s="307"/>
      <c r="K13" s="305"/>
    </row>
    <row r="14" spans="2:11" ht="15" customHeight="1">
      <c r="B14" s="308"/>
      <c r="C14" s="309"/>
      <c r="D14" s="307" t="s">
        <v>907</v>
      </c>
      <c r="E14" s="307"/>
      <c r="F14" s="307"/>
      <c r="G14" s="307"/>
      <c r="H14" s="307"/>
      <c r="I14" s="307"/>
      <c r="J14" s="307"/>
      <c r="K14" s="305"/>
    </row>
    <row r="15" spans="2:11" ht="15" customHeight="1">
      <c r="B15" s="308"/>
      <c r="C15" s="309"/>
      <c r="D15" s="307" t="s">
        <v>908</v>
      </c>
      <c r="E15" s="307"/>
      <c r="F15" s="307"/>
      <c r="G15" s="307"/>
      <c r="H15" s="307"/>
      <c r="I15" s="307"/>
      <c r="J15" s="307"/>
      <c r="K15" s="305"/>
    </row>
    <row r="16" spans="2:11" ht="15" customHeight="1">
      <c r="B16" s="308"/>
      <c r="C16" s="309"/>
      <c r="D16" s="309"/>
      <c r="E16" s="310" t="s">
        <v>79</v>
      </c>
      <c r="F16" s="307" t="s">
        <v>909</v>
      </c>
      <c r="G16" s="307"/>
      <c r="H16" s="307"/>
      <c r="I16" s="307"/>
      <c r="J16" s="307"/>
      <c r="K16" s="305"/>
    </row>
    <row r="17" spans="2:11" ht="15" customHeight="1">
      <c r="B17" s="308"/>
      <c r="C17" s="309"/>
      <c r="D17" s="309"/>
      <c r="E17" s="310" t="s">
        <v>910</v>
      </c>
      <c r="F17" s="307" t="s">
        <v>911</v>
      </c>
      <c r="G17" s="307"/>
      <c r="H17" s="307"/>
      <c r="I17" s="307"/>
      <c r="J17" s="307"/>
      <c r="K17" s="305"/>
    </row>
    <row r="18" spans="2:11" ht="15" customHeight="1">
      <c r="B18" s="308"/>
      <c r="C18" s="309"/>
      <c r="D18" s="309"/>
      <c r="E18" s="310" t="s">
        <v>912</v>
      </c>
      <c r="F18" s="307" t="s">
        <v>913</v>
      </c>
      <c r="G18" s="307"/>
      <c r="H18" s="307"/>
      <c r="I18" s="307"/>
      <c r="J18" s="307"/>
      <c r="K18" s="305"/>
    </row>
    <row r="19" spans="2:11" ht="15" customHeight="1">
      <c r="B19" s="308"/>
      <c r="C19" s="309"/>
      <c r="D19" s="309"/>
      <c r="E19" s="310" t="s">
        <v>914</v>
      </c>
      <c r="F19" s="307" t="s">
        <v>915</v>
      </c>
      <c r="G19" s="307"/>
      <c r="H19" s="307"/>
      <c r="I19" s="307"/>
      <c r="J19" s="307"/>
      <c r="K19" s="305"/>
    </row>
    <row r="20" spans="2:11" ht="15" customHeight="1">
      <c r="B20" s="308"/>
      <c r="C20" s="309"/>
      <c r="D20" s="309"/>
      <c r="E20" s="310" t="s">
        <v>916</v>
      </c>
      <c r="F20" s="307" t="s">
        <v>917</v>
      </c>
      <c r="G20" s="307"/>
      <c r="H20" s="307"/>
      <c r="I20" s="307"/>
      <c r="J20" s="307"/>
      <c r="K20" s="305"/>
    </row>
    <row r="21" spans="2:11" ht="15" customHeight="1">
      <c r="B21" s="308"/>
      <c r="C21" s="309"/>
      <c r="D21" s="309"/>
      <c r="E21" s="310" t="s">
        <v>918</v>
      </c>
      <c r="F21" s="307" t="s">
        <v>919</v>
      </c>
      <c r="G21" s="307"/>
      <c r="H21" s="307"/>
      <c r="I21" s="307"/>
      <c r="J21" s="307"/>
      <c r="K21" s="305"/>
    </row>
    <row r="22" spans="2:11" ht="12.75" customHeight="1">
      <c r="B22" s="308"/>
      <c r="C22" s="309"/>
      <c r="D22" s="309"/>
      <c r="E22" s="309"/>
      <c r="F22" s="309"/>
      <c r="G22" s="309"/>
      <c r="H22" s="309"/>
      <c r="I22" s="309"/>
      <c r="J22" s="309"/>
      <c r="K22" s="305"/>
    </row>
    <row r="23" spans="2:11" ht="15" customHeight="1">
      <c r="B23" s="308"/>
      <c r="C23" s="307" t="s">
        <v>920</v>
      </c>
      <c r="D23" s="307"/>
      <c r="E23" s="307"/>
      <c r="F23" s="307"/>
      <c r="G23" s="307"/>
      <c r="H23" s="307"/>
      <c r="I23" s="307"/>
      <c r="J23" s="307"/>
      <c r="K23" s="305"/>
    </row>
    <row r="24" spans="2:11" ht="15" customHeight="1">
      <c r="B24" s="308"/>
      <c r="C24" s="307" t="s">
        <v>921</v>
      </c>
      <c r="D24" s="307"/>
      <c r="E24" s="307"/>
      <c r="F24" s="307"/>
      <c r="G24" s="307"/>
      <c r="H24" s="307"/>
      <c r="I24" s="307"/>
      <c r="J24" s="307"/>
      <c r="K24" s="305"/>
    </row>
    <row r="25" spans="2:11" ht="15" customHeight="1">
      <c r="B25" s="308"/>
      <c r="C25" s="307"/>
      <c r="D25" s="307" t="s">
        <v>922</v>
      </c>
      <c r="E25" s="307"/>
      <c r="F25" s="307"/>
      <c r="G25" s="307"/>
      <c r="H25" s="307"/>
      <c r="I25" s="307"/>
      <c r="J25" s="307"/>
      <c r="K25" s="305"/>
    </row>
    <row r="26" spans="2:11" ht="15" customHeight="1">
      <c r="B26" s="308"/>
      <c r="C26" s="309"/>
      <c r="D26" s="307" t="s">
        <v>923</v>
      </c>
      <c r="E26" s="307"/>
      <c r="F26" s="307"/>
      <c r="G26" s="307"/>
      <c r="H26" s="307"/>
      <c r="I26" s="307"/>
      <c r="J26" s="307"/>
      <c r="K26" s="305"/>
    </row>
    <row r="27" spans="2:11" ht="12.75" customHeight="1">
      <c r="B27" s="308"/>
      <c r="C27" s="309"/>
      <c r="D27" s="309"/>
      <c r="E27" s="309"/>
      <c r="F27" s="309"/>
      <c r="G27" s="309"/>
      <c r="H27" s="309"/>
      <c r="I27" s="309"/>
      <c r="J27" s="309"/>
      <c r="K27" s="305"/>
    </row>
    <row r="28" spans="2:11" ht="15" customHeight="1">
      <c r="B28" s="308"/>
      <c r="C28" s="309"/>
      <c r="D28" s="307" t="s">
        <v>924</v>
      </c>
      <c r="E28" s="307"/>
      <c r="F28" s="307"/>
      <c r="G28" s="307"/>
      <c r="H28" s="307"/>
      <c r="I28" s="307"/>
      <c r="J28" s="307"/>
      <c r="K28" s="305"/>
    </row>
    <row r="29" spans="2:11" ht="15" customHeight="1">
      <c r="B29" s="308"/>
      <c r="C29" s="309"/>
      <c r="D29" s="307" t="s">
        <v>925</v>
      </c>
      <c r="E29" s="307"/>
      <c r="F29" s="307"/>
      <c r="G29" s="307"/>
      <c r="H29" s="307"/>
      <c r="I29" s="307"/>
      <c r="J29" s="307"/>
      <c r="K29" s="305"/>
    </row>
    <row r="30" spans="2:11" ht="12.75" customHeight="1">
      <c r="B30" s="308"/>
      <c r="C30" s="309"/>
      <c r="D30" s="309"/>
      <c r="E30" s="309"/>
      <c r="F30" s="309"/>
      <c r="G30" s="309"/>
      <c r="H30" s="309"/>
      <c r="I30" s="309"/>
      <c r="J30" s="309"/>
      <c r="K30" s="305"/>
    </row>
    <row r="31" spans="2:11" ht="15" customHeight="1">
      <c r="B31" s="308"/>
      <c r="C31" s="309"/>
      <c r="D31" s="307" t="s">
        <v>926</v>
      </c>
      <c r="E31" s="307"/>
      <c r="F31" s="307"/>
      <c r="G31" s="307"/>
      <c r="H31" s="307"/>
      <c r="I31" s="307"/>
      <c r="J31" s="307"/>
      <c r="K31" s="305"/>
    </row>
    <row r="32" spans="2:11" ht="15" customHeight="1">
      <c r="B32" s="308"/>
      <c r="C32" s="309"/>
      <c r="D32" s="307" t="s">
        <v>927</v>
      </c>
      <c r="E32" s="307"/>
      <c r="F32" s="307"/>
      <c r="G32" s="307"/>
      <c r="H32" s="307"/>
      <c r="I32" s="307"/>
      <c r="J32" s="307"/>
      <c r="K32" s="305"/>
    </row>
    <row r="33" spans="2:11" ht="15" customHeight="1">
      <c r="B33" s="308"/>
      <c r="C33" s="309"/>
      <c r="D33" s="307" t="s">
        <v>928</v>
      </c>
      <c r="E33" s="307"/>
      <c r="F33" s="307"/>
      <c r="G33" s="307"/>
      <c r="H33" s="307"/>
      <c r="I33" s="307"/>
      <c r="J33" s="307"/>
      <c r="K33" s="305"/>
    </row>
    <row r="34" spans="2:11" ht="15" customHeight="1">
      <c r="B34" s="308"/>
      <c r="C34" s="309"/>
      <c r="D34" s="307"/>
      <c r="E34" s="311" t="s">
        <v>133</v>
      </c>
      <c r="F34" s="307"/>
      <c r="G34" s="307" t="s">
        <v>929</v>
      </c>
      <c r="H34" s="307"/>
      <c r="I34" s="307"/>
      <c r="J34" s="307"/>
      <c r="K34" s="305"/>
    </row>
    <row r="35" spans="2:11" ht="30.75" customHeight="1">
      <c r="B35" s="308"/>
      <c r="C35" s="309"/>
      <c r="D35" s="307"/>
      <c r="E35" s="311" t="s">
        <v>930</v>
      </c>
      <c r="F35" s="307"/>
      <c r="G35" s="307" t="s">
        <v>931</v>
      </c>
      <c r="H35" s="307"/>
      <c r="I35" s="307"/>
      <c r="J35" s="307"/>
      <c r="K35" s="305"/>
    </row>
    <row r="36" spans="2:11" ht="15" customHeight="1">
      <c r="B36" s="308"/>
      <c r="C36" s="309"/>
      <c r="D36" s="307"/>
      <c r="E36" s="311" t="s">
        <v>53</v>
      </c>
      <c r="F36" s="307"/>
      <c r="G36" s="307" t="s">
        <v>932</v>
      </c>
      <c r="H36" s="307"/>
      <c r="I36" s="307"/>
      <c r="J36" s="307"/>
      <c r="K36" s="305"/>
    </row>
    <row r="37" spans="2:11" ht="15" customHeight="1">
      <c r="B37" s="308"/>
      <c r="C37" s="309"/>
      <c r="D37" s="307"/>
      <c r="E37" s="311" t="s">
        <v>134</v>
      </c>
      <c r="F37" s="307"/>
      <c r="G37" s="307" t="s">
        <v>933</v>
      </c>
      <c r="H37" s="307"/>
      <c r="I37" s="307"/>
      <c r="J37" s="307"/>
      <c r="K37" s="305"/>
    </row>
    <row r="38" spans="2:11" ht="15" customHeight="1">
      <c r="B38" s="308"/>
      <c r="C38" s="309"/>
      <c r="D38" s="307"/>
      <c r="E38" s="311" t="s">
        <v>135</v>
      </c>
      <c r="F38" s="307"/>
      <c r="G38" s="307" t="s">
        <v>934</v>
      </c>
      <c r="H38" s="307"/>
      <c r="I38" s="307"/>
      <c r="J38" s="307"/>
      <c r="K38" s="305"/>
    </row>
    <row r="39" spans="2:11" ht="15" customHeight="1">
      <c r="B39" s="308"/>
      <c r="C39" s="309"/>
      <c r="D39" s="307"/>
      <c r="E39" s="311" t="s">
        <v>136</v>
      </c>
      <c r="F39" s="307"/>
      <c r="G39" s="307" t="s">
        <v>935</v>
      </c>
      <c r="H39" s="307"/>
      <c r="I39" s="307"/>
      <c r="J39" s="307"/>
      <c r="K39" s="305"/>
    </row>
    <row r="40" spans="2:11" ht="15" customHeight="1">
      <c r="B40" s="308"/>
      <c r="C40" s="309"/>
      <c r="D40" s="307"/>
      <c r="E40" s="311" t="s">
        <v>936</v>
      </c>
      <c r="F40" s="307"/>
      <c r="G40" s="307" t="s">
        <v>937</v>
      </c>
      <c r="H40" s="307"/>
      <c r="I40" s="307"/>
      <c r="J40" s="307"/>
      <c r="K40" s="305"/>
    </row>
    <row r="41" spans="2:11" ht="15" customHeight="1">
      <c r="B41" s="308"/>
      <c r="C41" s="309"/>
      <c r="D41" s="307"/>
      <c r="E41" s="311"/>
      <c r="F41" s="307"/>
      <c r="G41" s="307" t="s">
        <v>938</v>
      </c>
      <c r="H41" s="307"/>
      <c r="I41" s="307"/>
      <c r="J41" s="307"/>
      <c r="K41" s="305"/>
    </row>
    <row r="42" spans="2:11" ht="15" customHeight="1">
      <c r="B42" s="308"/>
      <c r="C42" s="309"/>
      <c r="D42" s="307"/>
      <c r="E42" s="311" t="s">
        <v>939</v>
      </c>
      <c r="F42" s="307"/>
      <c r="G42" s="307" t="s">
        <v>940</v>
      </c>
      <c r="H42" s="307"/>
      <c r="I42" s="307"/>
      <c r="J42" s="307"/>
      <c r="K42" s="305"/>
    </row>
    <row r="43" spans="2:11" ht="15" customHeight="1">
      <c r="B43" s="308"/>
      <c r="C43" s="309"/>
      <c r="D43" s="307"/>
      <c r="E43" s="311" t="s">
        <v>138</v>
      </c>
      <c r="F43" s="307"/>
      <c r="G43" s="307" t="s">
        <v>941</v>
      </c>
      <c r="H43" s="307"/>
      <c r="I43" s="307"/>
      <c r="J43" s="307"/>
      <c r="K43" s="305"/>
    </row>
    <row r="44" spans="2:11" ht="12.75" customHeight="1">
      <c r="B44" s="308"/>
      <c r="C44" s="309"/>
      <c r="D44" s="307"/>
      <c r="E44" s="307"/>
      <c r="F44" s="307"/>
      <c r="G44" s="307"/>
      <c r="H44" s="307"/>
      <c r="I44" s="307"/>
      <c r="J44" s="307"/>
      <c r="K44" s="305"/>
    </row>
    <row r="45" spans="2:11" ht="15" customHeight="1">
      <c r="B45" s="308"/>
      <c r="C45" s="309"/>
      <c r="D45" s="307" t="s">
        <v>942</v>
      </c>
      <c r="E45" s="307"/>
      <c r="F45" s="307"/>
      <c r="G45" s="307"/>
      <c r="H45" s="307"/>
      <c r="I45" s="307"/>
      <c r="J45" s="307"/>
      <c r="K45" s="305"/>
    </row>
    <row r="46" spans="2:11" ht="15" customHeight="1">
      <c r="B46" s="308"/>
      <c r="C46" s="309"/>
      <c r="D46" s="309"/>
      <c r="E46" s="307" t="s">
        <v>943</v>
      </c>
      <c r="F46" s="307"/>
      <c r="G46" s="307"/>
      <c r="H46" s="307"/>
      <c r="I46" s="307"/>
      <c r="J46" s="307"/>
      <c r="K46" s="305"/>
    </row>
    <row r="47" spans="2:11" ht="15" customHeight="1">
      <c r="B47" s="308"/>
      <c r="C47" s="309"/>
      <c r="D47" s="309"/>
      <c r="E47" s="307" t="s">
        <v>944</v>
      </c>
      <c r="F47" s="307"/>
      <c r="G47" s="307"/>
      <c r="H47" s="307"/>
      <c r="I47" s="307"/>
      <c r="J47" s="307"/>
      <c r="K47" s="305"/>
    </row>
    <row r="48" spans="2:11" ht="15" customHeight="1">
      <c r="B48" s="308"/>
      <c r="C48" s="309"/>
      <c r="D48" s="309"/>
      <c r="E48" s="307" t="s">
        <v>945</v>
      </c>
      <c r="F48" s="307"/>
      <c r="G48" s="307"/>
      <c r="H48" s="307"/>
      <c r="I48" s="307"/>
      <c r="J48" s="307"/>
      <c r="K48" s="305"/>
    </row>
    <row r="49" spans="2:11" ht="15" customHeight="1">
      <c r="B49" s="308"/>
      <c r="C49" s="309"/>
      <c r="D49" s="307" t="s">
        <v>946</v>
      </c>
      <c r="E49" s="307"/>
      <c r="F49" s="307"/>
      <c r="G49" s="307"/>
      <c r="H49" s="307"/>
      <c r="I49" s="307"/>
      <c r="J49" s="307"/>
      <c r="K49" s="305"/>
    </row>
    <row r="50" spans="2:11" ht="25.5" customHeight="1">
      <c r="B50" s="303"/>
      <c r="C50" s="304" t="s">
        <v>947</v>
      </c>
      <c r="D50" s="304"/>
      <c r="E50" s="304"/>
      <c r="F50" s="304"/>
      <c r="G50" s="304"/>
      <c r="H50" s="304"/>
      <c r="I50" s="304"/>
      <c r="J50" s="304"/>
      <c r="K50" s="305"/>
    </row>
    <row r="51" spans="2:11" ht="5.25" customHeight="1">
      <c r="B51" s="303"/>
      <c r="C51" s="306"/>
      <c r="D51" s="306"/>
      <c r="E51" s="306"/>
      <c r="F51" s="306"/>
      <c r="G51" s="306"/>
      <c r="H51" s="306"/>
      <c r="I51" s="306"/>
      <c r="J51" s="306"/>
      <c r="K51" s="305"/>
    </row>
    <row r="52" spans="2:11" ht="15" customHeight="1">
      <c r="B52" s="303"/>
      <c r="C52" s="307" t="s">
        <v>948</v>
      </c>
      <c r="D52" s="307"/>
      <c r="E52" s="307"/>
      <c r="F52" s="307"/>
      <c r="G52" s="307"/>
      <c r="H52" s="307"/>
      <c r="I52" s="307"/>
      <c r="J52" s="307"/>
      <c r="K52" s="305"/>
    </row>
    <row r="53" spans="2:11" ht="15" customHeight="1">
      <c r="B53" s="303"/>
      <c r="C53" s="307" t="s">
        <v>949</v>
      </c>
      <c r="D53" s="307"/>
      <c r="E53" s="307"/>
      <c r="F53" s="307"/>
      <c r="G53" s="307"/>
      <c r="H53" s="307"/>
      <c r="I53" s="307"/>
      <c r="J53" s="307"/>
      <c r="K53" s="305"/>
    </row>
    <row r="54" spans="2:11" ht="12.75" customHeight="1">
      <c r="B54" s="303"/>
      <c r="C54" s="307"/>
      <c r="D54" s="307"/>
      <c r="E54" s="307"/>
      <c r="F54" s="307"/>
      <c r="G54" s="307"/>
      <c r="H54" s="307"/>
      <c r="I54" s="307"/>
      <c r="J54" s="307"/>
      <c r="K54" s="305"/>
    </row>
    <row r="55" spans="2:11" ht="15" customHeight="1">
      <c r="B55" s="303"/>
      <c r="C55" s="307" t="s">
        <v>950</v>
      </c>
      <c r="D55" s="307"/>
      <c r="E55" s="307"/>
      <c r="F55" s="307"/>
      <c r="G55" s="307"/>
      <c r="H55" s="307"/>
      <c r="I55" s="307"/>
      <c r="J55" s="307"/>
      <c r="K55" s="305"/>
    </row>
    <row r="56" spans="2:11" ht="15" customHeight="1">
      <c r="B56" s="303"/>
      <c r="C56" s="309"/>
      <c r="D56" s="307" t="s">
        <v>951</v>
      </c>
      <c r="E56" s="307"/>
      <c r="F56" s="307"/>
      <c r="G56" s="307"/>
      <c r="H56" s="307"/>
      <c r="I56" s="307"/>
      <c r="J56" s="307"/>
      <c r="K56" s="305"/>
    </row>
    <row r="57" spans="2:11" ht="15" customHeight="1">
      <c r="B57" s="303"/>
      <c r="C57" s="309"/>
      <c r="D57" s="307" t="s">
        <v>952</v>
      </c>
      <c r="E57" s="307"/>
      <c r="F57" s="307"/>
      <c r="G57" s="307"/>
      <c r="H57" s="307"/>
      <c r="I57" s="307"/>
      <c r="J57" s="307"/>
      <c r="K57" s="305"/>
    </row>
    <row r="58" spans="2:11" ht="15" customHeight="1">
      <c r="B58" s="303"/>
      <c r="C58" s="309"/>
      <c r="D58" s="307" t="s">
        <v>953</v>
      </c>
      <c r="E58" s="307"/>
      <c r="F58" s="307"/>
      <c r="G58" s="307"/>
      <c r="H58" s="307"/>
      <c r="I58" s="307"/>
      <c r="J58" s="307"/>
      <c r="K58" s="305"/>
    </row>
    <row r="59" spans="2:11" ht="15" customHeight="1">
      <c r="B59" s="303"/>
      <c r="C59" s="309"/>
      <c r="D59" s="307" t="s">
        <v>954</v>
      </c>
      <c r="E59" s="307"/>
      <c r="F59" s="307"/>
      <c r="G59" s="307"/>
      <c r="H59" s="307"/>
      <c r="I59" s="307"/>
      <c r="J59" s="307"/>
      <c r="K59" s="305"/>
    </row>
    <row r="60" spans="2:11" ht="15" customHeight="1">
      <c r="B60" s="303"/>
      <c r="C60" s="309"/>
      <c r="D60" s="312" t="s">
        <v>955</v>
      </c>
      <c r="E60" s="312"/>
      <c r="F60" s="312"/>
      <c r="G60" s="312"/>
      <c r="H60" s="312"/>
      <c r="I60" s="312"/>
      <c r="J60" s="312"/>
      <c r="K60" s="305"/>
    </row>
    <row r="61" spans="2:11" ht="15" customHeight="1">
      <c r="B61" s="303"/>
      <c r="C61" s="309"/>
      <c r="D61" s="307" t="s">
        <v>956</v>
      </c>
      <c r="E61" s="307"/>
      <c r="F61" s="307"/>
      <c r="G61" s="307"/>
      <c r="H61" s="307"/>
      <c r="I61" s="307"/>
      <c r="J61" s="307"/>
      <c r="K61" s="305"/>
    </row>
    <row r="62" spans="2:11" ht="12.75" customHeight="1">
      <c r="B62" s="303"/>
      <c r="C62" s="309"/>
      <c r="D62" s="309"/>
      <c r="E62" s="313"/>
      <c r="F62" s="309"/>
      <c r="G62" s="309"/>
      <c r="H62" s="309"/>
      <c r="I62" s="309"/>
      <c r="J62" s="309"/>
      <c r="K62" s="305"/>
    </row>
    <row r="63" spans="2:11" ht="15" customHeight="1">
      <c r="B63" s="303"/>
      <c r="C63" s="309"/>
      <c r="D63" s="307" t="s">
        <v>957</v>
      </c>
      <c r="E63" s="307"/>
      <c r="F63" s="307"/>
      <c r="G63" s="307"/>
      <c r="H63" s="307"/>
      <c r="I63" s="307"/>
      <c r="J63" s="307"/>
      <c r="K63" s="305"/>
    </row>
    <row r="64" spans="2:11" ht="15" customHeight="1">
      <c r="B64" s="303"/>
      <c r="C64" s="309"/>
      <c r="D64" s="312" t="s">
        <v>958</v>
      </c>
      <c r="E64" s="312"/>
      <c r="F64" s="312"/>
      <c r="G64" s="312"/>
      <c r="H64" s="312"/>
      <c r="I64" s="312"/>
      <c r="J64" s="312"/>
      <c r="K64" s="305"/>
    </row>
    <row r="65" spans="2:11" ht="15" customHeight="1">
      <c r="B65" s="303"/>
      <c r="C65" s="309"/>
      <c r="D65" s="307" t="s">
        <v>959</v>
      </c>
      <c r="E65" s="307"/>
      <c r="F65" s="307"/>
      <c r="G65" s="307"/>
      <c r="H65" s="307"/>
      <c r="I65" s="307"/>
      <c r="J65" s="307"/>
      <c r="K65" s="305"/>
    </row>
    <row r="66" spans="2:11" ht="15" customHeight="1">
      <c r="B66" s="303"/>
      <c r="C66" s="309"/>
      <c r="D66" s="307" t="s">
        <v>960</v>
      </c>
      <c r="E66" s="307"/>
      <c r="F66" s="307"/>
      <c r="G66" s="307"/>
      <c r="H66" s="307"/>
      <c r="I66" s="307"/>
      <c r="J66" s="307"/>
      <c r="K66" s="305"/>
    </row>
    <row r="67" spans="2:11" ht="15" customHeight="1">
      <c r="B67" s="303"/>
      <c r="C67" s="309"/>
      <c r="D67" s="307" t="s">
        <v>961</v>
      </c>
      <c r="E67" s="307"/>
      <c r="F67" s="307"/>
      <c r="G67" s="307"/>
      <c r="H67" s="307"/>
      <c r="I67" s="307"/>
      <c r="J67" s="307"/>
      <c r="K67" s="305"/>
    </row>
    <row r="68" spans="2:11" ht="15" customHeight="1">
      <c r="B68" s="303"/>
      <c r="C68" s="309"/>
      <c r="D68" s="307" t="s">
        <v>962</v>
      </c>
      <c r="E68" s="307"/>
      <c r="F68" s="307"/>
      <c r="G68" s="307"/>
      <c r="H68" s="307"/>
      <c r="I68" s="307"/>
      <c r="J68" s="307"/>
      <c r="K68" s="305"/>
    </row>
    <row r="69" spans="2:11" ht="12.75" customHeight="1">
      <c r="B69" s="314"/>
      <c r="C69" s="315"/>
      <c r="D69" s="315"/>
      <c r="E69" s="315"/>
      <c r="F69" s="315"/>
      <c r="G69" s="315"/>
      <c r="H69" s="315"/>
      <c r="I69" s="315"/>
      <c r="J69" s="315"/>
      <c r="K69" s="316"/>
    </row>
    <row r="70" spans="2:11" ht="18.75" customHeight="1">
      <c r="B70" s="317"/>
      <c r="C70" s="317"/>
      <c r="D70" s="317"/>
      <c r="E70" s="317"/>
      <c r="F70" s="317"/>
      <c r="G70" s="317"/>
      <c r="H70" s="317"/>
      <c r="I70" s="317"/>
      <c r="J70" s="317"/>
      <c r="K70" s="318"/>
    </row>
    <row r="71" spans="2:11" ht="18.75" customHeight="1">
      <c r="B71" s="318"/>
      <c r="C71" s="318"/>
      <c r="D71" s="318"/>
      <c r="E71" s="318"/>
      <c r="F71" s="318"/>
      <c r="G71" s="318"/>
      <c r="H71" s="318"/>
      <c r="I71" s="318"/>
      <c r="J71" s="318"/>
      <c r="K71" s="318"/>
    </row>
    <row r="72" spans="2:11" ht="7.5" customHeight="1">
      <c r="B72" s="319"/>
      <c r="C72" s="320"/>
      <c r="D72" s="320"/>
      <c r="E72" s="320"/>
      <c r="F72" s="320"/>
      <c r="G72" s="320"/>
      <c r="H72" s="320"/>
      <c r="I72" s="320"/>
      <c r="J72" s="320"/>
      <c r="K72" s="321"/>
    </row>
    <row r="73" spans="2:11" ht="45" customHeight="1">
      <c r="B73" s="322"/>
      <c r="C73" s="323" t="s">
        <v>105</v>
      </c>
      <c r="D73" s="323"/>
      <c r="E73" s="323"/>
      <c r="F73" s="323"/>
      <c r="G73" s="323"/>
      <c r="H73" s="323"/>
      <c r="I73" s="323"/>
      <c r="J73" s="323"/>
      <c r="K73" s="324"/>
    </row>
    <row r="74" spans="2:11" ht="17.25" customHeight="1">
      <c r="B74" s="322"/>
      <c r="C74" s="325" t="s">
        <v>963</v>
      </c>
      <c r="D74" s="325"/>
      <c r="E74" s="325"/>
      <c r="F74" s="325" t="s">
        <v>964</v>
      </c>
      <c r="G74" s="326"/>
      <c r="H74" s="325" t="s">
        <v>134</v>
      </c>
      <c r="I74" s="325" t="s">
        <v>57</v>
      </c>
      <c r="J74" s="325" t="s">
        <v>965</v>
      </c>
      <c r="K74" s="324"/>
    </row>
    <row r="75" spans="2:11" ht="17.25" customHeight="1">
      <c r="B75" s="322"/>
      <c r="C75" s="327" t="s">
        <v>966</v>
      </c>
      <c r="D75" s="327"/>
      <c r="E75" s="327"/>
      <c r="F75" s="328" t="s">
        <v>967</v>
      </c>
      <c r="G75" s="329"/>
      <c r="H75" s="327"/>
      <c r="I75" s="327"/>
      <c r="J75" s="327" t="s">
        <v>968</v>
      </c>
      <c r="K75" s="324"/>
    </row>
    <row r="76" spans="2:11" ht="5.25" customHeight="1">
      <c r="B76" s="322"/>
      <c r="C76" s="330"/>
      <c r="D76" s="330"/>
      <c r="E76" s="330"/>
      <c r="F76" s="330"/>
      <c r="G76" s="331"/>
      <c r="H76" s="330"/>
      <c r="I76" s="330"/>
      <c r="J76" s="330"/>
      <c r="K76" s="324"/>
    </row>
    <row r="77" spans="2:11" ht="15" customHeight="1">
      <c r="B77" s="322"/>
      <c r="C77" s="311" t="s">
        <v>53</v>
      </c>
      <c r="D77" s="330"/>
      <c r="E77" s="330"/>
      <c r="F77" s="332" t="s">
        <v>969</v>
      </c>
      <c r="G77" s="331"/>
      <c r="H77" s="311" t="s">
        <v>970</v>
      </c>
      <c r="I77" s="311" t="s">
        <v>971</v>
      </c>
      <c r="J77" s="311">
        <v>20</v>
      </c>
      <c r="K77" s="324"/>
    </row>
    <row r="78" spans="2:11" ht="15" customHeight="1">
      <c r="B78" s="322"/>
      <c r="C78" s="311" t="s">
        <v>972</v>
      </c>
      <c r="D78" s="311"/>
      <c r="E78" s="311"/>
      <c r="F78" s="332" t="s">
        <v>969</v>
      </c>
      <c r="G78" s="331"/>
      <c r="H78" s="311" t="s">
        <v>973</v>
      </c>
      <c r="I78" s="311" t="s">
        <v>971</v>
      </c>
      <c r="J78" s="311">
        <v>120</v>
      </c>
      <c r="K78" s="324"/>
    </row>
    <row r="79" spans="2:11" ht="15" customHeight="1">
      <c r="B79" s="333"/>
      <c r="C79" s="311" t="s">
        <v>974</v>
      </c>
      <c r="D79" s="311"/>
      <c r="E79" s="311"/>
      <c r="F79" s="332" t="s">
        <v>975</v>
      </c>
      <c r="G79" s="331"/>
      <c r="H79" s="311" t="s">
        <v>976</v>
      </c>
      <c r="I79" s="311" t="s">
        <v>971</v>
      </c>
      <c r="J79" s="311">
        <v>50</v>
      </c>
      <c r="K79" s="324"/>
    </row>
    <row r="80" spans="2:11" ht="15" customHeight="1">
      <c r="B80" s="333"/>
      <c r="C80" s="311" t="s">
        <v>977</v>
      </c>
      <c r="D80" s="311"/>
      <c r="E80" s="311"/>
      <c r="F80" s="332" t="s">
        <v>969</v>
      </c>
      <c r="G80" s="331"/>
      <c r="H80" s="311" t="s">
        <v>978</v>
      </c>
      <c r="I80" s="311" t="s">
        <v>979</v>
      </c>
      <c r="J80" s="311"/>
      <c r="K80" s="324"/>
    </row>
    <row r="81" spans="2:11" ht="15" customHeight="1">
      <c r="B81" s="333"/>
      <c r="C81" s="334" t="s">
        <v>980</v>
      </c>
      <c r="D81" s="334"/>
      <c r="E81" s="334"/>
      <c r="F81" s="335" t="s">
        <v>975</v>
      </c>
      <c r="G81" s="334"/>
      <c r="H81" s="334" t="s">
        <v>981</v>
      </c>
      <c r="I81" s="334" t="s">
        <v>971</v>
      </c>
      <c r="J81" s="334">
        <v>15</v>
      </c>
      <c r="K81" s="324"/>
    </row>
    <row r="82" spans="2:11" ht="15" customHeight="1">
      <c r="B82" s="333"/>
      <c r="C82" s="334" t="s">
        <v>982</v>
      </c>
      <c r="D82" s="334"/>
      <c r="E82" s="334"/>
      <c r="F82" s="335" t="s">
        <v>975</v>
      </c>
      <c r="G82" s="334"/>
      <c r="H82" s="334" t="s">
        <v>983</v>
      </c>
      <c r="I82" s="334" t="s">
        <v>971</v>
      </c>
      <c r="J82" s="334">
        <v>15</v>
      </c>
      <c r="K82" s="324"/>
    </row>
    <row r="83" spans="2:11" ht="15" customHeight="1">
      <c r="B83" s="333"/>
      <c r="C83" s="334" t="s">
        <v>984</v>
      </c>
      <c r="D83" s="334"/>
      <c r="E83" s="334"/>
      <c r="F83" s="335" t="s">
        <v>975</v>
      </c>
      <c r="G83" s="334"/>
      <c r="H83" s="334" t="s">
        <v>985</v>
      </c>
      <c r="I83" s="334" t="s">
        <v>971</v>
      </c>
      <c r="J83" s="334">
        <v>20</v>
      </c>
      <c r="K83" s="324"/>
    </row>
    <row r="84" spans="2:11" ht="15" customHeight="1">
      <c r="B84" s="333"/>
      <c r="C84" s="334" t="s">
        <v>986</v>
      </c>
      <c r="D84" s="334"/>
      <c r="E84" s="334"/>
      <c r="F84" s="335" t="s">
        <v>975</v>
      </c>
      <c r="G84" s="334"/>
      <c r="H84" s="334" t="s">
        <v>987</v>
      </c>
      <c r="I84" s="334" t="s">
        <v>971</v>
      </c>
      <c r="J84" s="334">
        <v>20</v>
      </c>
      <c r="K84" s="324"/>
    </row>
    <row r="85" spans="2:11" ht="15" customHeight="1">
      <c r="B85" s="333"/>
      <c r="C85" s="311" t="s">
        <v>988</v>
      </c>
      <c r="D85" s="311"/>
      <c r="E85" s="311"/>
      <c r="F85" s="332" t="s">
        <v>975</v>
      </c>
      <c r="G85" s="331"/>
      <c r="H85" s="311" t="s">
        <v>989</v>
      </c>
      <c r="I85" s="311" t="s">
        <v>971</v>
      </c>
      <c r="J85" s="311">
        <v>50</v>
      </c>
      <c r="K85" s="324"/>
    </row>
    <row r="86" spans="2:11" ht="15" customHeight="1">
      <c r="B86" s="333"/>
      <c r="C86" s="311" t="s">
        <v>990</v>
      </c>
      <c r="D86" s="311"/>
      <c r="E86" s="311"/>
      <c r="F86" s="332" t="s">
        <v>975</v>
      </c>
      <c r="G86" s="331"/>
      <c r="H86" s="311" t="s">
        <v>991</v>
      </c>
      <c r="I86" s="311" t="s">
        <v>971</v>
      </c>
      <c r="J86" s="311">
        <v>20</v>
      </c>
      <c r="K86" s="324"/>
    </row>
    <row r="87" spans="2:11" ht="15" customHeight="1">
      <c r="B87" s="333"/>
      <c r="C87" s="311" t="s">
        <v>992</v>
      </c>
      <c r="D87" s="311"/>
      <c r="E87" s="311"/>
      <c r="F87" s="332" t="s">
        <v>975</v>
      </c>
      <c r="G87" s="331"/>
      <c r="H87" s="311" t="s">
        <v>993</v>
      </c>
      <c r="I87" s="311" t="s">
        <v>971</v>
      </c>
      <c r="J87" s="311">
        <v>20</v>
      </c>
      <c r="K87" s="324"/>
    </row>
    <row r="88" spans="2:11" ht="15" customHeight="1">
      <c r="B88" s="333"/>
      <c r="C88" s="311" t="s">
        <v>994</v>
      </c>
      <c r="D88" s="311"/>
      <c r="E88" s="311"/>
      <c r="F88" s="332" t="s">
        <v>975</v>
      </c>
      <c r="G88" s="331"/>
      <c r="H88" s="311" t="s">
        <v>995</v>
      </c>
      <c r="I88" s="311" t="s">
        <v>971</v>
      </c>
      <c r="J88" s="311">
        <v>50</v>
      </c>
      <c r="K88" s="324"/>
    </row>
    <row r="89" spans="2:11" ht="15" customHeight="1">
      <c r="B89" s="333"/>
      <c r="C89" s="311" t="s">
        <v>996</v>
      </c>
      <c r="D89" s="311"/>
      <c r="E89" s="311"/>
      <c r="F89" s="332" t="s">
        <v>975</v>
      </c>
      <c r="G89" s="331"/>
      <c r="H89" s="311" t="s">
        <v>996</v>
      </c>
      <c r="I89" s="311" t="s">
        <v>971</v>
      </c>
      <c r="J89" s="311">
        <v>50</v>
      </c>
      <c r="K89" s="324"/>
    </row>
    <row r="90" spans="2:11" ht="15" customHeight="1">
      <c r="B90" s="333"/>
      <c r="C90" s="311" t="s">
        <v>139</v>
      </c>
      <c r="D90" s="311"/>
      <c r="E90" s="311"/>
      <c r="F90" s="332" t="s">
        <v>975</v>
      </c>
      <c r="G90" s="331"/>
      <c r="H90" s="311" t="s">
        <v>997</v>
      </c>
      <c r="I90" s="311" t="s">
        <v>971</v>
      </c>
      <c r="J90" s="311">
        <v>255</v>
      </c>
      <c r="K90" s="324"/>
    </row>
    <row r="91" spans="2:11" ht="15" customHeight="1">
      <c r="B91" s="333"/>
      <c r="C91" s="311" t="s">
        <v>998</v>
      </c>
      <c r="D91" s="311"/>
      <c r="E91" s="311"/>
      <c r="F91" s="332" t="s">
        <v>969</v>
      </c>
      <c r="G91" s="331"/>
      <c r="H91" s="311" t="s">
        <v>999</v>
      </c>
      <c r="I91" s="311" t="s">
        <v>1000</v>
      </c>
      <c r="J91" s="311"/>
      <c r="K91" s="324"/>
    </row>
    <row r="92" spans="2:11" ht="15" customHeight="1">
      <c r="B92" s="333"/>
      <c r="C92" s="311" t="s">
        <v>1001</v>
      </c>
      <c r="D92" s="311"/>
      <c r="E92" s="311"/>
      <c r="F92" s="332" t="s">
        <v>969</v>
      </c>
      <c r="G92" s="331"/>
      <c r="H92" s="311" t="s">
        <v>1002</v>
      </c>
      <c r="I92" s="311" t="s">
        <v>1003</v>
      </c>
      <c r="J92" s="311"/>
      <c r="K92" s="324"/>
    </row>
    <row r="93" spans="2:11" ht="15" customHeight="1">
      <c r="B93" s="333"/>
      <c r="C93" s="311" t="s">
        <v>1004</v>
      </c>
      <c r="D93" s="311"/>
      <c r="E93" s="311"/>
      <c r="F93" s="332" t="s">
        <v>969</v>
      </c>
      <c r="G93" s="331"/>
      <c r="H93" s="311" t="s">
        <v>1004</v>
      </c>
      <c r="I93" s="311" t="s">
        <v>1003</v>
      </c>
      <c r="J93" s="311"/>
      <c r="K93" s="324"/>
    </row>
    <row r="94" spans="2:11" ht="15" customHeight="1">
      <c r="B94" s="333"/>
      <c r="C94" s="311" t="s">
        <v>38</v>
      </c>
      <c r="D94" s="311"/>
      <c r="E94" s="311"/>
      <c r="F94" s="332" t="s">
        <v>969</v>
      </c>
      <c r="G94" s="331"/>
      <c r="H94" s="311" t="s">
        <v>1005</v>
      </c>
      <c r="I94" s="311" t="s">
        <v>1003</v>
      </c>
      <c r="J94" s="311"/>
      <c r="K94" s="324"/>
    </row>
    <row r="95" spans="2:11" ht="15" customHeight="1">
      <c r="B95" s="333"/>
      <c r="C95" s="311" t="s">
        <v>48</v>
      </c>
      <c r="D95" s="311"/>
      <c r="E95" s="311"/>
      <c r="F95" s="332" t="s">
        <v>969</v>
      </c>
      <c r="G95" s="331"/>
      <c r="H95" s="311" t="s">
        <v>1006</v>
      </c>
      <c r="I95" s="311" t="s">
        <v>1003</v>
      </c>
      <c r="J95" s="311"/>
      <c r="K95" s="324"/>
    </row>
    <row r="96" spans="2:11" ht="15" customHeight="1">
      <c r="B96" s="336"/>
      <c r="C96" s="337"/>
      <c r="D96" s="337"/>
      <c r="E96" s="337"/>
      <c r="F96" s="337"/>
      <c r="G96" s="337"/>
      <c r="H96" s="337"/>
      <c r="I96" s="337"/>
      <c r="J96" s="337"/>
      <c r="K96" s="338"/>
    </row>
    <row r="97" spans="2:11" ht="18.75" customHeight="1">
      <c r="B97" s="339"/>
      <c r="C97" s="340"/>
      <c r="D97" s="340"/>
      <c r="E97" s="340"/>
      <c r="F97" s="340"/>
      <c r="G97" s="340"/>
      <c r="H97" s="340"/>
      <c r="I97" s="340"/>
      <c r="J97" s="340"/>
      <c r="K97" s="339"/>
    </row>
    <row r="98" spans="2:11" ht="18.75" customHeight="1">
      <c r="B98" s="318"/>
      <c r="C98" s="318"/>
      <c r="D98" s="318"/>
      <c r="E98" s="318"/>
      <c r="F98" s="318"/>
      <c r="G98" s="318"/>
      <c r="H98" s="318"/>
      <c r="I98" s="318"/>
      <c r="J98" s="318"/>
      <c r="K98" s="318"/>
    </row>
    <row r="99" spans="2:11" ht="7.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21"/>
    </row>
    <row r="100" spans="2:11" ht="45" customHeight="1">
      <c r="B100" s="322"/>
      <c r="C100" s="323" t="s">
        <v>1007</v>
      </c>
      <c r="D100" s="323"/>
      <c r="E100" s="323"/>
      <c r="F100" s="323"/>
      <c r="G100" s="323"/>
      <c r="H100" s="323"/>
      <c r="I100" s="323"/>
      <c r="J100" s="323"/>
      <c r="K100" s="324"/>
    </row>
    <row r="101" spans="2:11" ht="17.25" customHeight="1">
      <c r="B101" s="322"/>
      <c r="C101" s="325" t="s">
        <v>963</v>
      </c>
      <c r="D101" s="325"/>
      <c r="E101" s="325"/>
      <c r="F101" s="325" t="s">
        <v>964</v>
      </c>
      <c r="G101" s="326"/>
      <c r="H101" s="325" t="s">
        <v>134</v>
      </c>
      <c r="I101" s="325" t="s">
        <v>57</v>
      </c>
      <c r="J101" s="325" t="s">
        <v>965</v>
      </c>
      <c r="K101" s="324"/>
    </row>
    <row r="102" spans="2:11" ht="17.25" customHeight="1">
      <c r="B102" s="322"/>
      <c r="C102" s="327" t="s">
        <v>966</v>
      </c>
      <c r="D102" s="327"/>
      <c r="E102" s="327"/>
      <c r="F102" s="328" t="s">
        <v>967</v>
      </c>
      <c r="G102" s="329"/>
      <c r="H102" s="327"/>
      <c r="I102" s="327"/>
      <c r="J102" s="327" t="s">
        <v>968</v>
      </c>
      <c r="K102" s="324"/>
    </row>
    <row r="103" spans="2:11" ht="5.25" customHeight="1">
      <c r="B103" s="322"/>
      <c r="C103" s="325"/>
      <c r="D103" s="325"/>
      <c r="E103" s="325"/>
      <c r="F103" s="325"/>
      <c r="G103" s="341"/>
      <c r="H103" s="325"/>
      <c r="I103" s="325"/>
      <c r="J103" s="325"/>
      <c r="K103" s="324"/>
    </row>
    <row r="104" spans="2:11" ht="15" customHeight="1">
      <c r="B104" s="322"/>
      <c r="C104" s="311" t="s">
        <v>53</v>
      </c>
      <c r="D104" s="330"/>
      <c r="E104" s="330"/>
      <c r="F104" s="332" t="s">
        <v>969</v>
      </c>
      <c r="G104" s="341"/>
      <c r="H104" s="311" t="s">
        <v>1008</v>
      </c>
      <c r="I104" s="311" t="s">
        <v>971</v>
      </c>
      <c r="J104" s="311">
        <v>20</v>
      </c>
      <c r="K104" s="324"/>
    </row>
    <row r="105" spans="2:11" ht="15" customHeight="1">
      <c r="B105" s="322"/>
      <c r="C105" s="311" t="s">
        <v>972</v>
      </c>
      <c r="D105" s="311"/>
      <c r="E105" s="311"/>
      <c r="F105" s="332" t="s">
        <v>969</v>
      </c>
      <c r="G105" s="311"/>
      <c r="H105" s="311" t="s">
        <v>1008</v>
      </c>
      <c r="I105" s="311" t="s">
        <v>971</v>
      </c>
      <c r="J105" s="311">
        <v>120</v>
      </c>
      <c r="K105" s="324"/>
    </row>
    <row r="106" spans="2:11" ht="15" customHeight="1">
      <c r="B106" s="333"/>
      <c r="C106" s="311" t="s">
        <v>974</v>
      </c>
      <c r="D106" s="311"/>
      <c r="E106" s="311"/>
      <c r="F106" s="332" t="s">
        <v>975</v>
      </c>
      <c r="G106" s="311"/>
      <c r="H106" s="311" t="s">
        <v>1008</v>
      </c>
      <c r="I106" s="311" t="s">
        <v>971</v>
      </c>
      <c r="J106" s="311">
        <v>50</v>
      </c>
      <c r="K106" s="324"/>
    </row>
    <row r="107" spans="2:11" ht="15" customHeight="1">
      <c r="B107" s="333"/>
      <c r="C107" s="311" t="s">
        <v>977</v>
      </c>
      <c r="D107" s="311"/>
      <c r="E107" s="311"/>
      <c r="F107" s="332" t="s">
        <v>969</v>
      </c>
      <c r="G107" s="311"/>
      <c r="H107" s="311" t="s">
        <v>1008</v>
      </c>
      <c r="I107" s="311" t="s">
        <v>979</v>
      </c>
      <c r="J107" s="311"/>
      <c r="K107" s="324"/>
    </row>
    <row r="108" spans="2:11" ht="15" customHeight="1">
      <c r="B108" s="333"/>
      <c r="C108" s="311" t="s">
        <v>988</v>
      </c>
      <c r="D108" s="311"/>
      <c r="E108" s="311"/>
      <c r="F108" s="332" t="s">
        <v>975</v>
      </c>
      <c r="G108" s="311"/>
      <c r="H108" s="311" t="s">
        <v>1008</v>
      </c>
      <c r="I108" s="311" t="s">
        <v>971</v>
      </c>
      <c r="J108" s="311">
        <v>50</v>
      </c>
      <c r="K108" s="324"/>
    </row>
    <row r="109" spans="2:11" ht="15" customHeight="1">
      <c r="B109" s="333"/>
      <c r="C109" s="311" t="s">
        <v>996</v>
      </c>
      <c r="D109" s="311"/>
      <c r="E109" s="311"/>
      <c r="F109" s="332" t="s">
        <v>975</v>
      </c>
      <c r="G109" s="311"/>
      <c r="H109" s="311" t="s">
        <v>1008</v>
      </c>
      <c r="I109" s="311" t="s">
        <v>971</v>
      </c>
      <c r="J109" s="311">
        <v>50</v>
      </c>
      <c r="K109" s="324"/>
    </row>
    <row r="110" spans="2:11" ht="15" customHeight="1">
      <c r="B110" s="333"/>
      <c r="C110" s="311" t="s">
        <v>994</v>
      </c>
      <c r="D110" s="311"/>
      <c r="E110" s="311"/>
      <c r="F110" s="332" t="s">
        <v>975</v>
      </c>
      <c r="G110" s="311"/>
      <c r="H110" s="311" t="s">
        <v>1008</v>
      </c>
      <c r="I110" s="311" t="s">
        <v>971</v>
      </c>
      <c r="J110" s="311">
        <v>50</v>
      </c>
      <c r="K110" s="324"/>
    </row>
    <row r="111" spans="2:11" ht="15" customHeight="1">
      <c r="B111" s="333"/>
      <c r="C111" s="311" t="s">
        <v>53</v>
      </c>
      <c r="D111" s="311"/>
      <c r="E111" s="311"/>
      <c r="F111" s="332" t="s">
        <v>969</v>
      </c>
      <c r="G111" s="311"/>
      <c r="H111" s="311" t="s">
        <v>1009</v>
      </c>
      <c r="I111" s="311" t="s">
        <v>971</v>
      </c>
      <c r="J111" s="311">
        <v>20</v>
      </c>
      <c r="K111" s="324"/>
    </row>
    <row r="112" spans="2:11" ht="15" customHeight="1">
      <c r="B112" s="333"/>
      <c r="C112" s="311" t="s">
        <v>1010</v>
      </c>
      <c r="D112" s="311"/>
      <c r="E112" s="311"/>
      <c r="F112" s="332" t="s">
        <v>969</v>
      </c>
      <c r="G112" s="311"/>
      <c r="H112" s="311" t="s">
        <v>1011</v>
      </c>
      <c r="I112" s="311" t="s">
        <v>971</v>
      </c>
      <c r="J112" s="311">
        <v>120</v>
      </c>
      <c r="K112" s="324"/>
    </row>
    <row r="113" spans="2:11" ht="15" customHeight="1">
      <c r="B113" s="333"/>
      <c r="C113" s="311" t="s">
        <v>38</v>
      </c>
      <c r="D113" s="311"/>
      <c r="E113" s="311"/>
      <c r="F113" s="332" t="s">
        <v>969</v>
      </c>
      <c r="G113" s="311"/>
      <c r="H113" s="311" t="s">
        <v>1012</v>
      </c>
      <c r="I113" s="311" t="s">
        <v>1003</v>
      </c>
      <c r="J113" s="311"/>
      <c r="K113" s="324"/>
    </row>
    <row r="114" spans="2:11" ht="15" customHeight="1">
      <c r="B114" s="333"/>
      <c r="C114" s="311" t="s">
        <v>48</v>
      </c>
      <c r="D114" s="311"/>
      <c r="E114" s="311"/>
      <c r="F114" s="332" t="s">
        <v>969</v>
      </c>
      <c r="G114" s="311"/>
      <c r="H114" s="311" t="s">
        <v>1013</v>
      </c>
      <c r="I114" s="311" t="s">
        <v>1003</v>
      </c>
      <c r="J114" s="311"/>
      <c r="K114" s="324"/>
    </row>
    <row r="115" spans="2:11" ht="15" customHeight="1">
      <c r="B115" s="333"/>
      <c r="C115" s="311" t="s">
        <v>57</v>
      </c>
      <c r="D115" s="311"/>
      <c r="E115" s="311"/>
      <c r="F115" s="332" t="s">
        <v>969</v>
      </c>
      <c r="G115" s="311"/>
      <c r="H115" s="311" t="s">
        <v>1014</v>
      </c>
      <c r="I115" s="311" t="s">
        <v>1015</v>
      </c>
      <c r="J115" s="311"/>
      <c r="K115" s="324"/>
    </row>
    <row r="116" spans="2:11" ht="15" customHeight="1">
      <c r="B116" s="336"/>
      <c r="C116" s="342"/>
      <c r="D116" s="342"/>
      <c r="E116" s="342"/>
      <c r="F116" s="342"/>
      <c r="G116" s="342"/>
      <c r="H116" s="342"/>
      <c r="I116" s="342"/>
      <c r="J116" s="342"/>
      <c r="K116" s="338"/>
    </row>
    <row r="117" spans="2:11" ht="18.75" customHeight="1">
      <c r="B117" s="343"/>
      <c r="C117" s="307"/>
      <c r="D117" s="307"/>
      <c r="E117" s="307"/>
      <c r="F117" s="344"/>
      <c r="G117" s="307"/>
      <c r="H117" s="307"/>
      <c r="I117" s="307"/>
      <c r="J117" s="307"/>
      <c r="K117" s="343"/>
    </row>
    <row r="118" spans="2:11" ht="18.75" customHeight="1"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</row>
    <row r="119" spans="2:11" ht="7.5" customHeight="1">
      <c r="B119" s="345"/>
      <c r="C119" s="346"/>
      <c r="D119" s="346"/>
      <c r="E119" s="346"/>
      <c r="F119" s="346"/>
      <c r="G119" s="346"/>
      <c r="H119" s="346"/>
      <c r="I119" s="346"/>
      <c r="J119" s="346"/>
      <c r="K119" s="347"/>
    </row>
    <row r="120" spans="2:11" ht="45" customHeight="1">
      <c r="B120" s="348"/>
      <c r="C120" s="301" t="s">
        <v>1016</v>
      </c>
      <c r="D120" s="301"/>
      <c r="E120" s="301"/>
      <c r="F120" s="301"/>
      <c r="G120" s="301"/>
      <c r="H120" s="301"/>
      <c r="I120" s="301"/>
      <c r="J120" s="301"/>
      <c r="K120" s="349"/>
    </row>
    <row r="121" spans="2:11" ht="17.25" customHeight="1">
      <c r="B121" s="350"/>
      <c r="C121" s="325" t="s">
        <v>963</v>
      </c>
      <c r="D121" s="325"/>
      <c r="E121" s="325"/>
      <c r="F121" s="325" t="s">
        <v>964</v>
      </c>
      <c r="G121" s="326"/>
      <c r="H121" s="325" t="s">
        <v>134</v>
      </c>
      <c r="I121" s="325" t="s">
        <v>57</v>
      </c>
      <c r="J121" s="325" t="s">
        <v>965</v>
      </c>
      <c r="K121" s="351"/>
    </row>
    <row r="122" spans="2:11" ht="17.25" customHeight="1">
      <c r="B122" s="350"/>
      <c r="C122" s="327" t="s">
        <v>966</v>
      </c>
      <c r="D122" s="327"/>
      <c r="E122" s="327"/>
      <c r="F122" s="328" t="s">
        <v>967</v>
      </c>
      <c r="G122" s="329"/>
      <c r="H122" s="327"/>
      <c r="I122" s="327"/>
      <c r="J122" s="327" t="s">
        <v>968</v>
      </c>
      <c r="K122" s="351"/>
    </row>
    <row r="123" spans="2:11" ht="5.25" customHeight="1">
      <c r="B123" s="352"/>
      <c r="C123" s="330"/>
      <c r="D123" s="330"/>
      <c r="E123" s="330"/>
      <c r="F123" s="330"/>
      <c r="G123" s="311"/>
      <c r="H123" s="330"/>
      <c r="I123" s="330"/>
      <c r="J123" s="330"/>
      <c r="K123" s="353"/>
    </row>
    <row r="124" spans="2:11" ht="15" customHeight="1">
      <c r="B124" s="352"/>
      <c r="C124" s="311" t="s">
        <v>972</v>
      </c>
      <c r="D124" s="330"/>
      <c r="E124" s="330"/>
      <c r="F124" s="332" t="s">
        <v>969</v>
      </c>
      <c r="G124" s="311"/>
      <c r="H124" s="311" t="s">
        <v>1008</v>
      </c>
      <c r="I124" s="311" t="s">
        <v>971</v>
      </c>
      <c r="J124" s="311">
        <v>120</v>
      </c>
      <c r="K124" s="354"/>
    </row>
    <row r="125" spans="2:11" ht="15" customHeight="1">
      <c r="B125" s="352"/>
      <c r="C125" s="311" t="s">
        <v>1017</v>
      </c>
      <c r="D125" s="311"/>
      <c r="E125" s="311"/>
      <c r="F125" s="332" t="s">
        <v>969</v>
      </c>
      <c r="G125" s="311"/>
      <c r="H125" s="311" t="s">
        <v>1018</v>
      </c>
      <c r="I125" s="311" t="s">
        <v>971</v>
      </c>
      <c r="J125" s="311" t="s">
        <v>1019</v>
      </c>
      <c r="K125" s="354"/>
    </row>
    <row r="126" spans="2:11" ht="15" customHeight="1">
      <c r="B126" s="352"/>
      <c r="C126" s="311" t="s">
        <v>918</v>
      </c>
      <c r="D126" s="311"/>
      <c r="E126" s="311"/>
      <c r="F126" s="332" t="s">
        <v>969</v>
      </c>
      <c r="G126" s="311"/>
      <c r="H126" s="311" t="s">
        <v>1020</v>
      </c>
      <c r="I126" s="311" t="s">
        <v>971</v>
      </c>
      <c r="J126" s="311" t="s">
        <v>1019</v>
      </c>
      <c r="K126" s="354"/>
    </row>
    <row r="127" spans="2:11" ht="15" customHeight="1">
      <c r="B127" s="352"/>
      <c r="C127" s="311" t="s">
        <v>980</v>
      </c>
      <c r="D127" s="311"/>
      <c r="E127" s="311"/>
      <c r="F127" s="332" t="s">
        <v>975</v>
      </c>
      <c r="G127" s="311"/>
      <c r="H127" s="311" t="s">
        <v>981</v>
      </c>
      <c r="I127" s="311" t="s">
        <v>971</v>
      </c>
      <c r="J127" s="311">
        <v>15</v>
      </c>
      <c r="K127" s="354"/>
    </row>
    <row r="128" spans="2:11" ht="15" customHeight="1">
      <c r="B128" s="352"/>
      <c r="C128" s="334" t="s">
        <v>982</v>
      </c>
      <c r="D128" s="334"/>
      <c r="E128" s="334"/>
      <c r="F128" s="335" t="s">
        <v>975</v>
      </c>
      <c r="G128" s="334"/>
      <c r="H128" s="334" t="s">
        <v>983</v>
      </c>
      <c r="I128" s="334" t="s">
        <v>971</v>
      </c>
      <c r="J128" s="334">
        <v>15</v>
      </c>
      <c r="K128" s="354"/>
    </row>
    <row r="129" spans="2:11" ht="15" customHeight="1">
      <c r="B129" s="352"/>
      <c r="C129" s="334" t="s">
        <v>984</v>
      </c>
      <c r="D129" s="334"/>
      <c r="E129" s="334"/>
      <c r="F129" s="335" t="s">
        <v>975</v>
      </c>
      <c r="G129" s="334"/>
      <c r="H129" s="334" t="s">
        <v>985</v>
      </c>
      <c r="I129" s="334" t="s">
        <v>971</v>
      </c>
      <c r="J129" s="334">
        <v>20</v>
      </c>
      <c r="K129" s="354"/>
    </row>
    <row r="130" spans="2:11" ht="15" customHeight="1">
      <c r="B130" s="352"/>
      <c r="C130" s="334" t="s">
        <v>986</v>
      </c>
      <c r="D130" s="334"/>
      <c r="E130" s="334"/>
      <c r="F130" s="335" t="s">
        <v>975</v>
      </c>
      <c r="G130" s="334"/>
      <c r="H130" s="334" t="s">
        <v>987</v>
      </c>
      <c r="I130" s="334" t="s">
        <v>971</v>
      </c>
      <c r="J130" s="334">
        <v>20</v>
      </c>
      <c r="K130" s="354"/>
    </row>
    <row r="131" spans="2:11" ht="15" customHeight="1">
      <c r="B131" s="352"/>
      <c r="C131" s="311" t="s">
        <v>974</v>
      </c>
      <c r="D131" s="311"/>
      <c r="E131" s="311"/>
      <c r="F131" s="332" t="s">
        <v>975</v>
      </c>
      <c r="G131" s="311"/>
      <c r="H131" s="311" t="s">
        <v>1008</v>
      </c>
      <c r="I131" s="311" t="s">
        <v>971</v>
      </c>
      <c r="J131" s="311">
        <v>50</v>
      </c>
      <c r="K131" s="354"/>
    </row>
    <row r="132" spans="2:11" ht="15" customHeight="1">
      <c r="B132" s="352"/>
      <c r="C132" s="311" t="s">
        <v>988</v>
      </c>
      <c r="D132" s="311"/>
      <c r="E132" s="311"/>
      <c r="F132" s="332" t="s">
        <v>975</v>
      </c>
      <c r="G132" s="311"/>
      <c r="H132" s="311" t="s">
        <v>1008</v>
      </c>
      <c r="I132" s="311" t="s">
        <v>971</v>
      </c>
      <c r="J132" s="311">
        <v>50</v>
      </c>
      <c r="K132" s="354"/>
    </row>
    <row r="133" spans="2:11" ht="15" customHeight="1">
      <c r="B133" s="352"/>
      <c r="C133" s="311" t="s">
        <v>994</v>
      </c>
      <c r="D133" s="311"/>
      <c r="E133" s="311"/>
      <c r="F133" s="332" t="s">
        <v>975</v>
      </c>
      <c r="G133" s="311"/>
      <c r="H133" s="311" t="s">
        <v>1008</v>
      </c>
      <c r="I133" s="311" t="s">
        <v>971</v>
      </c>
      <c r="J133" s="311">
        <v>50</v>
      </c>
      <c r="K133" s="354"/>
    </row>
    <row r="134" spans="2:11" ht="15" customHeight="1">
      <c r="B134" s="352"/>
      <c r="C134" s="311" t="s">
        <v>996</v>
      </c>
      <c r="D134" s="311"/>
      <c r="E134" s="311"/>
      <c r="F134" s="332" t="s">
        <v>975</v>
      </c>
      <c r="G134" s="311"/>
      <c r="H134" s="311" t="s">
        <v>1008</v>
      </c>
      <c r="I134" s="311" t="s">
        <v>971</v>
      </c>
      <c r="J134" s="311">
        <v>50</v>
      </c>
      <c r="K134" s="354"/>
    </row>
    <row r="135" spans="2:11" ht="15" customHeight="1">
      <c r="B135" s="352"/>
      <c r="C135" s="311" t="s">
        <v>139</v>
      </c>
      <c r="D135" s="311"/>
      <c r="E135" s="311"/>
      <c r="F135" s="332" t="s">
        <v>975</v>
      </c>
      <c r="G135" s="311"/>
      <c r="H135" s="311" t="s">
        <v>1021</v>
      </c>
      <c r="I135" s="311" t="s">
        <v>971</v>
      </c>
      <c r="J135" s="311">
        <v>255</v>
      </c>
      <c r="K135" s="354"/>
    </row>
    <row r="136" spans="2:11" ht="15" customHeight="1">
      <c r="B136" s="352"/>
      <c r="C136" s="311" t="s">
        <v>998</v>
      </c>
      <c r="D136" s="311"/>
      <c r="E136" s="311"/>
      <c r="F136" s="332" t="s">
        <v>969</v>
      </c>
      <c r="G136" s="311"/>
      <c r="H136" s="311" t="s">
        <v>1022</v>
      </c>
      <c r="I136" s="311" t="s">
        <v>1000</v>
      </c>
      <c r="J136" s="311"/>
      <c r="K136" s="354"/>
    </row>
    <row r="137" spans="2:11" ht="15" customHeight="1">
      <c r="B137" s="352"/>
      <c r="C137" s="311" t="s">
        <v>1001</v>
      </c>
      <c r="D137" s="311"/>
      <c r="E137" s="311"/>
      <c r="F137" s="332" t="s">
        <v>969</v>
      </c>
      <c r="G137" s="311"/>
      <c r="H137" s="311" t="s">
        <v>1023</v>
      </c>
      <c r="I137" s="311" t="s">
        <v>1003</v>
      </c>
      <c r="J137" s="311"/>
      <c r="K137" s="354"/>
    </row>
    <row r="138" spans="2:11" ht="15" customHeight="1">
      <c r="B138" s="352"/>
      <c r="C138" s="311" t="s">
        <v>1004</v>
      </c>
      <c r="D138" s="311"/>
      <c r="E138" s="311"/>
      <c r="F138" s="332" t="s">
        <v>969</v>
      </c>
      <c r="G138" s="311"/>
      <c r="H138" s="311" t="s">
        <v>1004</v>
      </c>
      <c r="I138" s="311" t="s">
        <v>1003</v>
      </c>
      <c r="J138" s="311"/>
      <c r="K138" s="354"/>
    </row>
    <row r="139" spans="2:11" ht="15" customHeight="1">
      <c r="B139" s="352"/>
      <c r="C139" s="311" t="s">
        <v>38</v>
      </c>
      <c r="D139" s="311"/>
      <c r="E139" s="311"/>
      <c r="F139" s="332" t="s">
        <v>969</v>
      </c>
      <c r="G139" s="311"/>
      <c r="H139" s="311" t="s">
        <v>1024</v>
      </c>
      <c r="I139" s="311" t="s">
        <v>1003</v>
      </c>
      <c r="J139" s="311"/>
      <c r="K139" s="354"/>
    </row>
    <row r="140" spans="2:11" ht="15" customHeight="1">
      <c r="B140" s="352"/>
      <c r="C140" s="311" t="s">
        <v>1025</v>
      </c>
      <c r="D140" s="311"/>
      <c r="E140" s="311"/>
      <c r="F140" s="332" t="s">
        <v>969</v>
      </c>
      <c r="G140" s="311"/>
      <c r="H140" s="311" t="s">
        <v>1026</v>
      </c>
      <c r="I140" s="311" t="s">
        <v>1003</v>
      </c>
      <c r="J140" s="311"/>
      <c r="K140" s="354"/>
    </row>
    <row r="141" spans="2:11" ht="15" customHeight="1">
      <c r="B141" s="355"/>
      <c r="C141" s="356"/>
      <c r="D141" s="356"/>
      <c r="E141" s="356"/>
      <c r="F141" s="356"/>
      <c r="G141" s="356"/>
      <c r="H141" s="356"/>
      <c r="I141" s="356"/>
      <c r="J141" s="356"/>
      <c r="K141" s="357"/>
    </row>
    <row r="142" spans="2:11" ht="18.75" customHeight="1">
      <c r="B142" s="307"/>
      <c r="C142" s="307"/>
      <c r="D142" s="307"/>
      <c r="E142" s="307"/>
      <c r="F142" s="344"/>
      <c r="G142" s="307"/>
      <c r="H142" s="307"/>
      <c r="I142" s="307"/>
      <c r="J142" s="307"/>
      <c r="K142" s="307"/>
    </row>
    <row r="143" spans="2:11" ht="18.75" customHeight="1"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2:11" ht="7.5" customHeight="1">
      <c r="B144" s="319"/>
      <c r="C144" s="320"/>
      <c r="D144" s="320"/>
      <c r="E144" s="320"/>
      <c r="F144" s="320"/>
      <c r="G144" s="320"/>
      <c r="H144" s="320"/>
      <c r="I144" s="320"/>
      <c r="J144" s="320"/>
      <c r="K144" s="321"/>
    </row>
    <row r="145" spans="2:11" ht="45" customHeight="1">
      <c r="B145" s="322"/>
      <c r="C145" s="323" t="s">
        <v>1027</v>
      </c>
      <c r="D145" s="323"/>
      <c r="E145" s="323"/>
      <c r="F145" s="323"/>
      <c r="G145" s="323"/>
      <c r="H145" s="323"/>
      <c r="I145" s="323"/>
      <c r="J145" s="323"/>
      <c r="K145" s="324"/>
    </row>
    <row r="146" spans="2:11" ht="17.25" customHeight="1">
      <c r="B146" s="322"/>
      <c r="C146" s="325" t="s">
        <v>963</v>
      </c>
      <c r="D146" s="325"/>
      <c r="E146" s="325"/>
      <c r="F146" s="325" t="s">
        <v>964</v>
      </c>
      <c r="G146" s="326"/>
      <c r="H146" s="325" t="s">
        <v>134</v>
      </c>
      <c r="I146" s="325" t="s">
        <v>57</v>
      </c>
      <c r="J146" s="325" t="s">
        <v>965</v>
      </c>
      <c r="K146" s="324"/>
    </row>
    <row r="147" spans="2:11" ht="17.25" customHeight="1">
      <c r="B147" s="322"/>
      <c r="C147" s="327" t="s">
        <v>966</v>
      </c>
      <c r="D147" s="327"/>
      <c r="E147" s="327"/>
      <c r="F147" s="328" t="s">
        <v>967</v>
      </c>
      <c r="G147" s="329"/>
      <c r="H147" s="327"/>
      <c r="I147" s="327"/>
      <c r="J147" s="327" t="s">
        <v>968</v>
      </c>
      <c r="K147" s="324"/>
    </row>
    <row r="148" spans="2:11" ht="5.25" customHeight="1">
      <c r="B148" s="333"/>
      <c r="C148" s="330"/>
      <c r="D148" s="330"/>
      <c r="E148" s="330"/>
      <c r="F148" s="330"/>
      <c r="G148" s="331"/>
      <c r="H148" s="330"/>
      <c r="I148" s="330"/>
      <c r="J148" s="330"/>
      <c r="K148" s="354"/>
    </row>
    <row r="149" spans="2:11" ht="15" customHeight="1">
      <c r="B149" s="333"/>
      <c r="C149" s="358" t="s">
        <v>972</v>
      </c>
      <c r="D149" s="311"/>
      <c r="E149" s="311"/>
      <c r="F149" s="359" t="s">
        <v>969</v>
      </c>
      <c r="G149" s="311"/>
      <c r="H149" s="358" t="s">
        <v>1008</v>
      </c>
      <c r="I149" s="358" t="s">
        <v>971</v>
      </c>
      <c r="J149" s="358">
        <v>120</v>
      </c>
      <c r="K149" s="354"/>
    </row>
    <row r="150" spans="2:11" ht="15" customHeight="1">
      <c r="B150" s="333"/>
      <c r="C150" s="358" t="s">
        <v>1017</v>
      </c>
      <c r="D150" s="311"/>
      <c r="E150" s="311"/>
      <c r="F150" s="359" t="s">
        <v>969</v>
      </c>
      <c r="G150" s="311"/>
      <c r="H150" s="358" t="s">
        <v>1028</v>
      </c>
      <c r="I150" s="358" t="s">
        <v>971</v>
      </c>
      <c r="J150" s="358" t="s">
        <v>1019</v>
      </c>
      <c r="K150" s="354"/>
    </row>
    <row r="151" spans="2:11" ht="15" customHeight="1">
      <c r="B151" s="333"/>
      <c r="C151" s="358" t="s">
        <v>918</v>
      </c>
      <c r="D151" s="311"/>
      <c r="E151" s="311"/>
      <c r="F151" s="359" t="s">
        <v>969</v>
      </c>
      <c r="G151" s="311"/>
      <c r="H151" s="358" t="s">
        <v>1029</v>
      </c>
      <c r="I151" s="358" t="s">
        <v>971</v>
      </c>
      <c r="J151" s="358" t="s">
        <v>1019</v>
      </c>
      <c r="K151" s="354"/>
    </row>
    <row r="152" spans="2:11" ht="15" customHeight="1">
      <c r="B152" s="333"/>
      <c r="C152" s="358" t="s">
        <v>974</v>
      </c>
      <c r="D152" s="311"/>
      <c r="E152" s="311"/>
      <c r="F152" s="359" t="s">
        <v>975</v>
      </c>
      <c r="G152" s="311"/>
      <c r="H152" s="358" t="s">
        <v>1008</v>
      </c>
      <c r="I152" s="358" t="s">
        <v>971</v>
      </c>
      <c r="J152" s="358">
        <v>50</v>
      </c>
      <c r="K152" s="354"/>
    </row>
    <row r="153" spans="2:11" ht="15" customHeight="1">
      <c r="B153" s="333"/>
      <c r="C153" s="358" t="s">
        <v>977</v>
      </c>
      <c r="D153" s="311"/>
      <c r="E153" s="311"/>
      <c r="F153" s="359" t="s">
        <v>969</v>
      </c>
      <c r="G153" s="311"/>
      <c r="H153" s="358" t="s">
        <v>1008</v>
      </c>
      <c r="I153" s="358" t="s">
        <v>979</v>
      </c>
      <c r="J153" s="358"/>
      <c r="K153" s="354"/>
    </row>
    <row r="154" spans="2:11" ht="15" customHeight="1">
      <c r="B154" s="333"/>
      <c r="C154" s="358" t="s">
        <v>988</v>
      </c>
      <c r="D154" s="311"/>
      <c r="E154" s="311"/>
      <c r="F154" s="359" t="s">
        <v>975</v>
      </c>
      <c r="G154" s="311"/>
      <c r="H154" s="358" t="s">
        <v>1008</v>
      </c>
      <c r="I154" s="358" t="s">
        <v>971</v>
      </c>
      <c r="J154" s="358">
        <v>50</v>
      </c>
      <c r="K154" s="354"/>
    </row>
    <row r="155" spans="2:11" ht="15" customHeight="1">
      <c r="B155" s="333"/>
      <c r="C155" s="358" t="s">
        <v>996</v>
      </c>
      <c r="D155" s="311"/>
      <c r="E155" s="311"/>
      <c r="F155" s="359" t="s">
        <v>975</v>
      </c>
      <c r="G155" s="311"/>
      <c r="H155" s="358" t="s">
        <v>1008</v>
      </c>
      <c r="I155" s="358" t="s">
        <v>971</v>
      </c>
      <c r="J155" s="358">
        <v>50</v>
      </c>
      <c r="K155" s="354"/>
    </row>
    <row r="156" spans="2:11" ht="15" customHeight="1">
      <c r="B156" s="333"/>
      <c r="C156" s="358" t="s">
        <v>994</v>
      </c>
      <c r="D156" s="311"/>
      <c r="E156" s="311"/>
      <c r="F156" s="359" t="s">
        <v>975</v>
      </c>
      <c r="G156" s="311"/>
      <c r="H156" s="358" t="s">
        <v>1008</v>
      </c>
      <c r="I156" s="358" t="s">
        <v>971</v>
      </c>
      <c r="J156" s="358">
        <v>50</v>
      </c>
      <c r="K156" s="354"/>
    </row>
    <row r="157" spans="2:11" ht="15" customHeight="1">
      <c r="B157" s="333"/>
      <c r="C157" s="358" t="s">
        <v>111</v>
      </c>
      <c r="D157" s="311"/>
      <c r="E157" s="311"/>
      <c r="F157" s="359" t="s">
        <v>969</v>
      </c>
      <c r="G157" s="311"/>
      <c r="H157" s="358" t="s">
        <v>1030</v>
      </c>
      <c r="I157" s="358" t="s">
        <v>971</v>
      </c>
      <c r="J157" s="358" t="s">
        <v>1031</v>
      </c>
      <c r="K157" s="354"/>
    </row>
    <row r="158" spans="2:11" ht="15" customHeight="1">
      <c r="B158" s="333"/>
      <c r="C158" s="358" t="s">
        <v>1032</v>
      </c>
      <c r="D158" s="311"/>
      <c r="E158" s="311"/>
      <c r="F158" s="359" t="s">
        <v>969</v>
      </c>
      <c r="G158" s="311"/>
      <c r="H158" s="358" t="s">
        <v>1033</v>
      </c>
      <c r="I158" s="358" t="s">
        <v>1003</v>
      </c>
      <c r="J158" s="358"/>
      <c r="K158" s="354"/>
    </row>
    <row r="159" spans="2:11" ht="15" customHeight="1">
      <c r="B159" s="360"/>
      <c r="C159" s="342"/>
      <c r="D159" s="342"/>
      <c r="E159" s="342"/>
      <c r="F159" s="342"/>
      <c r="G159" s="342"/>
      <c r="H159" s="342"/>
      <c r="I159" s="342"/>
      <c r="J159" s="342"/>
      <c r="K159" s="361"/>
    </row>
    <row r="160" spans="2:11" ht="18.75" customHeight="1">
      <c r="B160" s="307"/>
      <c r="C160" s="311"/>
      <c r="D160" s="311"/>
      <c r="E160" s="311"/>
      <c r="F160" s="332"/>
      <c r="G160" s="311"/>
      <c r="H160" s="311"/>
      <c r="I160" s="311"/>
      <c r="J160" s="311"/>
      <c r="K160" s="307"/>
    </row>
    <row r="161" spans="2:11" ht="18.75" customHeight="1"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2:11" ht="7.5" customHeight="1">
      <c r="B162" s="297"/>
      <c r="C162" s="298"/>
      <c r="D162" s="298"/>
      <c r="E162" s="298"/>
      <c r="F162" s="298"/>
      <c r="G162" s="298"/>
      <c r="H162" s="298"/>
      <c r="I162" s="298"/>
      <c r="J162" s="298"/>
      <c r="K162" s="299"/>
    </row>
    <row r="163" spans="2:11" ht="45" customHeight="1">
      <c r="B163" s="300"/>
      <c r="C163" s="301" t="s">
        <v>1034</v>
      </c>
      <c r="D163" s="301"/>
      <c r="E163" s="301"/>
      <c r="F163" s="301"/>
      <c r="G163" s="301"/>
      <c r="H163" s="301"/>
      <c r="I163" s="301"/>
      <c r="J163" s="301"/>
      <c r="K163" s="302"/>
    </row>
    <row r="164" spans="2:11" ht="17.25" customHeight="1">
      <c r="B164" s="300"/>
      <c r="C164" s="325" t="s">
        <v>963</v>
      </c>
      <c r="D164" s="325"/>
      <c r="E164" s="325"/>
      <c r="F164" s="325" t="s">
        <v>964</v>
      </c>
      <c r="G164" s="362"/>
      <c r="H164" s="363" t="s">
        <v>134</v>
      </c>
      <c r="I164" s="363" t="s">
        <v>57</v>
      </c>
      <c r="J164" s="325" t="s">
        <v>965</v>
      </c>
      <c r="K164" s="302"/>
    </row>
    <row r="165" spans="2:11" ht="17.25" customHeight="1">
      <c r="B165" s="303"/>
      <c r="C165" s="327" t="s">
        <v>966</v>
      </c>
      <c r="D165" s="327"/>
      <c r="E165" s="327"/>
      <c r="F165" s="328" t="s">
        <v>967</v>
      </c>
      <c r="G165" s="364"/>
      <c r="H165" s="365"/>
      <c r="I165" s="365"/>
      <c r="J165" s="327" t="s">
        <v>968</v>
      </c>
      <c r="K165" s="305"/>
    </row>
    <row r="166" spans="2:11" ht="5.25" customHeight="1">
      <c r="B166" s="333"/>
      <c r="C166" s="330"/>
      <c r="D166" s="330"/>
      <c r="E166" s="330"/>
      <c r="F166" s="330"/>
      <c r="G166" s="331"/>
      <c r="H166" s="330"/>
      <c r="I166" s="330"/>
      <c r="J166" s="330"/>
      <c r="K166" s="354"/>
    </row>
    <row r="167" spans="2:11" ht="15" customHeight="1">
      <c r="B167" s="333"/>
      <c r="C167" s="311" t="s">
        <v>972</v>
      </c>
      <c r="D167" s="311"/>
      <c r="E167" s="311"/>
      <c r="F167" s="332" t="s">
        <v>969</v>
      </c>
      <c r="G167" s="311"/>
      <c r="H167" s="311" t="s">
        <v>1008</v>
      </c>
      <c r="I167" s="311" t="s">
        <v>971</v>
      </c>
      <c r="J167" s="311">
        <v>120</v>
      </c>
      <c r="K167" s="354"/>
    </row>
    <row r="168" spans="2:11" ht="15" customHeight="1">
      <c r="B168" s="333"/>
      <c r="C168" s="311" t="s">
        <v>1017</v>
      </c>
      <c r="D168" s="311"/>
      <c r="E168" s="311"/>
      <c r="F168" s="332" t="s">
        <v>969</v>
      </c>
      <c r="G168" s="311"/>
      <c r="H168" s="311" t="s">
        <v>1018</v>
      </c>
      <c r="I168" s="311" t="s">
        <v>971</v>
      </c>
      <c r="J168" s="311" t="s">
        <v>1019</v>
      </c>
      <c r="K168" s="354"/>
    </row>
    <row r="169" spans="2:11" ht="15" customHeight="1">
      <c r="B169" s="333"/>
      <c r="C169" s="311" t="s">
        <v>918</v>
      </c>
      <c r="D169" s="311"/>
      <c r="E169" s="311"/>
      <c r="F169" s="332" t="s">
        <v>969</v>
      </c>
      <c r="G169" s="311"/>
      <c r="H169" s="311" t="s">
        <v>1035</v>
      </c>
      <c r="I169" s="311" t="s">
        <v>971</v>
      </c>
      <c r="J169" s="311" t="s">
        <v>1019</v>
      </c>
      <c r="K169" s="354"/>
    </row>
    <row r="170" spans="2:11" ht="15" customHeight="1">
      <c r="B170" s="333"/>
      <c r="C170" s="311" t="s">
        <v>974</v>
      </c>
      <c r="D170" s="311"/>
      <c r="E170" s="311"/>
      <c r="F170" s="332" t="s">
        <v>975</v>
      </c>
      <c r="G170" s="311"/>
      <c r="H170" s="311" t="s">
        <v>1035</v>
      </c>
      <c r="I170" s="311" t="s">
        <v>971</v>
      </c>
      <c r="J170" s="311">
        <v>50</v>
      </c>
      <c r="K170" s="354"/>
    </row>
    <row r="171" spans="2:11" ht="15" customHeight="1">
      <c r="B171" s="333"/>
      <c r="C171" s="311" t="s">
        <v>977</v>
      </c>
      <c r="D171" s="311"/>
      <c r="E171" s="311"/>
      <c r="F171" s="332" t="s">
        <v>969</v>
      </c>
      <c r="G171" s="311"/>
      <c r="H171" s="311" t="s">
        <v>1035</v>
      </c>
      <c r="I171" s="311" t="s">
        <v>979</v>
      </c>
      <c r="J171" s="311"/>
      <c r="K171" s="354"/>
    </row>
    <row r="172" spans="2:11" ht="15" customHeight="1">
      <c r="B172" s="333"/>
      <c r="C172" s="311" t="s">
        <v>988</v>
      </c>
      <c r="D172" s="311"/>
      <c r="E172" s="311"/>
      <c r="F172" s="332" t="s">
        <v>975</v>
      </c>
      <c r="G172" s="311"/>
      <c r="H172" s="311" t="s">
        <v>1035</v>
      </c>
      <c r="I172" s="311" t="s">
        <v>971</v>
      </c>
      <c r="J172" s="311">
        <v>50</v>
      </c>
      <c r="K172" s="354"/>
    </row>
    <row r="173" spans="2:11" ht="15" customHeight="1">
      <c r="B173" s="333"/>
      <c r="C173" s="311" t="s">
        <v>996</v>
      </c>
      <c r="D173" s="311"/>
      <c r="E173" s="311"/>
      <c r="F173" s="332" t="s">
        <v>975</v>
      </c>
      <c r="G173" s="311"/>
      <c r="H173" s="311" t="s">
        <v>1035</v>
      </c>
      <c r="I173" s="311" t="s">
        <v>971</v>
      </c>
      <c r="J173" s="311">
        <v>50</v>
      </c>
      <c r="K173" s="354"/>
    </row>
    <row r="174" spans="2:11" ht="15" customHeight="1">
      <c r="B174" s="333"/>
      <c r="C174" s="311" t="s">
        <v>994</v>
      </c>
      <c r="D174" s="311"/>
      <c r="E174" s="311"/>
      <c r="F174" s="332" t="s">
        <v>975</v>
      </c>
      <c r="G174" s="311"/>
      <c r="H174" s="311" t="s">
        <v>1035</v>
      </c>
      <c r="I174" s="311" t="s">
        <v>971</v>
      </c>
      <c r="J174" s="311">
        <v>50</v>
      </c>
      <c r="K174" s="354"/>
    </row>
    <row r="175" spans="2:11" ht="15" customHeight="1">
      <c r="B175" s="333"/>
      <c r="C175" s="311" t="s">
        <v>133</v>
      </c>
      <c r="D175" s="311"/>
      <c r="E175" s="311"/>
      <c r="F175" s="332" t="s">
        <v>969</v>
      </c>
      <c r="G175" s="311"/>
      <c r="H175" s="311" t="s">
        <v>1036</v>
      </c>
      <c r="I175" s="311" t="s">
        <v>1037</v>
      </c>
      <c r="J175" s="311"/>
      <c r="K175" s="354"/>
    </row>
    <row r="176" spans="2:11" ht="15" customHeight="1">
      <c r="B176" s="333"/>
      <c r="C176" s="311" t="s">
        <v>57</v>
      </c>
      <c r="D176" s="311"/>
      <c r="E176" s="311"/>
      <c r="F176" s="332" t="s">
        <v>969</v>
      </c>
      <c r="G176" s="311"/>
      <c r="H176" s="311" t="s">
        <v>1038</v>
      </c>
      <c r="I176" s="311" t="s">
        <v>1039</v>
      </c>
      <c r="J176" s="311">
        <v>1</v>
      </c>
      <c r="K176" s="354"/>
    </row>
    <row r="177" spans="2:11" ht="15" customHeight="1">
      <c r="B177" s="333"/>
      <c r="C177" s="311" t="s">
        <v>53</v>
      </c>
      <c r="D177" s="311"/>
      <c r="E177" s="311"/>
      <c r="F177" s="332" t="s">
        <v>969</v>
      </c>
      <c r="G177" s="311"/>
      <c r="H177" s="311" t="s">
        <v>1040</v>
      </c>
      <c r="I177" s="311" t="s">
        <v>971</v>
      </c>
      <c r="J177" s="311">
        <v>20</v>
      </c>
      <c r="K177" s="354"/>
    </row>
    <row r="178" spans="2:11" ht="15" customHeight="1">
      <c r="B178" s="333"/>
      <c r="C178" s="311" t="s">
        <v>134</v>
      </c>
      <c r="D178" s="311"/>
      <c r="E178" s="311"/>
      <c r="F178" s="332" t="s">
        <v>969</v>
      </c>
      <c r="G178" s="311"/>
      <c r="H178" s="311" t="s">
        <v>1041</v>
      </c>
      <c r="I178" s="311" t="s">
        <v>971</v>
      </c>
      <c r="J178" s="311">
        <v>255</v>
      </c>
      <c r="K178" s="354"/>
    </row>
    <row r="179" spans="2:11" ht="15" customHeight="1">
      <c r="B179" s="333"/>
      <c r="C179" s="311" t="s">
        <v>135</v>
      </c>
      <c r="D179" s="311"/>
      <c r="E179" s="311"/>
      <c r="F179" s="332" t="s">
        <v>969</v>
      </c>
      <c r="G179" s="311"/>
      <c r="H179" s="311" t="s">
        <v>934</v>
      </c>
      <c r="I179" s="311" t="s">
        <v>971</v>
      </c>
      <c r="J179" s="311">
        <v>10</v>
      </c>
      <c r="K179" s="354"/>
    </row>
    <row r="180" spans="2:11" ht="15" customHeight="1">
      <c r="B180" s="333"/>
      <c r="C180" s="311" t="s">
        <v>136</v>
      </c>
      <c r="D180" s="311"/>
      <c r="E180" s="311"/>
      <c r="F180" s="332" t="s">
        <v>969</v>
      </c>
      <c r="G180" s="311"/>
      <c r="H180" s="311" t="s">
        <v>1042</v>
      </c>
      <c r="I180" s="311" t="s">
        <v>1003</v>
      </c>
      <c r="J180" s="311"/>
      <c r="K180" s="354"/>
    </row>
    <row r="181" spans="2:11" ht="15" customHeight="1">
      <c r="B181" s="333"/>
      <c r="C181" s="311" t="s">
        <v>1043</v>
      </c>
      <c r="D181" s="311"/>
      <c r="E181" s="311"/>
      <c r="F181" s="332" t="s">
        <v>969</v>
      </c>
      <c r="G181" s="311"/>
      <c r="H181" s="311" t="s">
        <v>1044</v>
      </c>
      <c r="I181" s="311" t="s">
        <v>1003</v>
      </c>
      <c r="J181" s="311"/>
      <c r="K181" s="354"/>
    </row>
    <row r="182" spans="2:11" ht="15" customHeight="1">
      <c r="B182" s="333"/>
      <c r="C182" s="311" t="s">
        <v>1032</v>
      </c>
      <c r="D182" s="311"/>
      <c r="E182" s="311"/>
      <c r="F182" s="332" t="s">
        <v>969</v>
      </c>
      <c r="G182" s="311"/>
      <c r="H182" s="311" t="s">
        <v>1045</v>
      </c>
      <c r="I182" s="311" t="s">
        <v>1003</v>
      </c>
      <c r="J182" s="311"/>
      <c r="K182" s="354"/>
    </row>
    <row r="183" spans="2:11" ht="15" customHeight="1">
      <c r="B183" s="333"/>
      <c r="C183" s="311" t="s">
        <v>138</v>
      </c>
      <c r="D183" s="311"/>
      <c r="E183" s="311"/>
      <c r="F183" s="332" t="s">
        <v>975</v>
      </c>
      <c r="G183" s="311"/>
      <c r="H183" s="311" t="s">
        <v>1046</v>
      </c>
      <c r="I183" s="311" t="s">
        <v>971</v>
      </c>
      <c r="J183" s="311">
        <v>50</v>
      </c>
      <c r="K183" s="354"/>
    </row>
    <row r="184" spans="2:11" ht="15" customHeight="1">
      <c r="B184" s="333"/>
      <c r="C184" s="311" t="s">
        <v>1047</v>
      </c>
      <c r="D184" s="311"/>
      <c r="E184" s="311"/>
      <c r="F184" s="332" t="s">
        <v>975</v>
      </c>
      <c r="G184" s="311"/>
      <c r="H184" s="311" t="s">
        <v>1048</v>
      </c>
      <c r="I184" s="311" t="s">
        <v>1049</v>
      </c>
      <c r="J184" s="311"/>
      <c r="K184" s="354"/>
    </row>
    <row r="185" spans="2:11" ht="15" customHeight="1">
      <c r="B185" s="333"/>
      <c r="C185" s="311" t="s">
        <v>1050</v>
      </c>
      <c r="D185" s="311"/>
      <c r="E185" s="311"/>
      <c r="F185" s="332" t="s">
        <v>975</v>
      </c>
      <c r="G185" s="311"/>
      <c r="H185" s="311" t="s">
        <v>1051</v>
      </c>
      <c r="I185" s="311" t="s">
        <v>1049</v>
      </c>
      <c r="J185" s="311"/>
      <c r="K185" s="354"/>
    </row>
    <row r="186" spans="2:11" ht="15" customHeight="1">
      <c r="B186" s="333"/>
      <c r="C186" s="311" t="s">
        <v>1052</v>
      </c>
      <c r="D186" s="311"/>
      <c r="E186" s="311"/>
      <c r="F186" s="332" t="s">
        <v>975</v>
      </c>
      <c r="G186" s="311"/>
      <c r="H186" s="311" t="s">
        <v>1053</v>
      </c>
      <c r="I186" s="311" t="s">
        <v>1049</v>
      </c>
      <c r="J186" s="311"/>
      <c r="K186" s="354"/>
    </row>
    <row r="187" spans="2:11" ht="15" customHeight="1">
      <c r="B187" s="333"/>
      <c r="C187" s="366" t="s">
        <v>1054</v>
      </c>
      <c r="D187" s="311"/>
      <c r="E187" s="311"/>
      <c r="F187" s="332" t="s">
        <v>975</v>
      </c>
      <c r="G187" s="311"/>
      <c r="H187" s="311" t="s">
        <v>1055</v>
      </c>
      <c r="I187" s="311" t="s">
        <v>1056</v>
      </c>
      <c r="J187" s="367" t="s">
        <v>1057</v>
      </c>
      <c r="K187" s="354"/>
    </row>
    <row r="188" spans="2:11" ht="15" customHeight="1">
      <c r="B188" s="333"/>
      <c r="C188" s="317" t="s">
        <v>42</v>
      </c>
      <c r="D188" s="311"/>
      <c r="E188" s="311"/>
      <c r="F188" s="332" t="s">
        <v>969</v>
      </c>
      <c r="G188" s="311"/>
      <c r="H188" s="307" t="s">
        <v>1058</v>
      </c>
      <c r="I188" s="311" t="s">
        <v>1059</v>
      </c>
      <c r="J188" s="311"/>
      <c r="K188" s="354"/>
    </row>
    <row r="189" spans="2:11" ht="15" customHeight="1">
      <c r="B189" s="333"/>
      <c r="C189" s="317" t="s">
        <v>1060</v>
      </c>
      <c r="D189" s="311"/>
      <c r="E189" s="311"/>
      <c r="F189" s="332" t="s">
        <v>969</v>
      </c>
      <c r="G189" s="311"/>
      <c r="H189" s="311" t="s">
        <v>1061</v>
      </c>
      <c r="I189" s="311" t="s">
        <v>1003</v>
      </c>
      <c r="J189" s="311"/>
      <c r="K189" s="354"/>
    </row>
    <row r="190" spans="2:11" ht="15" customHeight="1">
      <c r="B190" s="333"/>
      <c r="C190" s="317" t="s">
        <v>1062</v>
      </c>
      <c r="D190" s="311"/>
      <c r="E190" s="311"/>
      <c r="F190" s="332" t="s">
        <v>969</v>
      </c>
      <c r="G190" s="311"/>
      <c r="H190" s="311" t="s">
        <v>1063</v>
      </c>
      <c r="I190" s="311" t="s">
        <v>1003</v>
      </c>
      <c r="J190" s="311"/>
      <c r="K190" s="354"/>
    </row>
    <row r="191" spans="2:11" ht="15" customHeight="1">
      <c r="B191" s="333"/>
      <c r="C191" s="317" t="s">
        <v>1064</v>
      </c>
      <c r="D191" s="311"/>
      <c r="E191" s="311"/>
      <c r="F191" s="332" t="s">
        <v>975</v>
      </c>
      <c r="G191" s="311"/>
      <c r="H191" s="311" t="s">
        <v>1065</v>
      </c>
      <c r="I191" s="311" t="s">
        <v>1003</v>
      </c>
      <c r="J191" s="311"/>
      <c r="K191" s="354"/>
    </row>
    <row r="192" spans="2:11" ht="15" customHeight="1">
      <c r="B192" s="360"/>
      <c r="C192" s="368"/>
      <c r="D192" s="342"/>
      <c r="E192" s="342"/>
      <c r="F192" s="342"/>
      <c r="G192" s="342"/>
      <c r="H192" s="342"/>
      <c r="I192" s="342"/>
      <c r="J192" s="342"/>
      <c r="K192" s="361"/>
    </row>
    <row r="193" spans="2:11" ht="18.75" customHeight="1">
      <c r="B193" s="307"/>
      <c r="C193" s="311"/>
      <c r="D193" s="311"/>
      <c r="E193" s="311"/>
      <c r="F193" s="332"/>
      <c r="G193" s="311"/>
      <c r="H193" s="311"/>
      <c r="I193" s="311"/>
      <c r="J193" s="311"/>
      <c r="K193" s="307"/>
    </row>
    <row r="194" spans="2:11" ht="18.75" customHeight="1">
      <c r="B194" s="307"/>
      <c r="C194" s="311"/>
      <c r="D194" s="311"/>
      <c r="E194" s="311"/>
      <c r="F194" s="332"/>
      <c r="G194" s="311"/>
      <c r="H194" s="311"/>
      <c r="I194" s="311"/>
      <c r="J194" s="311"/>
      <c r="K194" s="307"/>
    </row>
    <row r="195" spans="2:11" ht="18.75" customHeight="1"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2:11" ht="13.5">
      <c r="B196" s="297"/>
      <c r="C196" s="298"/>
      <c r="D196" s="298"/>
      <c r="E196" s="298"/>
      <c r="F196" s="298"/>
      <c r="G196" s="298"/>
      <c r="H196" s="298"/>
      <c r="I196" s="298"/>
      <c r="J196" s="298"/>
      <c r="K196" s="299"/>
    </row>
    <row r="197" spans="2:11" ht="21">
      <c r="B197" s="300"/>
      <c r="C197" s="301" t="s">
        <v>1066</v>
      </c>
      <c r="D197" s="301"/>
      <c r="E197" s="301"/>
      <c r="F197" s="301"/>
      <c r="G197" s="301"/>
      <c r="H197" s="301"/>
      <c r="I197" s="301"/>
      <c r="J197" s="301"/>
      <c r="K197" s="302"/>
    </row>
    <row r="198" spans="2:11" ht="25.5" customHeight="1">
      <c r="B198" s="300"/>
      <c r="C198" s="369" t="s">
        <v>1067</v>
      </c>
      <c r="D198" s="369"/>
      <c r="E198" s="369"/>
      <c r="F198" s="369" t="s">
        <v>1068</v>
      </c>
      <c r="G198" s="370"/>
      <c r="H198" s="369" t="s">
        <v>1069</v>
      </c>
      <c r="I198" s="369"/>
      <c r="J198" s="369"/>
      <c r="K198" s="302"/>
    </row>
    <row r="199" spans="2:11" ht="5.25" customHeight="1">
      <c r="B199" s="333"/>
      <c r="C199" s="330"/>
      <c r="D199" s="330"/>
      <c r="E199" s="330"/>
      <c r="F199" s="330"/>
      <c r="G199" s="311"/>
      <c r="H199" s="330"/>
      <c r="I199" s="330"/>
      <c r="J199" s="330"/>
      <c r="K199" s="354"/>
    </row>
    <row r="200" spans="2:11" ht="15" customHeight="1">
      <c r="B200" s="333"/>
      <c r="C200" s="311" t="s">
        <v>1059</v>
      </c>
      <c r="D200" s="311"/>
      <c r="E200" s="311"/>
      <c r="F200" s="332" t="s">
        <v>43</v>
      </c>
      <c r="G200" s="311"/>
      <c r="H200" s="311" t="s">
        <v>1070</v>
      </c>
      <c r="I200" s="311"/>
      <c r="J200" s="311"/>
      <c r="K200" s="354"/>
    </row>
    <row r="201" spans="2:11" ht="15" customHeight="1">
      <c r="B201" s="333"/>
      <c r="C201" s="339"/>
      <c r="D201" s="311"/>
      <c r="E201" s="311"/>
      <c r="F201" s="332" t="s">
        <v>44</v>
      </c>
      <c r="G201" s="311"/>
      <c r="H201" s="311" t="s">
        <v>1071</v>
      </c>
      <c r="I201" s="311"/>
      <c r="J201" s="311"/>
      <c r="K201" s="354"/>
    </row>
    <row r="202" spans="2:11" ht="15" customHeight="1">
      <c r="B202" s="333"/>
      <c r="C202" s="339"/>
      <c r="D202" s="311"/>
      <c r="E202" s="311"/>
      <c r="F202" s="332" t="s">
        <v>47</v>
      </c>
      <c r="G202" s="311"/>
      <c r="H202" s="311" t="s">
        <v>1072</v>
      </c>
      <c r="I202" s="311"/>
      <c r="J202" s="311"/>
      <c r="K202" s="354"/>
    </row>
    <row r="203" spans="2:11" ht="15" customHeight="1">
      <c r="B203" s="333"/>
      <c r="C203" s="311"/>
      <c r="D203" s="311"/>
      <c r="E203" s="311"/>
      <c r="F203" s="332" t="s">
        <v>45</v>
      </c>
      <c r="G203" s="311"/>
      <c r="H203" s="311" t="s">
        <v>1073</v>
      </c>
      <c r="I203" s="311"/>
      <c r="J203" s="311"/>
      <c r="K203" s="354"/>
    </row>
    <row r="204" spans="2:11" ht="15" customHeight="1">
      <c r="B204" s="333"/>
      <c r="C204" s="311"/>
      <c r="D204" s="311"/>
      <c r="E204" s="311"/>
      <c r="F204" s="332" t="s">
        <v>46</v>
      </c>
      <c r="G204" s="311"/>
      <c r="H204" s="311" t="s">
        <v>1074</v>
      </c>
      <c r="I204" s="311"/>
      <c r="J204" s="311"/>
      <c r="K204" s="354"/>
    </row>
    <row r="205" spans="2:11" ht="15" customHeight="1">
      <c r="B205" s="333"/>
      <c r="C205" s="311"/>
      <c r="D205" s="311"/>
      <c r="E205" s="311"/>
      <c r="F205" s="332"/>
      <c r="G205" s="311"/>
      <c r="H205" s="311"/>
      <c r="I205" s="311"/>
      <c r="J205" s="311"/>
      <c r="K205" s="354"/>
    </row>
    <row r="206" spans="2:11" ht="15" customHeight="1">
      <c r="B206" s="333"/>
      <c r="C206" s="311" t="s">
        <v>1015</v>
      </c>
      <c r="D206" s="311"/>
      <c r="E206" s="311"/>
      <c r="F206" s="332" t="s">
        <v>79</v>
      </c>
      <c r="G206" s="311"/>
      <c r="H206" s="311" t="s">
        <v>1075</v>
      </c>
      <c r="I206" s="311"/>
      <c r="J206" s="311"/>
      <c r="K206" s="354"/>
    </row>
    <row r="207" spans="2:11" ht="15" customHeight="1">
      <c r="B207" s="333"/>
      <c r="C207" s="339"/>
      <c r="D207" s="311"/>
      <c r="E207" s="311"/>
      <c r="F207" s="332" t="s">
        <v>912</v>
      </c>
      <c r="G207" s="311"/>
      <c r="H207" s="311" t="s">
        <v>913</v>
      </c>
      <c r="I207" s="311"/>
      <c r="J207" s="311"/>
      <c r="K207" s="354"/>
    </row>
    <row r="208" spans="2:11" ht="15" customHeight="1">
      <c r="B208" s="333"/>
      <c r="C208" s="311"/>
      <c r="D208" s="311"/>
      <c r="E208" s="311"/>
      <c r="F208" s="332" t="s">
        <v>910</v>
      </c>
      <c r="G208" s="311"/>
      <c r="H208" s="311" t="s">
        <v>1076</v>
      </c>
      <c r="I208" s="311"/>
      <c r="J208" s="311"/>
      <c r="K208" s="354"/>
    </row>
    <row r="209" spans="2:11" ht="15" customHeight="1">
      <c r="B209" s="371"/>
      <c r="C209" s="339"/>
      <c r="D209" s="339"/>
      <c r="E209" s="339"/>
      <c r="F209" s="332" t="s">
        <v>914</v>
      </c>
      <c r="G209" s="317"/>
      <c r="H209" s="358" t="s">
        <v>915</v>
      </c>
      <c r="I209" s="358"/>
      <c r="J209" s="358"/>
      <c r="K209" s="372"/>
    </row>
    <row r="210" spans="2:11" ht="15" customHeight="1">
      <c r="B210" s="371"/>
      <c r="C210" s="339"/>
      <c r="D210" s="339"/>
      <c r="E210" s="339"/>
      <c r="F210" s="332" t="s">
        <v>916</v>
      </c>
      <c r="G210" s="317"/>
      <c r="H210" s="358" t="s">
        <v>1077</v>
      </c>
      <c r="I210" s="358"/>
      <c r="J210" s="358"/>
      <c r="K210" s="372"/>
    </row>
    <row r="211" spans="2:11" ht="15" customHeight="1">
      <c r="B211" s="371"/>
      <c r="C211" s="339"/>
      <c r="D211" s="339"/>
      <c r="E211" s="339"/>
      <c r="F211" s="373"/>
      <c r="G211" s="317"/>
      <c r="H211" s="374"/>
      <c r="I211" s="374"/>
      <c r="J211" s="374"/>
      <c r="K211" s="372"/>
    </row>
    <row r="212" spans="2:11" ht="15" customHeight="1">
      <c r="B212" s="371"/>
      <c r="C212" s="311" t="s">
        <v>1039</v>
      </c>
      <c r="D212" s="339"/>
      <c r="E212" s="339"/>
      <c r="F212" s="332">
        <v>1</v>
      </c>
      <c r="G212" s="317"/>
      <c r="H212" s="358" t="s">
        <v>1078</v>
      </c>
      <c r="I212" s="358"/>
      <c r="J212" s="358"/>
      <c r="K212" s="372"/>
    </row>
    <row r="213" spans="2:11" ht="15" customHeight="1">
      <c r="B213" s="371"/>
      <c r="C213" s="339"/>
      <c r="D213" s="339"/>
      <c r="E213" s="339"/>
      <c r="F213" s="332">
        <v>2</v>
      </c>
      <c r="G213" s="317"/>
      <c r="H213" s="358" t="s">
        <v>1079</v>
      </c>
      <c r="I213" s="358"/>
      <c r="J213" s="358"/>
      <c r="K213" s="372"/>
    </row>
    <row r="214" spans="2:11" ht="15" customHeight="1">
      <c r="B214" s="371"/>
      <c r="C214" s="339"/>
      <c r="D214" s="339"/>
      <c r="E214" s="339"/>
      <c r="F214" s="332">
        <v>3</v>
      </c>
      <c r="G214" s="317"/>
      <c r="H214" s="358" t="s">
        <v>1080</v>
      </c>
      <c r="I214" s="358"/>
      <c r="J214" s="358"/>
      <c r="K214" s="372"/>
    </row>
    <row r="215" spans="2:11" ht="15" customHeight="1">
      <c r="B215" s="371"/>
      <c r="C215" s="339"/>
      <c r="D215" s="339"/>
      <c r="E215" s="339"/>
      <c r="F215" s="332">
        <v>4</v>
      </c>
      <c r="G215" s="317"/>
      <c r="H215" s="358" t="s">
        <v>1081</v>
      </c>
      <c r="I215" s="358"/>
      <c r="J215" s="358"/>
      <c r="K215" s="372"/>
    </row>
    <row r="216" spans="2:11" ht="12.75" customHeight="1">
      <c r="B216" s="375"/>
      <c r="C216" s="376"/>
      <c r="D216" s="376"/>
      <c r="E216" s="376"/>
      <c r="F216" s="376"/>
      <c r="G216" s="376"/>
      <c r="H216" s="376"/>
      <c r="I216" s="376"/>
      <c r="J216" s="376"/>
      <c r="K216" s="377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Dana-PC\Dana</dc:creator>
  <cp:keywords/>
  <dc:description/>
  <cp:lastModifiedBy>Dana-PC\Dana</cp:lastModifiedBy>
  <dcterms:created xsi:type="dcterms:W3CDTF">2018-02-21T18:45:36Z</dcterms:created>
  <dcterms:modified xsi:type="dcterms:W3CDTF">2018-02-21T18:45:48Z</dcterms:modified>
  <cp:category/>
  <cp:version/>
  <cp:contentType/>
  <cp:contentStatus/>
</cp:coreProperties>
</file>