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 codeName="ThisWorkbook"/>
  <bookViews>
    <workbookView xWindow="0" yWindow="0" windowWidth="28800" windowHeight="12225" tabRatio="684" activeTab="0"/>
  </bookViews>
  <sheets>
    <sheet name="Celkový" sheetId="1" r:id="rId1"/>
    <sheet name="Dodávky_HSV_M1" sheetId="10" r:id="rId2"/>
    <sheet name="Dodávky_HSV_M2" sheetId="11" r:id="rId3"/>
    <sheet name="Dodávky_HSV_M3" sheetId="12" r:id="rId4"/>
    <sheet name="Silnoproud_M1" sheetId="6" r:id="rId5"/>
    <sheet name="Silnoproud_M2" sheetId="7" r:id="rId6"/>
    <sheet name="Silnoproud_M3" sheetId="8" r:id="rId7"/>
    <sheet name="AV_M1" sheetId="3" r:id="rId8"/>
    <sheet name="AV_M2" sheetId="4" r:id="rId9"/>
    <sheet name="AV_M3" sheetId="5" r:id="rId10"/>
    <sheet name="akustika" sheetId="2" r:id="rId11"/>
  </sheets>
  <externalReferences>
    <externalReference r:id="rId14"/>
    <externalReference r:id="rId15"/>
    <externalReference r:id="rId16"/>
  </externalReferences>
  <definedNames>
    <definedName name="_1Excel_BuiltIn_Print_Area_1" localSheetId="5">#REF!</definedName>
    <definedName name="_1Excel_BuiltIn_Print_Area_1" localSheetId="6">#REF!</definedName>
    <definedName name="_1Excel_BuiltIn_Print_Area_1">#REF!</definedName>
    <definedName name="_BPK1" localSheetId="5">#REF!</definedName>
    <definedName name="_BPK1" localSheetId="6">#REF!</definedName>
    <definedName name="_BPK1">#REF!</definedName>
    <definedName name="_BPK2" localSheetId="5">#REF!</definedName>
    <definedName name="_BPK2" localSheetId="6">#REF!</definedName>
    <definedName name="_BPK2">#REF!</definedName>
    <definedName name="_BPK3" localSheetId="5">#REF!</definedName>
    <definedName name="_BPK3" localSheetId="6">#REF!</definedName>
    <definedName name="_BPK3">#REF!</definedName>
    <definedName name="_CAS1" localSheetId="5">#REF!</definedName>
    <definedName name="_CAS1" localSheetId="6">#REF!</definedName>
    <definedName name="_CAS1">#REF!</definedName>
    <definedName name="_CAS2" localSheetId="5">#REF!</definedName>
    <definedName name="_CAS2" localSheetId="6">#REF!</definedName>
    <definedName name="_CAS2">#REF!</definedName>
    <definedName name="_CAS3" localSheetId="5">#REF!</definedName>
    <definedName name="_CAS3" localSheetId="6">#REF!</definedName>
    <definedName name="_CAS3">#REF!</definedName>
    <definedName name="_CAS4" localSheetId="5">#REF!</definedName>
    <definedName name="_CAS4" localSheetId="6">#REF!</definedName>
    <definedName name="_CAS4">#REF!</definedName>
    <definedName name="_CAS5" localSheetId="5">#REF!</definedName>
    <definedName name="_CAS5" localSheetId="6">#REF!</definedName>
    <definedName name="_CAS5">#REF!</definedName>
    <definedName name="_DAT1" localSheetId="5">#REF!</definedName>
    <definedName name="_DAT1" localSheetId="6">#REF!</definedName>
    <definedName name="_DAT1">#REF!</definedName>
    <definedName name="_DAT11" localSheetId="5">#REF!</definedName>
    <definedName name="_DAT11" localSheetId="6">#REF!</definedName>
    <definedName name="_DAT11">#REF!</definedName>
    <definedName name="_DAT15" localSheetId="5">#REF!</definedName>
    <definedName name="_DAT15" localSheetId="6">#REF!</definedName>
    <definedName name="_DAT15">#REF!</definedName>
    <definedName name="_DAT2" localSheetId="5">#REF!</definedName>
    <definedName name="_DAT2" localSheetId="6">#REF!</definedName>
    <definedName name="_DAT2">#REF!</definedName>
    <definedName name="_DAT3" localSheetId="5">#REF!</definedName>
    <definedName name="_DAT3" localSheetId="6">#REF!</definedName>
    <definedName name="_DAT3">#REF!</definedName>
    <definedName name="_DAT4" localSheetId="5">#REF!</definedName>
    <definedName name="_DAT4" localSheetId="6">#REF!</definedName>
    <definedName name="_DAT4">#REF!</definedName>
    <definedName name="_DAT5" localSheetId="5">#REF!</definedName>
    <definedName name="_DAT5" localSheetId="6">#REF!</definedName>
    <definedName name="_DAT5">#REF!</definedName>
    <definedName name="_DAT6" localSheetId="5">#REF!</definedName>
    <definedName name="_DAT6" localSheetId="6">#REF!</definedName>
    <definedName name="_DAT6">#REF!</definedName>
    <definedName name="_DAT8" localSheetId="5">#REF!</definedName>
    <definedName name="_DAT8" localSheetId="6">#REF!</definedName>
    <definedName name="_DAT8">#REF!</definedName>
    <definedName name="_FMA4" localSheetId="5">#REF!</definedName>
    <definedName name="_FMA4" localSheetId="6">#REF!</definedName>
    <definedName name="_FMA4">#REF!</definedName>
    <definedName name="_NA1" localSheetId="5">#REF!</definedName>
    <definedName name="_NA1" localSheetId="6">#REF!</definedName>
    <definedName name="_NA1">#REF!</definedName>
    <definedName name="_NA2" localSheetId="5">#REF!</definedName>
    <definedName name="_NA2" localSheetId="6">#REF!</definedName>
    <definedName name="_NA2">#REF!</definedName>
    <definedName name="_NA3" localSheetId="5">#REF!</definedName>
    <definedName name="_NA3" localSheetId="6">#REF!</definedName>
    <definedName name="_NA3">#REF!</definedName>
    <definedName name="_NA4" localSheetId="5">#REF!</definedName>
    <definedName name="_NA4" localSheetId="6">#REF!</definedName>
    <definedName name="_NA4">#REF!</definedName>
    <definedName name="_NA5" localSheetId="5">#REF!</definedName>
    <definedName name="_NA5" localSheetId="6">#REF!</definedName>
    <definedName name="_NA5">#REF!</definedName>
    <definedName name="_obl11" localSheetId="5">#REF!</definedName>
    <definedName name="_obl11" localSheetId="6">#REF!</definedName>
    <definedName name="_obl11">#REF!</definedName>
    <definedName name="_obl12" localSheetId="5">#REF!</definedName>
    <definedName name="_obl12" localSheetId="6">#REF!</definedName>
    <definedName name="_obl12">#REF!</definedName>
    <definedName name="_obl13" localSheetId="5">#REF!</definedName>
    <definedName name="_obl13" localSheetId="6">#REF!</definedName>
    <definedName name="_obl13">#REF!</definedName>
    <definedName name="_obl14" localSheetId="5">#REF!</definedName>
    <definedName name="_obl14" localSheetId="6">#REF!</definedName>
    <definedName name="_obl14">#REF!</definedName>
    <definedName name="_obl15" localSheetId="5">#REF!</definedName>
    <definedName name="_obl15" localSheetId="6">#REF!</definedName>
    <definedName name="_obl15">#REF!</definedName>
    <definedName name="_obl16" localSheetId="5">#REF!</definedName>
    <definedName name="_obl16" localSheetId="6">#REF!</definedName>
    <definedName name="_obl16">#REF!</definedName>
    <definedName name="_obl17" localSheetId="5">#REF!</definedName>
    <definedName name="_obl17" localSheetId="6">#REF!</definedName>
    <definedName name="_obl17">#REF!</definedName>
    <definedName name="_obl1710" localSheetId="5">#REF!</definedName>
    <definedName name="_obl1710" localSheetId="6">#REF!</definedName>
    <definedName name="_obl1710">#REF!</definedName>
    <definedName name="_obl1711" localSheetId="5">#REF!</definedName>
    <definedName name="_obl1711" localSheetId="6">#REF!</definedName>
    <definedName name="_obl1711">#REF!</definedName>
    <definedName name="_obl1712" localSheetId="5">#REF!</definedName>
    <definedName name="_obl1712" localSheetId="6">#REF!</definedName>
    <definedName name="_obl1712">#REF!</definedName>
    <definedName name="_obl1713" localSheetId="5">#REF!</definedName>
    <definedName name="_obl1713" localSheetId="6">#REF!</definedName>
    <definedName name="_obl1713">#REF!</definedName>
    <definedName name="_obl1714" localSheetId="5">#REF!</definedName>
    <definedName name="_obl1714" localSheetId="6">#REF!</definedName>
    <definedName name="_obl1714">#REF!</definedName>
    <definedName name="_obl1715" localSheetId="5">#REF!</definedName>
    <definedName name="_obl1715" localSheetId="6">#REF!</definedName>
    <definedName name="_obl1715">#REF!</definedName>
    <definedName name="_obl1716" localSheetId="5">#REF!</definedName>
    <definedName name="_obl1716" localSheetId="6">#REF!</definedName>
    <definedName name="_obl1716">#REF!</definedName>
    <definedName name="_obl1717" localSheetId="5">#REF!</definedName>
    <definedName name="_obl1717" localSheetId="6">#REF!</definedName>
    <definedName name="_obl1717">#REF!</definedName>
    <definedName name="_obl1718" localSheetId="5">#REF!</definedName>
    <definedName name="_obl1718" localSheetId="6">#REF!</definedName>
    <definedName name="_obl1718">#REF!</definedName>
    <definedName name="_obl1719" localSheetId="5">#REF!</definedName>
    <definedName name="_obl1719" localSheetId="6">#REF!</definedName>
    <definedName name="_obl1719">#REF!</definedName>
    <definedName name="_obl173" localSheetId="5">#REF!</definedName>
    <definedName name="_obl173" localSheetId="6">#REF!</definedName>
    <definedName name="_obl173">#REF!</definedName>
    <definedName name="_obl174" localSheetId="5">#REF!</definedName>
    <definedName name="_obl174" localSheetId="6">#REF!</definedName>
    <definedName name="_obl174">#REF!</definedName>
    <definedName name="_obl175" localSheetId="5">#REF!</definedName>
    <definedName name="_obl175" localSheetId="6">#REF!</definedName>
    <definedName name="_obl175">#REF!</definedName>
    <definedName name="_obl176" localSheetId="5">#REF!</definedName>
    <definedName name="_obl176" localSheetId="6">#REF!</definedName>
    <definedName name="_obl176">#REF!</definedName>
    <definedName name="_obl177" localSheetId="5">#REF!</definedName>
    <definedName name="_obl177" localSheetId="6">#REF!</definedName>
    <definedName name="_obl177">#REF!</definedName>
    <definedName name="_obl178" localSheetId="5">#REF!</definedName>
    <definedName name="_obl178" localSheetId="6">#REF!</definedName>
    <definedName name="_obl178">#REF!</definedName>
    <definedName name="_obl179" localSheetId="5">#REF!</definedName>
    <definedName name="_obl179" localSheetId="6">#REF!</definedName>
    <definedName name="_obl179">#REF!</definedName>
    <definedName name="_obl18" localSheetId="5">#REF!</definedName>
    <definedName name="_obl18" localSheetId="6">#REF!</definedName>
    <definedName name="_obl18">#REF!</definedName>
    <definedName name="_obl181" localSheetId="5">#REF!</definedName>
    <definedName name="_obl181" localSheetId="6">#REF!</definedName>
    <definedName name="_obl181">#REF!</definedName>
    <definedName name="_obl1816" localSheetId="5">#REF!</definedName>
    <definedName name="_obl1816" localSheetId="6">#REF!</definedName>
    <definedName name="_obl1816">#REF!</definedName>
    <definedName name="_obl1820" localSheetId="5">#REF!</definedName>
    <definedName name="_obl1820" localSheetId="6">#REF!</definedName>
    <definedName name="_obl1820">#REF!</definedName>
    <definedName name="_obl1821" localSheetId="5">#REF!</definedName>
    <definedName name="_obl1821" localSheetId="6">#REF!</definedName>
    <definedName name="_obl1821">#REF!</definedName>
    <definedName name="_obl1822" localSheetId="5">#REF!</definedName>
    <definedName name="_obl1822" localSheetId="6">#REF!</definedName>
    <definedName name="_obl1822">#REF!</definedName>
    <definedName name="_obl1823" localSheetId="5">#REF!</definedName>
    <definedName name="_obl1823" localSheetId="6">#REF!</definedName>
    <definedName name="_obl1823">#REF!</definedName>
    <definedName name="_obl1824" localSheetId="5">#REF!</definedName>
    <definedName name="_obl1824" localSheetId="6">#REF!</definedName>
    <definedName name="_obl1824">#REF!</definedName>
    <definedName name="_obl1825" localSheetId="5">#REF!</definedName>
    <definedName name="_obl1825" localSheetId="6">#REF!</definedName>
    <definedName name="_obl1825">#REF!</definedName>
    <definedName name="_obl1826" localSheetId="5">#REF!</definedName>
    <definedName name="_obl1826" localSheetId="6">#REF!</definedName>
    <definedName name="_obl1826">#REF!</definedName>
    <definedName name="_obl1827" localSheetId="5">#REF!</definedName>
    <definedName name="_obl1827" localSheetId="6">#REF!</definedName>
    <definedName name="_obl1827">#REF!</definedName>
    <definedName name="_obl1828" localSheetId="5">#REF!</definedName>
    <definedName name="_obl1828" localSheetId="6">#REF!</definedName>
    <definedName name="_obl1828">#REF!</definedName>
    <definedName name="_obl1829" localSheetId="5">#REF!</definedName>
    <definedName name="_obl1829" localSheetId="6">#REF!</definedName>
    <definedName name="_obl1829">#REF!</definedName>
    <definedName name="_obl183" localSheetId="5">#REF!</definedName>
    <definedName name="_obl183" localSheetId="6">#REF!</definedName>
    <definedName name="_obl183">#REF!</definedName>
    <definedName name="_obl1831" localSheetId="5">#REF!</definedName>
    <definedName name="_obl1831" localSheetId="6">#REF!</definedName>
    <definedName name="_obl1831">#REF!</definedName>
    <definedName name="_obl1832" localSheetId="5">#REF!</definedName>
    <definedName name="_obl1832" localSheetId="6">#REF!</definedName>
    <definedName name="_obl1832">#REF!</definedName>
    <definedName name="_obl184" localSheetId="5">#REF!</definedName>
    <definedName name="_obl184" localSheetId="6">#REF!</definedName>
    <definedName name="_obl184">#REF!</definedName>
    <definedName name="_obl185" localSheetId="5">#REF!</definedName>
    <definedName name="_obl185" localSheetId="6">#REF!</definedName>
    <definedName name="_obl185">#REF!</definedName>
    <definedName name="_obl186" localSheetId="5">#REF!</definedName>
    <definedName name="_obl186" localSheetId="6">#REF!</definedName>
    <definedName name="_obl186">#REF!</definedName>
    <definedName name="_obl187" localSheetId="5">#REF!</definedName>
    <definedName name="_obl187" localSheetId="6">#REF!</definedName>
    <definedName name="_obl187">#REF!</definedName>
    <definedName name="_POP1" localSheetId="5">#REF!</definedName>
    <definedName name="_POP1" localSheetId="6">#REF!</definedName>
    <definedName name="_POP1">#REF!</definedName>
    <definedName name="_POP2" localSheetId="5">#REF!</definedName>
    <definedName name="_POP2" localSheetId="6">#REF!</definedName>
    <definedName name="_POP2">#REF!</definedName>
    <definedName name="_POP3" localSheetId="5">#REF!</definedName>
    <definedName name="_POP3" localSheetId="6">#REF!</definedName>
    <definedName name="_POP3">#REF!</definedName>
    <definedName name="_POP4" localSheetId="5">#REF!</definedName>
    <definedName name="_POP4" localSheetId="6">#REF!</definedName>
    <definedName name="_POP4">#REF!</definedName>
    <definedName name="_REV1" localSheetId="5">#REF!</definedName>
    <definedName name="_REV1" localSheetId="6">#REF!</definedName>
    <definedName name="_REV1">#REF!</definedName>
    <definedName name="_REV2" localSheetId="5">#REF!</definedName>
    <definedName name="_REV2" localSheetId="6">#REF!</definedName>
    <definedName name="_REV2">#REF!</definedName>
    <definedName name="_REV3" localSheetId="5">#REF!</definedName>
    <definedName name="_REV3" localSheetId="6">#REF!</definedName>
    <definedName name="_REV3">#REF!</definedName>
    <definedName name="_REV4" localSheetId="5">#REF!</definedName>
    <definedName name="_REV4" localSheetId="6">#REF!</definedName>
    <definedName name="_REV4">#REF!</definedName>
    <definedName name="_ROZ1" localSheetId="5">#REF!</definedName>
    <definedName name="_ROZ1" localSheetId="6">#REF!</definedName>
    <definedName name="_ROZ1">#REF!</definedName>
    <definedName name="_ROZ10" localSheetId="5">#REF!</definedName>
    <definedName name="_ROZ10" localSheetId="6">#REF!</definedName>
    <definedName name="_ROZ10">#REF!</definedName>
    <definedName name="_ROZ11" localSheetId="5">#REF!</definedName>
    <definedName name="_ROZ11" localSheetId="6">#REF!</definedName>
    <definedName name="_ROZ11">#REF!</definedName>
    <definedName name="_ROZ2" localSheetId="5">#REF!</definedName>
    <definedName name="_ROZ2" localSheetId="6">#REF!</definedName>
    <definedName name="_ROZ2">#REF!</definedName>
    <definedName name="_ROZ3" localSheetId="5">#REF!</definedName>
    <definedName name="_ROZ3" localSheetId="6">#REF!</definedName>
    <definedName name="_ROZ3">#REF!</definedName>
    <definedName name="_ROZ4" localSheetId="5">#REF!</definedName>
    <definedName name="_ROZ4" localSheetId="6">#REF!</definedName>
    <definedName name="_ROZ4">#REF!</definedName>
    <definedName name="_ROZ5" localSheetId="5">#REF!</definedName>
    <definedName name="_ROZ5" localSheetId="6">#REF!</definedName>
    <definedName name="_ROZ5">#REF!</definedName>
    <definedName name="_ROZ6" localSheetId="5">#REF!</definedName>
    <definedName name="_ROZ6" localSheetId="6">#REF!</definedName>
    <definedName name="_ROZ6">#REF!</definedName>
    <definedName name="_ROZ7" localSheetId="5">#REF!</definedName>
    <definedName name="_ROZ7" localSheetId="6">#REF!</definedName>
    <definedName name="_ROZ7">#REF!</definedName>
    <definedName name="_ROZ8" localSheetId="5">#REF!</definedName>
    <definedName name="_ROZ8" localSheetId="6">#REF!</definedName>
    <definedName name="_ROZ8">#REF!</definedName>
    <definedName name="_ROZ9" localSheetId="5">#REF!</definedName>
    <definedName name="_ROZ9" localSheetId="6">#REF!</definedName>
    <definedName name="_ROZ9">#REF!</definedName>
    <definedName name="_SO16" localSheetId="5" hidden="1">{#N/A,#N/A,TRUE,"Krycí list"}</definedName>
    <definedName name="_SO16" localSheetId="6" hidden="1">{#N/A,#N/A,TRUE,"Krycí list"}</definedName>
    <definedName name="_SO16" hidden="1">{#N/A,#N/A,TRUE,"Krycí list"}</definedName>
    <definedName name="aaaaaaaa" localSheetId="5" hidden="1">{#N/A,#N/A,TRUE,"Krycí list"}</definedName>
    <definedName name="aaaaaaaa" localSheetId="6" hidden="1">{#N/A,#N/A,TRUE,"Krycí list"}</definedName>
    <definedName name="aaaaaaaa" hidden="1">{#N/A,#N/A,TRUE,"Krycí list"}</definedName>
    <definedName name="AL_obvodový_plášť" localSheetId="10">#REF!</definedName>
    <definedName name="AL_obvodový_plášť">#REF!</definedName>
    <definedName name="Albertovec" localSheetId="5" hidden="1">{#N/A,#N/A,TRUE,"Krycí list"}</definedName>
    <definedName name="Albertovec" localSheetId="6" hidden="1">{#N/A,#N/A,TRUE,"Krycí list"}</definedName>
    <definedName name="Albertovec" hidden="1">{#N/A,#N/A,TRUE,"Krycí list"}</definedName>
    <definedName name="bghrerr" localSheetId="5">#REF!</definedName>
    <definedName name="bghrerr" localSheetId="6">#REF!</definedName>
    <definedName name="bghrerr">#REF!</definedName>
    <definedName name="bhvfdgvf" localSheetId="5">#REF!</definedName>
    <definedName name="bhvfdgvf" localSheetId="6">#REF!</definedName>
    <definedName name="bhvfdgvf">#REF!</definedName>
    <definedName name="CDOK" localSheetId="5">#REF!</definedName>
    <definedName name="CDOK" localSheetId="6">#REF!</definedName>
    <definedName name="CDOK">#REF!</definedName>
    <definedName name="CDOK1" localSheetId="5">#REF!</definedName>
    <definedName name="CDOK1" localSheetId="6">#REF!</definedName>
    <definedName name="CDOK1">#REF!</definedName>
    <definedName name="CDOK2" localSheetId="5">#REF!</definedName>
    <definedName name="CDOK2" localSheetId="6">#REF!</definedName>
    <definedName name="CDOK2">#REF!</definedName>
    <definedName name="celkrozp" localSheetId="5">#REF!</definedName>
    <definedName name="celkrozp" localSheetId="6">#REF!</definedName>
    <definedName name="celkrozp">#REF!</definedName>
    <definedName name="cisloobjektu" localSheetId="4">#REF!</definedName>
    <definedName name="cisloobjektu" localSheetId="5">#REF!</definedName>
    <definedName name="cisloobjektu" localSheetId="6">#REF!</definedName>
    <definedName name="cisloobjektu">#REF!</definedName>
    <definedName name="cislostavby" localSheetId="4">#REF!</definedName>
    <definedName name="cislostavby" localSheetId="5">#REF!</definedName>
    <definedName name="cislostavby" localSheetId="6">#REF!</definedName>
    <definedName name="cislostavby">#REF!</definedName>
    <definedName name="cssp" localSheetId="5">#REF!</definedName>
    <definedName name="cssp" localSheetId="6">#REF!</definedName>
    <definedName name="cssp">#REF!</definedName>
    <definedName name="cssp2" localSheetId="5">#REF!</definedName>
    <definedName name="cssp2" localSheetId="6">#REF!</definedName>
    <definedName name="cssp2">#REF!</definedName>
    <definedName name="Datum" localSheetId="4">#REF!</definedName>
    <definedName name="Datum" localSheetId="5">#REF!</definedName>
    <definedName name="Datum" localSheetId="6">#REF!</definedName>
    <definedName name="Datum">#REF!</definedName>
    <definedName name="dd" localSheetId="5" hidden="1">{#N/A,#N/A,TRUE,"Krycí list"}</definedName>
    <definedName name="dd" localSheetId="6" hidden="1">{#N/A,#N/A,TRUE,"Krycí list"}</definedName>
    <definedName name="dd" hidden="1">{#N/A,#N/A,TRUE,"Krycí list"}</definedName>
    <definedName name="dfdaf" localSheetId="5">#REF!</definedName>
    <definedName name="dfdaf" localSheetId="6">#REF!</definedName>
    <definedName name="dfdaf">#REF!</definedName>
    <definedName name="Dil" localSheetId="4">#REF!</definedName>
    <definedName name="Dil" localSheetId="5">#REF!</definedName>
    <definedName name="Dil" localSheetId="6">#REF!</definedName>
    <definedName name="Dil">#REF!</definedName>
    <definedName name="DKGJSDGS" localSheetId="5">#REF!</definedName>
    <definedName name="DKGJSDGS" localSheetId="6">#REF!</definedName>
    <definedName name="DKGJSDGS">#REF!</definedName>
    <definedName name="Dodavka" localSheetId="5">#REF!</definedName>
    <definedName name="Dodavka" localSheetId="6">#REF!</definedName>
    <definedName name="Dodavka">#REF!</definedName>
    <definedName name="Dodavka0" localSheetId="4">'Silnoproud_M1'!#REF!</definedName>
    <definedName name="Dodavka0" localSheetId="5">'Silnoproud_M2'!#REF!</definedName>
    <definedName name="Dodavka0" localSheetId="6">'Silnoproud_M3'!#REF!</definedName>
    <definedName name="Dodavka0">#REF!</definedName>
    <definedName name="dsfbhbg" localSheetId="5">#REF!</definedName>
    <definedName name="dsfbhbg" localSheetId="6">#REF!</definedName>
    <definedName name="dsfbhbg">#REF!</definedName>
    <definedName name="elktro_1" localSheetId="5" hidden="1">{#N/A,#N/A,TRUE,"Krycí list"}</definedName>
    <definedName name="elktro_1" localSheetId="6" hidden="1">{#N/A,#N/A,TRUE,"Krycí list"}</definedName>
    <definedName name="elktro_1" hidden="1">{#N/A,#N/A,TRUE,"Krycí list"}</definedName>
    <definedName name="Excel_BuiltIn__FilterDatabase" localSheetId="5">#REF!</definedName>
    <definedName name="Excel_BuiltIn__FilterDatabase" localSheetId="6">#REF!</definedName>
    <definedName name="Excel_BuiltIn__FilterDatabase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Excel_BuiltIn_Print_Area" localSheetId="5">#REF!</definedName>
    <definedName name="Excel_BuiltIn_Print_Area" localSheetId="6">#REF!</definedName>
    <definedName name="Excel_BuiltIn_Print_Area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Excel_BuiltIn_Print_Area_1_1" localSheetId="5">#REF!</definedName>
    <definedName name="Excel_BuiltIn_Print_Area_1_1" localSheetId="6">#REF!</definedName>
    <definedName name="Excel_BuiltIn_Print_Area_1_1">#REF!</definedName>
    <definedName name="Excel_BuiltIn_Print_Area_1_1_1" localSheetId="5">#REF!</definedName>
    <definedName name="Excel_BuiltIn_Print_Area_1_1_1" localSheetId="6">#REF!</definedName>
    <definedName name="Excel_BuiltIn_Print_Area_1_1_1">#REF!</definedName>
    <definedName name="Excel_BuiltIn_Print_Area_1_1_1_1" localSheetId="5">#REF!</definedName>
    <definedName name="Excel_BuiltIn_Print_Area_1_1_1_1" localSheetId="6">#REF!</definedName>
    <definedName name="Excel_BuiltIn_Print_Area_1_1_1_1">#REF!</definedName>
    <definedName name="Excel_BuiltIn_Print_Area_1_1_1_1_1" localSheetId="5">#REF!</definedName>
    <definedName name="Excel_BuiltIn_Print_Area_1_1_1_1_1" localSheetId="6">#REF!</definedName>
    <definedName name="Excel_BuiltIn_Print_Area_1_1_1_1_1">#REF!</definedName>
    <definedName name="Excel_BuiltIn_Print_Area_2" localSheetId="5">#REF!</definedName>
    <definedName name="Excel_BuiltIn_Print_Area_2" localSheetId="6">#REF!</definedName>
    <definedName name="Excel_BuiltIn_Print_Area_2">#REF!</definedName>
    <definedName name="Excel_BuiltIn_Print_Area_2_1" localSheetId="5">#REF!</definedName>
    <definedName name="Excel_BuiltIn_Print_Area_2_1" localSheetId="6">#REF!</definedName>
    <definedName name="Excel_BuiltIn_Print_Area_2_1">#REF!</definedName>
    <definedName name="Excel_BuiltIn_Print_Area_2_1_1" localSheetId="5">#REF!</definedName>
    <definedName name="Excel_BuiltIn_Print_Area_2_1_1" localSheetId="6">#REF!</definedName>
    <definedName name="Excel_BuiltIn_Print_Area_2_1_1">#REF!</definedName>
    <definedName name="Excel_BuiltIn_Print_Area_2_1_1_1" localSheetId="5">#REF!</definedName>
    <definedName name="Excel_BuiltIn_Print_Area_2_1_1_1" localSheetId="6">#REF!</definedName>
    <definedName name="Excel_BuiltIn_Print_Area_2_1_1_1">#REF!</definedName>
    <definedName name="Excel_BuiltIn_Print_Area_3" localSheetId="5">#REF!</definedName>
    <definedName name="Excel_BuiltIn_Print_Area_3" localSheetId="6">#REF!</definedName>
    <definedName name="Excel_BuiltIn_Print_Area_3">#REF!</definedName>
    <definedName name="Excel_BuiltIn_Print_Area_3_1" localSheetId="5">#REF!</definedName>
    <definedName name="Excel_BuiltIn_Print_Area_3_1" localSheetId="6">#REF!</definedName>
    <definedName name="Excel_BuiltIn_Print_Area_3_1">#REF!</definedName>
    <definedName name="Excel_BuiltIn_Print_Area_3_2" localSheetId="5">#REF!</definedName>
    <definedName name="Excel_BuiltIn_Print_Area_3_2" localSheetId="6">#REF!</definedName>
    <definedName name="Excel_BuiltIn_Print_Area_3_2">#REF!</definedName>
    <definedName name="Excel_BuiltIn_Print_Titles" localSheetId="5">#REF!</definedName>
    <definedName name="Excel_BuiltIn_Print_Titles" localSheetId="6">#REF!</definedName>
    <definedName name="Excel_BuiltIn_Print_Titles">#REF!</definedName>
    <definedName name="Excel_BuiltIn_Print_Titles_1" localSheetId="5">#REF!</definedName>
    <definedName name="Excel_BuiltIn_Print_Titles_1" localSheetId="6">#REF!</definedName>
    <definedName name="Excel_BuiltIn_Print_Titles_1">#REF!</definedName>
    <definedName name="Excel_BuiltIn_Print_Titles_2" localSheetId="5">#REF!</definedName>
    <definedName name="Excel_BuiltIn_Print_Titles_2" localSheetId="6">#REF!</definedName>
    <definedName name="Excel_BuiltIn_Print_Titles_2">#REF!</definedName>
    <definedName name="Excel_BuiltIn_Print_Titles_2_1" localSheetId="5">#REF!</definedName>
    <definedName name="Excel_BuiltIn_Print_Titles_2_1" localSheetId="6">#REF!</definedName>
    <definedName name="Excel_BuiltIn_Print_Titles_2_1">#REF!</definedName>
    <definedName name="Excel_BuiltIn_Print_Titles_3" localSheetId="5">#REF!</definedName>
    <definedName name="Excel_BuiltIn_Print_Titles_3" localSheetId="6">#REF!</definedName>
    <definedName name="Excel_BuiltIn_Print_Titles_3">#REF!</definedName>
    <definedName name="Excel_BuiltIn_Recorder" localSheetId="5">#REF!</definedName>
    <definedName name="Excel_BuiltIn_Recorder" localSheetId="6">#REF!</definedName>
    <definedName name="Excel_BuiltIn_Recorder">#REF!</definedName>
    <definedName name="exter1" localSheetId="5">#REF!</definedName>
    <definedName name="exter1" localSheetId="6">#REF!</definedName>
    <definedName name="exter1">#REF!</definedName>
    <definedName name="Fin_Phare" localSheetId="5">#REF!</definedName>
    <definedName name="Fin_Phare" localSheetId="6">#REF!</definedName>
    <definedName name="Fin_Phare">#REF!</definedName>
    <definedName name="Fin_Zad" localSheetId="5">#REF!</definedName>
    <definedName name="Fin_Zad" localSheetId="6">#REF!</definedName>
    <definedName name="Fin_Zad">#REF!</definedName>
    <definedName name="FVCWREC" localSheetId="5" hidden="1">{#N/A,#N/A,TRUE,"Krycí list"}</definedName>
    <definedName name="FVCWREC" localSheetId="6" hidden="1">{#N/A,#N/A,TRUE,"Krycí list"}</definedName>
    <definedName name="FVCWREC" hidden="1">{#N/A,#N/A,TRUE,"Krycí list"}</definedName>
    <definedName name="hovno" localSheetId="5">#REF!</definedName>
    <definedName name="hovno" localSheetId="6">#REF!</definedName>
    <definedName name="hovno">#REF!</definedName>
    <definedName name="HSV" localSheetId="4">#REF!</definedName>
    <definedName name="HSV" localSheetId="5">#REF!</definedName>
    <definedName name="HSV" localSheetId="6">#REF!</definedName>
    <definedName name="HSV">#REF!</definedName>
    <definedName name="HSV0" localSheetId="4">'Silnoproud_M1'!#REF!</definedName>
    <definedName name="HSV0" localSheetId="5">'Silnoproud_M2'!#REF!</definedName>
    <definedName name="HSV0" localSheetId="6">'Silnoproud_M3'!#REF!</definedName>
    <definedName name="HSV0">#REF!</definedName>
    <definedName name="HZS" localSheetId="4">#REF!</definedName>
    <definedName name="HZS" localSheetId="5">#REF!</definedName>
    <definedName name="HZS" localSheetId="6">#REF!</definedName>
    <definedName name="HZS">#REF!</definedName>
    <definedName name="HZS0" localSheetId="4">'Silnoproud_M1'!#REF!</definedName>
    <definedName name="HZS0" localSheetId="5">'Silnoproud_M2'!#REF!</definedName>
    <definedName name="HZS0" localSheetId="6">'Silnoproud_M3'!#REF!</definedName>
    <definedName name="HZS0">#REF!</definedName>
    <definedName name="CHVALIL1" localSheetId="5">#REF!</definedName>
    <definedName name="CHVALIL1" localSheetId="6">#REF!</definedName>
    <definedName name="CHVALIL1">#REF!</definedName>
    <definedName name="inter1" localSheetId="5">#REF!</definedName>
    <definedName name="inter1" localSheetId="6">#REF!</definedName>
    <definedName name="inter1">#REF!</definedName>
    <definedName name="IS" localSheetId="10">#REF!</definedName>
    <definedName name="IS">#REF!</definedName>
    <definedName name="Izolace_akustické" localSheetId="10">#REF!</definedName>
    <definedName name="Izolace_akustické">#REF!</definedName>
    <definedName name="Izolace_proti_vodě" localSheetId="10">#REF!</definedName>
    <definedName name="Izolace_proti_vodě">#REF!</definedName>
    <definedName name="JKSO" localSheetId="4">#REF!</definedName>
    <definedName name="JKSO" localSheetId="5">#REF!</definedName>
    <definedName name="JKSO" localSheetId="6">#REF!</definedName>
    <definedName name="JKSO">#REF!</definedName>
    <definedName name="jzzuggt" localSheetId="5">#REF!</definedName>
    <definedName name="jzzuggt" localSheetId="6">#REF!</definedName>
    <definedName name="jzzuggt">#REF!</definedName>
    <definedName name="KK" localSheetId="5">#REF!</definedName>
    <definedName name="KK" localSheetId="6">#REF!</definedName>
    <definedName name="KK">#REF!</definedName>
    <definedName name="Kody_proj" localSheetId="5">#REF!</definedName>
    <definedName name="Kody_proj" localSheetId="6">#REF!</definedName>
    <definedName name="Kody_proj">#REF!</definedName>
    <definedName name="Kody_zeme" localSheetId="5">#REF!</definedName>
    <definedName name="Kody_zeme" localSheetId="6">#REF!</definedName>
    <definedName name="Kody_zeme">#REF!</definedName>
    <definedName name="Komunikace" localSheetId="10">#REF!</definedName>
    <definedName name="Komunikace">#REF!</definedName>
    <definedName name="Konstrukce_klempířské" localSheetId="10">#REF!</definedName>
    <definedName name="Konstrukce_klempířské">#REF!</definedName>
    <definedName name="Konstrukce_tesařské" localSheetId="10">#REF!</definedName>
    <definedName name="Konstrukce_tesařské">#REF!</definedName>
    <definedName name="Konstrukce_truhlářské" localSheetId="10">#REF!</definedName>
    <definedName name="Konstrukce_truhlářské">#REF!</definedName>
    <definedName name="KONTROL1" localSheetId="5">#REF!</definedName>
    <definedName name="KONTROL1" localSheetId="6">#REF!</definedName>
    <definedName name="KONTROL1">#REF!</definedName>
    <definedName name="KONTROL2" localSheetId="5">#REF!</definedName>
    <definedName name="KONTROL2" localSheetId="6">#REF!</definedName>
    <definedName name="KONTROL2">#REF!</definedName>
    <definedName name="KONTROL3" localSheetId="5">#REF!</definedName>
    <definedName name="KONTROL3" localSheetId="6">#REF!</definedName>
    <definedName name="KONTROL3">#REF!</definedName>
    <definedName name="KONTROL4" localSheetId="5">#REF!</definedName>
    <definedName name="KONTROL4" localSheetId="6">#REF!</definedName>
    <definedName name="KONTROL4">#REF!</definedName>
    <definedName name="Kovové_stavební_doplňkové_konstrukce" localSheetId="10">#REF!</definedName>
    <definedName name="Kovové_stavební_doplňkové_konstrukce">#REF!</definedName>
    <definedName name="KSDK" localSheetId="10">#REF!</definedName>
    <definedName name="KSDK">#REF!</definedName>
    <definedName name="kurs" localSheetId="5">#REF!</definedName>
    <definedName name="kurs" localSheetId="6">#REF!</definedName>
    <definedName name="kurs">#REF!</definedName>
    <definedName name="Kurs_Kc_ECU" localSheetId="5">#REF!</definedName>
    <definedName name="Kurs_Kc_ECU" localSheetId="6">#REF!</definedName>
    <definedName name="Kurs_Kc_ECU">#REF!</definedName>
    <definedName name="Malby__tapety__nátěry__nástřiky" localSheetId="10">#REF!</definedName>
    <definedName name="Malby__tapety__nátěry__nástřiky">#REF!</definedName>
    <definedName name="mila" localSheetId="5" hidden="1">{#N/A,#N/A,TRUE,"Krycí list"}</definedName>
    <definedName name="mila" localSheetId="6" hidden="1">{#N/A,#N/A,TRUE,"Krycí list"}</definedName>
    <definedName name="mila" hidden="1">{#N/A,#N/A,TRUE,"Krycí list"}</definedName>
    <definedName name="MJ" localSheetId="4">#REF!</definedName>
    <definedName name="MJ" localSheetId="5">#REF!</definedName>
    <definedName name="MJ" localSheetId="6">#REF!</definedName>
    <definedName name="MJ">#REF!</definedName>
    <definedName name="Mont" localSheetId="4">#REF!</definedName>
    <definedName name="Mont" localSheetId="5">#REF!</definedName>
    <definedName name="Mont" localSheetId="6">#REF!</definedName>
    <definedName name="Mont">#REF!</definedName>
    <definedName name="Montaz0" localSheetId="4">'Silnoproud_M1'!#REF!</definedName>
    <definedName name="Montaz0" localSheetId="5">'Silnoproud_M2'!#REF!</definedName>
    <definedName name="Montaz0" localSheetId="6">'Silnoproud_M3'!#REF!</definedName>
    <definedName name="Montaz0">#REF!</definedName>
    <definedName name="monterB" localSheetId="5">#REF!</definedName>
    <definedName name="monterB" localSheetId="6">#REF!</definedName>
    <definedName name="monterB">#REF!</definedName>
    <definedName name="mts" localSheetId="5">#REF!</definedName>
    <definedName name="mts" localSheetId="6">#REF!</definedName>
    <definedName name="mts">#REF!</definedName>
    <definedName name="NaVedomi">#REF!</definedName>
    <definedName name="NAZEV" localSheetId="5">#REF!</definedName>
    <definedName name="NAZEV" localSheetId="6">#REF!</definedName>
    <definedName name="NAZEV">#REF!</definedName>
    <definedName name="NazevDilu" localSheetId="4">#REF!</definedName>
    <definedName name="NazevDilu" localSheetId="5">#REF!</definedName>
    <definedName name="NazevDilu" localSheetId="6">#REF!</definedName>
    <definedName name="NazevDilu">#REF!</definedName>
    <definedName name="nazevobjektu" localSheetId="4">#REF!</definedName>
    <definedName name="nazevobjektu" localSheetId="5">#REF!</definedName>
    <definedName name="nazevobjektu" localSheetId="6">#REF!</definedName>
    <definedName name="nazevobjektu">#REF!</definedName>
    <definedName name="nazevstavby" localSheetId="4">#REF!</definedName>
    <definedName name="nazevstavby" localSheetId="5">#REF!</definedName>
    <definedName name="nazevstavby" localSheetId="6">#REF!</definedName>
    <definedName name="nazevstavby">#REF!</definedName>
    <definedName name="Nazvy_proj" localSheetId="5">#REF!</definedName>
    <definedName name="Nazvy_proj" localSheetId="6">#REF!</definedName>
    <definedName name="Nazvy_proj">#REF!</definedName>
    <definedName name="nový" localSheetId="5" hidden="1">{#N/A,#N/A,TRUE,"Krycí list"}</definedName>
    <definedName name="nový" localSheetId="6" hidden="1">{#N/A,#N/A,TRUE,"Krycí list"}</definedName>
    <definedName name="nový" hidden="1">{#N/A,#N/A,TRUE,"Krycí list"}</definedName>
    <definedName name="obch_sleva" localSheetId="5">#REF!</definedName>
    <definedName name="obch_sleva" localSheetId="6">#REF!</definedName>
    <definedName name="obch_sleva">#REF!</definedName>
    <definedName name="Objednatel" localSheetId="4">#REF!</definedName>
    <definedName name="Objednatel" localSheetId="5">#REF!</definedName>
    <definedName name="Objednatel" localSheetId="6">#REF!</definedName>
    <definedName name="Objednatel">#REF!</definedName>
    <definedName name="Objekty">#REF!</definedName>
    <definedName name="Obklady_keramické" localSheetId="10">#REF!</definedName>
    <definedName name="Obklady_keramické">#REF!</definedName>
    <definedName name="_xlnm.Print_Area" localSheetId="10">'akustika'!$A$1:$J$19</definedName>
    <definedName name="_xlnm.Print_Area" localSheetId="7">'AV_M1'!$A$1:$G$39</definedName>
    <definedName name="_xlnm.Print_Area" localSheetId="8">'AV_M2'!$A$1:$G$39</definedName>
    <definedName name="_xlnm.Print_Area" localSheetId="9">'AV_M3'!$A$1:$G$39</definedName>
    <definedName name="_xlnm.Print_Area" localSheetId="4">'Silnoproud_M1'!$A$1:$I$52</definedName>
    <definedName name="_xlnm.Print_Area" localSheetId="5">'Silnoproud_M2'!$A$1:$I$52</definedName>
    <definedName name="_xlnm.Print_Area" localSheetId="6">'Silnoproud_M3'!$A$1:$I$52</definedName>
    <definedName name="Ostatní_výrobky" localSheetId="10">#REF!</definedName>
    <definedName name="Ostatní_výrobky">#REF!</definedName>
    <definedName name="OUD">#REF!</definedName>
    <definedName name="paž" localSheetId="5">#REF!</definedName>
    <definedName name="paž" localSheetId="6">#REF!</definedName>
    <definedName name="paž">#REF!</definedName>
    <definedName name="PocetMJ" localSheetId="4">#REF!</definedName>
    <definedName name="PocetMJ" localSheetId="5">#REF!</definedName>
    <definedName name="PocetMJ" localSheetId="6">#REF!</definedName>
    <definedName name="PocetMJ">#REF!</definedName>
    <definedName name="Podhl" localSheetId="10">#REF!</definedName>
    <definedName name="Podhl">#REF!</definedName>
    <definedName name="Podhledy" localSheetId="10">#REF!</definedName>
    <definedName name="Podhledy">#REF!</definedName>
    <definedName name="pokusAAAA" localSheetId="5">#REF!</definedName>
    <definedName name="pokusAAAA" localSheetId="6">#REF!</definedName>
    <definedName name="pokusAAAA">#REF!</definedName>
    <definedName name="pokusadres" localSheetId="5">#REF!</definedName>
    <definedName name="pokusadres" localSheetId="6">#REF!</definedName>
    <definedName name="pokusadres">#REF!</definedName>
    <definedName name="položka_A1" localSheetId="5">#REF!</definedName>
    <definedName name="položka_A1" localSheetId="6">#REF!</definedName>
    <definedName name="položka_A1">#REF!</definedName>
    <definedName name="pom_výp_zač" localSheetId="5">#REF!</definedName>
    <definedName name="pom_výp_zač" localSheetId="6">#REF!</definedName>
    <definedName name="pom_výp_zač">#REF!</definedName>
    <definedName name="pom_výpočty" localSheetId="5">#REF!</definedName>
    <definedName name="pom_výpočty" localSheetId="6">#REF!</definedName>
    <definedName name="pom_výpočty">#REF!</definedName>
    <definedName name="Poznamka" localSheetId="4">#REF!</definedName>
    <definedName name="Poznamka" localSheetId="5">#REF!</definedName>
    <definedName name="Poznamka" localSheetId="6">#REF!</definedName>
    <definedName name="Poznamka">#REF!</definedName>
    <definedName name="Predmet" localSheetId="10">#REF!</definedName>
    <definedName name="Predmet">#REF!</definedName>
    <definedName name="prep_schem" localSheetId="5">#REF!</definedName>
    <definedName name="prep_schem" localSheetId="6">#REF!</definedName>
    <definedName name="prep_schem">#REF!</definedName>
    <definedName name="Prilohy" localSheetId="10">#REF!</definedName>
    <definedName name="Prilohy">#REF!</definedName>
    <definedName name="PROJEKT" localSheetId="5">#REF!</definedName>
    <definedName name="PROJEKT" localSheetId="6">#REF!</definedName>
    <definedName name="PROJEKT">#REF!</definedName>
    <definedName name="Projektant" localSheetId="4">#REF!</definedName>
    <definedName name="Projektant" localSheetId="5">#REF!</definedName>
    <definedName name="Projektant" localSheetId="6">#REF!</definedName>
    <definedName name="Projektant">#REF!</definedName>
    <definedName name="PS">#REF!</definedName>
    <definedName name="PSV" localSheetId="5">#REF!</definedName>
    <definedName name="PSV" localSheetId="6">#REF!</definedName>
    <definedName name="PSV">#REF!</definedName>
    <definedName name="PSV0" localSheetId="4">'Silnoproud_M1'!#REF!</definedName>
    <definedName name="PSV0" localSheetId="5">'Silnoproud_M2'!#REF!</definedName>
    <definedName name="PSV0" localSheetId="6">'Silnoproud_M3'!#REF!</definedName>
    <definedName name="PSV0">#REF!</definedName>
    <definedName name="REKAPITULACE" localSheetId="10">#REF!</definedName>
    <definedName name="REKAPITULACE">#REF!</definedName>
    <definedName name="REV" localSheetId="5">#REF!</definedName>
    <definedName name="REV" localSheetId="6">#REF!</definedName>
    <definedName name="REV">#REF!</definedName>
    <definedName name="rozp" localSheetId="5" hidden="1">{#N/A,#N/A,TRUE,"Krycí list"}</definedName>
    <definedName name="rozp" localSheetId="6" hidden="1">{#N/A,#N/A,TRUE,"Krycí list"}</definedName>
    <definedName name="rozp" hidden="1">{#N/A,#N/A,TRUE,"Krycí list"}</definedName>
    <definedName name="rozvržení_rozp" localSheetId="5">#REF!</definedName>
    <definedName name="rozvržení_rozp" localSheetId="6">#REF!</definedName>
    <definedName name="rozvržení_rozp">#REF!</definedName>
    <definedName name="Sádrokartonové_konstrukce" localSheetId="10">#REF!</definedName>
    <definedName name="Sádrokartonové_konstrukce">#REF!</definedName>
    <definedName name="SazbaDPH1" localSheetId="4">#REF!</definedName>
    <definedName name="SazbaDPH1" localSheetId="5">#REF!</definedName>
    <definedName name="SazbaDPH1" localSheetId="6">#REF!</definedName>
    <definedName name="SazbaDPH1">#REF!</definedName>
    <definedName name="SazbaDPH2" localSheetId="4">#REF!</definedName>
    <definedName name="SazbaDPH2" localSheetId="5">#REF!</definedName>
    <definedName name="SazbaDPH2" localSheetId="6">#REF!</definedName>
    <definedName name="SazbaDPH2">#REF!</definedName>
    <definedName name="SCHVALI1" localSheetId="5">#REF!</definedName>
    <definedName name="SCHVALI1" localSheetId="6">#REF!</definedName>
    <definedName name="SCHVALI1">#REF!</definedName>
    <definedName name="SCHVALIL1" localSheetId="5">#REF!</definedName>
    <definedName name="SCHVALIL1" localSheetId="6">#REF!</definedName>
    <definedName name="SCHVALIL1">#REF!</definedName>
    <definedName name="SCHVALIL2" localSheetId="5">#REF!</definedName>
    <definedName name="SCHVALIL2" localSheetId="6">#REF!</definedName>
    <definedName name="SCHVALIL2">#REF!</definedName>
    <definedName name="SCHVALIL3" localSheetId="5">#REF!</definedName>
    <definedName name="SCHVALIL3" localSheetId="6">#REF!</definedName>
    <definedName name="SCHVALIL3">#REF!</definedName>
    <definedName name="SCHVALIL4" localSheetId="5">#REF!</definedName>
    <definedName name="SCHVALIL4" localSheetId="6">#REF!</definedName>
    <definedName name="SCHVALIL4">#REF!</definedName>
    <definedName name="SCHVALIL5" localSheetId="5">#REF!</definedName>
    <definedName name="SCHVALIL5" localSheetId="6">#REF!</definedName>
    <definedName name="SCHVALIL5">#REF!</definedName>
    <definedName name="skl" localSheetId="5">#REF!</definedName>
    <definedName name="skl" localSheetId="6">#REF!</definedName>
    <definedName name="skl">#REF!</definedName>
    <definedName name="Sleva" localSheetId="5">#REF!</definedName>
    <definedName name="Sleva" localSheetId="6">#REF!</definedName>
    <definedName name="Sleva">#REF!</definedName>
    <definedName name="SloupecCC" localSheetId="4">'Silnoproud_M1'!$G$6</definedName>
    <definedName name="SloupecCC" localSheetId="5">'Silnoproud_M2'!$G$6</definedName>
    <definedName name="SloupecCC" localSheetId="6">'Silnoproud_M3'!$I$6</definedName>
    <definedName name="SloupecCC">#REF!</definedName>
    <definedName name="SloupecCisloPol" localSheetId="4">'Silnoproud_M1'!$B$6</definedName>
    <definedName name="SloupecCisloPol" localSheetId="5">'Silnoproud_M2'!$B$6</definedName>
    <definedName name="SloupecCisloPol" localSheetId="6">'Silnoproud_M3'!$B$6</definedName>
    <definedName name="SloupecCisloPol">#REF!</definedName>
    <definedName name="SloupecJC" localSheetId="4">'Silnoproud_M1'!$F$6</definedName>
    <definedName name="SloupecJC" localSheetId="5">'Silnoproud_M2'!$F$6</definedName>
    <definedName name="SloupecJC" localSheetId="6">'Silnoproud_M3'!$F$6</definedName>
    <definedName name="SloupecJC">#REF!</definedName>
    <definedName name="SloupecMJ" localSheetId="4">'Silnoproud_M1'!$D$6</definedName>
    <definedName name="SloupecMJ" localSheetId="5">'Silnoproud_M2'!$D$6</definedName>
    <definedName name="SloupecMJ" localSheetId="6">'Silnoproud_M3'!$D$6</definedName>
    <definedName name="SloupecMJ">#REF!</definedName>
    <definedName name="SloupecMnozstvi" localSheetId="4">'Silnoproud_M1'!$E$6</definedName>
    <definedName name="SloupecMnozstvi" localSheetId="5">'Silnoproud_M2'!$E$6</definedName>
    <definedName name="SloupecMnozstvi" localSheetId="6">'Silnoproud_M3'!$E$6</definedName>
    <definedName name="SloupecMnozstvi">#REF!</definedName>
    <definedName name="SloupecNazPol" localSheetId="4">'Silnoproud_M1'!$C$6</definedName>
    <definedName name="SloupecNazPol" localSheetId="5">'Silnoproud_M2'!$C$6</definedName>
    <definedName name="SloupecNazPol" localSheetId="6">'Silnoproud_M3'!$C$6</definedName>
    <definedName name="SloupecNazPol">#REF!</definedName>
    <definedName name="SloupecPC" localSheetId="4">'Silnoproud_M1'!$A$6</definedName>
    <definedName name="SloupecPC" localSheetId="5">'Silnoproud_M2'!$A$6</definedName>
    <definedName name="SloupecPC" localSheetId="6">'Silnoproud_M3'!$A$6</definedName>
    <definedName name="SloupecPC">#REF!</definedName>
    <definedName name="smaz" localSheetId="5" hidden="1">{#N/A,#N/A,TRUE,"Krycí list"}</definedName>
    <definedName name="smaz" localSheetId="6" hidden="1">{#N/A,#N/A,TRUE,"Krycí list"}</definedName>
    <definedName name="smaz" hidden="1">{#N/A,#N/A,TRUE,"Krycí list"}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opt" localSheetId="4" hidden="1">'Silnoproud_M1'!#REF!</definedName>
    <definedName name="solver_opt" localSheetId="5" hidden="1">'Silnoproud_M2'!#REF!</definedName>
    <definedName name="solver_opt" localSheetId="6" hidden="1">'Silnoproud_M3'!#REF!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4" hidden="1">0</definedName>
    <definedName name="solver_val" localSheetId="5" hidden="1">0</definedName>
    <definedName name="solver_val" localSheetId="6" hidden="1">0</definedName>
    <definedName name="soupis" localSheetId="5" hidden="1">{#N/A,#N/A,TRUE,"Krycí list"}</definedName>
    <definedName name="soupis" localSheetId="6" hidden="1">{#N/A,#N/A,TRUE,"Krycí list"}</definedName>
    <definedName name="soupis" hidden="1">{#N/A,#N/A,TRUE,"Krycí list"}</definedName>
    <definedName name="SPD" localSheetId="5">#REF!</definedName>
    <definedName name="SPD" localSheetId="6">#REF!</definedName>
    <definedName name="SPD">#REF!</definedName>
    <definedName name="ssss" localSheetId="5">#REF!</definedName>
    <definedName name="ssss" localSheetId="6">#REF!</definedName>
    <definedName name="ssss">#REF!</definedName>
    <definedName name="SSSSSS" localSheetId="5" hidden="1">{#N/A,#N/A,TRUE,"Krycí list"}</definedName>
    <definedName name="SSSSSS" localSheetId="6" hidden="1">{#N/A,#N/A,TRUE,"Krycí list"}</definedName>
    <definedName name="SSSSSS" hidden="1">{#N/A,#N/A,TRUE,"Krycí list"}</definedName>
    <definedName name="subslevy" localSheetId="5">#REF!</definedName>
    <definedName name="subslevy" localSheetId="6">#REF!</definedName>
    <definedName name="subslevy">#REF!</definedName>
    <definedName name="summary" localSheetId="5" hidden="1">{#N/A,#N/A,TRUE,"Krycí list"}</definedName>
    <definedName name="summary" localSheetId="6" hidden="1">{#N/A,#N/A,TRUE,"Krycí list"}</definedName>
    <definedName name="summary" hidden="1">{#N/A,#N/A,TRUE,"Krycí list"}</definedName>
    <definedName name="sumpok" localSheetId="5">#REF!</definedName>
    <definedName name="sumpok" localSheetId="6">#REF!</definedName>
    <definedName name="sumpok">#REF!</definedName>
    <definedName name="tab" localSheetId="5">#REF!</definedName>
    <definedName name="tab" localSheetId="6">#REF!</definedName>
    <definedName name="tab">#REF!</definedName>
    <definedName name="technik" localSheetId="5">#REF!</definedName>
    <definedName name="technik" localSheetId="6">#REF!</definedName>
    <definedName name="technik">#REF!</definedName>
    <definedName name="Typ" localSheetId="4">'Silnoproud_M1'!#REF!</definedName>
    <definedName name="Typ" localSheetId="5">'Silnoproud_M2'!#REF!</definedName>
    <definedName name="Typ" localSheetId="6">'Silnoproud_M3'!#REF!</definedName>
    <definedName name="Typ">#REF!</definedName>
    <definedName name="UKOL" localSheetId="5">#REF!</definedName>
    <definedName name="UKOL" localSheetId="6">#REF!</definedName>
    <definedName name="UKOL">#REF!</definedName>
    <definedName name="Ukonc_Phare" localSheetId="5">#REF!</definedName>
    <definedName name="Ukonc_Phare" localSheetId="6">#REF!</definedName>
    <definedName name="Ukonc_Phare">#REF!</definedName>
    <definedName name="Ukonc_vyst" localSheetId="5">#REF!</definedName>
    <definedName name="Ukonc_vyst" localSheetId="6">#REF!</definedName>
    <definedName name="Ukonc_vyst">#REF!</definedName>
    <definedName name="VIZA" localSheetId="5" hidden="1">{#N/A,#N/A,TRUE,"Krycí list"}</definedName>
    <definedName name="VIZA" localSheetId="6" hidden="1">{#N/A,#N/A,TRUE,"Krycí list"}</definedName>
    <definedName name="VIZA" hidden="1">{#N/A,#N/A,TRUE,"Krycí list"}</definedName>
    <definedName name="VIZA12" localSheetId="5" hidden="1">{#N/A,#N/A,TRUE,"Krycí list"}</definedName>
    <definedName name="VIZA12" localSheetId="6" hidden="1">{#N/A,#N/A,TRUE,"Krycí list"}</definedName>
    <definedName name="VIZA12" hidden="1">{#N/A,#N/A,TRUE,"Krycí list"}</definedName>
    <definedName name="viza2" localSheetId="5" hidden="1">{#N/A,#N/A,TRUE,"Krycí list"}</definedName>
    <definedName name="viza2" localSheetId="6" hidden="1">{#N/A,#N/A,TRUE,"Krycí list"}</definedName>
    <definedName name="viza2" hidden="1">{#N/A,#N/A,TRUE,"Krycí list"}</definedName>
    <definedName name="VN" localSheetId="5" hidden="1">{#N/A,#N/A,TRUE,"Krycí list"}</definedName>
    <definedName name="VN" localSheetId="6" hidden="1">{#N/A,#N/A,TRUE,"Krycí list"}</definedName>
    <definedName name="VN" hidden="1">{#N/A,#N/A,TRUE,"Krycí list"}</definedName>
    <definedName name="Vodorovné_konstrukce" localSheetId="10">#REF!</definedName>
    <definedName name="Vodorovné_konstrukce">#REF!</definedName>
    <definedName name="VRN" localSheetId="4">#REF!</definedName>
    <definedName name="VRN" localSheetId="5">#REF!</definedName>
    <definedName name="VRN" localSheetId="6">#REF!</definedName>
    <definedName name="VRN">#REF!</definedName>
    <definedName name="VRNKc" localSheetId="4">#REF!</definedName>
    <definedName name="VRNKc" localSheetId="5">#REF!</definedName>
    <definedName name="VRNKc" localSheetId="6">#REF!</definedName>
    <definedName name="VRNKc">#REF!</definedName>
    <definedName name="VRNnazev" localSheetId="4">#REF!</definedName>
    <definedName name="VRNnazev" localSheetId="5">#REF!</definedName>
    <definedName name="VRNnazev" localSheetId="6">#REF!</definedName>
    <definedName name="VRNnazev">#REF!</definedName>
    <definedName name="VRNproc" localSheetId="5">#REF!</definedName>
    <definedName name="VRNproc" localSheetId="6">#REF!</definedName>
    <definedName name="VRNproc">#REF!</definedName>
    <definedName name="VRNzakl" localSheetId="5">#REF!</definedName>
    <definedName name="VRNzakl" localSheetId="6">#REF!</definedName>
    <definedName name="VRNzakl">#REF!</definedName>
    <definedName name="výpočty" localSheetId="5">#REF!</definedName>
    <definedName name="výpočty" localSheetId="6">#REF!</definedName>
    <definedName name="výpočty">#REF!</definedName>
    <definedName name="vystup" localSheetId="5">#REF!</definedName>
    <definedName name="vystup" localSheetId="6">#REF!</definedName>
    <definedName name="vystup">#REF!</definedName>
    <definedName name="wrn.Kontrolní._.rozpočet." localSheetId="5" hidden="1">{#N/A,#N/A,TRUE,"Krycí list"}</definedName>
    <definedName name="wrn.Kontrolní._.rozpočet." localSheetId="6" hidden="1">{#N/A,#N/A,TRUE,"Krycí list"}</definedName>
    <definedName name="wrn.Kontrolní._.rozpočet." hidden="1">{#N/A,#N/A,TRUE,"Krycí list"}</definedName>
    <definedName name="wrn.Kontrolní._.rozpoeet." localSheetId="5" hidden="1">{#N/A,#N/A,TRUE,"Krycí list"}</definedName>
    <definedName name="wrn.Kontrolní._.rozpoeet." localSheetId="6" hidden="1">{#N/A,#N/A,TRUE,"Krycí list"}</definedName>
    <definedName name="wrn.Kontrolní._.rozpoeet." hidden="1">{#N/A,#N/A,TRUE,"Krycí list"}</definedName>
    <definedName name="Z_Fin_Phare" localSheetId="5">#REF!</definedName>
    <definedName name="Z_Fin_Phare" localSheetId="6">#REF!</definedName>
    <definedName name="Z_Fin_Phare">#REF!</definedName>
    <definedName name="Z_Fin_zad" localSheetId="5">#REF!</definedName>
    <definedName name="Z_Fin_zad" localSheetId="6">#REF!</definedName>
    <definedName name="Z_Fin_zad">#REF!</definedName>
    <definedName name="Z_investor" localSheetId="5">#REF!</definedName>
    <definedName name="Z_investor" localSheetId="6">#REF!</definedName>
    <definedName name="Z_investor">#REF!</definedName>
    <definedName name="Z_Kody_proj" localSheetId="5">#REF!</definedName>
    <definedName name="Z_Kody_proj" localSheetId="6">#REF!</definedName>
    <definedName name="Z_Kody_proj">#REF!</definedName>
    <definedName name="Z_Kody_zeme" localSheetId="5">#REF!</definedName>
    <definedName name="Z_Kody_zeme" localSheetId="6">#REF!</definedName>
    <definedName name="Z_Kody_zeme">#REF!</definedName>
    <definedName name="Z_Kurs_Kc_ECU" localSheetId="5">#REF!</definedName>
    <definedName name="Z_Kurs_Kc_ECU" localSheetId="6">#REF!</definedName>
    <definedName name="Z_Kurs_Kc_ECU">#REF!</definedName>
    <definedName name="Z_Nazvy_proj" localSheetId="5">#REF!</definedName>
    <definedName name="Z_Nazvy_proj" localSheetId="6">#REF!</definedName>
    <definedName name="Z_Nazvy_proj">#REF!</definedName>
    <definedName name="Z_typ_sml" localSheetId="5">#REF!</definedName>
    <definedName name="Z_typ_sml" localSheetId="6">#REF!</definedName>
    <definedName name="Z_typ_sml">#REF!</definedName>
    <definedName name="Z_Ukonc_Phare" localSheetId="5">#REF!</definedName>
    <definedName name="Z_Ukonc_Phare" localSheetId="6">#REF!</definedName>
    <definedName name="Z_Ukonc_Phare">#REF!</definedName>
    <definedName name="Z_ukonc_vyst" localSheetId="5">#REF!</definedName>
    <definedName name="Z_ukonc_vyst" localSheetId="6">#REF!</definedName>
    <definedName name="Z_ukonc_vyst">#REF!</definedName>
    <definedName name="Z_Zahaj_tendru" localSheetId="5">#REF!</definedName>
    <definedName name="Z_Zahaj_tendru" localSheetId="6">#REF!</definedName>
    <definedName name="Z_Zahaj_tendru">#REF!</definedName>
    <definedName name="Z_Zahaj_vyst" localSheetId="5">#REF!</definedName>
    <definedName name="Z_Zahaj_vyst" localSheetId="6">#REF!</definedName>
    <definedName name="Z_Zahaj_vyst">#REF!</definedName>
    <definedName name="Zahaj_tendru" localSheetId="5">#REF!</definedName>
    <definedName name="Zahaj_tendru" localSheetId="6">#REF!</definedName>
    <definedName name="Zahaj_tendru">#REF!</definedName>
    <definedName name="Zahaj_vyst" localSheetId="5">#REF!</definedName>
    <definedName name="Zahaj_vyst" localSheetId="6">#REF!</definedName>
    <definedName name="Zahaj_vyst">#REF!</definedName>
    <definedName name="zahrnsazby" localSheetId="5">#REF!</definedName>
    <definedName name="zahrnsazby" localSheetId="6">#REF!</definedName>
    <definedName name="zahrnsazby">#REF!</definedName>
    <definedName name="zahrnslevy" localSheetId="5">#REF!</definedName>
    <definedName name="zahrnslevy" localSheetId="6">#REF!</definedName>
    <definedName name="zahrnslevy">#REF!</definedName>
    <definedName name="Zakazka" localSheetId="5">#REF!</definedName>
    <definedName name="Zakazka" localSheetId="6">#REF!</definedName>
    <definedName name="Zakazka">#REF!</definedName>
    <definedName name="ZAKAZNIK" localSheetId="5">#REF!</definedName>
    <definedName name="ZAKAZNIK" localSheetId="6">#REF!</definedName>
    <definedName name="ZAKAZNIK">#REF!</definedName>
    <definedName name="Zaklad22" localSheetId="5">#REF!</definedName>
    <definedName name="Zaklad22" localSheetId="6">#REF!</definedName>
    <definedName name="Zaklad22">#REF!</definedName>
    <definedName name="Zaklad5" localSheetId="5">#REF!</definedName>
    <definedName name="Zaklad5" localSheetId="6">#REF!</definedName>
    <definedName name="Zaklad5">#REF!</definedName>
    <definedName name="Základy" localSheetId="10">#REF!</definedName>
    <definedName name="Základy">#REF!</definedName>
    <definedName name="zaokr" localSheetId="5">#REF!</definedName>
    <definedName name="zaokr" localSheetId="6">#REF!</definedName>
    <definedName name="zaokr">#REF!</definedName>
    <definedName name="Zemní_práce" localSheetId="10">#REF!</definedName>
    <definedName name="Zemní_práce">#REF!</definedName>
    <definedName name="Zhotovitel" localSheetId="5">#REF!</definedName>
    <definedName name="Zhotovitel" localSheetId="6">#REF!</definedName>
    <definedName name="Zhotovitel">#REF!</definedName>
    <definedName name="ZPRAC1" localSheetId="5">#REF!</definedName>
    <definedName name="ZPRAC1" localSheetId="6">#REF!</definedName>
    <definedName name="ZPRAC1">#REF!</definedName>
    <definedName name="ZPRAC2" localSheetId="5">#REF!</definedName>
    <definedName name="ZPRAC2" localSheetId="6">#REF!</definedName>
    <definedName name="ZPRAC2">#REF!</definedName>
    <definedName name="ZPRAC3" localSheetId="5">#REF!</definedName>
    <definedName name="ZPRAC3" localSheetId="6">#REF!</definedName>
    <definedName name="ZPRAC3">#REF!</definedName>
    <definedName name="ZPRAC4" localSheetId="5">#REF!</definedName>
    <definedName name="ZPRAC4" localSheetId="6">#REF!</definedName>
    <definedName name="ZPRAC4">#REF!</definedName>
    <definedName name="ZPRACOVATEL">#REF!</definedName>
    <definedName name="Zprava" localSheetId="10">#REF!</definedName>
    <definedName name="Zprava">#REF!</definedName>
    <definedName name="_xlnm.Print_Titles" localSheetId="1">'Dodávky_HSV_M1'!$10:$12</definedName>
    <definedName name="_xlnm.Print_Titles" localSheetId="2">'Dodávky_HSV_M2'!$10:$12</definedName>
    <definedName name="_xlnm.Print_Titles" localSheetId="3">'Dodávky_HSV_M3'!$10:$12</definedName>
    <definedName name="_xlnm.Print_Titles" localSheetId="4">'Silnoproud_M1'!$1:$6</definedName>
    <definedName name="_xlnm.Print_Titles" localSheetId="5">'Silnoproud_M2'!$1:$6</definedName>
    <definedName name="_xlnm.Print_Titles" localSheetId="6">'Silnoproud_M3'!$1:$6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<sst xmlns="http://schemas.openxmlformats.org/spreadsheetml/2006/main" count="1473" uniqueCount="445">
  <si>
    <t>Název akce:</t>
  </si>
  <si>
    <t>Úpravy učeben M1, M2, M3, TF ČZU</t>
  </si>
  <si>
    <t>Dokument:</t>
  </si>
  <si>
    <t xml:space="preserve">výkaz výměr a specifikace </t>
  </si>
  <si>
    <t>Profese:</t>
  </si>
  <si>
    <t>prostorová akustika</t>
  </si>
  <si>
    <t>Stupeň dokumentace:</t>
  </si>
  <si>
    <t>DPS</t>
  </si>
  <si>
    <t>Čís. pol.</t>
  </si>
  <si>
    <t>Číselné zatřídění</t>
  </si>
  <si>
    <t>Popis položky</t>
  </si>
  <si>
    <t>Počet měr. jednotek</t>
  </si>
  <si>
    <t>Měrná jednotka</t>
  </si>
  <si>
    <t>Jednotková cena</t>
  </si>
  <si>
    <t>Cena celkem</t>
  </si>
  <si>
    <t>DPH v %</t>
  </si>
  <si>
    <t>Cena celkem s DPH</t>
  </si>
  <si>
    <t>Technické specifikace, technické a uživatelské standardy stavby, podrobný popis položky</t>
  </si>
  <si>
    <t>Akustické obklady a podhledy</t>
  </si>
  <si>
    <t>SRP</t>
  </si>
  <si>
    <t xml:space="preserve">D+M - širokopásmový rastrový podhled </t>
  </si>
  <si>
    <r>
      <t>m</t>
    </r>
    <r>
      <rPr>
        <vertAlign val="superscript"/>
        <sz val="12"/>
        <rFont val="Times New Roman CE"/>
        <family val="2"/>
      </rPr>
      <t>2</t>
    </r>
  </si>
  <si>
    <t xml:space="preserve">jedná se o širokopásmově pohltivý rastrový podhled s kazetami s jádrem ze skelné vlny o formátu 600×600 mm; tloušťka podhledové kazety je 20 mm; jedná se o podhledový systém s roštem nosné konstrukce;  kazety jsou plně demontovatelné; akustický podhled je celé ploše doplněn přídavnou absorpční vložkou tloušťky a objemové hmotnosti dle požadovaných akustických parametrů; požadovaný činitel zvukové pohltivosti podhledu při celkové skladebné tloušťce v  oktávových pásmech je: 125 Hz – α ÷ 0,55; 250 Hz - α ÷ 0,8; 500 Hz - α ÷ 0,85; 1 kHz - α ÷ 0,9; 2 kHz - α ÷ 0,9; 4 kHz - α ÷ 0,9;  povrchová úprava kazet v bílé barvě; </t>
  </si>
  <si>
    <t>NRP</t>
  </si>
  <si>
    <t xml:space="preserve">D+M - nízkofrekvenční rastrový podhled </t>
  </si>
  <si>
    <t>jedná se o rastrový podhled se sníženou pohltivostí s kazetami s jádrem ze skelné vlny o formátu 600×600 mm; tloušťka podhledové kazety je 20 mm; jedná se o podhledový systém s roštem nosné konstrukce; kazety jsou plně demontovatelné; akustický podhled je po celé ploše doplněn přídavnou absorpční vložkou tloušťky a objemové hmotnosti dle požadovaných akustických parametrů; požadovaný činitel zvukové pohltivosti podhledu při celkové skladebné tloušťce v  oktávových pásmech je: 125 Hz – α ÷ 0,4; 250 Hz - α ÷ 0,25; 500 Hz - α ÷ 0,15; 1 kHz - α ÷ 0,32; 2 kHz - α ÷ 0,2; 4 kHz - α ÷ 0,15; povrchová úprava kazet v bílé barvě;</t>
  </si>
  <si>
    <t>SPO</t>
  </si>
  <si>
    <t>D+M - stěnový perforovaný obklad</t>
  </si>
  <si>
    <t xml:space="preserve">jedná se o širokopásmově pohltivý akustický prvek s maximem zvukové pohltivosti na středních kmitočtech; lícová plocha prvku je tvořena oboustranně frézovanou deskou z materiálu na bázi dřeva tl. 18 mm; z rubové strany je navrtána kruhovými otvory o průměru 8 mm do hloubky 14 mm s roztečí otvorů 16 mm; z lícové strany je deska prořezána drážkami šířky 3 mm, hloubky 6 mm a osové vzdálenosti 16 mm; lícová deska je kotvena k vyrovnávacímu nosnému rastru; rubová strana čelní desky je celoplošně čalouněna průzvučnou textilií černé barvy; vzduchová mezera obkladu je v celé ploše doplněna přídavnou absorpční vložkou o tloušťce, objemové hmotnosti a umístění dle požadovaných akustických parametrů; požadovaný činitel zvukové pohltivosti obkladu při skladebné tloušťce 100 mm v oktávových pásmech je: 125 Hz – α ÷ 0,4; 250 Hz - α ÷ 0,85; 500 Hz - α ÷ 0,85; 1 kHz - α ÷ 0,7; 2 kHz - α ÷ 0,6; 4 kHz - α ÷ 0,5; celková skladebná tloušťka obkladu je 100 mm; skryté kotevní prvky; povrchová úprava – barva RAL/NCS dle výběru architekta; požadavek PBŘ: třída reakce na oheň - B-s1,d0; index šíření plamene is ≤ 75 mm/min; aplikované materiály nesmí odkapávat ani odpadávat; v dílčí ploše jsou prvky SPO součástí funkční a dezignové sestavy spolu s prvky KPP (více viz výkresová příloha); součástí cenové kalkulace jsou rovněž obložky a dělící vertikální lamely </t>
  </si>
  <si>
    <t>SPO-Z</t>
  </si>
  <si>
    <t>D+M - stěnový perforovaný obklad -zaslepený</t>
  </si>
  <si>
    <t>jedná se o akustický prvek s maximem zvukové pohltivosti na nízkých kmitočtech; lícová plocha prvku je tvořena oboustranně frézovanou deskou z materiálu na bázi dřeva tl. 18 mm; z rubové strany je navrtána kruhovými otvory o průměru 8 mm do hloubky 14 mm s roztečí otvorů 16 mm; z lícové strany je deska prořezána drážkami šířky 3 mm, hloubky 6 mm a osové vzdálenosti 16 mm; lícová deska je kotvena k vyrovnávacímu nosnému rastru; rubová strana čelní desky je celoplošně čalouněna průzvučnou textilií černé barvy; dále je přisazena deska tl. min. 12 mm pro zaslepení otvorů; vzduchová mezera obkladu je v celé ploše doplněna přídavnou absorpční vložkou o tloušťce, objemové hmotnosti a umístění dle požadovaných akustických parametrů; požadovaný činitel zvukové pohltivosti obkladu při skladebné tloušťce 100 mm v oktávových pásmech je: 125 Hz – α ÷ 0,15; 250 Hz - α ÷ 0,1; 500 Hz - α ÷ 0,1; 1 kHz - α ÷ 0,1; 2 kHz - α ÷ 0,1; 4 kHz - α ÷ 0,1; celková skladebná tloušťka obkladu je 100 mm; skryté kotevní prvky; povrchová úprava – barva RAL/NCS dle výběru architekta; požadavek PBŘ: třída reakce na oheň - B-s1,d0; index šíření plamene is ≤ 75 mm/min; aplikované materiály nesmí odkapávat ani odpadávat</t>
  </si>
  <si>
    <t>KPP</t>
  </si>
  <si>
    <t xml:space="preserve">D+M - kmitající panel profilovaný </t>
  </si>
  <si>
    <r>
      <t>m</t>
    </r>
    <r>
      <rPr>
        <vertAlign val="superscript"/>
        <sz val="11"/>
        <rFont val="Calibri"/>
        <family val="2"/>
        <scheme val="minor"/>
      </rPr>
      <t>2</t>
    </r>
  </si>
  <si>
    <t xml:space="preserve">jedná se o akustický prvek s maximem zvukové pohltivosti na nízkých kmitočtech; panely jsou tvořeny tenkou čelní deskou z materiálu na bázi dřeva tloušťky 4 - 6 mm pružně uchycenou (např. lepením přes mechovou pryž tloušťky 2-3 mm) k podkladnímu nosnému roštu; akustický prvek má uzavřený funkční objem; na rubové straně čelní desky je umístěna absorpční vložka o tloušťce a objemové hmotnosti pro dosažení požadovaných hodnot činitele zvukové pohltivosti; požadovaný činitel zvukové pohltivosti obkladu v oktávových pásmech je: 125 Hz – α ÷ 0,45; 250 Hz - α ÷ 0,2; 500 Hz - α ÷ 0,15; 1 kHz - α ÷ 0,1; 2 kHz - α ÷ 0,1; 4 kHz - α ÷ 0,12; celková tloušťka obkladu je cca 200 mm; skryté kotevní prvky; povrchová úprava – barva RAL/NCS dle výběru architekta; požadavek PBŘ: třída reakce na oheň - B-s1,d0; index šíření plamene is ≤ 75 mm/min; aplikované materiály nesmí odkapávat ani odpadávat; prvky KPP jsou součástí funkční a dezignové sestavy spolu s prvky SPO (více viz výkresová příloha); součástí cenové kalkulace jsou rovněž obložky a dělící vertikální lamely </t>
  </si>
  <si>
    <t>SO</t>
  </si>
  <si>
    <t>D+M - sokl</t>
  </si>
  <si>
    <t>bm</t>
  </si>
  <si>
    <t xml:space="preserve">jedná se o soklové desky výšky 100 mm vyrobené z materiálu na bázi dřeva tl. 18 mm připevněné k podkladní nosné konstrukci; skryté kotevní prvky; odsazení soklu od nosné stěny je cca 85 mm; povrchová úprava – barva RAL/NCS dle výběru architekta; požadavek PBŘ: třída reakce na oheň - B-s1,d0; index šíření plamene is ≤ 75 mm/min; aplikované materiály nesmí odkapávat ani odpadávat </t>
  </si>
  <si>
    <t xml:space="preserve">Akustická měření a projekční činnost </t>
  </si>
  <si>
    <t>DD</t>
  </si>
  <si>
    <t>dílenská dokumentace</t>
  </si>
  <si>
    <t>kpl.</t>
  </si>
  <si>
    <t>dílenská dokumentace profese prostorová akustika; jedná se zejména o dílenské detaily provedení atypických akustických prvků; tato bude předložena k odsouhlasení projektantovi akustiky a zástupci investora</t>
  </si>
  <si>
    <t>M-AK</t>
  </si>
  <si>
    <t>měření činitele zvukové pohltivosti dle normy ČSN EN ISO 354</t>
  </si>
  <si>
    <t>ks</t>
  </si>
  <si>
    <r>
      <t xml:space="preserve">jedná se o měření činitele zvukové pohltivosti dle normy ČSN EN ISO 354; měřena bude kombinace prvků </t>
    </r>
    <r>
      <rPr>
        <b/>
        <sz val="11"/>
        <rFont val="Calibri"/>
        <family val="2"/>
        <scheme val="minor"/>
      </rPr>
      <t>SPO</t>
    </r>
    <r>
      <rPr>
        <sz val="11"/>
        <rFont val="Calibri"/>
        <family val="2"/>
        <scheme val="minor"/>
      </rPr>
      <t xml:space="preserve"> a </t>
    </r>
    <r>
      <rPr>
        <b/>
        <sz val="11"/>
        <rFont val="Calibri"/>
        <family val="2"/>
        <scheme val="minor"/>
      </rPr>
      <t>KPP</t>
    </r>
    <r>
      <rPr>
        <sz val="11"/>
        <rFont val="Calibri"/>
        <family val="2"/>
      </rPr>
      <t xml:space="preserve">; součástí měření je také vyhodnocení a protokolární zpracování výsledků s příslušnými závěry v komplexní vazbě na akustiku jednotlivých prostor jako celků; cena je včetně přípravy vzorku pro měření a souvisejících nákladů na dopravu </t>
    </r>
  </si>
  <si>
    <t>MDD-E</t>
  </si>
  <si>
    <t xml:space="preserve">měření doby dozvuku - etapové </t>
  </si>
  <si>
    <t xml:space="preserve">jedná se o jedno etapové měření doby dozvuku každé učebny dle normy ČSN EN ISO 3382-1; součástí měření je také vyhodnocení a protokolární zpracování výsledků s příslušnými závěry v komplexní vazbě na akustiku prostoru jako celku </t>
  </si>
  <si>
    <t>MDD-Z</t>
  </si>
  <si>
    <t xml:space="preserve">měření doby dozvuku - závěrečné </t>
  </si>
  <si>
    <t xml:space="preserve">jedná se o závěrečné měření doby dozvuku každé učebny dle normy ČSN EN ISO 3382-1; součástí měření je také vyhodnocení a protokolární zpracování výsledků </t>
  </si>
  <si>
    <t>Cena celkem bez DPH</t>
  </si>
  <si>
    <t>Výkaz výměr: Dodávka, zapojení a zprovoznění didaktické techniky, řídícího systému a ozvučení na posluchárně M1, M2, M3, k.ú.Suchdol, parc.č. 1640</t>
  </si>
  <si>
    <t>Výkaz výměr</t>
  </si>
  <si>
    <t>Posluchárna M1 - AV technika</t>
  </si>
  <si>
    <t xml:space="preserve"> </t>
  </si>
  <si>
    <r>
      <t xml:space="preserve">Popis </t>
    </r>
    <r>
      <rPr>
        <sz val="9"/>
        <rFont val="Arial"/>
        <family val="2"/>
      </rPr>
      <t>(doplňte, upřesněte)</t>
    </r>
  </si>
  <si>
    <r>
      <t>cena za ks</t>
    </r>
  </si>
  <si>
    <t>cena v Kč bez DPH</t>
  </si>
  <si>
    <t>Výše DPH (%)</t>
  </si>
  <si>
    <t>cena Kč vč. DPH</t>
  </si>
  <si>
    <t>Projektory</t>
  </si>
  <si>
    <t>LCD projektor, rozlišené WUXGA (1920x1200), svítivost min. 4500lm, kontrast min. 10 000:1, DICOM mód, ECO management, zoom min 1,8x, konektory: computer IN/OUT, 2x HDMI, 1x LAN, 1 HDBaseT, USB, RS-232, Aduio IN/OUT, Shift min vertival -+ 60%, horizontal +-30%, hmotnost max. 9kg</t>
  </si>
  <si>
    <t>Stropní držák</t>
  </si>
  <si>
    <t>Bezpečnostní kryt</t>
  </si>
  <si>
    <t>Projekční plocha 16:10</t>
  </si>
  <si>
    <t>min. šířka x výška  350 x 210 cm</t>
  </si>
  <si>
    <t>Repro sloupové</t>
  </si>
  <si>
    <t>1 pár</t>
  </si>
  <si>
    <t>Držák VESA</t>
  </si>
  <si>
    <t>Interaktivní dotykový displej</t>
  </si>
  <si>
    <t>min. 24"</t>
  </si>
  <si>
    <t>Přípojné místo EXTzdrojů 1</t>
  </si>
  <si>
    <t xml:space="preserve"> 230V, 2xHDMI, LAN, video, 2xUSB</t>
  </si>
  <si>
    <t>Přípojné místo EXTzdrojů 2</t>
  </si>
  <si>
    <t>ntb: 3x230, 2xHDMI, 2xLAN</t>
  </si>
  <si>
    <t>Maticový přepínač</t>
  </si>
  <si>
    <t>8x8 HDMI</t>
  </si>
  <si>
    <t>de- embedder</t>
  </si>
  <si>
    <t>HDMI audio De-embedder</t>
  </si>
  <si>
    <t xml:space="preserve">Převodník </t>
  </si>
  <si>
    <t>VGA na HDMI</t>
  </si>
  <si>
    <t>video/audio na HDMI</t>
  </si>
  <si>
    <t>Rack 12U</t>
  </si>
  <si>
    <t>19" rack profesionální - 12U - hl. 400</t>
  </si>
  <si>
    <t>Polička</t>
  </si>
  <si>
    <t>Příslušenství k AV racku, police, vyvazování, napájení…</t>
  </si>
  <si>
    <t>Kabeláž</t>
  </si>
  <si>
    <t xml:space="preserve">Řídící systém </t>
  </si>
  <si>
    <t xml:space="preserve">-centrála, programování, kabeláž, dotykový displej  </t>
  </si>
  <si>
    <t>Klávesnice</t>
  </si>
  <si>
    <t>klávesnice na pult pro ovládání osvětlení 2x6 tlačítek</t>
  </si>
  <si>
    <t>Ostatní elektromateriál</t>
  </si>
  <si>
    <t>kotvy, vruty, šrouby, žlab a další drobný materiál……</t>
  </si>
  <si>
    <t>Instalace techniky</t>
  </si>
  <si>
    <t>Relé a ostatní mat k ŘS</t>
  </si>
  <si>
    <t>Řízení osvětlení - DALI systém</t>
  </si>
  <si>
    <t>Kabeláže pro řízení osvětlení</t>
  </si>
  <si>
    <t>JYSTY</t>
  </si>
  <si>
    <t xml:space="preserve">Demontáž stávající slaboproudé techniky </t>
  </si>
  <si>
    <t xml:space="preserve">Montáž a doplnění slaboproudé techniky </t>
  </si>
  <si>
    <t>Schemata zapojení, dokumentace</t>
  </si>
  <si>
    <t>Měření a oživení systému</t>
  </si>
  <si>
    <t>Stavební a přípomocné práce</t>
  </si>
  <si>
    <t>Přesun hmot</t>
  </si>
  <si>
    <t>Doprava, koordinace</t>
  </si>
  <si>
    <t>celková cena nabídky bez DPH</t>
  </si>
  <si>
    <t>Kč</t>
  </si>
  <si>
    <t>celkem vč. DPH</t>
  </si>
  <si>
    <t>Posluchárna M2 - AV technika</t>
  </si>
  <si>
    <r>
      <t>cena za ks</t>
    </r>
    <r>
      <rPr>
        <sz val="9"/>
        <rFont val="Arial"/>
        <family val="2"/>
      </rPr>
      <t xml:space="preserve"> </t>
    </r>
  </si>
  <si>
    <t>LCD projektor, rozlišení WUXGA (1920x1200), svítivost min. 4500lm, kontrast min. 10 000:1, DICOM mód, ECO management, zoom min 1,8x, konektory: computer IN/OUT, 2x HDMI, 1x LAN, 1 HDBaseT, USB, RS-232, Aduio IN/OUT, Shift min vertival -+ 60%, horizontal +-30%, hmotnost max. 9kg</t>
  </si>
  <si>
    <t>Posluchárna M3 - AV technika</t>
  </si>
  <si>
    <t>VÝKAZ VÝMĚR - ÚPRAVY POSLUCHÁREN</t>
  </si>
  <si>
    <t>Stavba :</t>
  </si>
  <si>
    <t>STAVEBNÍ ÚPRAVY POSLUCHÁREN M1, M2, M3, k.ú. Suchdol, parc.č. 1640</t>
  </si>
  <si>
    <t>Část :</t>
  </si>
  <si>
    <t>C - SILNOPROUD</t>
  </si>
  <si>
    <t>P.č.</t>
  </si>
  <si>
    <t>Číslo položky</t>
  </si>
  <si>
    <t>Název položky</t>
  </si>
  <si>
    <t>MJ</t>
  </si>
  <si>
    <t>množství</t>
  </si>
  <si>
    <t>Díl:</t>
  </si>
  <si>
    <t>BOURACÍ A STAVEBNÍ PRÁCE</t>
  </si>
  <si>
    <t>1.1</t>
  </si>
  <si>
    <t>Vybourání instalační rýhy ve zdivu od podlahy ke stropu (10x40mm krky)</t>
  </si>
  <si>
    <t>1.2</t>
  </si>
  <si>
    <t>Řezání do betonu, stavební přípomoci</t>
  </si>
  <si>
    <t>sb</t>
  </si>
  <si>
    <t>1.3</t>
  </si>
  <si>
    <t>Pomocné prostorové lešení</t>
  </si>
  <si>
    <t>1.4</t>
  </si>
  <si>
    <t>Kontejnery - odvoz na skládku - likvidace odpadu</t>
  </si>
  <si>
    <t>1.5</t>
  </si>
  <si>
    <t>ELEKTROINSTALACE, OSVĚTLENÍ</t>
  </si>
  <si>
    <t>2.1</t>
  </si>
  <si>
    <t>příprava pro přívodní kabeláž ke kamerám pod stropem (krky)</t>
  </si>
  <si>
    <t>2.2</t>
  </si>
  <si>
    <t>příprava pro kabeláž kartového systému - krk od katedry ke dveřím</t>
  </si>
  <si>
    <t>2.3</t>
  </si>
  <si>
    <t>Demontáž a montáž systému ACS</t>
  </si>
  <si>
    <t>2.4</t>
  </si>
  <si>
    <t>zásuvka 16A/230V, komplet včetně rámečku a krabice,</t>
  </si>
  <si>
    <t>2.5</t>
  </si>
  <si>
    <t>zásuvka  16A/230V  s přep. ochr. D, komplet včetně rámečku a krabice,</t>
  </si>
  <si>
    <t>2.6</t>
  </si>
  <si>
    <t>dvojzásuvka  16A/230V, komplet včetně rámečku a krabice,</t>
  </si>
  <si>
    <t>2.7</t>
  </si>
  <si>
    <t>dvojzásuvka  16A/230V s přep. ochr. D, komplet včetně rámečku a krabice,</t>
  </si>
  <si>
    <t>2.8</t>
  </si>
  <si>
    <t>spínač  10A/230V řazení č.1, komplet včetně rámečku a krabice,</t>
  </si>
  <si>
    <t>2.9</t>
  </si>
  <si>
    <t>žaluziový spínač  10A/230V, komplet včetně rámečku a krabice,</t>
  </si>
  <si>
    <t>2.10</t>
  </si>
  <si>
    <t>spínač  10A/230V řazení č.6, komplet včetně rámečku a krabice,</t>
  </si>
  <si>
    <t>2.11</t>
  </si>
  <si>
    <t>kabel CYKY 2x1,5</t>
  </si>
  <si>
    <t>2.12</t>
  </si>
  <si>
    <t>kabel CYKY 3x1,5</t>
  </si>
  <si>
    <t>2.13</t>
  </si>
  <si>
    <t>kabel CYKY 5x1,5</t>
  </si>
  <si>
    <t>2.14</t>
  </si>
  <si>
    <t>kabel CYKY 3x2,5</t>
  </si>
  <si>
    <t>2.15</t>
  </si>
  <si>
    <t>kabel CYKY 2x2,5</t>
  </si>
  <si>
    <t>2.16</t>
  </si>
  <si>
    <t>kabel UTP-U, cat.6,HF bezhalogenový</t>
  </si>
  <si>
    <t>2.17</t>
  </si>
  <si>
    <t>vodič CYA 16 z/žl</t>
  </si>
  <si>
    <t>2.18</t>
  </si>
  <si>
    <t>vodič CYA 6 z/žl</t>
  </si>
  <si>
    <t>2.19</t>
  </si>
  <si>
    <t>LED svítidlo 40W, 600x600mm  se spec. rozptylným krytem pro omezení oslnění, referenční typ LED-MPR, DALI</t>
  </si>
  <si>
    <t>2.20</t>
  </si>
  <si>
    <t>LED svítidlo 40W, 600x600mm se spec. rozptylným krytem pro omezení oslnění, referenční typ LED-MPR, DALI, s nouzovým modulem 60min.</t>
  </si>
  <si>
    <t>2.21</t>
  </si>
  <si>
    <t>nouzové svítidlo,referenční typ TIGER LED 8E1, komplet vč. světelného zdroje, komplet vč. světelného zdroje</t>
  </si>
  <si>
    <t>2.22</t>
  </si>
  <si>
    <t>LED pásek včetně zdroje a profilu k instalaci - podhled, komplet vč. světelného zdroje</t>
  </si>
  <si>
    <t>2.23</t>
  </si>
  <si>
    <t>LED pásek včetně zdroje a profilu k instalaci - katedra, komplet vč. světelného zdroje</t>
  </si>
  <si>
    <t>2.24</t>
  </si>
  <si>
    <t>orientační LED  svítidlo, referenční typ LED svítidla NAVI, komplet vč. světelného zdroje</t>
  </si>
  <si>
    <t>2.25</t>
  </si>
  <si>
    <t xml:space="preserve">Úprava a doplnění stávajícího rozvaděče o stykačové vývody </t>
  </si>
  <si>
    <t>2.26</t>
  </si>
  <si>
    <t>parapetní kanál, 210x70mm, komplet, včetně tvarovek a příslušenství</t>
  </si>
  <si>
    <t>2.27</t>
  </si>
  <si>
    <t>elektroinstalační trubka ohebná , průměr 40mm, včetně příchytek</t>
  </si>
  <si>
    <t>2.28</t>
  </si>
  <si>
    <t>elektroinstalační trubka pevná, průměr 32mm, včetně příchytek</t>
  </si>
  <si>
    <t>2.29</t>
  </si>
  <si>
    <t>příchytka pro kabely</t>
  </si>
  <si>
    <t>2.30</t>
  </si>
  <si>
    <t>drobný spojovací, izolační a montážní materiál</t>
  </si>
  <si>
    <t>2.31</t>
  </si>
  <si>
    <t>požární ucpávky</t>
  </si>
  <si>
    <t>2.32</t>
  </si>
  <si>
    <t>zjištění stávajícího stavu a přípravné práce</t>
  </si>
  <si>
    <t>2.33</t>
  </si>
  <si>
    <t>montáže</t>
  </si>
  <si>
    <t>2.34</t>
  </si>
  <si>
    <t>měření a výchozí revize</t>
  </si>
  <si>
    <t>2.35</t>
  </si>
  <si>
    <t>dokumentace skutečného provedení</t>
  </si>
  <si>
    <t>Celkem Bez DPH</t>
  </si>
  <si>
    <t xml:space="preserve">ROZPOČET  </t>
  </si>
  <si>
    <t>Stavba:   Úpravy posluchárny M1</t>
  </si>
  <si>
    <t xml:space="preserve">Objekt:   </t>
  </si>
  <si>
    <t xml:space="preserve">Objednatel:   </t>
  </si>
  <si>
    <t xml:space="preserve">Zhotovitel:   </t>
  </si>
  <si>
    <t>Místo:   ČZU v Praze</t>
  </si>
  <si>
    <t>Č.</t>
  </si>
  <si>
    <t>Kód položky</t>
  </si>
  <si>
    <t>Popis</t>
  </si>
  <si>
    <t>Množství celkem</t>
  </si>
  <si>
    <t>Cena jednotková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</si>
  <si>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</si>
  <si>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</si>
  <si>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</si>
  <si>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</si>
  <si>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</si>
  <si>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</si>
  <si>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</si>
  <si>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</si>
  <si>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</si>
  <si>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</si>
  <si>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</si>
  <si>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</si>
  <si>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349234831</t>
  </si>
  <si>
    <t xml:space="preserve">Doplnění zdiva - ostění - vstupní dveře   </t>
  </si>
  <si>
    <t>m2</t>
  </si>
  <si>
    <t>358315114x</t>
  </si>
  <si>
    <t xml:space="preserve">Průraz rýhy pro napojení kanalizace a vody   </t>
  </si>
  <si>
    <t>soub</t>
  </si>
  <si>
    <t xml:space="preserve">Úpravy povrchů, podlahy a osazování výplní   </t>
  </si>
  <si>
    <t>612311141</t>
  </si>
  <si>
    <t xml:space="preserve">Vápenná omítka štuková vnitřní   </t>
  </si>
  <si>
    <t>612315412</t>
  </si>
  <si>
    <t xml:space="preserve">Oprava vnitřní vápenné hladké omítky v rozsahu plochy do 30%   </t>
  </si>
  <si>
    <t>619995001</t>
  </si>
  <si>
    <t xml:space="preserve">Začištění zednické   </t>
  </si>
  <si>
    <t>632451421x</t>
  </si>
  <si>
    <t xml:space="preserve">Úprava rýhy v beton. podlaze pro kabeláž   </t>
  </si>
  <si>
    <t>m</t>
  </si>
  <si>
    <t>632682111x</t>
  </si>
  <si>
    <t xml:space="preserve">Kotvení a zpevnění stupňů dobetonávkou   </t>
  </si>
  <si>
    <t>m3</t>
  </si>
  <si>
    <t>635611111x</t>
  </si>
  <si>
    <t xml:space="preserve">Dozdění podstavce katedry   </t>
  </si>
  <si>
    <t>9</t>
  </si>
  <si>
    <t xml:space="preserve">Ostatní konstrukce a práce   </t>
  </si>
  <si>
    <t>946111115</t>
  </si>
  <si>
    <t xml:space="preserve">Prostorové lešení   </t>
  </si>
  <si>
    <t>952905241x</t>
  </si>
  <si>
    <t>Lavice kompletní sada - dubový sedák + bukové opěradlo včetně čalounění, čalounění zátěžové v odstínu pastelové tmavé modré, kovová kce sklopné lavice s povrch. úpravou v odstínu šedé</t>
  </si>
  <si>
    <t>952905242x</t>
  </si>
  <si>
    <t xml:space="preserve">Pult na psaní + čelní deska + bočnice - MDF tl. 40mm světlý dub, půdorysný rozměr 10x0,3 m v-0,9 m, nutno zaměřit na stavbě před realizací  </t>
  </si>
  <si>
    <t>952905243x</t>
  </si>
  <si>
    <t xml:space="preserve">Zadní deska (za poslední řadou) MDF tl. 40mm světlý dub - 10x0,9 m   </t>
  </si>
  <si>
    <t>952905244x</t>
  </si>
  <si>
    <t xml:space="preserve">Katedra - přednáškový pult s uzamykatelným prostorem pro audiotechniku, ovládání a PC sestava   </t>
  </si>
  <si>
    <t>952905245x</t>
  </si>
  <si>
    <t xml:space="preserve">Katedra - pultová sestava na stupínku včetně uzamykatelného bloku pro umístění RACK, uzamykatelného bloku pro umístění PC   </t>
  </si>
  <si>
    <t>952905246x</t>
  </si>
  <si>
    <t xml:space="preserve">Stojan na školní houbu   </t>
  </si>
  <si>
    <t>952905247x</t>
  </si>
  <si>
    <t xml:space="preserve">Stojan na papírové ručníky   </t>
  </si>
  <si>
    <t>952905248x</t>
  </si>
  <si>
    <t xml:space="preserve">Větrací mřížky dvířek posluchárny pro umístění RACK, PC   </t>
  </si>
  <si>
    <t>952905249x</t>
  </si>
  <si>
    <t xml:space="preserve">Pracovní místa pro vozíčkáře   </t>
  </si>
  <si>
    <t>952905250x</t>
  </si>
  <si>
    <t xml:space="preserve">Polobarové židle u katedry - výška sedáku 600mm, kce dub, čalounění zátěžové (pastelově tmavá modrá)   </t>
  </si>
  <si>
    <t>952905251x</t>
  </si>
  <si>
    <t xml:space="preserve">Obklad stěn na bázi dřeva (strukturovaný atypický obklad se širokopásmovou zvukovou absorbcí) na vyrovnávacím roštu   </t>
  </si>
  <si>
    <t>952905252x</t>
  </si>
  <si>
    <t xml:space="preserve">Dvojvěšáky umístěné na obkladu stěn   </t>
  </si>
  <si>
    <t>952905253x</t>
  </si>
  <si>
    <t xml:space="preserve">Dodávka a montáž širokoúhlého promítacího rolovacího plátna   </t>
  </si>
  <si>
    <t>963023711</t>
  </si>
  <si>
    <t xml:space="preserve">Vybourání  stupňů vyrovnávacích   </t>
  </si>
  <si>
    <t>985422323</t>
  </si>
  <si>
    <t xml:space="preserve">Injektáž zpětná podsypu katedry   </t>
  </si>
  <si>
    <t>998</t>
  </si>
  <si>
    <t xml:space="preserve">Přesun hmot   </t>
  </si>
  <si>
    <t>998011002</t>
  </si>
  <si>
    <t>t</t>
  </si>
  <si>
    <t>PSV</t>
  </si>
  <si>
    <t xml:space="preserve">Práce a dodávky PSV   </t>
  </si>
  <si>
    <t>721</t>
  </si>
  <si>
    <t xml:space="preserve">Zdravotechnika - vnitřní kanalizace   </t>
  </si>
  <si>
    <t>721173706x</t>
  </si>
  <si>
    <t xml:space="preserve">Napojení kanalizace umyvadla na stávající rozvody kanalizace, teplé a studené vody   </t>
  </si>
  <si>
    <t>725</t>
  </si>
  <si>
    <t xml:space="preserve">Zdravotechnika - zařizovací předměty   </t>
  </si>
  <si>
    <t>725210821</t>
  </si>
  <si>
    <t xml:space="preserve">Demontáž umyvadel včetně zaslepení instalací   </t>
  </si>
  <si>
    <t>soubor</t>
  </si>
  <si>
    <t>725214113</t>
  </si>
  <si>
    <t xml:space="preserve">Umyvadlo nerezové automatické na stěnu 560x435 mm se zadní stěnou, baterie   </t>
  </si>
  <si>
    <t>732</t>
  </si>
  <si>
    <t xml:space="preserve">Ústřední vytápění - strojovny   </t>
  </si>
  <si>
    <t>732291811</t>
  </si>
  <si>
    <t xml:space="preserve">Demontáž čidla teploty   </t>
  </si>
  <si>
    <t>kus</t>
  </si>
  <si>
    <t>732291811x</t>
  </si>
  <si>
    <t xml:space="preserve">Montáž a malba čidla   </t>
  </si>
  <si>
    <t>735</t>
  </si>
  <si>
    <t xml:space="preserve">Ústřední vytápění - otopná tělesa   </t>
  </si>
  <si>
    <t>735190911x</t>
  </si>
  <si>
    <t xml:space="preserve">Očištění a montáž topných těles   </t>
  </si>
  <si>
    <t>741</t>
  </si>
  <si>
    <t xml:space="preserve">Elektroinstalace - silnoproud   </t>
  </si>
  <si>
    <t>741316813</t>
  </si>
  <si>
    <t xml:space="preserve">Demontáž zásuvek   </t>
  </si>
  <si>
    <t>741374823</t>
  </si>
  <si>
    <t xml:space="preserve">Demontáž osvětlovacího modulového systému zářivkového se zachováním funkčnosti   </t>
  </si>
  <si>
    <t>742</t>
  </si>
  <si>
    <t xml:space="preserve">Elektroinstalace - slaboproud   </t>
  </si>
  <si>
    <t>742430011x</t>
  </si>
  <si>
    <t xml:space="preserve">Přípomoce v rámci realizace rozvodů elektro   </t>
  </si>
  <si>
    <t>742430801</t>
  </si>
  <si>
    <t xml:space="preserve">Demontáž techniky AV   </t>
  </si>
  <si>
    <t>742430811</t>
  </si>
  <si>
    <t xml:space="preserve">Demontáž zařízení elektro + zajištění   </t>
  </si>
  <si>
    <t>751</t>
  </si>
  <si>
    <t xml:space="preserve">Vzduchotechnika   </t>
  </si>
  <si>
    <t>751611111x</t>
  </si>
  <si>
    <t xml:space="preserve">Očištění a montáž VZT zařízení do podhledů   </t>
  </si>
  <si>
    <t>751731843</t>
  </si>
  <si>
    <t xml:space="preserve">Demontáž krytů VZT   </t>
  </si>
  <si>
    <t>766</t>
  </si>
  <si>
    <t xml:space="preserve">Konstrukce truhlářské   </t>
  </si>
  <si>
    <t>766421811</t>
  </si>
  <si>
    <t xml:space="preserve">Demontáž obložení podhledů   </t>
  </si>
  <si>
    <t>766662812</t>
  </si>
  <si>
    <t xml:space="preserve">Demontáž podstavce katedry   </t>
  </si>
  <si>
    <t>766682111</t>
  </si>
  <si>
    <t xml:space="preserve">Montáž zárubní obložkových pro dveře dvoukřídlové tl stěny do 170 mm   </t>
  </si>
  <si>
    <t>61182275</t>
  </si>
  <si>
    <t>zárubeň obložková protipožární pro dveře 2křídlové 125,145x197cm tl 6-17cm,hliníkové v odstínu světlého dubu</t>
  </si>
  <si>
    <t>61165606</t>
  </si>
  <si>
    <t>dveře vnitřní požárně odolné lakovaná MDF EI (EW) 30 D3 2křídlové 145x197cm , hliníkové v odstínu světlého dubu. Dádávka včetně čtečky a bezpečnostního zámku.</t>
  </si>
  <si>
    <t>766694122</t>
  </si>
  <si>
    <t xml:space="preserve">Montáž parapetních dřevěných desek   </t>
  </si>
  <si>
    <t>60794108</t>
  </si>
  <si>
    <t>deska parapetní</t>
  </si>
  <si>
    <t>766699741x</t>
  </si>
  <si>
    <t xml:space="preserve">Úprava instalační rýhy pro vedení kabeláže od katedry ke stropu   </t>
  </si>
  <si>
    <t>766699742x</t>
  </si>
  <si>
    <t xml:space="preserve">Kontrola a oprava nosné konstrukce podhledu   </t>
  </si>
  <si>
    <t>766825811</t>
  </si>
  <si>
    <t xml:space="preserve">Demontáž truhlářských vestavěných výrobků / lavic   </t>
  </si>
  <si>
    <t>766825821</t>
  </si>
  <si>
    <t xml:space="preserve">Demontáž ostatních konstrukcí - tabule   </t>
  </si>
  <si>
    <t>766825821x</t>
  </si>
  <si>
    <t xml:space="preserve">Demontáž katedry   </t>
  </si>
  <si>
    <t>767</t>
  </si>
  <si>
    <t xml:space="preserve">Konstrukce zámečnické   </t>
  </si>
  <si>
    <t>767641805</t>
  </si>
  <si>
    <t xml:space="preserve">Demontáž zárubní dveří odřezáním plochy přes 2,5 do 4,5 m2   </t>
  </si>
  <si>
    <t>776</t>
  </si>
  <si>
    <t xml:space="preserve">Podlahy povlakové   </t>
  </si>
  <si>
    <t>776111116</t>
  </si>
  <si>
    <t xml:space="preserve">Broušení podkladu podlahy   </t>
  </si>
  <si>
    <t>776111311</t>
  </si>
  <si>
    <t xml:space="preserve">Vysátí podkladu povlakových podlah   </t>
  </si>
  <si>
    <t>776121111</t>
  </si>
  <si>
    <t xml:space="preserve">Vodou ředitelná penetrace savého podkladu povlakových podlah ředěná v poměru 1:3   </t>
  </si>
  <si>
    <t>776141112</t>
  </si>
  <si>
    <t xml:space="preserve">Vyrovnání podkladu povlakových podlah stěrkou   </t>
  </si>
  <si>
    <t>776141113x</t>
  </si>
  <si>
    <t xml:space="preserve">Vyrovnání podkladu a oprava podstupňů a stupňů   </t>
  </si>
  <si>
    <t xml:space="preserve">Demontáž lepených povlakových podlah bez podložky ručně   </t>
  </si>
  <si>
    <t>776201811a</t>
  </si>
  <si>
    <t>Sponkování podlahy</t>
  </si>
  <si>
    <t>776223111</t>
  </si>
  <si>
    <t xml:space="preserve">Spoj povlakových podlahovin z PVC svařováním   </t>
  </si>
  <si>
    <t>776251311</t>
  </si>
  <si>
    <t xml:space="preserve">Lepení pásů z přírodního linolea (marmolea) 2-složkovým lepidlem   </t>
  </si>
  <si>
    <t>28411073.BSE</t>
  </si>
  <si>
    <t xml:space="preserve">Marmoleum přírodní linoleum ze 100% dřevité moučky, čtverce nebo lamely, tloušťka 4mm, zátěž 43, hořlavost Cfl S1, protiskluznost R9, </t>
  </si>
  <si>
    <t>776421111</t>
  </si>
  <si>
    <t xml:space="preserve">Montáž lišt   </t>
  </si>
  <si>
    <t>61418201</t>
  </si>
  <si>
    <t>lišta podlahová, samolepící, hliníková, povrch. úprava stříbrná v=50mm</t>
  </si>
  <si>
    <t>776421212</t>
  </si>
  <si>
    <t xml:space="preserve">Schodová hrana - oboustranná 38 x 25 mm do 3mm, </t>
  </si>
  <si>
    <t>28342160</t>
  </si>
  <si>
    <t xml:space="preserve">hrana schodová s lemovým ukončením, schodová lišta samolepící hliníková, povrch. úprava stříbrná 20x20mm   </t>
  </si>
  <si>
    <t>998776101</t>
  </si>
  <si>
    <t xml:space="preserve">Přesun hmot tonážní pro podlahy povlakové   </t>
  </si>
  <si>
    <t>783</t>
  </si>
  <si>
    <t xml:space="preserve">Dokončovací práce - nátěry   </t>
  </si>
  <si>
    <t>783000123</t>
  </si>
  <si>
    <t xml:space="preserve">Ochrana konstrukcí / zakrývání - proti pronikání prachu   </t>
  </si>
  <si>
    <t>783806811</t>
  </si>
  <si>
    <t xml:space="preserve">Odstranění nátěrů z omítek oškrábáním   </t>
  </si>
  <si>
    <t>784</t>
  </si>
  <si>
    <t xml:space="preserve">Dokončovací práce - malby a tapety   </t>
  </si>
  <si>
    <t>784211013</t>
  </si>
  <si>
    <t xml:space="preserve">Dvounásobné bílé malby ze směsí za mokra velmi dobře otěruvzdorných v místnostech výšky do 5,00 m   </t>
  </si>
  <si>
    <t xml:space="preserve">Celkem   </t>
  </si>
  <si>
    <t>Stavba:   Úpravy posluchárny M2</t>
  </si>
  <si>
    <t xml:space="preserve">Prostorové lešení </t>
  </si>
  <si>
    <t>Lavice kompletní sada - dubový sedák + bukové opěradlo včetně čalounění, čalounění zátěžové v odstínu pastelové tmavé modré, kovová kce sklopné lavice s povrch. úpravou v odstínu šedé,</t>
  </si>
  <si>
    <t>Pult na psaní + čelní deska + bočnice - MDF tl. 40mm světlý dub, půdorysný rozměr 6-8x0,3 m v-0,9 m, nutné zaměřit před realizací</t>
  </si>
  <si>
    <t xml:space="preserve">Zadní deska (za poslední řadou) MDF tl. 40mm světlý dub - 8x0.9 m   </t>
  </si>
  <si>
    <t>Dodávka a montáž širokoúhlého promítacího rolovacího plátna   pevného</t>
  </si>
  <si>
    <t>Umyvadlo nerezové automatické na stěnu 560x435 mm se zadní stěnou, baterie</t>
  </si>
  <si>
    <t xml:space="preserve">zárubeň obložková protipožární pro dveře 2křídlové 125,145x197cm tl 6-17cm,hliníkové v odstínu světlého dubu </t>
  </si>
  <si>
    <t>dveře vnitřní požárně odolné hliníkové EI (EW) 30 D3 2křídlové 145x197cm. Dádávka včetně čtečky a bezpečnostního zámku.</t>
  </si>
  <si>
    <t>deska parapetní, lamino v odstínu slonové kosti</t>
  </si>
  <si>
    <t xml:space="preserve">Marmoleum přírodní linoleum ze 100% dřevité moučky, čtverce nebo lamely, tloušťka 4mm, zátěž 43, hořlavost Cfl S1, protiskluznost R9 </t>
  </si>
  <si>
    <t xml:space="preserve">hrana schodová s lemovým ukončením, schodová lišta samolepící hliníková, povrch. úprava stříbrná 20x20mm  </t>
  </si>
  <si>
    <t>Stavba:   Úpravy posluchárny M3</t>
  </si>
  <si>
    <t xml:space="preserve">Zadní deska (za poslední řadou) MDF tl. 40mm světlý dub - 8x0.9 m      </t>
  </si>
  <si>
    <t>Dodávka a montáž širokoúhlého promítacího rolovacího plátna    pevného</t>
  </si>
  <si>
    <t>Umyvadlo nerezové automatické na stěnu 560x435 mm se zadní stěnou</t>
  </si>
  <si>
    <t>Sponkování podlah</t>
  </si>
  <si>
    <t xml:space="preserve">Marmoleum přírodní linoleum ze 100% dřevité moučky, čtverce nebo lamely, tloušťka 4mm, zátěž 43, hořlavost Cfl S1, protiskluznost R9   </t>
  </si>
  <si>
    <t>název Listu</t>
  </si>
  <si>
    <t>Dodávky_HSV_M1</t>
  </si>
  <si>
    <t>Dodávky_HSV_M2</t>
  </si>
  <si>
    <t>Dodávky_HSV_M3</t>
  </si>
  <si>
    <t>Silnoproud_M1</t>
  </si>
  <si>
    <t>Silnoproud_M2</t>
  </si>
  <si>
    <t>Silnoproud_M3</t>
  </si>
  <si>
    <t>AV_M1</t>
  </si>
  <si>
    <t>AV_M2</t>
  </si>
  <si>
    <t>AV_M3</t>
  </si>
  <si>
    <t>akustika</t>
  </si>
  <si>
    <t>součet</t>
  </si>
  <si>
    <t>cena bez DPH / MJ</t>
  </si>
  <si>
    <t>celkem bez DPH</t>
  </si>
  <si>
    <t>celkem s DPH(Kč)</t>
  </si>
  <si>
    <t xml:space="preserve">Celkem </t>
  </si>
  <si>
    <t>cena celková bez DPH</t>
  </si>
  <si>
    <t>cena celková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</si>
</sst>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"/>
    <numFmt numFmtId="165" formatCode="#,##0.00\ &quot;Kč&quot;"/>
    <numFmt numFmtId="166" formatCode="#,##0.\-"/>
    <numFmt numFmtId="167" formatCode="#,##0\ &quot;Kč&quot;"/>
    <numFmt numFmtId="168" formatCode="#,##0;\-#,##0"/>
    <numFmt numFmtId="169" formatCode="#,##0.000;\-#,##0.000"/>
    <numFmt numFmtId="170" formatCode="#,##0.00;\-#,##0.00"/>
    <numFmt numFmtId="177" formatCode="#,##0"/>
    <numFmt numFmtId="178" formatCode="#,##0.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 CE"/>
      <family val="2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name val="Arial CE"/>
      <family val="2"/>
    </font>
    <font>
      <vertAlign val="superscript"/>
      <sz val="12"/>
      <name val="Times New Roman CE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 tint="-0.2499700039625167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8"/>
      <color theme="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MS Sans Serif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sz val="8"/>
      <color theme="1"/>
      <name val="Arial CE"/>
      <family val="2"/>
    </font>
    <font>
      <sz val="8"/>
      <color theme="1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b/>
      <i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 locked="0"/>
    </xf>
  </cellStyleXfs>
  <cellXfs count="238">
    <xf numFmtId="0" fontId="0" fillId="0" borderId="0" xfId="0"/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1" xfId="21" applyFont="1" applyFill="1" applyBorder="1" applyAlignment="1">
      <alignment horizontal="left" vertical="center" indent="1"/>
      <protection/>
    </xf>
    <xf numFmtId="0" fontId="3" fillId="0" borderId="0" xfId="21" applyFont="1" applyFill="1" applyBorder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1" xfId="20" applyFont="1" applyFill="1" applyBorder="1" applyAlignment="1">
      <alignment horizontal="left" vertical="center" indent="1"/>
      <protection/>
    </xf>
    <xf numFmtId="0" fontId="6" fillId="0" borderId="0" xfId="20" applyFont="1" applyFill="1" applyBorder="1" applyAlignment="1">
      <alignment horizontal="left" vertical="center"/>
      <protection/>
    </xf>
    <xf numFmtId="0" fontId="7" fillId="0" borderId="0" xfId="20" applyFont="1" applyAlignment="1">
      <alignment vertical="center"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0" xfId="20" applyFont="1" applyFill="1" applyBorder="1" applyAlignment="1">
      <alignment horizontal="left"/>
      <protection/>
    </xf>
    <xf numFmtId="0" fontId="7" fillId="0" borderId="0" xfId="20" applyFont="1">
      <alignment/>
      <protection/>
    </xf>
    <xf numFmtId="0" fontId="8" fillId="2" borderId="2" xfId="22" applyFont="1" applyFill="1" applyBorder="1" applyAlignment="1">
      <alignment horizontal="center" vertical="center" wrapText="1"/>
      <protection/>
    </xf>
    <xf numFmtId="0" fontId="8" fillId="3" borderId="2" xfId="22" applyFont="1" applyFill="1" applyBorder="1" applyAlignment="1">
      <alignment horizontal="center" vertical="center"/>
      <protection/>
    </xf>
    <xf numFmtId="3" fontId="8" fillId="3" borderId="2" xfId="22" applyNumberFormat="1" applyFont="1" applyFill="1" applyBorder="1" applyAlignment="1">
      <alignment horizontal="center" vertical="center" wrapText="1"/>
      <protection/>
    </xf>
    <xf numFmtId="0" fontId="8" fillId="3" borderId="2" xfId="22" applyFont="1" applyFill="1" applyBorder="1" applyAlignment="1">
      <alignment horizontal="center" vertical="center" wrapText="1"/>
      <protection/>
    </xf>
    <xf numFmtId="0" fontId="8" fillId="3" borderId="2" xfId="22" applyFont="1" applyFill="1" applyBorder="1" applyAlignment="1">
      <alignment horizontal="centerContinuous" vertical="center" wrapText="1"/>
      <protection/>
    </xf>
    <xf numFmtId="0" fontId="8" fillId="4" borderId="3" xfId="23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top" wrapText="1"/>
      <protection/>
    </xf>
    <xf numFmtId="0" fontId="8" fillId="0" borderId="2" xfId="20" applyFont="1" applyFill="1" applyBorder="1" applyAlignment="1">
      <alignment vertical="top" wrapText="1"/>
      <protection/>
    </xf>
    <xf numFmtId="164" fontId="8" fillId="0" borderId="2" xfId="20" applyNumberFormat="1" applyFont="1" applyFill="1" applyBorder="1" applyAlignment="1">
      <alignment horizontal="center" vertical="top" wrapText="1"/>
      <protection/>
    </xf>
    <xf numFmtId="165" fontId="8" fillId="0" borderId="2" xfId="20" applyNumberFormat="1" applyFont="1" applyFill="1" applyBorder="1" applyAlignment="1">
      <alignment horizontal="center" vertical="top" wrapText="1"/>
      <protection/>
    </xf>
    <xf numFmtId="165" fontId="8" fillId="0" borderId="2" xfId="24" applyNumberFormat="1" applyFont="1" applyFill="1" applyBorder="1" applyAlignment="1">
      <alignment horizontal="center" vertical="top" wrapText="1"/>
    </xf>
    <xf numFmtId="2" fontId="8" fillId="0" borderId="2" xfId="24" applyNumberFormat="1" applyFont="1" applyFill="1" applyBorder="1" applyAlignment="1">
      <alignment horizontal="center" vertical="top" wrapText="1"/>
    </xf>
    <xf numFmtId="166" fontId="8" fillId="2" borderId="2" xfId="22" applyNumberFormat="1" applyFont="1" applyFill="1" applyBorder="1" applyAlignment="1">
      <alignment horizontal="justify" vertical="top" wrapText="1"/>
      <protection/>
    </xf>
    <xf numFmtId="167" fontId="8" fillId="0" borderId="0" xfId="20" applyNumberFormat="1" applyFont="1" applyBorder="1" applyAlignment="1">
      <alignment horizontal="center" vertical="top" wrapText="1"/>
      <protection/>
    </xf>
    <xf numFmtId="0" fontId="7" fillId="0" borderId="0" xfId="20" applyFont="1" applyBorder="1" applyAlignment="1">
      <alignment horizontal="right" vertical="top" wrapText="1"/>
      <protection/>
    </xf>
    <xf numFmtId="0" fontId="7" fillId="0" borderId="0" xfId="20" applyFont="1" applyBorder="1" applyAlignment="1">
      <alignment horizontal="center" vertical="top" wrapText="1"/>
      <protection/>
    </xf>
    <xf numFmtId="0" fontId="7" fillId="0" borderId="0" xfId="20" applyFont="1" applyBorder="1" applyAlignment="1">
      <alignment vertical="top" wrapText="1"/>
      <protection/>
    </xf>
    <xf numFmtId="166" fontId="7" fillId="0" borderId="0" xfId="20" applyNumberFormat="1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center" vertical="top" wrapText="1"/>
      <protection/>
    </xf>
    <xf numFmtId="0" fontId="11" fillId="0" borderId="2" xfId="23" applyFont="1" applyFill="1" applyBorder="1" applyAlignment="1">
      <alignment horizontal="justify" vertical="top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vertical="center" wrapText="1"/>
      <protection/>
    </xf>
    <xf numFmtId="166" fontId="7" fillId="0" borderId="0" xfId="20" applyNumberFormat="1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right" vertical="center" wrapText="1"/>
      <protection/>
    </xf>
    <xf numFmtId="0" fontId="11" fillId="0" borderId="3" xfId="20" applyFont="1" applyFill="1" applyBorder="1" applyAlignment="1">
      <alignment horizontal="justify" vertical="top" wrapText="1"/>
      <protection/>
    </xf>
    <xf numFmtId="0" fontId="8" fillId="0" borderId="2" xfId="22" applyFont="1" applyFill="1" applyBorder="1" applyAlignment="1">
      <alignment horizontal="center" vertical="top" wrapText="1"/>
      <protection/>
    </xf>
    <xf numFmtId="0" fontId="8" fillId="0" borderId="2" xfId="25" applyFont="1" applyFill="1" applyBorder="1" applyAlignment="1">
      <alignment vertical="top" wrapText="1"/>
      <protection/>
    </xf>
    <xf numFmtId="164" fontId="8" fillId="0" borderId="2" xfId="25" applyNumberFormat="1" applyFont="1" applyFill="1" applyBorder="1" applyAlignment="1">
      <alignment horizontal="center" vertical="top"/>
      <protection/>
    </xf>
    <xf numFmtId="0" fontId="8" fillId="0" borderId="2" xfId="25" applyFont="1" applyFill="1" applyBorder="1" applyAlignment="1">
      <alignment horizontal="center" vertical="top"/>
      <protection/>
    </xf>
    <xf numFmtId="165" fontId="8" fillId="0" borderId="2" xfId="22" applyNumberFormat="1" applyFont="1" applyFill="1" applyBorder="1" applyAlignment="1">
      <alignment horizontal="center" vertical="top" wrapText="1"/>
      <protection/>
    </xf>
    <xf numFmtId="0" fontId="8" fillId="0" borderId="2" xfId="25" applyFont="1" applyBorder="1" applyAlignment="1">
      <alignment horizontal="justify" vertical="top"/>
      <protection/>
    </xf>
    <xf numFmtId="7" fontId="8" fillId="0" borderId="2" xfId="22" applyNumberFormat="1" applyFont="1" applyFill="1" applyBorder="1" applyAlignment="1">
      <alignment horizontal="center" vertical="top" wrapText="1"/>
      <protection/>
    </xf>
    <xf numFmtId="167" fontId="8" fillId="4" borderId="3" xfId="23" applyNumberFormat="1" applyFont="1" applyFill="1" applyBorder="1" applyAlignment="1">
      <alignment horizontal="center" vertical="center" wrapText="1"/>
      <protection/>
    </xf>
    <xf numFmtId="166" fontId="7" fillId="0" borderId="0" xfId="23" applyNumberFormat="1" applyFont="1" applyBorder="1" applyAlignment="1">
      <alignment horizontal="center" vertical="top" wrapText="1"/>
      <protection/>
    </xf>
    <xf numFmtId="0" fontId="7" fillId="0" borderId="0" xfId="23" applyFont="1" applyBorder="1" applyAlignment="1">
      <alignment horizontal="center" vertical="top" wrapText="1"/>
      <protection/>
    </xf>
    <xf numFmtId="0" fontId="7" fillId="0" borderId="0" xfId="23" applyFont="1" applyBorder="1" applyAlignment="1">
      <alignment vertical="top" wrapText="1"/>
      <protection/>
    </xf>
    <xf numFmtId="0" fontId="7" fillId="0" borderId="0" xfId="23" applyFont="1" applyBorder="1" applyAlignment="1">
      <alignment horizontal="right" vertical="top" wrapText="1"/>
      <protection/>
    </xf>
    <xf numFmtId="0" fontId="4" fillId="0" borderId="0" xfId="25" applyFont="1" applyAlignment="1">
      <alignment vertical="top"/>
      <protection/>
    </xf>
    <xf numFmtId="0" fontId="11" fillId="0" borderId="2" xfId="25" applyFont="1" applyBorder="1" applyAlignment="1">
      <alignment horizontal="justify" vertical="top" wrapText="1"/>
      <protection/>
    </xf>
    <xf numFmtId="0" fontId="2" fillId="0" borderId="0" xfId="20" applyFont="1" applyFill="1" applyAlignment="1">
      <alignment vertical="top"/>
      <protection/>
    </xf>
    <xf numFmtId="0" fontId="8" fillId="0" borderId="2" xfId="23" applyFont="1" applyFill="1" applyBorder="1" applyAlignment="1">
      <alignment horizontal="center" vertical="top" wrapText="1"/>
      <protection/>
    </xf>
    <xf numFmtId="0" fontId="11" fillId="0" borderId="2" xfId="20" applyFont="1" applyFill="1" applyBorder="1" applyAlignment="1">
      <alignment horizontal="center" vertical="top" wrapText="1"/>
      <protection/>
    </xf>
    <xf numFmtId="0" fontId="11" fillId="0" borderId="2" xfId="20" applyFont="1" applyFill="1" applyBorder="1" applyAlignment="1">
      <alignment vertical="top" wrapText="1"/>
      <protection/>
    </xf>
    <xf numFmtId="165" fontId="11" fillId="0" borderId="2" xfId="20" applyNumberFormat="1" applyFont="1" applyFill="1" applyBorder="1" applyAlignment="1">
      <alignment horizontal="center" vertical="top" wrapText="1"/>
      <protection/>
    </xf>
    <xf numFmtId="0" fontId="8" fillId="0" borderId="2" xfId="25" applyFont="1" applyFill="1" applyBorder="1" applyAlignment="1">
      <alignment horizontal="justify" vertical="top" wrapText="1"/>
      <protection/>
    </xf>
    <xf numFmtId="0" fontId="4" fillId="0" borderId="0" xfId="25" applyAlignment="1">
      <alignment vertical="top"/>
      <protection/>
    </xf>
    <xf numFmtId="0" fontId="8" fillId="0" borderId="2" xfId="25" applyFont="1" applyBorder="1" applyAlignment="1">
      <alignment horizontal="justify" vertical="top" wrapText="1"/>
      <protection/>
    </xf>
    <xf numFmtId="0" fontId="6" fillId="0" borderId="0" xfId="25" applyFont="1" applyAlignment="1">
      <alignment vertical="center"/>
      <protection/>
    </xf>
    <xf numFmtId="167" fontId="13" fillId="0" borderId="2" xfId="23" applyNumberFormat="1" applyFont="1" applyFill="1" applyBorder="1" applyAlignment="1">
      <alignment horizontal="center" vertical="center"/>
      <protection/>
    </xf>
    <xf numFmtId="0" fontId="4" fillId="0" borderId="0" xfId="25" applyFont="1" applyAlignment="1">
      <alignment vertical="center"/>
      <protection/>
    </xf>
    <xf numFmtId="165" fontId="7" fillId="0" borderId="0" xfId="20" applyNumberFormat="1" applyFont="1">
      <alignment/>
      <protection/>
    </xf>
    <xf numFmtId="0" fontId="16" fillId="0" borderId="0" xfId="26" applyFont="1">
      <alignment/>
      <protection/>
    </xf>
    <xf numFmtId="0" fontId="16" fillId="0" borderId="0" xfId="26" applyFont="1" applyAlignment="1">
      <alignment horizontal="left" vertical="top"/>
      <protection/>
    </xf>
    <xf numFmtId="3" fontId="16" fillId="0" borderId="0" xfId="26" applyNumberFormat="1" applyFont="1">
      <alignment/>
      <protection/>
    </xf>
    <xf numFmtId="0" fontId="17" fillId="0" borderId="0" xfId="26" applyFont="1">
      <alignment/>
      <protection/>
    </xf>
    <xf numFmtId="0" fontId="15" fillId="0" borderId="0" xfId="26" applyFont="1" applyAlignment="1">
      <alignment horizontal="left" vertical="top"/>
      <protection/>
    </xf>
    <xf numFmtId="0" fontId="18" fillId="5" borderId="4" xfId="26" applyFont="1" applyFill="1" applyBorder="1" applyAlignment="1">
      <alignment horizontal="center" vertical="center" wrapText="1"/>
      <protection/>
    </xf>
    <xf numFmtId="0" fontId="18" fillId="5" borderId="5" xfId="26" applyFont="1" applyFill="1" applyBorder="1" applyAlignment="1">
      <alignment horizontal="center" vertical="center" wrapText="1"/>
      <protection/>
    </xf>
    <xf numFmtId="3" fontId="18" fillId="5" borderId="5" xfId="26" applyNumberFormat="1" applyFont="1" applyFill="1" applyBorder="1" applyAlignment="1">
      <alignment horizontal="center" vertical="center" wrapText="1"/>
      <protection/>
    </xf>
    <xf numFmtId="3" fontId="16" fillId="5" borderId="6" xfId="26" applyNumberFormat="1" applyFont="1" applyFill="1" applyBorder="1" applyAlignment="1">
      <alignment horizontal="center" vertical="center" wrapText="1"/>
      <protection/>
    </xf>
    <xf numFmtId="3" fontId="16" fillId="5" borderId="7" xfId="26" applyNumberFormat="1" applyFont="1" applyFill="1" applyBorder="1" applyAlignment="1">
      <alignment horizontal="center" vertical="center" wrapText="1"/>
      <protection/>
    </xf>
    <xf numFmtId="0" fontId="16" fillId="0" borderId="0" xfId="26" applyFont="1" applyAlignment="1">
      <alignment wrapText="1"/>
      <protection/>
    </xf>
    <xf numFmtId="0" fontId="19" fillId="6" borderId="2" xfId="26" applyFont="1" applyFill="1" applyBorder="1" applyAlignment="1">
      <alignment horizontal="left" vertical="center" wrapText="1"/>
      <protection/>
    </xf>
    <xf numFmtId="0" fontId="19" fillId="6" borderId="2" xfId="26" applyFont="1" applyFill="1" applyBorder="1" applyAlignment="1">
      <alignment horizontal="center" vertical="center" wrapText="1"/>
      <protection/>
    </xf>
    <xf numFmtId="4" fontId="19" fillId="6" borderId="2" xfId="26" applyNumberFormat="1" applyFont="1" applyFill="1" applyBorder="1" applyAlignment="1">
      <alignment horizontal="right" vertical="center"/>
      <protection/>
    </xf>
    <xf numFmtId="4" fontId="19" fillId="6" borderId="2" xfId="26" applyNumberFormat="1" applyFont="1" applyFill="1" applyBorder="1" applyAlignment="1">
      <alignment vertical="center"/>
      <protection/>
    </xf>
    <xf numFmtId="4" fontId="19" fillId="6" borderId="2" xfId="26" applyNumberFormat="1" applyFont="1" applyFill="1" applyBorder="1" applyAlignment="1">
      <alignment horizontal="right" vertical="center" wrapText="1"/>
      <protection/>
    </xf>
    <xf numFmtId="0" fontId="19" fillId="0" borderId="0" xfId="26" applyFont="1" applyAlignment="1">
      <alignment vertical="center"/>
      <protection/>
    </xf>
    <xf numFmtId="0" fontId="19" fillId="6" borderId="2" xfId="26" applyFont="1" applyFill="1" applyBorder="1" applyAlignment="1">
      <alignment horizontal="left" vertical="center"/>
      <protection/>
    </xf>
    <xf numFmtId="0" fontId="19" fillId="6" borderId="2" xfId="26" applyFont="1" applyFill="1" applyBorder="1" applyAlignment="1">
      <alignment vertical="center"/>
      <protection/>
    </xf>
    <xf numFmtId="0" fontId="19" fillId="6" borderId="2" xfId="26" applyFont="1" applyFill="1" applyBorder="1" applyAlignment="1">
      <alignment horizontal="center" vertical="center"/>
      <protection/>
    </xf>
    <xf numFmtId="0" fontId="19" fillId="6" borderId="2" xfId="27" applyFont="1" applyFill="1" applyBorder="1" applyAlignment="1">
      <alignment vertical="center"/>
      <protection/>
    </xf>
    <xf numFmtId="0" fontId="19" fillId="6" borderId="2" xfId="28" applyFont="1" applyFill="1" applyBorder="1" applyAlignment="1">
      <alignment horizontal="center" vertical="center" wrapText="1"/>
      <protection/>
    </xf>
    <xf numFmtId="4" fontId="19" fillId="6" borderId="2" xfId="28" applyNumberFormat="1" applyFont="1" applyFill="1" applyBorder="1" applyAlignment="1">
      <alignment horizontal="right" vertical="center" wrapText="1"/>
      <protection/>
    </xf>
    <xf numFmtId="4" fontId="19" fillId="6" borderId="2" xfId="26" applyNumberFormat="1" applyFont="1" applyFill="1" applyBorder="1" applyAlignment="1">
      <alignment vertical="center" wrapText="1"/>
      <protection/>
    </xf>
    <xf numFmtId="0" fontId="19" fillId="6" borderId="2" xfId="26" applyFont="1" applyFill="1" applyBorder="1" applyAlignment="1">
      <alignment vertical="center" wrapText="1"/>
      <protection/>
    </xf>
    <xf numFmtId="4" fontId="21" fillId="6" borderId="2" xfId="26" applyNumberFormat="1" applyFont="1" applyFill="1" applyBorder="1" applyAlignment="1">
      <alignment horizontal="right" vertical="center" wrapText="1"/>
      <protection/>
    </xf>
    <xf numFmtId="4" fontId="16" fillId="0" borderId="0" xfId="26" applyNumberFormat="1" applyFont="1">
      <alignment/>
      <protection/>
    </xf>
    <xf numFmtId="4" fontId="15" fillId="7" borderId="0" xfId="26" applyNumberFormat="1" applyFont="1" applyFill="1">
      <alignment/>
      <protection/>
    </xf>
    <xf numFmtId="0" fontId="16" fillId="0" borderId="8" xfId="26" applyFont="1" applyBorder="1">
      <alignment/>
      <protection/>
    </xf>
    <xf numFmtId="4" fontId="16" fillId="0" borderId="8" xfId="26" applyNumberFormat="1" applyFont="1" applyBorder="1">
      <alignment/>
      <protection/>
    </xf>
    <xf numFmtId="4" fontId="16" fillId="7" borderId="8" xfId="26" applyNumberFormat="1" applyFont="1" applyFill="1" applyBorder="1">
      <alignment/>
      <protection/>
    </xf>
    <xf numFmtId="0" fontId="16" fillId="0" borderId="0" xfId="26" applyFont="1" applyBorder="1">
      <alignment/>
      <protection/>
    </xf>
    <xf numFmtId="3" fontId="16" fillId="0" borderId="0" xfId="26" applyNumberFormat="1" applyFont="1" applyBorder="1">
      <alignment/>
      <protection/>
    </xf>
    <xf numFmtId="3" fontId="16" fillId="8" borderId="0" xfId="26" applyNumberFormat="1" applyFont="1" applyFill="1">
      <alignment/>
      <protection/>
    </xf>
    <xf numFmtId="3" fontId="19" fillId="6" borderId="2" xfId="26" applyNumberFormat="1" applyFont="1" applyFill="1" applyBorder="1" applyAlignment="1">
      <alignment horizontal="right" vertical="center"/>
      <protection/>
    </xf>
    <xf numFmtId="3" fontId="19" fillId="6" borderId="2" xfId="26" applyNumberFormat="1" applyFont="1" applyFill="1" applyBorder="1" applyAlignment="1">
      <alignment vertical="center"/>
      <protection/>
    </xf>
    <xf numFmtId="3" fontId="19" fillId="6" borderId="2" xfId="26" applyNumberFormat="1" applyFont="1" applyFill="1" applyBorder="1" applyAlignment="1">
      <alignment horizontal="right" vertical="center" wrapText="1"/>
      <protection/>
    </xf>
    <xf numFmtId="3" fontId="19" fillId="6" borderId="2" xfId="28" applyNumberFormat="1" applyFont="1" applyFill="1" applyBorder="1" applyAlignment="1">
      <alignment horizontal="right" vertical="center" wrapText="1"/>
      <protection/>
    </xf>
    <xf numFmtId="3" fontId="21" fillId="6" borderId="2" xfId="26" applyNumberFormat="1" applyFont="1" applyFill="1" applyBorder="1" applyAlignment="1">
      <alignment horizontal="right" vertical="center" wrapText="1"/>
      <protection/>
    </xf>
    <xf numFmtId="3" fontId="15" fillId="7" borderId="0" xfId="26" applyNumberFormat="1" applyFont="1" applyFill="1">
      <alignment/>
      <protection/>
    </xf>
    <xf numFmtId="3" fontId="16" fillId="0" borderId="8" xfId="26" applyNumberFormat="1" applyFont="1" applyBorder="1">
      <alignment/>
      <protection/>
    </xf>
    <xf numFmtId="3" fontId="19" fillId="6" borderId="2" xfId="26" applyNumberFormat="1" applyFont="1" applyFill="1" applyBorder="1" applyAlignment="1">
      <alignment vertical="center" wrapText="1"/>
      <protection/>
    </xf>
    <xf numFmtId="0" fontId="9" fillId="0" borderId="0" xfId="29">
      <alignment/>
      <protection/>
    </xf>
    <xf numFmtId="0" fontId="1" fillId="0" borderId="0" xfId="29" applyFont="1">
      <alignment/>
      <protection/>
    </xf>
    <xf numFmtId="0" fontId="23" fillId="0" borderId="0" xfId="29" applyFont="1" applyAlignment="1">
      <alignment horizontal="centerContinuous"/>
      <protection/>
    </xf>
    <xf numFmtId="0" fontId="24" fillId="0" borderId="0" xfId="29" applyFont="1" applyAlignment="1">
      <alignment horizontal="centerContinuous"/>
      <protection/>
    </xf>
    <xf numFmtId="0" fontId="24" fillId="0" borderId="0" xfId="29" applyFont="1" applyAlignment="1">
      <alignment horizontal="right"/>
      <protection/>
    </xf>
    <xf numFmtId="0" fontId="25" fillId="0" borderId="9" xfId="29" applyFont="1" applyBorder="1" applyAlignment="1">
      <alignment horizontal="center"/>
      <protection/>
    </xf>
    <xf numFmtId="0" fontId="1" fillId="0" borderId="10" xfId="29" applyFont="1" applyBorder="1">
      <alignment/>
      <protection/>
    </xf>
    <xf numFmtId="0" fontId="25" fillId="0" borderId="8" xfId="29" applyFont="1" applyBorder="1" applyAlignment="1">
      <alignment horizontal="center"/>
      <protection/>
    </xf>
    <xf numFmtId="0" fontId="1" fillId="0" borderId="11" xfId="29" applyFont="1" applyBorder="1" applyAlignment="1">
      <alignment shrinkToFit="1"/>
      <protection/>
    </xf>
    <xf numFmtId="0" fontId="16" fillId="0" borderId="0" xfId="29" applyFont="1">
      <alignment/>
      <protection/>
    </xf>
    <xf numFmtId="0" fontId="1" fillId="0" borderId="0" xfId="29" applyFont="1" applyAlignment="1">
      <alignment horizontal="right"/>
      <protection/>
    </xf>
    <xf numFmtId="0" fontId="1" fillId="0" borderId="0" xfId="29" applyFont="1" applyAlignment="1">
      <alignment/>
      <protection/>
    </xf>
    <xf numFmtId="49" fontId="16" fillId="5" borderId="2" xfId="29" applyNumberFormat="1" applyFont="1" applyFill="1" applyBorder="1">
      <alignment/>
      <protection/>
    </xf>
    <xf numFmtId="0" fontId="16" fillId="5" borderId="3" xfId="29" applyFont="1" applyFill="1" applyBorder="1" applyAlignment="1">
      <alignment horizontal="center"/>
      <protection/>
    </xf>
    <xf numFmtId="0" fontId="16" fillId="5" borderId="3" xfId="29" applyNumberFormat="1" applyFont="1" applyFill="1" applyBorder="1" applyAlignment="1">
      <alignment horizontal="center"/>
      <protection/>
    </xf>
    <xf numFmtId="0" fontId="16" fillId="5" borderId="2" xfId="29" applyFont="1" applyFill="1" applyBorder="1" applyAlignment="1">
      <alignment horizontal="center"/>
      <protection/>
    </xf>
    <xf numFmtId="49" fontId="16" fillId="6" borderId="2" xfId="29" applyNumberFormat="1" applyFont="1" applyFill="1" applyBorder="1">
      <alignment/>
      <protection/>
    </xf>
    <xf numFmtId="0" fontId="16" fillId="6" borderId="3" xfId="29" applyFont="1" applyFill="1" applyBorder="1" applyAlignment="1">
      <alignment horizontal="center"/>
      <protection/>
    </xf>
    <xf numFmtId="0" fontId="16" fillId="6" borderId="3" xfId="29" applyNumberFormat="1" applyFont="1" applyFill="1" applyBorder="1" applyAlignment="1">
      <alignment horizontal="center"/>
      <protection/>
    </xf>
    <xf numFmtId="0" fontId="16" fillId="6" borderId="2" xfId="29" applyFont="1" applyFill="1" applyBorder="1" applyAlignment="1">
      <alignment horizontal="center"/>
      <protection/>
    </xf>
    <xf numFmtId="49" fontId="18" fillId="9" borderId="2" xfId="29" applyNumberFormat="1" applyFont="1" applyFill="1" applyBorder="1">
      <alignment/>
      <protection/>
    </xf>
    <xf numFmtId="0" fontId="18" fillId="9" borderId="3" xfId="29" applyFont="1" applyFill="1" applyBorder="1" applyAlignment="1">
      <alignment horizontal="left" vertical="center"/>
      <protection/>
    </xf>
    <xf numFmtId="0" fontId="16" fillId="9" borderId="3" xfId="29" applyFont="1" applyFill="1" applyBorder="1" applyAlignment="1">
      <alignment horizontal="center"/>
      <protection/>
    </xf>
    <xf numFmtId="0" fontId="16" fillId="9" borderId="3" xfId="29" applyNumberFormat="1" applyFont="1" applyFill="1" applyBorder="1" applyAlignment="1">
      <alignment horizontal="center"/>
      <protection/>
    </xf>
    <xf numFmtId="2" fontId="18" fillId="9" borderId="2" xfId="29" applyNumberFormat="1" applyFont="1" applyFill="1" applyBorder="1" applyAlignment="1">
      <alignment horizontal="center"/>
      <protection/>
    </xf>
    <xf numFmtId="49" fontId="16" fillId="0" borderId="2" xfId="29" applyNumberFormat="1" applyFont="1" applyFill="1" applyBorder="1">
      <alignment/>
      <protection/>
    </xf>
    <xf numFmtId="49" fontId="16" fillId="0" borderId="3" xfId="29" applyNumberFormat="1" applyFont="1" applyFill="1" applyBorder="1" applyAlignment="1">
      <alignment horizontal="center"/>
      <protection/>
    </xf>
    <xf numFmtId="0" fontId="19" fillId="0" borderId="3" xfId="29" applyFont="1" applyFill="1" applyBorder="1" applyAlignment="1">
      <alignment horizontal="left" vertical="center" wrapText="1"/>
      <protection/>
    </xf>
    <xf numFmtId="0" fontId="19" fillId="0" borderId="3" xfId="29" applyFont="1" applyFill="1" applyBorder="1" applyAlignment="1">
      <alignment horizontal="center"/>
      <protection/>
    </xf>
    <xf numFmtId="2" fontId="19" fillId="0" borderId="3" xfId="29" applyNumberFormat="1" applyFont="1" applyFill="1" applyBorder="1" applyAlignment="1">
      <alignment horizontal="center"/>
      <protection/>
    </xf>
    <xf numFmtId="2" fontId="19" fillId="0" borderId="2" xfId="29" applyNumberFormat="1" applyFont="1" applyFill="1" applyBorder="1" applyAlignment="1">
      <alignment horizontal="center"/>
      <protection/>
    </xf>
    <xf numFmtId="0" fontId="16" fillId="0" borderId="3" xfId="29" applyFont="1" applyFill="1" applyBorder="1" applyAlignment="1">
      <alignment horizontal="center"/>
      <protection/>
    </xf>
    <xf numFmtId="2" fontId="16" fillId="0" borderId="2" xfId="29" applyNumberFormat="1" applyFont="1" applyFill="1" applyBorder="1" applyAlignment="1">
      <alignment horizontal="center"/>
      <protection/>
    </xf>
    <xf numFmtId="0" fontId="18" fillId="9" borderId="3" xfId="29" applyFont="1" applyFill="1" applyBorder="1" applyAlignment="1">
      <alignment horizontal="left" vertical="center" wrapText="1"/>
      <protection/>
    </xf>
    <xf numFmtId="0" fontId="19" fillId="9" borderId="3" xfId="29" applyFont="1" applyFill="1" applyBorder="1" applyAlignment="1">
      <alignment horizontal="center"/>
      <protection/>
    </xf>
    <xf numFmtId="2" fontId="19" fillId="9" borderId="3" xfId="29" applyNumberFormat="1" applyFont="1" applyFill="1" applyBorder="1" applyAlignment="1">
      <alignment horizontal="center"/>
      <protection/>
    </xf>
    <xf numFmtId="49" fontId="18" fillId="6" borderId="2" xfId="29" applyNumberFormat="1" applyFont="1" applyFill="1" applyBorder="1">
      <alignment/>
      <protection/>
    </xf>
    <xf numFmtId="0" fontId="19" fillId="6" borderId="3" xfId="29" applyFont="1" applyFill="1" applyBorder="1" applyAlignment="1">
      <alignment horizontal="left" vertical="center" wrapText="1"/>
      <protection/>
    </xf>
    <xf numFmtId="0" fontId="19" fillId="6" borderId="3" xfId="29" applyFont="1" applyFill="1" applyBorder="1" applyAlignment="1">
      <alignment horizontal="center"/>
      <protection/>
    </xf>
    <xf numFmtId="0" fontId="9" fillId="0" borderId="2" xfId="29" applyBorder="1">
      <alignment/>
      <protection/>
    </xf>
    <xf numFmtId="0" fontId="19" fillId="0" borderId="3" xfId="29" applyFont="1" applyFill="1" applyBorder="1" applyAlignment="1">
      <alignment horizontal="left" vertical="center"/>
      <protection/>
    </xf>
    <xf numFmtId="0" fontId="9" fillId="0" borderId="0" xfId="29" applyFont="1" applyAlignment="1">
      <alignment horizontal="center" vertical="center"/>
      <protection/>
    </xf>
    <xf numFmtId="0" fontId="26" fillId="0" borderId="0" xfId="29" applyFont="1">
      <alignment/>
      <protection/>
    </xf>
    <xf numFmtId="0" fontId="26" fillId="0" borderId="0" xfId="29" applyFont="1">
      <alignment/>
      <protection/>
    </xf>
    <xf numFmtId="0" fontId="9" fillId="0" borderId="0" xfId="29" applyBorder="1">
      <alignment/>
      <protection/>
    </xf>
    <xf numFmtId="0" fontId="27" fillId="0" borderId="0" xfId="29" applyFont="1" applyAlignment="1">
      <alignment/>
      <protection/>
    </xf>
    <xf numFmtId="0" fontId="9" fillId="0" borderId="0" xfId="29" applyAlignment="1">
      <alignment horizontal="right"/>
      <protection/>
    </xf>
    <xf numFmtId="0" fontId="28" fillId="0" borderId="0" xfId="29" applyFont="1" applyBorder="1">
      <alignment/>
      <protection/>
    </xf>
    <xf numFmtId="3" fontId="28" fillId="0" borderId="0" xfId="29" applyNumberFormat="1" applyFont="1" applyBorder="1" applyAlignment="1">
      <alignment horizontal="right"/>
      <protection/>
    </xf>
    <xf numFmtId="4" fontId="28" fillId="0" borderId="0" xfId="29" applyNumberFormat="1" applyFont="1" applyBorder="1">
      <alignment/>
      <protection/>
    </xf>
    <xf numFmtId="0" fontId="27" fillId="0" borderId="0" xfId="29" applyFont="1" applyBorder="1" applyAlignment="1">
      <alignment/>
      <protection/>
    </xf>
    <xf numFmtId="0" fontId="9" fillId="0" borderId="0" xfId="29" applyBorder="1" applyAlignment="1">
      <alignment horizontal="right"/>
      <protection/>
    </xf>
    <xf numFmtId="0" fontId="29" fillId="0" borderId="0" xfId="31" applyAlignment="1" applyProtection="1">
      <alignment horizontal="left" vertical="top"/>
      <protection locked="0"/>
    </xf>
    <xf numFmtId="0" fontId="31" fillId="0" borderId="0" xfId="31" applyFont="1" applyAlignment="1" applyProtection="1">
      <alignment horizontal="left"/>
      <protection/>
    </xf>
    <xf numFmtId="0" fontId="31" fillId="0" borderId="0" xfId="31" applyFont="1" applyAlignment="1" applyProtection="1">
      <alignment horizontal="left" vertical="center"/>
      <protection/>
    </xf>
    <xf numFmtId="168" fontId="32" fillId="0" borderId="0" xfId="31" applyNumberFormat="1" applyFont="1" applyAlignment="1" applyProtection="1">
      <alignment horizontal="center" vertical="top"/>
      <protection/>
    </xf>
    <xf numFmtId="0" fontId="33" fillId="0" borderId="0" xfId="31" applyFont="1" applyAlignment="1" applyProtection="1">
      <alignment horizontal="left" vertical="top" wrapText="1"/>
      <protection/>
    </xf>
    <xf numFmtId="0" fontId="32" fillId="0" borderId="0" xfId="31" applyFont="1" applyAlignment="1" applyProtection="1">
      <alignment horizontal="left" vertical="top" wrapText="1"/>
      <protection/>
    </xf>
    <xf numFmtId="169" fontId="26" fillId="0" borderId="0" xfId="31" applyNumberFormat="1" applyFont="1" applyAlignment="1" applyProtection="1">
      <alignment horizontal="right" vertical="top"/>
      <protection/>
    </xf>
    <xf numFmtId="170" fontId="33" fillId="0" borderId="0" xfId="31" applyNumberFormat="1" applyFont="1" applyAlignment="1" applyProtection="1">
      <alignment horizontal="right" vertical="top"/>
      <protection/>
    </xf>
    <xf numFmtId="169" fontId="33" fillId="0" borderId="0" xfId="31" applyNumberFormat="1" applyFont="1" applyAlignment="1" applyProtection="1">
      <alignment horizontal="right" vertical="top"/>
      <protection/>
    </xf>
    <xf numFmtId="0" fontId="34" fillId="0" borderId="0" xfId="31" applyFont="1" applyAlignment="1" applyProtection="1">
      <alignment horizontal="left"/>
      <protection/>
    </xf>
    <xf numFmtId="0" fontId="34" fillId="0" borderId="0" xfId="31" applyFont="1" applyAlignment="1" applyProtection="1">
      <alignment horizontal="left" vertical="top" wrapText="1"/>
      <protection/>
    </xf>
    <xf numFmtId="169" fontId="34" fillId="0" borderId="0" xfId="31" applyNumberFormat="1" applyFont="1" applyAlignment="1" applyProtection="1">
      <alignment horizontal="right" vertical="top"/>
      <protection/>
    </xf>
    <xf numFmtId="170" fontId="34" fillId="0" borderId="0" xfId="31" applyNumberFormat="1" applyFont="1" applyAlignment="1" applyProtection="1">
      <alignment horizontal="right" vertical="top"/>
      <protection/>
    </xf>
    <xf numFmtId="0" fontId="33" fillId="0" borderId="0" xfId="31" applyFont="1" applyAlignment="1" applyProtection="1">
      <alignment horizontal="left"/>
      <protection/>
    </xf>
    <xf numFmtId="0" fontId="35" fillId="8" borderId="12" xfId="31" applyFont="1" applyFill="1" applyBorder="1" applyAlignment="1" applyProtection="1">
      <alignment horizontal="center" vertical="center" wrapText="1"/>
      <protection/>
    </xf>
    <xf numFmtId="168" fontId="36" fillId="0" borderId="0" xfId="31" applyNumberFormat="1" applyFont="1" applyAlignment="1" applyProtection="1">
      <alignment horizontal="center"/>
      <protection locked="0"/>
    </xf>
    <xf numFmtId="0" fontId="36" fillId="0" borderId="0" xfId="31" applyFont="1" applyAlignment="1" applyProtection="1">
      <alignment horizontal="left" wrapText="1"/>
      <protection locked="0"/>
    </xf>
    <xf numFmtId="169" fontId="36" fillId="0" borderId="0" xfId="31" applyNumberFormat="1" applyFont="1" applyAlignment="1" applyProtection="1">
      <alignment horizontal="right"/>
      <protection locked="0"/>
    </xf>
    <xf numFmtId="170" fontId="36" fillId="0" borderId="0" xfId="31" applyNumberFormat="1" applyFont="1" applyAlignment="1" applyProtection="1">
      <alignment horizontal="right"/>
      <protection locked="0"/>
    </xf>
    <xf numFmtId="168" fontId="37" fillId="0" borderId="0" xfId="31" applyNumberFormat="1" applyFont="1" applyAlignment="1" applyProtection="1">
      <alignment horizontal="center"/>
      <protection locked="0"/>
    </xf>
    <xf numFmtId="0" fontId="37" fillId="0" borderId="0" xfId="31" applyFont="1" applyAlignment="1" applyProtection="1">
      <alignment horizontal="left" wrapText="1"/>
      <protection locked="0"/>
    </xf>
    <xf numFmtId="169" fontId="37" fillId="0" borderId="0" xfId="31" applyNumberFormat="1" applyFont="1" applyAlignment="1" applyProtection="1">
      <alignment horizontal="right"/>
      <protection locked="0"/>
    </xf>
    <xf numFmtId="170" fontId="37" fillId="0" borderId="0" xfId="31" applyNumberFormat="1" applyFont="1" applyAlignment="1" applyProtection="1">
      <alignment horizontal="right"/>
      <protection locked="0"/>
    </xf>
    <xf numFmtId="168" fontId="26" fillId="0" borderId="12" xfId="31" applyNumberFormat="1" applyFont="1" applyBorder="1" applyAlignment="1" applyProtection="1">
      <alignment horizontal="center"/>
      <protection locked="0"/>
    </xf>
    <xf numFmtId="0" fontId="26" fillId="0" borderId="12" xfId="31" applyFont="1" applyBorder="1" applyAlignment="1" applyProtection="1">
      <alignment horizontal="left" wrapText="1"/>
      <protection locked="0"/>
    </xf>
    <xf numFmtId="169" fontId="26" fillId="0" borderId="12" xfId="31" applyNumberFormat="1" applyFont="1" applyBorder="1" applyAlignment="1" applyProtection="1">
      <alignment horizontal="right"/>
      <protection locked="0"/>
    </xf>
    <xf numFmtId="170" fontId="26" fillId="0" borderId="12" xfId="31" applyNumberFormat="1" applyFont="1" applyFill="1" applyBorder="1" applyAlignment="1" applyProtection="1">
      <alignment horizontal="right"/>
      <protection locked="0"/>
    </xf>
    <xf numFmtId="170" fontId="26" fillId="0" borderId="12" xfId="31" applyNumberFormat="1" applyFont="1" applyBorder="1" applyAlignment="1" applyProtection="1">
      <alignment horizontal="right"/>
      <protection locked="0"/>
    </xf>
    <xf numFmtId="0" fontId="26" fillId="6" borderId="12" xfId="31" applyFont="1" applyFill="1" applyBorder="1" applyAlignment="1" applyProtection="1">
      <alignment horizontal="left" wrapText="1"/>
      <protection locked="0"/>
    </xf>
    <xf numFmtId="169" fontId="26" fillId="0" borderId="12" xfId="31" applyNumberFormat="1" applyFont="1" applyFill="1" applyBorder="1" applyAlignment="1" applyProtection="1">
      <alignment horizontal="right"/>
      <protection locked="0"/>
    </xf>
    <xf numFmtId="0" fontId="26" fillId="0" borderId="12" xfId="31" applyFont="1" applyFill="1" applyBorder="1" applyAlignment="1" applyProtection="1">
      <alignment horizontal="left" wrapText="1"/>
      <protection locked="0"/>
    </xf>
    <xf numFmtId="0" fontId="29" fillId="0" borderId="0" xfId="31" applyFont="1" applyAlignment="1" applyProtection="1">
      <alignment horizontal="left" vertical="top"/>
      <protection locked="0"/>
    </xf>
    <xf numFmtId="0" fontId="29" fillId="6" borderId="0" xfId="31" applyFont="1" applyFill="1" applyAlignment="1" applyProtection="1">
      <alignment horizontal="left" vertical="top"/>
      <protection locked="0"/>
    </xf>
    <xf numFmtId="0" fontId="29" fillId="6" borderId="0" xfId="31" applyFill="1" applyAlignment="1" applyProtection="1">
      <alignment horizontal="left" vertical="top"/>
      <protection locked="0"/>
    </xf>
    <xf numFmtId="168" fontId="38" fillId="0" borderId="0" xfId="31" applyNumberFormat="1" applyFont="1" applyAlignment="1" applyProtection="1">
      <alignment horizontal="center"/>
      <protection locked="0"/>
    </xf>
    <xf numFmtId="0" fontId="38" fillId="0" borderId="0" xfId="31" applyFont="1" applyAlignment="1" applyProtection="1">
      <alignment horizontal="left" wrapText="1"/>
      <protection locked="0"/>
    </xf>
    <xf numFmtId="169" fontId="38" fillId="0" borderId="0" xfId="31" applyNumberFormat="1" applyFont="1" applyAlignment="1" applyProtection="1">
      <alignment horizontal="right"/>
      <protection locked="0"/>
    </xf>
    <xf numFmtId="170" fontId="38" fillId="0" borderId="0" xfId="31" applyNumberFormat="1" applyFont="1" applyAlignment="1" applyProtection="1">
      <alignment horizontal="right"/>
      <protection locked="0"/>
    </xf>
    <xf numFmtId="168" fontId="29" fillId="0" borderId="0" xfId="31" applyNumberFormat="1" applyAlignment="1" applyProtection="1">
      <alignment horizontal="center" vertical="top"/>
      <protection locked="0"/>
    </xf>
    <xf numFmtId="0" fontId="29" fillId="0" borderId="0" xfId="31" applyAlignment="1" applyProtection="1">
      <alignment horizontal="left" vertical="top" wrapText="1"/>
      <protection locked="0"/>
    </xf>
    <xf numFmtId="169" fontId="29" fillId="0" borderId="0" xfId="31" applyNumberFormat="1" applyAlignment="1" applyProtection="1">
      <alignment horizontal="right" vertical="top"/>
      <protection locked="0"/>
    </xf>
    <xf numFmtId="170" fontId="29" fillId="0" borderId="0" xfId="31" applyNumberFormat="1" applyAlignment="1" applyProtection="1">
      <alignment horizontal="right" vertical="top"/>
      <protection locked="0"/>
    </xf>
    <xf numFmtId="0" fontId="29" fillId="0" borderId="0" xfId="31" applyFont="1" applyAlignment="1" applyProtection="1">
      <alignment horizontal="left" vertical="top"/>
      <protection locked="0"/>
    </xf>
    <xf numFmtId="168" fontId="39" fillId="0" borderId="12" xfId="31" applyNumberFormat="1" applyFont="1" applyBorder="1" applyAlignment="1" applyProtection="1">
      <alignment horizontal="center"/>
      <protection locked="0"/>
    </xf>
    <xf numFmtId="0" fontId="39" fillId="0" borderId="12" xfId="31" applyFont="1" applyBorder="1" applyAlignment="1" applyProtection="1">
      <alignment horizontal="left" wrapText="1"/>
      <protection locked="0"/>
    </xf>
    <xf numFmtId="169" fontId="39" fillId="0" borderId="12" xfId="31" applyNumberFormat="1" applyFont="1" applyBorder="1" applyAlignment="1" applyProtection="1">
      <alignment horizontal="right"/>
      <protection locked="0"/>
    </xf>
    <xf numFmtId="170" fontId="39" fillId="0" borderId="12" xfId="31" applyNumberFormat="1" applyFont="1" applyBorder="1" applyAlignment="1" applyProtection="1">
      <alignment horizontal="right"/>
      <protection locked="0"/>
    </xf>
    <xf numFmtId="0" fontId="40" fillId="0" borderId="0" xfId="31" applyFont="1" applyAlignment="1" applyProtection="1">
      <alignment horizontal="left" vertical="top"/>
      <protection locked="0"/>
    </xf>
    <xf numFmtId="168" fontId="39" fillId="0" borderId="12" xfId="31" applyNumberFormat="1" applyFont="1" applyFill="1" applyBorder="1" applyAlignment="1" applyProtection="1">
      <alignment horizontal="center"/>
      <protection locked="0"/>
    </xf>
    <xf numFmtId="0" fontId="39" fillId="0" borderId="12" xfId="31" applyFont="1" applyFill="1" applyBorder="1" applyAlignment="1" applyProtection="1">
      <alignment horizontal="left" wrapText="1"/>
      <protection locked="0"/>
    </xf>
    <xf numFmtId="169" fontId="39" fillId="0" borderId="12" xfId="31" applyNumberFormat="1" applyFont="1" applyFill="1" applyBorder="1" applyAlignment="1" applyProtection="1">
      <alignment horizontal="right"/>
      <protection locked="0"/>
    </xf>
    <xf numFmtId="170" fontId="39" fillId="0" borderId="12" xfId="31" applyNumberFormat="1" applyFont="1" applyFill="1" applyBorder="1" applyAlignment="1" applyProtection="1">
      <alignment horizontal="right"/>
      <protection locked="0"/>
    </xf>
    <xf numFmtId="0" fontId="40" fillId="0" borderId="0" xfId="31" applyFont="1" applyFill="1" applyAlignment="1" applyProtection="1">
      <alignment horizontal="left" vertical="top"/>
      <protection locked="0"/>
    </xf>
    <xf numFmtId="44" fontId="42" fillId="0" borderId="0" xfId="29" applyNumberFormat="1" applyFont="1">
      <alignment/>
      <protection/>
    </xf>
    <xf numFmtId="0" fontId="19" fillId="0" borderId="2" xfId="26" applyFont="1" applyFill="1" applyBorder="1" applyAlignment="1">
      <alignment vertical="center"/>
      <protection/>
    </xf>
    <xf numFmtId="0" fontId="0" fillId="0" borderId="13" xfId="0" applyBorder="1"/>
    <xf numFmtId="165" fontId="0" fillId="0" borderId="13" xfId="0" applyNumberFormat="1" applyBorder="1"/>
    <xf numFmtId="0" fontId="0" fillId="0" borderId="14" xfId="0" applyBorder="1"/>
    <xf numFmtId="165" fontId="0" fillId="0" borderId="14" xfId="0" applyNumberFormat="1" applyBorder="1"/>
    <xf numFmtId="0" fontId="41" fillId="0" borderId="15" xfId="0" applyFont="1" applyBorder="1"/>
    <xf numFmtId="165" fontId="41" fillId="0" borderId="16" xfId="0" applyNumberFormat="1" applyFont="1" applyBorder="1"/>
    <xf numFmtId="165" fontId="41" fillId="0" borderId="17" xfId="0" applyNumberFormat="1" applyFont="1" applyBorder="1"/>
    <xf numFmtId="0" fontId="43" fillId="0" borderId="0" xfId="0" applyFont="1"/>
    <xf numFmtId="0" fontId="30" fillId="0" borderId="0" xfId="31" applyFont="1" applyAlignment="1" applyProtection="1">
      <alignment horizontal="center" vertical="center"/>
      <protection/>
    </xf>
    <xf numFmtId="0" fontId="22" fillId="0" borderId="0" xfId="29" applyFont="1" applyAlignment="1">
      <alignment horizontal="center"/>
      <protection/>
    </xf>
    <xf numFmtId="0" fontId="1" fillId="0" borderId="18" xfId="29" applyFont="1" applyBorder="1" applyAlignment="1">
      <alignment horizontal="center"/>
      <protection/>
    </xf>
    <xf numFmtId="0" fontId="1" fillId="0" borderId="19" xfId="29" applyFont="1" applyBorder="1" applyAlignment="1">
      <alignment horizontal="center"/>
      <protection/>
    </xf>
    <xf numFmtId="0" fontId="25" fillId="0" borderId="20" xfId="29" applyFont="1" applyBorder="1" applyAlignment="1">
      <alignment horizontal="center"/>
      <protection/>
    </xf>
    <xf numFmtId="0" fontId="25" fillId="0" borderId="9" xfId="29" applyFont="1" applyBorder="1" applyAlignment="1">
      <alignment horizontal="center"/>
      <protection/>
    </xf>
    <xf numFmtId="49" fontId="1" fillId="0" borderId="21" xfId="29" applyNumberFormat="1" applyFont="1" applyBorder="1" applyAlignment="1">
      <alignment horizontal="center"/>
      <protection/>
    </xf>
    <xf numFmtId="0" fontId="1" fillId="0" borderId="22" xfId="29" applyFont="1" applyBorder="1" applyAlignment="1">
      <alignment horizontal="center"/>
      <protection/>
    </xf>
    <xf numFmtId="0" fontId="25" fillId="0" borderId="23" xfId="29" applyFont="1" applyBorder="1" applyAlignment="1">
      <alignment horizontal="center"/>
      <protection/>
    </xf>
    <xf numFmtId="0" fontId="25" fillId="0" borderId="8" xfId="29" applyFont="1" applyBorder="1" applyAlignment="1">
      <alignment horizontal="center"/>
      <protection/>
    </xf>
    <xf numFmtId="0" fontId="14" fillId="0" borderId="0" xfId="26" applyFont="1" applyAlignment="1">
      <alignment wrapText="1"/>
      <protection/>
    </xf>
    <xf numFmtId="0" fontId="15" fillId="0" borderId="0" xfId="26" applyFont="1" applyAlignment="1">
      <alignment wrapText="1"/>
      <protection/>
    </xf>
    <xf numFmtId="0" fontId="8" fillId="4" borderId="24" xfId="23" applyFont="1" applyFill="1" applyBorder="1" applyAlignment="1">
      <alignment horizontal="center" vertical="center" wrapText="1"/>
      <protection/>
    </xf>
    <xf numFmtId="0" fontId="8" fillId="4" borderId="13" xfId="23" applyFont="1" applyFill="1" applyBorder="1" applyAlignment="1">
      <alignment horizontal="center" vertical="center" wrapText="1"/>
      <protection/>
    </xf>
    <xf numFmtId="0" fontId="8" fillId="4" borderId="3" xfId="23" applyFont="1" applyFill="1" applyBorder="1" applyAlignment="1">
      <alignment horizontal="center" vertical="center" wrapText="1"/>
      <protection/>
    </xf>
    <xf numFmtId="0" fontId="13" fillId="0" borderId="2" xfId="23" applyFont="1" applyFill="1" applyBorder="1" applyAlignment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_Zadávací podklad pro profese rev. 1 (vrchní stavba)" xfId="21"/>
    <cellStyle name="normální_Rozpočet investičních nákladů platí 16,+ specifikace" xfId="22"/>
    <cellStyle name="TableStyleLight1" xfId="23"/>
    <cellStyle name="Měna 2" xfId="24"/>
    <cellStyle name="Normální 2" xfId="25"/>
    <cellStyle name="Normální 3" xfId="26"/>
    <cellStyle name="normální_List 1" xfId="27"/>
    <cellStyle name="normální_List1" xfId="28"/>
    <cellStyle name="normální_POL.XLS" xfId="29"/>
    <cellStyle name="Normální 4" xfId="30"/>
    <cellStyle name="Normální 5" xfId="31"/>
  </cellStyles>
  <dxfs count="30"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 patternType="solid"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double">
          <color rgb="FF000000"/>
        </top>
        <bottom style="double">
          <color rgb="FF000000"/>
        </bottom>
      </border>
    </dxf>
    <dxf>
      <fill>
        <patternFill>
          <bgColor theme="0"/>
        </patternFill>
      </fill>
    </dxf>
    <dxf>
      <border>
        <bottom style="double">
          <color rgb="FF000000"/>
        </bottom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 patternType="solid"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#,##0"/>
      <fill>
        <patternFill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border>
        <top style="double">
          <color rgb="FF000000"/>
        </top>
        <bottom style="double">
          <color rgb="FF000000"/>
        </bottom>
      </border>
    </dxf>
    <dxf>
      <fill>
        <patternFill>
          <bgColor theme="0"/>
        </patternFill>
      </fill>
    </dxf>
    <dxf>
      <border>
        <bottom style="double">
          <color rgb="FF000000"/>
        </bottom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#,##0.00"/>
      <fill>
        <patternFill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#,##0.00"/>
      <fill>
        <patternFill patternType="solid"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#,##0.0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#,##0.00"/>
      <fill>
        <patternFill>
          <bgColor theme="0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double">
          <color rgb="FF000000"/>
        </top>
        <bottom style="double">
          <color rgb="FF000000"/>
        </bottom>
      </border>
    </dxf>
    <dxf>
      <fill>
        <patternFill>
          <bgColor theme="0"/>
        </patternFill>
      </fill>
    </dxf>
    <dxf>
      <border>
        <bottom style="double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%20_PC%20rozpocet_VEGA_2005%20VI.verze-F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Plán NS a PC"/>
      <sheetName val="aplikace do vysledovky"/>
      <sheetName val="řádky vysledovky"/>
      <sheetName val="Projekty-Vaněček"/>
      <sheetName val="Projekty-Borovka"/>
      <sheetName val="Projekty-Ulman"/>
      <sheetName val="Projekty-Novotný"/>
      <sheetName val="Projekty-Otradovec"/>
      <sheetName val="Projekty-Hudec"/>
      <sheetName val="Projekty-Šebelka"/>
      <sheetName val="Projekty-Ramba"/>
      <sheetName val="Projekty-Vohlídal"/>
      <sheetName val="Projekty-Těšínský"/>
      <sheetName val="Projekty-Tetour"/>
      <sheetName val="Projekty-Fořt"/>
      <sheetName val="Projekty-Vlček"/>
      <sheetName val="Projekty-Král"/>
      <sheetName val="Projekty-Valenta"/>
      <sheetName val="Projekty-Houser"/>
      <sheetName val="Projekty-Volštát"/>
      <sheetName val="Projekty-Petržilka"/>
      <sheetName val="Projekty-Suchánek"/>
      <sheetName val="Personál-mzdy"/>
      <sheetName val="Vozidla"/>
      <sheetName val="Personál_mzdy"/>
      <sheetName val="Plán_NS_a_PC"/>
      <sheetName val="aplikace_do_vysledovky"/>
      <sheetName val="řádky_vysledo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ulka223" displayName="Tabulka223" ref="A7:G37" totalsRowShown="0" dataDxfId="28" tableBorderDxfId="27" headerRowBorderDxfId="29">
  <tableColumns count="7">
    <tableColumn id="1" name=" " dataDxfId="26"/>
    <tableColumn id="3" name="Popis (doplňte, upřesněte)" dataDxfId="25"/>
    <tableColumn id="4" name="ks" dataDxfId="24"/>
    <tableColumn id="5" name="cena za ks" dataDxfId="23"/>
    <tableColumn id="6" name="cena v Kč bez DPH" dataDxfId="22">
      <calculatedColumnFormula>D8*C8</calculatedColumnFormula>
    </tableColumn>
    <tableColumn id="8" name="Výše DPH (%)" dataDxfId="21"/>
    <tableColumn id="7" name="cena Kč vč. DPH" dataDxfId="20">
      <calculatedColumnFormula>0.01*E8*Tabulka223[[#This Row],[Výše DPH (%)]]+Tabulka223[[#This Row],[cena v Kč bez DPH]]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2" displayName="Tabulka22" ref="A7:G37" totalsRowShown="0" dataDxfId="18" tableBorderDxfId="17" headerRowBorderDxfId="19">
  <tableColumns count="7">
    <tableColumn id="1" name=" " dataDxfId="16"/>
    <tableColumn id="3" name="Popis (doplňte, upřesněte)" dataDxfId="15"/>
    <tableColumn id="4" name="ks" dataDxfId="14"/>
    <tableColumn id="5" name="cena za ks " dataDxfId="13"/>
    <tableColumn id="6" name="cena v Kč bez DPH" dataDxfId="12">
      <calculatedColumnFormula>D8*C8</calculatedColumnFormula>
    </tableColumn>
    <tableColumn id="8" name="Výše DPH (%)" dataDxfId="11"/>
    <tableColumn id="7" name="cena Kč vč. DPH" dataDxfId="10">
      <calculatedColumnFormula>0.01*E8*Tabulka22[[#This Row],[Výše DPH (%)]]+Tabulka22[[#This Row],[cena v Kč bez DPH]]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224" displayName="Tabulka224" ref="A7:G37" totalsRowShown="0" dataDxfId="8" tableBorderDxfId="7" headerRowBorderDxfId="9">
  <tableColumns count="7">
    <tableColumn id="1" name=" " dataDxfId="6"/>
    <tableColumn id="3" name="Popis (doplňte, upřesněte)" dataDxfId="5"/>
    <tableColumn id="4" name="ks" dataDxfId="4"/>
    <tableColumn id="5" name="cena za ks " dataDxfId="3"/>
    <tableColumn id="6" name="cena v Kč bez DPH" dataDxfId="2">
      <calculatedColumnFormula>D8*C8</calculatedColumnFormula>
    </tableColumn>
    <tableColumn id="8" name="Výše DPH (%)" dataDxfId="1"/>
    <tableColumn id="7" name="cena Kč vč. DPH" dataDxfId="0">
      <calculatedColumnFormula>0.01*E8*Tabulka224[[#This Row],[Výše DPH (%)]]+Tabulka224[[#This Row],[cena v Kč bez DPH]]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C12"/>
  <sheetViews>
    <sheetView tabSelected="1" workbookViewId="0" topLeftCell="A1">
      <selection activeCell="E18" sqref="E18"/>
    </sheetView>
  </sheetViews>
  <sheetFormatPr defaultColWidth="9.140625" defaultRowHeight="15"/>
  <cols>
    <col min="1" max="1" width="23.7109375" style="0" customWidth="1"/>
    <col min="2" max="2" width="21.7109375" style="0" customWidth="1"/>
    <col min="3" max="3" width="22.7109375" style="0" customWidth="1"/>
  </cols>
  <sheetData>
    <row r="1" spans="1:3" ht="15">
      <c r="A1" s="221" t="s">
        <v>427</v>
      </c>
      <c r="B1" t="s">
        <v>443</v>
      </c>
      <c r="C1" t="s">
        <v>444</v>
      </c>
    </row>
    <row r="2" spans="1:3" ht="15">
      <c r="A2" s="214" t="s">
        <v>428</v>
      </c>
      <c r="B2" s="215">
        <f>Dodávky_HSV_M1!G100</f>
        <v>0</v>
      </c>
      <c r="C2" s="215">
        <f>Dodávky_HSV_M1!I100</f>
        <v>0</v>
      </c>
    </row>
    <row r="3" spans="1:3" ht="15">
      <c r="A3" s="214" t="s">
        <v>429</v>
      </c>
      <c r="B3" s="215">
        <f>Dodávky_HSV_M2!G100</f>
        <v>0</v>
      </c>
      <c r="C3" s="215">
        <f>Dodávky_HSV_M2!I100</f>
        <v>0</v>
      </c>
    </row>
    <row r="4" spans="1:3" ht="15">
      <c r="A4" s="214" t="s">
        <v>430</v>
      </c>
      <c r="B4" s="215">
        <f>Dodávky_HSV_M3!G100</f>
        <v>0</v>
      </c>
      <c r="C4" s="215">
        <f>Dodávky_HSV_M3!I100</f>
        <v>0</v>
      </c>
    </row>
    <row r="5" spans="1:3" ht="15">
      <c r="A5" s="214" t="s">
        <v>431</v>
      </c>
      <c r="B5" s="215">
        <f>Silnoproud_M1!G52</f>
        <v>0</v>
      </c>
      <c r="C5" s="215">
        <f>Silnoproud_M1!I52</f>
        <v>0</v>
      </c>
    </row>
    <row r="6" spans="1:3" ht="15">
      <c r="A6" s="214" t="s">
        <v>432</v>
      </c>
      <c r="B6" s="215">
        <f>Silnoproud_M2!G52</f>
        <v>0</v>
      </c>
      <c r="C6" s="215">
        <f>Silnoproud_M2!I52</f>
        <v>0</v>
      </c>
    </row>
    <row r="7" spans="1:3" ht="15">
      <c r="A7" s="214" t="s">
        <v>433</v>
      </c>
      <c r="B7" s="215">
        <f>Silnoproud_M3!G52</f>
        <v>0</v>
      </c>
      <c r="C7" s="215">
        <f>Silnoproud_M3!I52</f>
        <v>0</v>
      </c>
    </row>
    <row r="8" spans="1:3" ht="15">
      <c r="A8" s="214" t="s">
        <v>434</v>
      </c>
      <c r="B8" s="215">
        <f>AV_M1!E38</f>
        <v>0</v>
      </c>
      <c r="C8" s="215">
        <f>AV_M1!E39</f>
        <v>0</v>
      </c>
    </row>
    <row r="9" spans="1:3" ht="15">
      <c r="A9" s="214" t="s">
        <v>435</v>
      </c>
      <c r="B9" s="215">
        <f>AV_M2!E38</f>
        <v>0</v>
      </c>
      <c r="C9" s="215">
        <f>AV_M2!E39</f>
        <v>0</v>
      </c>
    </row>
    <row r="10" spans="1:3" ht="15">
      <c r="A10" s="214" t="s">
        <v>436</v>
      </c>
      <c r="B10" s="215">
        <f>AV_M3!E38</f>
        <v>0</v>
      </c>
      <c r="C10" s="215">
        <f>AV_M3!E39</f>
        <v>0</v>
      </c>
    </row>
    <row r="11" spans="1:3" ht="15.75" thickBot="1">
      <c r="A11" s="216" t="s">
        <v>437</v>
      </c>
      <c r="B11" s="217">
        <f>akustika!G19</f>
        <v>0</v>
      </c>
      <c r="C11" s="217">
        <f>akustika!I19</f>
        <v>0</v>
      </c>
    </row>
    <row r="12" spans="1:3" ht="15.75" thickBot="1">
      <c r="A12" s="218" t="s">
        <v>438</v>
      </c>
      <c r="B12" s="219">
        <f>SUM(B2:B11)</f>
        <v>0</v>
      </c>
      <c r="C12" s="220">
        <f>SUM(C2:C11)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G41"/>
  <sheetViews>
    <sheetView zoomScale="85" zoomScaleNormal="85" zoomScalePageLayoutView="115" workbookViewId="0" topLeftCell="A1">
      <selection activeCell="B14" sqref="B14"/>
    </sheetView>
  </sheetViews>
  <sheetFormatPr defaultColWidth="8.7109375" defaultRowHeight="15"/>
  <cols>
    <col min="1" max="1" width="22.421875" style="65" customWidth="1"/>
    <col min="2" max="2" width="47.7109375" style="65" customWidth="1"/>
    <col min="3" max="3" width="4.421875" style="65" customWidth="1"/>
    <col min="4" max="4" width="19.28125" style="67" customWidth="1"/>
    <col min="5" max="5" width="18.421875" style="67" customWidth="1"/>
    <col min="6" max="6" width="9.421875" style="67" customWidth="1"/>
    <col min="7" max="7" width="15.421875" style="67" customWidth="1"/>
    <col min="8" max="8" width="136.7109375" style="65" customWidth="1"/>
    <col min="9" max="16384" width="8.7109375" style="65" customWidth="1"/>
  </cols>
  <sheetData>
    <row r="2" spans="1:7" ht="35.25" customHeight="1">
      <c r="A2" s="232" t="s">
        <v>56</v>
      </c>
      <c r="B2" s="233"/>
      <c r="C2" s="233"/>
      <c r="D2" s="233"/>
      <c r="E2" s="233"/>
      <c r="F2" s="233"/>
      <c r="G2" s="233"/>
    </row>
    <row r="3" spans="1:3" ht="15">
      <c r="A3" s="66"/>
      <c r="C3" s="67"/>
    </row>
    <row r="4" spans="1:3" ht="18">
      <c r="A4" s="68" t="s">
        <v>57</v>
      </c>
      <c r="B4" s="65" t="s">
        <v>116</v>
      </c>
      <c r="C4" s="67"/>
    </row>
    <row r="5" spans="1:3" ht="15">
      <c r="A5" s="66"/>
      <c r="C5" s="67"/>
    </row>
    <row r="6" ht="16.15" customHeight="1">
      <c r="A6" s="69"/>
    </row>
    <row r="7" spans="1:7" s="75" customFormat="1" ht="25.9" customHeight="1">
      <c r="A7" s="70" t="s">
        <v>59</v>
      </c>
      <c r="B7" s="71" t="s">
        <v>60</v>
      </c>
      <c r="C7" s="71" t="s">
        <v>47</v>
      </c>
      <c r="D7" s="72" t="s">
        <v>114</v>
      </c>
      <c r="E7" s="72" t="s">
        <v>62</v>
      </c>
      <c r="F7" s="73" t="s">
        <v>63</v>
      </c>
      <c r="G7" s="74" t="s">
        <v>64</v>
      </c>
    </row>
    <row r="8" spans="1:7" s="81" customFormat="1" ht="56.25">
      <c r="A8" s="76" t="s">
        <v>65</v>
      </c>
      <c r="B8" s="76" t="s">
        <v>115</v>
      </c>
      <c r="C8" s="77">
        <v>1</v>
      </c>
      <c r="D8" s="99"/>
      <c r="E8" s="100">
        <f>D8*C8</f>
        <v>0</v>
      </c>
      <c r="F8" s="101"/>
      <c r="G8" s="101">
        <f>0.01*E8*Tabulka224[[#This Row],[Výše DPH (%)]]+Tabulka224[[#This Row],[cena v Kč bez DPH]]</f>
        <v>0</v>
      </c>
    </row>
    <row r="9" spans="1:7" s="81" customFormat="1" ht="12" customHeight="1">
      <c r="A9" s="82" t="s">
        <v>67</v>
      </c>
      <c r="B9" s="83"/>
      <c r="C9" s="84">
        <v>1</v>
      </c>
      <c r="D9" s="99"/>
      <c r="E9" s="100">
        <f aca="true" t="shared" si="0" ref="E9:E37">D9*C9</f>
        <v>0</v>
      </c>
      <c r="F9" s="101"/>
      <c r="G9" s="101">
        <f>0.01*E9*Tabulka224[[#This Row],[Výše DPH (%)]]+Tabulka224[[#This Row],[cena v Kč bez DPH]]</f>
        <v>0</v>
      </c>
    </row>
    <row r="10" spans="1:7" s="81" customFormat="1" ht="12" customHeight="1">
      <c r="A10" s="82" t="s">
        <v>68</v>
      </c>
      <c r="B10" s="83"/>
      <c r="C10" s="84">
        <v>1</v>
      </c>
      <c r="D10" s="99"/>
      <c r="E10" s="100">
        <f t="shared" si="0"/>
        <v>0</v>
      </c>
      <c r="F10" s="101"/>
      <c r="G10" s="101">
        <f>0.01*E10*Tabulka224[[#This Row],[Výše DPH (%)]]+Tabulka224[[#This Row],[cena v Kč bez DPH]]</f>
        <v>0</v>
      </c>
    </row>
    <row r="11" spans="1:7" s="81" customFormat="1" ht="12" customHeight="1">
      <c r="A11" s="82" t="s">
        <v>69</v>
      </c>
      <c r="B11" s="213" t="s">
        <v>70</v>
      </c>
      <c r="C11" s="84">
        <v>1</v>
      </c>
      <c r="D11" s="99"/>
      <c r="E11" s="100">
        <f t="shared" si="0"/>
        <v>0</v>
      </c>
      <c r="F11" s="101"/>
      <c r="G11" s="101">
        <f>0.01*E11*Tabulka224[[#This Row],[Výše DPH (%)]]+Tabulka224[[#This Row],[cena v Kč bez DPH]]</f>
        <v>0</v>
      </c>
    </row>
    <row r="12" spans="1:7" s="81" customFormat="1" ht="12" customHeight="1">
      <c r="A12" s="82" t="s">
        <v>71</v>
      </c>
      <c r="B12" s="213" t="s">
        <v>72</v>
      </c>
      <c r="C12" s="84">
        <v>1</v>
      </c>
      <c r="D12" s="99"/>
      <c r="E12" s="100">
        <f t="shared" si="0"/>
        <v>0</v>
      </c>
      <c r="F12" s="101"/>
      <c r="G12" s="101">
        <f>0.01*E12*Tabulka224[[#This Row],[Výše DPH (%)]]+Tabulka224[[#This Row],[cena v Kč bez DPH]]</f>
        <v>0</v>
      </c>
    </row>
    <row r="13" spans="1:7" s="81" customFormat="1" ht="12" customHeight="1">
      <c r="A13" s="82" t="s">
        <v>73</v>
      </c>
      <c r="B13" s="213"/>
      <c r="C13" s="84">
        <v>1</v>
      </c>
      <c r="D13" s="99"/>
      <c r="E13" s="100">
        <f t="shared" si="0"/>
        <v>0</v>
      </c>
      <c r="F13" s="101"/>
      <c r="G13" s="101">
        <f>0.01*E13*Tabulka224[[#This Row],[Výše DPH (%)]]+Tabulka224[[#This Row],[cena v Kč bez DPH]]</f>
        <v>0</v>
      </c>
    </row>
    <row r="14" spans="1:7" s="81" customFormat="1" ht="12" customHeight="1">
      <c r="A14" s="83" t="s">
        <v>74</v>
      </c>
      <c r="B14" s="213" t="s">
        <v>75</v>
      </c>
      <c r="C14" s="84">
        <v>1</v>
      </c>
      <c r="D14" s="99"/>
      <c r="E14" s="100">
        <f t="shared" si="0"/>
        <v>0</v>
      </c>
      <c r="F14" s="101"/>
      <c r="G14" s="101">
        <f>0.01*E14*Tabulka224[[#This Row],[Výše DPH (%)]]+Tabulka224[[#This Row],[cena v Kč bez DPH]]</f>
        <v>0</v>
      </c>
    </row>
    <row r="15" spans="1:7" s="81" customFormat="1" ht="12" customHeight="1">
      <c r="A15" s="82" t="s">
        <v>76</v>
      </c>
      <c r="B15" s="83" t="s">
        <v>77</v>
      </c>
      <c r="C15" s="84">
        <v>1</v>
      </c>
      <c r="D15" s="99"/>
      <c r="E15" s="100">
        <f t="shared" si="0"/>
        <v>0</v>
      </c>
      <c r="F15" s="101"/>
      <c r="G15" s="101">
        <f>0.01*E15*Tabulka224[[#This Row],[Výše DPH (%)]]+Tabulka224[[#This Row],[cena v Kč bez DPH]]</f>
        <v>0</v>
      </c>
    </row>
    <row r="16" spans="1:7" s="81" customFormat="1" ht="12" customHeight="1">
      <c r="A16" s="82" t="s">
        <v>78</v>
      </c>
      <c r="B16" s="83" t="s">
        <v>79</v>
      </c>
      <c r="C16" s="84">
        <v>1</v>
      </c>
      <c r="D16" s="99"/>
      <c r="E16" s="100">
        <f t="shared" si="0"/>
        <v>0</v>
      </c>
      <c r="F16" s="101"/>
      <c r="G16" s="101">
        <f>0.01*E16*Tabulka224[[#This Row],[Výše DPH (%)]]+Tabulka224[[#This Row],[cena v Kč bez DPH]]</f>
        <v>0</v>
      </c>
    </row>
    <row r="17" spans="1:7" s="81" customFormat="1" ht="12" customHeight="1">
      <c r="A17" s="83" t="s">
        <v>80</v>
      </c>
      <c r="B17" s="83" t="s">
        <v>81</v>
      </c>
      <c r="C17" s="84">
        <v>1</v>
      </c>
      <c r="D17" s="99"/>
      <c r="E17" s="100">
        <f t="shared" si="0"/>
        <v>0</v>
      </c>
      <c r="F17" s="101"/>
      <c r="G17" s="101">
        <f>0.01*E17*Tabulka224[[#This Row],[Výše DPH (%)]]+Tabulka224[[#This Row],[cena v Kč bez DPH]]</f>
        <v>0</v>
      </c>
    </row>
    <row r="18" spans="1:7" s="81" customFormat="1" ht="12" customHeight="1">
      <c r="A18" s="85" t="s">
        <v>82</v>
      </c>
      <c r="B18" s="83" t="s">
        <v>83</v>
      </c>
      <c r="C18" s="86">
        <v>1</v>
      </c>
      <c r="D18" s="102"/>
      <c r="E18" s="100">
        <f t="shared" si="0"/>
        <v>0</v>
      </c>
      <c r="F18" s="101"/>
      <c r="G18" s="101">
        <f>0.01*E18*Tabulka224[[#This Row],[Výše DPH (%)]]+Tabulka224[[#This Row],[cena v Kč bez DPH]]</f>
        <v>0</v>
      </c>
    </row>
    <row r="19" spans="1:7" s="81" customFormat="1" ht="12" customHeight="1">
      <c r="A19" s="83" t="s">
        <v>84</v>
      </c>
      <c r="B19" s="83" t="s">
        <v>85</v>
      </c>
      <c r="C19" s="84">
        <v>2</v>
      </c>
      <c r="D19" s="100"/>
      <c r="E19" s="100">
        <f t="shared" si="0"/>
        <v>0</v>
      </c>
      <c r="F19" s="106"/>
      <c r="G19" s="101">
        <f>0.01*E19*Tabulka224[[#This Row],[Výše DPH (%)]]+Tabulka224[[#This Row],[cena v Kč bez DPH]]</f>
        <v>0</v>
      </c>
    </row>
    <row r="20" spans="1:7" s="81" customFormat="1" ht="12" customHeight="1">
      <c r="A20" s="83" t="s">
        <v>84</v>
      </c>
      <c r="B20" s="83" t="s">
        <v>86</v>
      </c>
      <c r="C20" s="86">
        <v>1</v>
      </c>
      <c r="D20" s="102"/>
      <c r="E20" s="100">
        <f t="shared" si="0"/>
        <v>0</v>
      </c>
      <c r="F20" s="101"/>
      <c r="G20" s="101">
        <f>0.01*E20*Tabulka224[[#This Row],[Výše DPH (%)]]+Tabulka224[[#This Row],[cena v Kč bez DPH]]</f>
        <v>0</v>
      </c>
    </row>
    <row r="21" spans="1:7" s="81" customFormat="1" ht="12" customHeight="1">
      <c r="A21" s="83" t="s">
        <v>87</v>
      </c>
      <c r="B21" s="83" t="s">
        <v>88</v>
      </c>
      <c r="C21" s="84">
        <v>1</v>
      </c>
      <c r="D21" s="100"/>
      <c r="E21" s="100">
        <f t="shared" si="0"/>
        <v>0</v>
      </c>
      <c r="F21" s="106"/>
      <c r="G21" s="101">
        <f>0.01*E21*Tabulka224[[#This Row],[Výše DPH (%)]]+Tabulka224[[#This Row],[cena v Kč bez DPH]]</f>
        <v>0</v>
      </c>
    </row>
    <row r="22" spans="1:7" s="81" customFormat="1" ht="12" customHeight="1">
      <c r="A22" s="83" t="s">
        <v>89</v>
      </c>
      <c r="B22" s="83" t="s">
        <v>90</v>
      </c>
      <c r="C22" s="84">
        <v>1</v>
      </c>
      <c r="D22" s="100"/>
      <c r="E22" s="100">
        <f t="shared" si="0"/>
        <v>0</v>
      </c>
      <c r="F22" s="106"/>
      <c r="G22" s="101">
        <f>0.01*E22*Tabulka224[[#This Row],[Výše DPH (%)]]+Tabulka224[[#This Row],[cena v Kč bez DPH]]</f>
        <v>0</v>
      </c>
    </row>
    <row r="23" spans="1:7" s="81" customFormat="1" ht="12" customHeight="1">
      <c r="A23" s="82" t="s">
        <v>91</v>
      </c>
      <c r="B23" s="83"/>
      <c r="C23" s="84">
        <v>1</v>
      </c>
      <c r="D23" s="99"/>
      <c r="E23" s="100">
        <f t="shared" si="0"/>
        <v>0</v>
      </c>
      <c r="F23" s="101"/>
      <c r="G23" s="101">
        <f>0.01*E23*Tabulka224[[#This Row],[Výše DPH (%)]]+Tabulka224[[#This Row],[cena v Kč bez DPH]]</f>
        <v>0</v>
      </c>
    </row>
    <row r="24" spans="1:7" s="81" customFormat="1" ht="12" customHeight="1">
      <c r="A24" s="83" t="s">
        <v>92</v>
      </c>
      <c r="B24" s="83" t="s">
        <v>93</v>
      </c>
      <c r="C24" s="84">
        <v>1</v>
      </c>
      <c r="D24" s="100"/>
      <c r="E24" s="100">
        <f t="shared" si="0"/>
        <v>0</v>
      </c>
      <c r="F24" s="100"/>
      <c r="G24" s="101">
        <f>0.01*E24*Tabulka224[[#This Row],[Výše DPH (%)]]+Tabulka224[[#This Row],[cena v Kč bez DPH]]</f>
        <v>0</v>
      </c>
    </row>
    <row r="25" spans="1:7" s="81" customFormat="1" ht="12" customHeight="1">
      <c r="A25" s="83" t="s">
        <v>94</v>
      </c>
      <c r="B25" s="83" t="s">
        <v>95</v>
      </c>
      <c r="C25" s="84">
        <v>1</v>
      </c>
      <c r="D25" s="100"/>
      <c r="E25" s="100">
        <f t="shared" si="0"/>
        <v>0</v>
      </c>
      <c r="F25" s="100"/>
      <c r="G25" s="101">
        <f>0.01*E25*Tabulka224[[#This Row],[Výše DPH (%)]]+Tabulka224[[#This Row],[cena v Kč bez DPH]]</f>
        <v>0</v>
      </c>
    </row>
    <row r="26" spans="1:7" s="81" customFormat="1" ht="12" customHeight="1">
      <c r="A26" s="82" t="s">
        <v>96</v>
      </c>
      <c r="B26" s="83" t="s">
        <v>97</v>
      </c>
      <c r="C26" s="84">
        <v>1</v>
      </c>
      <c r="D26" s="100"/>
      <c r="E26" s="100">
        <f t="shared" si="0"/>
        <v>0</v>
      </c>
      <c r="F26" s="101"/>
      <c r="G26" s="101">
        <f>0.01*E26*Tabulka224[[#This Row],[Výše DPH (%)]]+Tabulka224[[#This Row],[cena v Kč bez DPH]]</f>
        <v>0</v>
      </c>
    </row>
    <row r="27" spans="1:7" s="81" customFormat="1" ht="12" customHeight="1">
      <c r="A27" s="82" t="s">
        <v>98</v>
      </c>
      <c r="B27" s="83"/>
      <c r="C27" s="84">
        <v>1</v>
      </c>
      <c r="D27" s="100"/>
      <c r="E27" s="100">
        <f t="shared" si="0"/>
        <v>0</v>
      </c>
      <c r="F27" s="101"/>
      <c r="G27" s="101">
        <f>0.01*E27*Tabulka224[[#This Row],[Výše DPH (%)]]+Tabulka224[[#This Row],[cena v Kč bez DPH]]</f>
        <v>0</v>
      </c>
    </row>
    <row r="28" spans="1:7" s="81" customFormat="1" ht="12" customHeight="1">
      <c r="A28" s="83" t="s">
        <v>99</v>
      </c>
      <c r="B28" s="83"/>
      <c r="C28" s="86">
        <v>1</v>
      </c>
      <c r="D28" s="102"/>
      <c r="E28" s="100">
        <f t="shared" si="0"/>
        <v>0</v>
      </c>
      <c r="F28" s="101"/>
      <c r="G28" s="101">
        <f>0.01*E28*Tabulka224[[#This Row],[Výše DPH (%)]]+Tabulka224[[#This Row],[cena v Kč bez DPH]]</f>
        <v>0</v>
      </c>
    </row>
    <row r="29" spans="1:7" s="81" customFormat="1" ht="12" customHeight="1">
      <c r="A29" s="83" t="s">
        <v>100</v>
      </c>
      <c r="B29" s="83"/>
      <c r="C29" s="86">
        <v>1</v>
      </c>
      <c r="D29" s="102"/>
      <c r="E29" s="100">
        <f t="shared" si="0"/>
        <v>0</v>
      </c>
      <c r="F29" s="101"/>
      <c r="G29" s="101">
        <f>0.01*E29*Tabulka224[[#This Row],[Výše DPH (%)]]+Tabulka224[[#This Row],[cena v Kč bez DPH]]</f>
        <v>0</v>
      </c>
    </row>
    <row r="30" spans="1:7" s="81" customFormat="1" ht="12" customHeight="1">
      <c r="A30" s="83" t="s">
        <v>101</v>
      </c>
      <c r="B30" s="83" t="s">
        <v>102</v>
      </c>
      <c r="C30" s="86">
        <v>1</v>
      </c>
      <c r="D30" s="102"/>
      <c r="E30" s="100">
        <f t="shared" si="0"/>
        <v>0</v>
      </c>
      <c r="F30" s="101"/>
      <c r="G30" s="101">
        <f>0.01*E30*Tabulka224[[#This Row],[Výše DPH (%)]]+Tabulka224[[#This Row],[cena v Kč bez DPH]]</f>
        <v>0</v>
      </c>
    </row>
    <row r="31" spans="1:7" s="81" customFormat="1" ht="22.5">
      <c r="A31" s="89" t="s">
        <v>103</v>
      </c>
      <c r="B31" s="83"/>
      <c r="C31" s="86">
        <v>1</v>
      </c>
      <c r="D31" s="102"/>
      <c r="E31" s="100">
        <f t="shared" si="0"/>
        <v>0</v>
      </c>
      <c r="F31" s="101"/>
      <c r="G31" s="101">
        <f>0.01*E31*Tabulka224[[#This Row],[Výše DPH (%)]]+Tabulka224[[#This Row],[cena v Kč bez DPH]]</f>
        <v>0</v>
      </c>
    </row>
    <row r="32" spans="1:7" s="81" customFormat="1" ht="22.5">
      <c r="A32" s="89" t="s">
        <v>104</v>
      </c>
      <c r="B32" s="83"/>
      <c r="C32" s="86">
        <v>1</v>
      </c>
      <c r="D32" s="102"/>
      <c r="E32" s="100">
        <f t="shared" si="0"/>
        <v>0</v>
      </c>
      <c r="F32" s="101"/>
      <c r="G32" s="101">
        <f>0.01*E32*Tabulka224[[#This Row],[Výše DPH (%)]]+Tabulka224[[#This Row],[cena v Kč bez DPH]]</f>
        <v>0</v>
      </c>
    </row>
    <row r="33" spans="1:7" s="81" customFormat="1" ht="12" customHeight="1">
      <c r="A33" s="83" t="s">
        <v>105</v>
      </c>
      <c r="B33" s="83"/>
      <c r="C33" s="86">
        <v>1</v>
      </c>
      <c r="D33" s="102"/>
      <c r="E33" s="100">
        <f t="shared" si="0"/>
        <v>0</v>
      </c>
      <c r="F33" s="101"/>
      <c r="G33" s="101">
        <f>0.01*E33*Tabulka224[[#This Row],[Výše DPH (%)]]+Tabulka224[[#This Row],[cena v Kč bez DPH]]</f>
        <v>0</v>
      </c>
    </row>
    <row r="34" spans="1:7" s="81" customFormat="1" ht="12" customHeight="1">
      <c r="A34" s="83" t="s">
        <v>106</v>
      </c>
      <c r="B34" s="83"/>
      <c r="C34" s="86">
        <v>1</v>
      </c>
      <c r="D34" s="102"/>
      <c r="E34" s="100">
        <f t="shared" si="0"/>
        <v>0</v>
      </c>
      <c r="F34" s="101"/>
      <c r="G34" s="101">
        <f>0.01*E34*Tabulka224[[#This Row],[Výše DPH (%)]]+Tabulka224[[#This Row],[cena v Kč bez DPH]]</f>
        <v>0</v>
      </c>
    </row>
    <row r="35" spans="1:7" s="81" customFormat="1" ht="12" customHeight="1">
      <c r="A35" s="83" t="s">
        <v>107</v>
      </c>
      <c r="B35" s="83"/>
      <c r="C35" s="86">
        <v>1</v>
      </c>
      <c r="D35" s="102"/>
      <c r="E35" s="100">
        <f t="shared" si="0"/>
        <v>0</v>
      </c>
      <c r="F35" s="101"/>
      <c r="G35" s="101">
        <f>0.01*E35*Tabulka224[[#This Row],[Výše DPH (%)]]+Tabulka224[[#This Row],[cena v Kč bez DPH]]</f>
        <v>0</v>
      </c>
    </row>
    <row r="36" spans="1:7" s="81" customFormat="1" ht="12" customHeight="1">
      <c r="A36" s="83" t="s">
        <v>108</v>
      </c>
      <c r="B36" s="83"/>
      <c r="C36" s="86">
        <v>1</v>
      </c>
      <c r="D36" s="102"/>
      <c r="E36" s="100">
        <f t="shared" si="0"/>
        <v>0</v>
      </c>
      <c r="F36" s="101"/>
      <c r="G36" s="101">
        <f>0.01*E36*Tabulka224[[#This Row],[Výše DPH (%)]]+Tabulka224[[#This Row],[cena v Kč bez DPH]]</f>
        <v>0</v>
      </c>
    </row>
    <row r="37" spans="1:7" s="81" customFormat="1" ht="12" customHeight="1">
      <c r="A37" s="82" t="s">
        <v>109</v>
      </c>
      <c r="B37" s="83"/>
      <c r="C37" s="84">
        <v>1</v>
      </c>
      <c r="D37" s="100"/>
      <c r="E37" s="100">
        <f t="shared" si="0"/>
        <v>0</v>
      </c>
      <c r="F37" s="103"/>
      <c r="G37" s="101">
        <f>0.01*E37*Tabulka224[[#This Row],[Výše DPH (%)]]+Tabulka224[[#This Row],[cena v Kč bez DPH]]</f>
        <v>0</v>
      </c>
    </row>
    <row r="38" spans="1:7" ht="23.25" customHeight="1">
      <c r="A38" s="66"/>
      <c r="B38" s="65" t="s">
        <v>110</v>
      </c>
      <c r="E38" s="104">
        <f>SUM(E8:E37)</f>
        <v>0</v>
      </c>
      <c r="G38" s="67" t="s">
        <v>111</v>
      </c>
    </row>
    <row r="39" spans="1:7" ht="20.25" customHeight="1" thickBot="1">
      <c r="A39" s="66"/>
      <c r="B39" s="93" t="s">
        <v>112</v>
      </c>
      <c r="C39" s="93"/>
      <c r="D39" s="105"/>
      <c r="E39" s="104">
        <f>SUM(G8:G37)</f>
        <v>0</v>
      </c>
      <c r="F39" s="105"/>
      <c r="G39" s="105" t="s">
        <v>111</v>
      </c>
    </row>
    <row r="40" spans="1:5" ht="15.4" customHeight="1" thickTop="1">
      <c r="A40" s="66"/>
      <c r="C40" s="96"/>
      <c r="D40" s="97"/>
      <c r="E40" s="98"/>
    </row>
    <row r="41" spans="1:3" ht="15">
      <c r="A41" s="66"/>
      <c r="C41" s="67"/>
    </row>
  </sheetData>
  <mergeCells count="1">
    <mergeCell ref="A2:G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3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K22"/>
  <sheetViews>
    <sheetView zoomScale="91" zoomScaleNormal="91" zoomScaleSheetLayoutView="100" workbookViewId="0" topLeftCell="A1">
      <selection activeCell="J11" sqref="J11"/>
    </sheetView>
  </sheetViews>
  <sheetFormatPr defaultColWidth="9.140625" defaultRowHeight="15"/>
  <cols>
    <col min="1" max="1" width="7.57421875" style="13" customWidth="1"/>
    <col min="2" max="2" width="15.57421875" style="13" customWidth="1"/>
    <col min="3" max="3" width="27.421875" style="13" customWidth="1"/>
    <col min="4" max="4" width="10.421875" style="13" customWidth="1"/>
    <col min="5" max="5" width="9.8515625" style="13" customWidth="1"/>
    <col min="6" max="9" width="13.8515625" style="13" customWidth="1"/>
    <col min="10" max="10" width="91.00390625" style="13" customWidth="1"/>
    <col min="11" max="11" width="13.7109375" style="13" customWidth="1"/>
    <col min="12" max="12" width="11.00390625" style="13" customWidth="1"/>
    <col min="13" max="16384" width="9.140625" style="13" customWidth="1"/>
  </cols>
  <sheetData>
    <row r="1" spans="1:9" s="5" customFormat="1" ht="20.25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</row>
    <row r="2" spans="1:9" s="10" customFormat="1" ht="18.75" customHeight="1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9"/>
    </row>
    <row r="3" spans="1:9" s="10" customFormat="1" ht="18.75" customHeight="1">
      <c r="A3" s="6" t="s">
        <v>4</v>
      </c>
      <c r="B3" s="7"/>
      <c r="C3" s="8" t="s">
        <v>5</v>
      </c>
      <c r="D3" s="9"/>
      <c r="E3" s="9"/>
      <c r="F3" s="9"/>
      <c r="G3" s="9"/>
      <c r="H3" s="9"/>
      <c r="I3" s="9"/>
    </row>
    <row r="4" spans="1:9" s="10" customFormat="1" ht="18.75" customHeight="1">
      <c r="A4" s="6" t="s">
        <v>6</v>
      </c>
      <c r="B4" s="7"/>
      <c r="C4" s="8" t="s">
        <v>7</v>
      </c>
      <c r="D4" s="9"/>
      <c r="E4" s="9"/>
      <c r="F4" s="9"/>
      <c r="G4" s="9"/>
      <c r="H4" s="9"/>
      <c r="I4" s="9"/>
    </row>
    <row r="5" spans="1:9" ht="11.25" customHeight="1">
      <c r="A5" s="11"/>
      <c r="B5" s="11"/>
      <c r="C5" s="12"/>
      <c r="D5" s="12"/>
      <c r="E5" s="12"/>
      <c r="F5" s="12"/>
      <c r="G5" s="12"/>
      <c r="H5" s="12"/>
      <c r="I5" s="12"/>
    </row>
    <row r="6" spans="1:10" ht="54.75" customHeight="1">
      <c r="A6" s="14" t="s">
        <v>8</v>
      </c>
      <c r="B6" s="14" t="s">
        <v>9</v>
      </c>
      <c r="C6" s="15" t="s">
        <v>10</v>
      </c>
      <c r="D6" s="16" t="s">
        <v>11</v>
      </c>
      <c r="E6" s="17" t="s">
        <v>12</v>
      </c>
      <c r="F6" s="16" t="s">
        <v>13</v>
      </c>
      <c r="G6" s="17" t="s">
        <v>14</v>
      </c>
      <c r="H6" s="17" t="s">
        <v>15</v>
      </c>
      <c r="I6" s="17" t="s">
        <v>16</v>
      </c>
      <c r="J6" s="18" t="s">
        <v>17</v>
      </c>
    </row>
    <row r="7" spans="1:10" ht="18.75" customHeight="1">
      <c r="A7" s="234" t="s">
        <v>18</v>
      </c>
      <c r="B7" s="235"/>
      <c r="C7" s="236"/>
      <c r="D7" s="19"/>
      <c r="E7" s="19"/>
      <c r="F7" s="19"/>
      <c r="G7" s="19"/>
      <c r="H7" s="19"/>
      <c r="I7" s="19"/>
      <c r="J7" s="19"/>
    </row>
    <row r="8" spans="1:219" ht="105">
      <c r="A8" s="20">
        <v>1</v>
      </c>
      <c r="B8" s="20" t="s">
        <v>19</v>
      </c>
      <c r="C8" s="21" t="s">
        <v>20</v>
      </c>
      <c r="D8" s="22">
        <f>53.6+18.36+18.36</f>
        <v>90.32000000000001</v>
      </c>
      <c r="E8" s="20" t="s">
        <v>21</v>
      </c>
      <c r="F8" s="23">
        <v>0</v>
      </c>
      <c r="G8" s="24">
        <f>PRODUCT(F8,D8)</f>
        <v>0</v>
      </c>
      <c r="H8" s="25"/>
      <c r="I8" s="24">
        <f>0.01*G8*H8+G8</f>
        <v>0</v>
      </c>
      <c r="J8" s="26" t="s">
        <v>22</v>
      </c>
      <c r="K8" s="27"/>
      <c r="L8" s="28"/>
      <c r="M8" s="29"/>
      <c r="N8" s="30"/>
      <c r="O8" s="29"/>
      <c r="P8" s="29"/>
      <c r="Q8" s="31"/>
      <c r="R8" s="31"/>
      <c r="S8" s="30"/>
      <c r="T8" s="28"/>
      <c r="U8" s="29"/>
      <c r="V8" s="30"/>
      <c r="W8" s="29"/>
      <c r="X8" s="29"/>
      <c r="Y8" s="31"/>
      <c r="Z8" s="31"/>
      <c r="AA8" s="30"/>
      <c r="AB8" s="28"/>
      <c r="AC8" s="29"/>
      <c r="AD8" s="30"/>
      <c r="AE8" s="29"/>
      <c r="AF8" s="29"/>
      <c r="AG8" s="31"/>
      <c r="AH8" s="31"/>
      <c r="AI8" s="30"/>
      <c r="AJ8" s="28"/>
      <c r="AK8" s="29"/>
      <c r="AL8" s="30"/>
      <c r="AM8" s="29"/>
      <c r="AN8" s="29"/>
      <c r="AO8" s="31"/>
      <c r="AP8" s="31"/>
      <c r="AQ8" s="30"/>
      <c r="AR8" s="28"/>
      <c r="AS8" s="29"/>
      <c r="AT8" s="30"/>
      <c r="AU8" s="29"/>
      <c r="AV8" s="29"/>
      <c r="AW8" s="31"/>
      <c r="AX8" s="31"/>
      <c r="AY8" s="30"/>
      <c r="AZ8" s="28"/>
      <c r="BA8" s="29"/>
      <c r="BB8" s="30"/>
      <c r="BC8" s="29"/>
      <c r="BD8" s="29"/>
      <c r="BE8" s="31"/>
      <c r="BF8" s="31"/>
      <c r="BG8" s="30"/>
      <c r="BH8" s="28"/>
      <c r="BI8" s="29"/>
      <c r="BJ8" s="30"/>
      <c r="BK8" s="29"/>
      <c r="BL8" s="29"/>
      <c r="BM8" s="31"/>
      <c r="BN8" s="31"/>
      <c r="BO8" s="30"/>
      <c r="BP8" s="28"/>
      <c r="BQ8" s="29"/>
      <c r="BR8" s="30"/>
      <c r="BS8" s="29"/>
      <c r="BT8" s="29"/>
      <c r="BU8" s="31"/>
      <c r="BV8" s="31"/>
      <c r="BW8" s="30"/>
      <c r="BX8" s="28"/>
      <c r="BY8" s="29"/>
      <c r="BZ8" s="30"/>
      <c r="CA8" s="29"/>
      <c r="CB8" s="29"/>
      <c r="CC8" s="31"/>
      <c r="CD8" s="31"/>
      <c r="CE8" s="30"/>
      <c r="CF8" s="28"/>
      <c r="CG8" s="29"/>
      <c r="CH8" s="30"/>
      <c r="CI8" s="29"/>
      <c r="CJ8" s="29"/>
      <c r="CK8" s="31"/>
      <c r="CL8" s="31"/>
      <c r="CM8" s="30"/>
      <c r="CN8" s="28"/>
      <c r="CO8" s="29"/>
      <c r="CP8" s="30"/>
      <c r="CQ8" s="29"/>
      <c r="CR8" s="29"/>
      <c r="CS8" s="31"/>
      <c r="CT8" s="31"/>
      <c r="CU8" s="30"/>
      <c r="CV8" s="28"/>
      <c r="CW8" s="29"/>
      <c r="CX8" s="30"/>
      <c r="CY8" s="29"/>
      <c r="CZ8" s="29"/>
      <c r="DA8" s="31"/>
      <c r="DB8" s="31"/>
      <c r="DC8" s="30"/>
      <c r="DD8" s="28"/>
      <c r="DE8" s="29"/>
      <c r="DF8" s="30"/>
      <c r="DG8" s="29"/>
      <c r="DH8" s="29"/>
      <c r="DI8" s="31"/>
      <c r="DJ8" s="31"/>
      <c r="DK8" s="30"/>
      <c r="DL8" s="28"/>
      <c r="DM8" s="29"/>
      <c r="DN8" s="30"/>
      <c r="DO8" s="29"/>
      <c r="DP8" s="29"/>
      <c r="DQ8" s="31"/>
      <c r="DR8" s="31"/>
      <c r="DS8" s="30"/>
      <c r="DT8" s="28"/>
      <c r="DU8" s="29"/>
      <c r="DV8" s="30"/>
      <c r="DW8" s="29"/>
      <c r="DX8" s="29"/>
      <c r="DY8" s="31"/>
      <c r="DZ8" s="31"/>
      <c r="EA8" s="30"/>
      <c r="EB8" s="28"/>
      <c r="EC8" s="29"/>
      <c r="ED8" s="30"/>
      <c r="EE8" s="29"/>
      <c r="EF8" s="29"/>
      <c r="EG8" s="31"/>
      <c r="EH8" s="31"/>
      <c r="EI8" s="30"/>
      <c r="EJ8" s="28"/>
      <c r="EK8" s="29"/>
      <c r="EL8" s="30"/>
      <c r="EM8" s="29"/>
      <c r="EN8" s="29"/>
      <c r="EO8" s="31"/>
      <c r="EP8" s="31"/>
      <c r="EQ8" s="30"/>
      <c r="ER8" s="28"/>
      <c r="ES8" s="29"/>
      <c r="ET8" s="30"/>
      <c r="EU8" s="29"/>
      <c r="EV8" s="29"/>
      <c r="EW8" s="31"/>
      <c r="EX8" s="31"/>
      <c r="EY8" s="30"/>
      <c r="EZ8" s="28"/>
      <c r="FA8" s="29"/>
      <c r="FB8" s="30"/>
      <c r="FC8" s="29"/>
      <c r="FD8" s="29"/>
      <c r="FE8" s="31"/>
      <c r="FF8" s="31"/>
      <c r="FG8" s="30"/>
      <c r="FH8" s="28"/>
      <c r="FI8" s="29"/>
      <c r="FJ8" s="30"/>
      <c r="FK8" s="29"/>
      <c r="FL8" s="29"/>
      <c r="FM8" s="31"/>
      <c r="FN8" s="31"/>
      <c r="FO8" s="30"/>
      <c r="FP8" s="28"/>
      <c r="FQ8" s="29"/>
      <c r="FR8" s="30"/>
      <c r="FS8" s="29"/>
      <c r="FT8" s="29"/>
      <c r="FU8" s="31"/>
      <c r="FV8" s="31"/>
      <c r="FW8" s="30"/>
      <c r="FX8" s="28"/>
      <c r="FY8" s="29"/>
      <c r="FZ8" s="30"/>
      <c r="GA8" s="29"/>
      <c r="GB8" s="29"/>
      <c r="GC8" s="31"/>
      <c r="GD8" s="31"/>
      <c r="GE8" s="30"/>
      <c r="GF8" s="28"/>
      <c r="GG8" s="29"/>
      <c r="GH8" s="30"/>
      <c r="GI8" s="29"/>
      <c r="GJ8" s="29"/>
      <c r="GK8" s="31"/>
      <c r="GL8" s="31"/>
      <c r="GM8" s="30"/>
      <c r="GN8" s="28"/>
      <c r="GO8" s="29"/>
      <c r="GP8" s="30"/>
      <c r="GQ8" s="29"/>
      <c r="GR8" s="29"/>
      <c r="GS8" s="31"/>
      <c r="GT8" s="31"/>
      <c r="GU8" s="30"/>
      <c r="GV8" s="28"/>
      <c r="GW8" s="29"/>
      <c r="GX8" s="30"/>
      <c r="GY8" s="29"/>
      <c r="GZ8" s="29"/>
      <c r="HA8" s="31"/>
      <c r="HB8" s="31"/>
      <c r="HC8" s="30"/>
      <c r="HD8" s="28"/>
      <c r="HE8" s="29"/>
      <c r="HF8" s="30"/>
      <c r="HG8" s="29"/>
      <c r="HH8" s="29"/>
      <c r="HI8" s="31"/>
      <c r="HJ8" s="31"/>
      <c r="HK8" s="30"/>
    </row>
    <row r="9" spans="1:219" ht="105">
      <c r="A9" s="32">
        <v>2</v>
      </c>
      <c r="B9" s="20" t="s">
        <v>23</v>
      </c>
      <c r="C9" s="21" t="s">
        <v>24</v>
      </c>
      <c r="D9" s="22">
        <f>82.8+74.7+74.7</f>
        <v>232.2</v>
      </c>
      <c r="E9" s="20" t="s">
        <v>21</v>
      </c>
      <c r="F9" s="23">
        <v>0</v>
      </c>
      <c r="G9" s="24">
        <f>PRODUCT(D9,F9)</f>
        <v>0</v>
      </c>
      <c r="H9" s="25"/>
      <c r="I9" s="24">
        <f aca="true" t="shared" si="0" ref="I9:I18">0.01*G9*H9+G9</f>
        <v>0</v>
      </c>
      <c r="J9" s="26" t="s">
        <v>25</v>
      </c>
      <c r="K9" s="27"/>
      <c r="L9" s="28"/>
      <c r="M9" s="29"/>
      <c r="N9" s="30"/>
      <c r="O9" s="29"/>
      <c r="P9" s="29"/>
      <c r="Q9" s="31"/>
      <c r="R9" s="31"/>
      <c r="S9" s="30"/>
      <c r="T9" s="28"/>
      <c r="U9" s="29"/>
      <c r="V9" s="30"/>
      <c r="W9" s="29"/>
      <c r="X9" s="29"/>
      <c r="Y9" s="31"/>
      <c r="Z9" s="31"/>
      <c r="AA9" s="30"/>
      <c r="AB9" s="28"/>
      <c r="AC9" s="29"/>
      <c r="AD9" s="30"/>
      <c r="AE9" s="29"/>
      <c r="AF9" s="29"/>
      <c r="AG9" s="31"/>
      <c r="AH9" s="31"/>
      <c r="AI9" s="30"/>
      <c r="AJ9" s="28"/>
      <c r="AK9" s="29"/>
      <c r="AL9" s="30"/>
      <c r="AM9" s="29"/>
      <c r="AN9" s="29"/>
      <c r="AO9" s="31"/>
      <c r="AP9" s="31"/>
      <c r="AQ9" s="30"/>
      <c r="AR9" s="28"/>
      <c r="AS9" s="29"/>
      <c r="AT9" s="30"/>
      <c r="AU9" s="29"/>
      <c r="AV9" s="29"/>
      <c r="AW9" s="31"/>
      <c r="AX9" s="31"/>
      <c r="AY9" s="30"/>
      <c r="AZ9" s="28"/>
      <c r="BA9" s="29"/>
      <c r="BB9" s="30"/>
      <c r="BC9" s="29"/>
      <c r="BD9" s="29"/>
      <c r="BE9" s="31"/>
      <c r="BF9" s="31"/>
      <c r="BG9" s="30"/>
      <c r="BH9" s="28"/>
      <c r="BI9" s="29"/>
      <c r="BJ9" s="30"/>
      <c r="BK9" s="29"/>
      <c r="BL9" s="29"/>
      <c r="BM9" s="31"/>
      <c r="BN9" s="31"/>
      <c r="BO9" s="30"/>
      <c r="BP9" s="28"/>
      <c r="BQ9" s="29"/>
      <c r="BR9" s="30"/>
      <c r="BS9" s="29"/>
      <c r="BT9" s="29"/>
      <c r="BU9" s="31"/>
      <c r="BV9" s="31"/>
      <c r="BW9" s="30"/>
      <c r="BX9" s="28"/>
      <c r="BY9" s="29"/>
      <c r="BZ9" s="30"/>
      <c r="CA9" s="29"/>
      <c r="CB9" s="29"/>
      <c r="CC9" s="31"/>
      <c r="CD9" s="31"/>
      <c r="CE9" s="30"/>
      <c r="CF9" s="28"/>
      <c r="CG9" s="29"/>
      <c r="CH9" s="30"/>
      <c r="CI9" s="29"/>
      <c r="CJ9" s="29"/>
      <c r="CK9" s="31"/>
      <c r="CL9" s="31"/>
      <c r="CM9" s="30"/>
      <c r="CN9" s="28"/>
      <c r="CO9" s="29"/>
      <c r="CP9" s="30"/>
      <c r="CQ9" s="29"/>
      <c r="CR9" s="29"/>
      <c r="CS9" s="31"/>
      <c r="CT9" s="31"/>
      <c r="CU9" s="30"/>
      <c r="CV9" s="28"/>
      <c r="CW9" s="29"/>
      <c r="CX9" s="30"/>
      <c r="CY9" s="29"/>
      <c r="CZ9" s="29"/>
      <c r="DA9" s="31"/>
      <c r="DB9" s="31"/>
      <c r="DC9" s="30"/>
      <c r="DD9" s="28"/>
      <c r="DE9" s="29"/>
      <c r="DF9" s="30"/>
      <c r="DG9" s="29"/>
      <c r="DH9" s="29"/>
      <c r="DI9" s="31"/>
      <c r="DJ9" s="31"/>
      <c r="DK9" s="30"/>
      <c r="DL9" s="28"/>
      <c r="DM9" s="29"/>
      <c r="DN9" s="30"/>
      <c r="DO9" s="29"/>
      <c r="DP9" s="29"/>
      <c r="DQ9" s="31"/>
      <c r="DR9" s="31"/>
      <c r="DS9" s="30"/>
      <c r="DT9" s="28"/>
      <c r="DU9" s="29"/>
      <c r="DV9" s="30"/>
      <c r="DW9" s="29"/>
      <c r="DX9" s="29"/>
      <c r="DY9" s="31"/>
      <c r="DZ9" s="31"/>
      <c r="EA9" s="30"/>
      <c r="EB9" s="28"/>
      <c r="EC9" s="29"/>
      <c r="ED9" s="30"/>
      <c r="EE9" s="29"/>
      <c r="EF9" s="29"/>
      <c r="EG9" s="31"/>
      <c r="EH9" s="31"/>
      <c r="EI9" s="30"/>
      <c r="EJ9" s="28"/>
      <c r="EK9" s="29"/>
      <c r="EL9" s="30"/>
      <c r="EM9" s="29"/>
      <c r="EN9" s="29"/>
      <c r="EO9" s="31"/>
      <c r="EP9" s="31"/>
      <c r="EQ9" s="30"/>
      <c r="ER9" s="28"/>
      <c r="ES9" s="29"/>
      <c r="ET9" s="30"/>
      <c r="EU9" s="29"/>
      <c r="EV9" s="29"/>
      <c r="EW9" s="31"/>
      <c r="EX9" s="31"/>
      <c r="EY9" s="30"/>
      <c r="EZ9" s="28"/>
      <c r="FA9" s="29"/>
      <c r="FB9" s="30"/>
      <c r="FC9" s="29"/>
      <c r="FD9" s="29"/>
      <c r="FE9" s="31"/>
      <c r="FF9" s="31"/>
      <c r="FG9" s="30"/>
      <c r="FH9" s="28"/>
      <c r="FI9" s="29"/>
      <c r="FJ9" s="30"/>
      <c r="FK9" s="29"/>
      <c r="FL9" s="29"/>
      <c r="FM9" s="31"/>
      <c r="FN9" s="31"/>
      <c r="FO9" s="30"/>
      <c r="FP9" s="28"/>
      <c r="FQ9" s="29"/>
      <c r="FR9" s="30"/>
      <c r="FS9" s="29"/>
      <c r="FT9" s="29"/>
      <c r="FU9" s="31"/>
      <c r="FV9" s="31"/>
      <c r="FW9" s="30"/>
      <c r="FX9" s="28"/>
      <c r="FY9" s="29"/>
      <c r="FZ9" s="30"/>
      <c r="GA9" s="29"/>
      <c r="GB9" s="29"/>
      <c r="GC9" s="31"/>
      <c r="GD9" s="31"/>
      <c r="GE9" s="30"/>
      <c r="GF9" s="28"/>
      <c r="GG9" s="29"/>
      <c r="GH9" s="30"/>
      <c r="GI9" s="29"/>
      <c r="GJ9" s="29"/>
      <c r="GK9" s="31"/>
      <c r="GL9" s="31"/>
      <c r="GM9" s="30"/>
      <c r="GN9" s="28"/>
      <c r="GO9" s="29"/>
      <c r="GP9" s="30"/>
      <c r="GQ9" s="29"/>
      <c r="GR9" s="29"/>
      <c r="GS9" s="31"/>
      <c r="GT9" s="31"/>
      <c r="GU9" s="30"/>
      <c r="GV9" s="28"/>
      <c r="GW9" s="29"/>
      <c r="GX9" s="30"/>
      <c r="GY9" s="29"/>
      <c r="GZ9" s="29"/>
      <c r="HA9" s="31"/>
      <c r="HB9" s="31"/>
      <c r="HC9" s="30"/>
      <c r="HD9" s="28"/>
      <c r="HE9" s="29"/>
      <c r="HF9" s="30"/>
      <c r="HG9" s="29"/>
      <c r="HH9" s="29"/>
      <c r="HI9" s="31"/>
      <c r="HJ9" s="31"/>
      <c r="HK9" s="30"/>
    </row>
    <row r="10" spans="1:219" s="10" customFormat="1" ht="217.5" customHeight="1">
      <c r="A10" s="20">
        <v>3</v>
      </c>
      <c r="B10" s="20" t="s">
        <v>26</v>
      </c>
      <c r="C10" s="21" t="s">
        <v>27</v>
      </c>
      <c r="D10" s="22">
        <f>13.1+25+25</f>
        <v>63.1</v>
      </c>
      <c r="E10" s="20" t="s">
        <v>21</v>
      </c>
      <c r="F10" s="23">
        <v>0</v>
      </c>
      <c r="G10" s="24">
        <f aca="true" t="shared" si="1" ref="G10">D10*F10</f>
        <v>0</v>
      </c>
      <c r="H10" s="25"/>
      <c r="I10" s="24">
        <f t="shared" si="0"/>
        <v>0</v>
      </c>
      <c r="J10" s="33" t="s">
        <v>28</v>
      </c>
      <c r="K10" s="34"/>
      <c r="L10" s="34"/>
      <c r="M10" s="34"/>
      <c r="N10" s="35"/>
      <c r="O10" s="34"/>
      <c r="P10" s="34"/>
      <c r="Q10" s="36"/>
      <c r="R10" s="36"/>
      <c r="S10" s="35"/>
      <c r="T10" s="37"/>
      <c r="U10" s="34"/>
      <c r="V10" s="35"/>
      <c r="W10" s="34"/>
      <c r="X10" s="34"/>
      <c r="Y10" s="36"/>
      <c r="Z10" s="36"/>
      <c r="AA10" s="35"/>
      <c r="AB10" s="37"/>
      <c r="AC10" s="34"/>
      <c r="AD10" s="35"/>
      <c r="AE10" s="34"/>
      <c r="AF10" s="34"/>
      <c r="AG10" s="36"/>
      <c r="AH10" s="36"/>
      <c r="AI10" s="35"/>
      <c r="AJ10" s="37"/>
      <c r="AK10" s="34"/>
      <c r="AL10" s="35"/>
      <c r="AM10" s="34"/>
      <c r="AN10" s="34"/>
      <c r="AO10" s="36"/>
      <c r="AP10" s="36"/>
      <c r="AQ10" s="35"/>
      <c r="AR10" s="37"/>
      <c r="AS10" s="34"/>
      <c r="AT10" s="35"/>
      <c r="AU10" s="34"/>
      <c r="AV10" s="34"/>
      <c r="AW10" s="36"/>
      <c r="AX10" s="36"/>
      <c r="AY10" s="35"/>
      <c r="AZ10" s="37"/>
      <c r="BA10" s="34"/>
      <c r="BB10" s="35"/>
      <c r="BC10" s="34"/>
      <c r="BD10" s="34"/>
      <c r="BE10" s="36"/>
      <c r="BF10" s="36"/>
      <c r="BG10" s="35"/>
      <c r="BH10" s="37"/>
      <c r="BI10" s="34"/>
      <c r="BJ10" s="35"/>
      <c r="BK10" s="34"/>
      <c r="BL10" s="34"/>
      <c r="BM10" s="36"/>
      <c r="BN10" s="36"/>
      <c r="BO10" s="35"/>
      <c r="BP10" s="37"/>
      <c r="BQ10" s="34"/>
      <c r="BR10" s="35"/>
      <c r="BS10" s="34"/>
      <c r="BT10" s="34"/>
      <c r="BU10" s="36"/>
      <c r="BV10" s="36"/>
      <c r="BW10" s="35"/>
      <c r="BX10" s="37"/>
      <c r="BY10" s="34"/>
      <c r="BZ10" s="35"/>
      <c r="CA10" s="34"/>
      <c r="CB10" s="34"/>
      <c r="CC10" s="36"/>
      <c r="CD10" s="36"/>
      <c r="CE10" s="35"/>
      <c r="CF10" s="37"/>
      <c r="CG10" s="34"/>
      <c r="CH10" s="35"/>
      <c r="CI10" s="34"/>
      <c r="CJ10" s="34"/>
      <c r="CK10" s="36"/>
      <c r="CL10" s="36"/>
      <c r="CM10" s="35"/>
      <c r="CN10" s="37"/>
      <c r="CO10" s="34"/>
      <c r="CP10" s="35"/>
      <c r="CQ10" s="34"/>
      <c r="CR10" s="34"/>
      <c r="CS10" s="36"/>
      <c r="CT10" s="36"/>
      <c r="CU10" s="35"/>
      <c r="CV10" s="37"/>
      <c r="CW10" s="34"/>
      <c r="CX10" s="35"/>
      <c r="CY10" s="34"/>
      <c r="CZ10" s="34"/>
      <c r="DA10" s="36"/>
      <c r="DB10" s="36"/>
      <c r="DC10" s="35"/>
      <c r="DD10" s="37"/>
      <c r="DE10" s="34"/>
      <c r="DF10" s="35"/>
      <c r="DG10" s="34"/>
      <c r="DH10" s="34"/>
      <c r="DI10" s="36"/>
      <c r="DJ10" s="36"/>
      <c r="DK10" s="35"/>
      <c r="DL10" s="37"/>
      <c r="DM10" s="34"/>
      <c r="DN10" s="35"/>
      <c r="DO10" s="34"/>
      <c r="DP10" s="34"/>
      <c r="DQ10" s="36"/>
      <c r="DR10" s="36"/>
      <c r="DS10" s="35"/>
      <c r="DT10" s="37"/>
      <c r="DU10" s="34"/>
      <c r="DV10" s="35"/>
      <c r="DW10" s="34"/>
      <c r="DX10" s="34"/>
      <c r="DY10" s="36"/>
      <c r="DZ10" s="36"/>
      <c r="EA10" s="35"/>
      <c r="EB10" s="37"/>
      <c r="EC10" s="34"/>
      <c r="ED10" s="35"/>
      <c r="EE10" s="34"/>
      <c r="EF10" s="34"/>
      <c r="EG10" s="36"/>
      <c r="EH10" s="36"/>
      <c r="EI10" s="35"/>
      <c r="EJ10" s="37"/>
      <c r="EK10" s="34"/>
      <c r="EL10" s="35"/>
      <c r="EM10" s="34"/>
      <c r="EN10" s="34"/>
      <c r="EO10" s="36"/>
      <c r="EP10" s="36"/>
      <c r="EQ10" s="35"/>
      <c r="ER10" s="37"/>
      <c r="ES10" s="34"/>
      <c r="ET10" s="35"/>
      <c r="EU10" s="34"/>
      <c r="EV10" s="34"/>
      <c r="EW10" s="36"/>
      <c r="EX10" s="36"/>
      <c r="EY10" s="35"/>
      <c r="EZ10" s="37"/>
      <c r="FA10" s="34"/>
      <c r="FB10" s="35"/>
      <c r="FC10" s="34"/>
      <c r="FD10" s="34"/>
      <c r="FE10" s="36"/>
      <c r="FF10" s="36"/>
      <c r="FG10" s="35"/>
      <c r="FH10" s="37"/>
      <c r="FI10" s="34"/>
      <c r="FJ10" s="35"/>
      <c r="FK10" s="34"/>
      <c r="FL10" s="34"/>
      <c r="FM10" s="36"/>
      <c r="FN10" s="36"/>
      <c r="FO10" s="35"/>
      <c r="FP10" s="37"/>
      <c r="FQ10" s="34"/>
      <c r="FR10" s="35"/>
      <c r="FS10" s="34"/>
      <c r="FT10" s="34"/>
      <c r="FU10" s="36"/>
      <c r="FV10" s="36"/>
      <c r="FW10" s="35"/>
      <c r="FX10" s="37"/>
      <c r="FY10" s="34"/>
      <c r="FZ10" s="35"/>
      <c r="GA10" s="34"/>
      <c r="GB10" s="34"/>
      <c r="GC10" s="36"/>
      <c r="GD10" s="36"/>
      <c r="GE10" s="35"/>
      <c r="GF10" s="37"/>
      <c r="GG10" s="34"/>
      <c r="GH10" s="35"/>
      <c r="GI10" s="34"/>
      <c r="GJ10" s="34"/>
      <c r="GK10" s="36"/>
      <c r="GL10" s="36"/>
      <c r="GM10" s="35"/>
      <c r="GN10" s="37"/>
      <c r="GO10" s="34"/>
      <c r="GP10" s="35"/>
      <c r="GQ10" s="34"/>
      <c r="GR10" s="34"/>
      <c r="GS10" s="36"/>
      <c r="GT10" s="36"/>
      <c r="GU10" s="35"/>
      <c r="GV10" s="37"/>
      <c r="GW10" s="34"/>
      <c r="GX10" s="35"/>
      <c r="GY10" s="34"/>
      <c r="GZ10" s="34"/>
      <c r="HA10" s="36"/>
      <c r="HB10" s="36"/>
      <c r="HC10" s="35"/>
      <c r="HD10" s="37"/>
      <c r="HE10" s="34"/>
      <c r="HF10" s="35"/>
      <c r="HG10" s="34"/>
      <c r="HH10" s="34"/>
      <c r="HI10" s="36"/>
      <c r="HJ10" s="36"/>
      <c r="HK10" s="35"/>
    </row>
    <row r="11" spans="1:219" s="10" customFormat="1" ht="199.5" customHeight="1">
      <c r="A11" s="20">
        <v>4</v>
      </c>
      <c r="B11" s="20" t="s">
        <v>29</v>
      </c>
      <c r="C11" s="21" t="s">
        <v>30</v>
      </c>
      <c r="D11" s="22">
        <f>8.33</f>
        <v>8.33</v>
      </c>
      <c r="E11" s="20" t="s">
        <v>21</v>
      </c>
      <c r="F11" s="23">
        <v>0</v>
      </c>
      <c r="G11" s="24">
        <f>PRODUCT(F11,D11)</f>
        <v>0</v>
      </c>
      <c r="H11" s="25"/>
      <c r="I11" s="24">
        <f t="shared" si="0"/>
        <v>0</v>
      </c>
      <c r="J11" s="38" t="s">
        <v>31</v>
      </c>
      <c r="K11" s="34"/>
      <c r="L11" s="34"/>
      <c r="M11" s="34"/>
      <c r="N11" s="35"/>
      <c r="O11" s="34"/>
      <c r="P11" s="34"/>
      <c r="Q11" s="36"/>
      <c r="R11" s="36"/>
      <c r="S11" s="35"/>
      <c r="T11" s="37"/>
      <c r="U11" s="34"/>
      <c r="V11" s="35"/>
      <c r="W11" s="34"/>
      <c r="X11" s="34"/>
      <c r="Y11" s="36"/>
      <c r="Z11" s="36"/>
      <c r="AA11" s="35"/>
      <c r="AB11" s="37"/>
      <c r="AC11" s="34"/>
      <c r="AD11" s="35"/>
      <c r="AE11" s="34"/>
      <c r="AF11" s="34"/>
      <c r="AG11" s="36"/>
      <c r="AH11" s="36"/>
      <c r="AI11" s="35"/>
      <c r="AJ11" s="37"/>
      <c r="AK11" s="34"/>
      <c r="AL11" s="35"/>
      <c r="AM11" s="34"/>
      <c r="AN11" s="34"/>
      <c r="AO11" s="36"/>
      <c r="AP11" s="36"/>
      <c r="AQ11" s="35"/>
      <c r="AR11" s="37"/>
      <c r="AS11" s="34"/>
      <c r="AT11" s="35"/>
      <c r="AU11" s="34"/>
      <c r="AV11" s="34"/>
      <c r="AW11" s="36"/>
      <c r="AX11" s="36"/>
      <c r="AY11" s="35"/>
      <c r="AZ11" s="37"/>
      <c r="BA11" s="34"/>
      <c r="BB11" s="35"/>
      <c r="BC11" s="34"/>
      <c r="BD11" s="34"/>
      <c r="BE11" s="36"/>
      <c r="BF11" s="36"/>
      <c r="BG11" s="35"/>
      <c r="BH11" s="37"/>
      <c r="BI11" s="34"/>
      <c r="BJ11" s="35"/>
      <c r="BK11" s="34"/>
      <c r="BL11" s="34"/>
      <c r="BM11" s="36"/>
      <c r="BN11" s="36"/>
      <c r="BO11" s="35"/>
      <c r="BP11" s="37"/>
      <c r="BQ11" s="34"/>
      <c r="BR11" s="35"/>
      <c r="BS11" s="34"/>
      <c r="BT11" s="34"/>
      <c r="BU11" s="36"/>
      <c r="BV11" s="36"/>
      <c r="BW11" s="35"/>
      <c r="BX11" s="37"/>
      <c r="BY11" s="34"/>
      <c r="BZ11" s="35"/>
      <c r="CA11" s="34"/>
      <c r="CB11" s="34"/>
      <c r="CC11" s="36"/>
      <c r="CD11" s="36"/>
      <c r="CE11" s="35"/>
      <c r="CF11" s="37"/>
      <c r="CG11" s="34"/>
      <c r="CH11" s="35"/>
      <c r="CI11" s="34"/>
      <c r="CJ11" s="34"/>
      <c r="CK11" s="36"/>
      <c r="CL11" s="36"/>
      <c r="CM11" s="35"/>
      <c r="CN11" s="37"/>
      <c r="CO11" s="34"/>
      <c r="CP11" s="35"/>
      <c r="CQ11" s="34"/>
      <c r="CR11" s="34"/>
      <c r="CS11" s="36"/>
      <c r="CT11" s="36"/>
      <c r="CU11" s="35"/>
      <c r="CV11" s="37"/>
      <c r="CW11" s="34"/>
      <c r="CX11" s="35"/>
      <c r="CY11" s="34"/>
      <c r="CZ11" s="34"/>
      <c r="DA11" s="36"/>
      <c r="DB11" s="36"/>
      <c r="DC11" s="35"/>
      <c r="DD11" s="37"/>
      <c r="DE11" s="34"/>
      <c r="DF11" s="35"/>
      <c r="DG11" s="34"/>
      <c r="DH11" s="34"/>
      <c r="DI11" s="36"/>
      <c r="DJ11" s="36"/>
      <c r="DK11" s="35"/>
      <c r="DL11" s="37"/>
      <c r="DM11" s="34"/>
      <c r="DN11" s="35"/>
      <c r="DO11" s="34"/>
      <c r="DP11" s="34"/>
      <c r="DQ11" s="36"/>
      <c r="DR11" s="36"/>
      <c r="DS11" s="35"/>
      <c r="DT11" s="37"/>
      <c r="DU11" s="34"/>
      <c r="DV11" s="35"/>
      <c r="DW11" s="34"/>
      <c r="DX11" s="34"/>
      <c r="DY11" s="36"/>
      <c r="DZ11" s="36"/>
      <c r="EA11" s="35"/>
      <c r="EB11" s="37"/>
      <c r="EC11" s="34"/>
      <c r="ED11" s="35"/>
      <c r="EE11" s="34"/>
      <c r="EF11" s="34"/>
      <c r="EG11" s="36"/>
      <c r="EH11" s="36"/>
      <c r="EI11" s="35"/>
      <c r="EJ11" s="37"/>
      <c r="EK11" s="34"/>
      <c r="EL11" s="35"/>
      <c r="EM11" s="34"/>
      <c r="EN11" s="34"/>
      <c r="EO11" s="36"/>
      <c r="EP11" s="36"/>
      <c r="EQ11" s="35"/>
      <c r="ER11" s="37"/>
      <c r="ES11" s="34"/>
      <c r="ET11" s="35"/>
      <c r="EU11" s="34"/>
      <c r="EV11" s="34"/>
      <c r="EW11" s="36"/>
      <c r="EX11" s="36"/>
      <c r="EY11" s="35"/>
      <c r="EZ11" s="37"/>
      <c r="FA11" s="34"/>
      <c r="FB11" s="35"/>
      <c r="FC11" s="34"/>
      <c r="FD11" s="34"/>
      <c r="FE11" s="36"/>
      <c r="FF11" s="36"/>
      <c r="FG11" s="35"/>
      <c r="FH11" s="37"/>
      <c r="FI11" s="34"/>
      <c r="FJ11" s="35"/>
      <c r="FK11" s="34"/>
      <c r="FL11" s="34"/>
      <c r="FM11" s="36"/>
      <c r="FN11" s="36"/>
      <c r="FO11" s="35"/>
      <c r="FP11" s="37"/>
      <c r="FQ11" s="34"/>
      <c r="FR11" s="35"/>
      <c r="FS11" s="34"/>
      <c r="FT11" s="34"/>
      <c r="FU11" s="36"/>
      <c r="FV11" s="36"/>
      <c r="FW11" s="35"/>
      <c r="FX11" s="37"/>
      <c r="FY11" s="34"/>
      <c r="FZ11" s="35"/>
      <c r="GA11" s="34"/>
      <c r="GB11" s="34"/>
      <c r="GC11" s="36"/>
      <c r="GD11" s="36"/>
      <c r="GE11" s="35"/>
      <c r="GF11" s="37"/>
      <c r="GG11" s="34"/>
      <c r="GH11" s="35"/>
      <c r="GI11" s="34"/>
      <c r="GJ11" s="34"/>
      <c r="GK11" s="36"/>
      <c r="GL11" s="36"/>
      <c r="GM11" s="35"/>
      <c r="GN11" s="37"/>
      <c r="GO11" s="34"/>
      <c r="GP11" s="35"/>
      <c r="GQ11" s="34"/>
      <c r="GR11" s="34"/>
      <c r="GS11" s="36"/>
      <c r="GT11" s="36"/>
      <c r="GU11" s="35"/>
      <c r="GV11" s="37"/>
      <c r="GW11" s="34"/>
      <c r="GX11" s="35"/>
      <c r="GY11" s="34"/>
      <c r="GZ11" s="34"/>
      <c r="HA11" s="36"/>
      <c r="HB11" s="36"/>
      <c r="HC11" s="35"/>
      <c r="HD11" s="37"/>
      <c r="HE11" s="34"/>
      <c r="HF11" s="35"/>
      <c r="HG11" s="34"/>
      <c r="HH11" s="34"/>
      <c r="HI11" s="36"/>
      <c r="HJ11" s="36"/>
      <c r="HK11" s="35"/>
    </row>
    <row r="12" spans="1:219" s="10" customFormat="1" ht="174.75" customHeight="1">
      <c r="A12" s="20">
        <v>5</v>
      </c>
      <c r="B12" s="39" t="s">
        <v>32</v>
      </c>
      <c r="C12" s="40" t="s">
        <v>33</v>
      </c>
      <c r="D12" s="41">
        <f>10.2+26.7+26.7</f>
        <v>63.599999999999994</v>
      </c>
      <c r="E12" s="42" t="s">
        <v>34</v>
      </c>
      <c r="F12" s="43">
        <v>0</v>
      </c>
      <c r="G12" s="43">
        <f aca="true" t="shared" si="2" ref="G12">F12*D12</f>
        <v>0</v>
      </c>
      <c r="H12" s="25"/>
      <c r="I12" s="24">
        <f t="shared" si="0"/>
        <v>0</v>
      </c>
      <c r="J12" s="44" t="s">
        <v>35</v>
      </c>
      <c r="K12" s="34"/>
      <c r="L12" s="34"/>
      <c r="M12" s="34"/>
      <c r="N12" s="35"/>
      <c r="O12" s="34"/>
      <c r="P12" s="34"/>
      <c r="Q12" s="36"/>
      <c r="R12" s="36"/>
      <c r="S12" s="35"/>
      <c r="T12" s="37"/>
      <c r="U12" s="34"/>
      <c r="V12" s="35"/>
      <c r="W12" s="34"/>
      <c r="X12" s="34"/>
      <c r="Y12" s="36"/>
      <c r="Z12" s="36"/>
      <c r="AA12" s="35"/>
      <c r="AB12" s="37"/>
      <c r="AC12" s="34"/>
      <c r="AD12" s="35"/>
      <c r="AE12" s="34"/>
      <c r="AF12" s="34"/>
      <c r="AG12" s="36"/>
      <c r="AH12" s="36"/>
      <c r="AI12" s="35"/>
      <c r="AJ12" s="37"/>
      <c r="AK12" s="34"/>
      <c r="AL12" s="35"/>
      <c r="AM12" s="34"/>
      <c r="AN12" s="34"/>
      <c r="AO12" s="36"/>
      <c r="AP12" s="36"/>
      <c r="AQ12" s="35"/>
      <c r="AR12" s="37"/>
      <c r="AS12" s="34"/>
      <c r="AT12" s="35"/>
      <c r="AU12" s="34"/>
      <c r="AV12" s="34"/>
      <c r="AW12" s="36"/>
      <c r="AX12" s="36"/>
      <c r="AY12" s="35"/>
      <c r="AZ12" s="37"/>
      <c r="BA12" s="34"/>
      <c r="BB12" s="35"/>
      <c r="BC12" s="34"/>
      <c r="BD12" s="34"/>
      <c r="BE12" s="36"/>
      <c r="BF12" s="36"/>
      <c r="BG12" s="35"/>
      <c r="BH12" s="37"/>
      <c r="BI12" s="34"/>
      <c r="BJ12" s="35"/>
      <c r="BK12" s="34"/>
      <c r="BL12" s="34"/>
      <c r="BM12" s="36"/>
      <c r="BN12" s="36"/>
      <c r="BO12" s="35"/>
      <c r="BP12" s="37"/>
      <c r="BQ12" s="34"/>
      <c r="BR12" s="35"/>
      <c r="BS12" s="34"/>
      <c r="BT12" s="34"/>
      <c r="BU12" s="36"/>
      <c r="BV12" s="36"/>
      <c r="BW12" s="35"/>
      <c r="BX12" s="37"/>
      <c r="BY12" s="34"/>
      <c r="BZ12" s="35"/>
      <c r="CA12" s="34"/>
      <c r="CB12" s="34"/>
      <c r="CC12" s="36"/>
      <c r="CD12" s="36"/>
      <c r="CE12" s="35"/>
      <c r="CF12" s="37"/>
      <c r="CG12" s="34"/>
      <c r="CH12" s="35"/>
      <c r="CI12" s="34"/>
      <c r="CJ12" s="34"/>
      <c r="CK12" s="36"/>
      <c r="CL12" s="36"/>
      <c r="CM12" s="35"/>
      <c r="CN12" s="37"/>
      <c r="CO12" s="34"/>
      <c r="CP12" s="35"/>
      <c r="CQ12" s="34"/>
      <c r="CR12" s="34"/>
      <c r="CS12" s="36"/>
      <c r="CT12" s="36"/>
      <c r="CU12" s="35"/>
      <c r="CV12" s="37"/>
      <c r="CW12" s="34"/>
      <c r="CX12" s="35"/>
      <c r="CY12" s="34"/>
      <c r="CZ12" s="34"/>
      <c r="DA12" s="36"/>
      <c r="DB12" s="36"/>
      <c r="DC12" s="35"/>
      <c r="DD12" s="37"/>
      <c r="DE12" s="34"/>
      <c r="DF12" s="35"/>
      <c r="DG12" s="34"/>
      <c r="DH12" s="34"/>
      <c r="DI12" s="36"/>
      <c r="DJ12" s="36"/>
      <c r="DK12" s="35"/>
      <c r="DL12" s="37"/>
      <c r="DM12" s="34"/>
      <c r="DN12" s="35"/>
      <c r="DO12" s="34"/>
      <c r="DP12" s="34"/>
      <c r="DQ12" s="36"/>
      <c r="DR12" s="36"/>
      <c r="DS12" s="35"/>
      <c r="DT12" s="37"/>
      <c r="DU12" s="34"/>
      <c r="DV12" s="35"/>
      <c r="DW12" s="34"/>
      <c r="DX12" s="34"/>
      <c r="DY12" s="36"/>
      <c r="DZ12" s="36"/>
      <c r="EA12" s="35"/>
      <c r="EB12" s="37"/>
      <c r="EC12" s="34"/>
      <c r="ED12" s="35"/>
      <c r="EE12" s="34"/>
      <c r="EF12" s="34"/>
      <c r="EG12" s="36"/>
      <c r="EH12" s="36"/>
      <c r="EI12" s="35"/>
      <c r="EJ12" s="37"/>
      <c r="EK12" s="34"/>
      <c r="EL12" s="35"/>
      <c r="EM12" s="34"/>
      <c r="EN12" s="34"/>
      <c r="EO12" s="36"/>
      <c r="EP12" s="36"/>
      <c r="EQ12" s="35"/>
      <c r="ER12" s="37"/>
      <c r="ES12" s="34"/>
      <c r="ET12" s="35"/>
      <c r="EU12" s="34"/>
      <c r="EV12" s="34"/>
      <c r="EW12" s="36"/>
      <c r="EX12" s="36"/>
      <c r="EY12" s="35"/>
      <c r="EZ12" s="37"/>
      <c r="FA12" s="34"/>
      <c r="FB12" s="35"/>
      <c r="FC12" s="34"/>
      <c r="FD12" s="34"/>
      <c r="FE12" s="36"/>
      <c r="FF12" s="36"/>
      <c r="FG12" s="35"/>
      <c r="FH12" s="37"/>
      <c r="FI12" s="34"/>
      <c r="FJ12" s="35"/>
      <c r="FK12" s="34"/>
      <c r="FL12" s="34"/>
      <c r="FM12" s="36"/>
      <c r="FN12" s="36"/>
      <c r="FO12" s="35"/>
      <c r="FP12" s="37"/>
      <c r="FQ12" s="34"/>
      <c r="FR12" s="35"/>
      <c r="FS12" s="34"/>
      <c r="FT12" s="34"/>
      <c r="FU12" s="36"/>
      <c r="FV12" s="36"/>
      <c r="FW12" s="35"/>
      <c r="FX12" s="37"/>
      <c r="FY12" s="34"/>
      <c r="FZ12" s="35"/>
      <c r="GA12" s="34"/>
      <c r="GB12" s="34"/>
      <c r="GC12" s="36"/>
      <c r="GD12" s="36"/>
      <c r="GE12" s="35"/>
      <c r="GF12" s="37"/>
      <c r="GG12" s="34"/>
      <c r="GH12" s="35"/>
      <c r="GI12" s="34"/>
      <c r="GJ12" s="34"/>
      <c r="GK12" s="36"/>
      <c r="GL12" s="36"/>
      <c r="GM12" s="35"/>
      <c r="GN12" s="37"/>
      <c r="GO12" s="34"/>
      <c r="GP12" s="35"/>
      <c r="GQ12" s="34"/>
      <c r="GR12" s="34"/>
      <c r="GS12" s="36"/>
      <c r="GT12" s="36"/>
      <c r="GU12" s="35"/>
      <c r="GV12" s="37"/>
      <c r="GW12" s="34"/>
      <c r="GX12" s="35"/>
      <c r="GY12" s="34"/>
      <c r="GZ12" s="34"/>
      <c r="HA12" s="36"/>
      <c r="HB12" s="36"/>
      <c r="HC12" s="35"/>
      <c r="HD12" s="37"/>
      <c r="HE12" s="34"/>
      <c r="HF12" s="35"/>
      <c r="HG12" s="34"/>
      <c r="HH12" s="34"/>
      <c r="HI12" s="36"/>
      <c r="HJ12" s="36"/>
      <c r="HK12" s="35"/>
    </row>
    <row r="13" spans="1:219" s="10" customFormat="1" ht="68.25" customHeight="1">
      <c r="A13" s="20">
        <v>6</v>
      </c>
      <c r="B13" s="39" t="s">
        <v>36</v>
      </c>
      <c r="C13" s="40" t="s">
        <v>37</v>
      </c>
      <c r="D13" s="41">
        <f>11.16+11.5+11.5</f>
        <v>34.16</v>
      </c>
      <c r="E13" s="42" t="s">
        <v>38</v>
      </c>
      <c r="F13" s="45">
        <v>0</v>
      </c>
      <c r="G13" s="45">
        <f>PRODUCT(D13,F13)</f>
        <v>0</v>
      </c>
      <c r="H13" s="25"/>
      <c r="I13" s="24">
        <f t="shared" si="0"/>
        <v>0</v>
      </c>
      <c r="J13" s="44" t="s">
        <v>39</v>
      </c>
      <c r="K13" s="34"/>
      <c r="L13" s="34"/>
      <c r="M13" s="34"/>
      <c r="N13" s="35"/>
      <c r="O13" s="34"/>
      <c r="P13" s="34"/>
      <c r="Q13" s="36"/>
      <c r="R13" s="36"/>
      <c r="S13" s="35"/>
      <c r="T13" s="37"/>
      <c r="U13" s="34"/>
      <c r="V13" s="35"/>
      <c r="W13" s="34"/>
      <c r="X13" s="34"/>
      <c r="Y13" s="36"/>
      <c r="Z13" s="36"/>
      <c r="AA13" s="35"/>
      <c r="AB13" s="37"/>
      <c r="AC13" s="34"/>
      <c r="AD13" s="35"/>
      <c r="AE13" s="34"/>
      <c r="AF13" s="34"/>
      <c r="AG13" s="36"/>
      <c r="AH13" s="36"/>
      <c r="AI13" s="35"/>
      <c r="AJ13" s="37"/>
      <c r="AK13" s="34"/>
      <c r="AL13" s="35"/>
      <c r="AM13" s="34"/>
      <c r="AN13" s="34"/>
      <c r="AO13" s="36"/>
      <c r="AP13" s="36"/>
      <c r="AQ13" s="35"/>
      <c r="AR13" s="37"/>
      <c r="AS13" s="34"/>
      <c r="AT13" s="35"/>
      <c r="AU13" s="34"/>
      <c r="AV13" s="34"/>
      <c r="AW13" s="36"/>
      <c r="AX13" s="36"/>
      <c r="AY13" s="35"/>
      <c r="AZ13" s="37"/>
      <c r="BA13" s="34"/>
      <c r="BB13" s="35"/>
      <c r="BC13" s="34"/>
      <c r="BD13" s="34"/>
      <c r="BE13" s="36"/>
      <c r="BF13" s="36"/>
      <c r="BG13" s="35"/>
      <c r="BH13" s="37"/>
      <c r="BI13" s="34"/>
      <c r="BJ13" s="35"/>
      <c r="BK13" s="34"/>
      <c r="BL13" s="34"/>
      <c r="BM13" s="36"/>
      <c r="BN13" s="36"/>
      <c r="BO13" s="35"/>
      <c r="BP13" s="37"/>
      <c r="BQ13" s="34"/>
      <c r="BR13" s="35"/>
      <c r="BS13" s="34"/>
      <c r="BT13" s="34"/>
      <c r="BU13" s="36"/>
      <c r="BV13" s="36"/>
      <c r="BW13" s="35"/>
      <c r="BX13" s="37"/>
      <c r="BY13" s="34"/>
      <c r="BZ13" s="35"/>
      <c r="CA13" s="34"/>
      <c r="CB13" s="34"/>
      <c r="CC13" s="36"/>
      <c r="CD13" s="36"/>
      <c r="CE13" s="35"/>
      <c r="CF13" s="37"/>
      <c r="CG13" s="34"/>
      <c r="CH13" s="35"/>
      <c r="CI13" s="34"/>
      <c r="CJ13" s="34"/>
      <c r="CK13" s="36"/>
      <c r="CL13" s="36"/>
      <c r="CM13" s="35"/>
      <c r="CN13" s="37"/>
      <c r="CO13" s="34"/>
      <c r="CP13" s="35"/>
      <c r="CQ13" s="34"/>
      <c r="CR13" s="34"/>
      <c r="CS13" s="36"/>
      <c r="CT13" s="36"/>
      <c r="CU13" s="35"/>
      <c r="CV13" s="37"/>
      <c r="CW13" s="34"/>
      <c r="CX13" s="35"/>
      <c r="CY13" s="34"/>
      <c r="CZ13" s="34"/>
      <c r="DA13" s="36"/>
      <c r="DB13" s="36"/>
      <c r="DC13" s="35"/>
      <c r="DD13" s="37"/>
      <c r="DE13" s="34"/>
      <c r="DF13" s="35"/>
      <c r="DG13" s="34"/>
      <c r="DH13" s="34"/>
      <c r="DI13" s="36"/>
      <c r="DJ13" s="36"/>
      <c r="DK13" s="35"/>
      <c r="DL13" s="37"/>
      <c r="DM13" s="34"/>
      <c r="DN13" s="35"/>
      <c r="DO13" s="34"/>
      <c r="DP13" s="34"/>
      <c r="DQ13" s="36"/>
      <c r="DR13" s="36"/>
      <c r="DS13" s="35"/>
      <c r="DT13" s="37"/>
      <c r="DU13" s="34"/>
      <c r="DV13" s="35"/>
      <c r="DW13" s="34"/>
      <c r="DX13" s="34"/>
      <c r="DY13" s="36"/>
      <c r="DZ13" s="36"/>
      <c r="EA13" s="35"/>
      <c r="EB13" s="37"/>
      <c r="EC13" s="34"/>
      <c r="ED13" s="35"/>
      <c r="EE13" s="34"/>
      <c r="EF13" s="34"/>
      <c r="EG13" s="36"/>
      <c r="EH13" s="36"/>
      <c r="EI13" s="35"/>
      <c r="EJ13" s="37"/>
      <c r="EK13" s="34"/>
      <c r="EL13" s="35"/>
      <c r="EM13" s="34"/>
      <c r="EN13" s="34"/>
      <c r="EO13" s="36"/>
      <c r="EP13" s="36"/>
      <c r="EQ13" s="35"/>
      <c r="ER13" s="37"/>
      <c r="ES13" s="34"/>
      <c r="ET13" s="35"/>
      <c r="EU13" s="34"/>
      <c r="EV13" s="34"/>
      <c r="EW13" s="36"/>
      <c r="EX13" s="36"/>
      <c r="EY13" s="35"/>
      <c r="EZ13" s="37"/>
      <c r="FA13" s="34"/>
      <c r="FB13" s="35"/>
      <c r="FC13" s="34"/>
      <c r="FD13" s="34"/>
      <c r="FE13" s="36"/>
      <c r="FF13" s="36"/>
      <c r="FG13" s="35"/>
      <c r="FH13" s="37"/>
      <c r="FI13" s="34"/>
      <c r="FJ13" s="35"/>
      <c r="FK13" s="34"/>
      <c r="FL13" s="34"/>
      <c r="FM13" s="36"/>
      <c r="FN13" s="36"/>
      <c r="FO13" s="35"/>
      <c r="FP13" s="37"/>
      <c r="FQ13" s="34"/>
      <c r="FR13" s="35"/>
      <c r="FS13" s="34"/>
      <c r="FT13" s="34"/>
      <c r="FU13" s="36"/>
      <c r="FV13" s="36"/>
      <c r="FW13" s="35"/>
      <c r="FX13" s="37"/>
      <c r="FY13" s="34"/>
      <c r="FZ13" s="35"/>
      <c r="GA13" s="34"/>
      <c r="GB13" s="34"/>
      <c r="GC13" s="36"/>
      <c r="GD13" s="36"/>
      <c r="GE13" s="35"/>
      <c r="GF13" s="37"/>
      <c r="GG13" s="34"/>
      <c r="GH13" s="35"/>
      <c r="GI13" s="34"/>
      <c r="GJ13" s="34"/>
      <c r="GK13" s="36"/>
      <c r="GL13" s="36"/>
      <c r="GM13" s="35"/>
      <c r="GN13" s="37"/>
      <c r="GO13" s="34"/>
      <c r="GP13" s="35"/>
      <c r="GQ13" s="34"/>
      <c r="GR13" s="34"/>
      <c r="GS13" s="36"/>
      <c r="GT13" s="36"/>
      <c r="GU13" s="35"/>
      <c r="GV13" s="37"/>
      <c r="GW13" s="34"/>
      <c r="GX13" s="35"/>
      <c r="GY13" s="34"/>
      <c r="GZ13" s="34"/>
      <c r="HA13" s="36"/>
      <c r="HB13" s="36"/>
      <c r="HC13" s="35"/>
      <c r="HD13" s="37"/>
      <c r="HE13" s="34"/>
      <c r="HF13" s="35"/>
      <c r="HG13" s="34"/>
      <c r="HH13" s="34"/>
      <c r="HI13" s="36"/>
      <c r="HJ13" s="36"/>
      <c r="HK13" s="35"/>
    </row>
    <row r="14" spans="1:167" s="51" customFormat="1" ht="19.5" customHeight="1">
      <c r="A14" s="234" t="s">
        <v>40</v>
      </c>
      <c r="B14" s="235"/>
      <c r="C14" s="236"/>
      <c r="D14" s="19"/>
      <c r="E14" s="19"/>
      <c r="F14" s="46"/>
      <c r="G14" s="46"/>
      <c r="H14" s="25"/>
      <c r="I14" s="24">
        <f t="shared" si="0"/>
        <v>0</v>
      </c>
      <c r="J14" s="19"/>
      <c r="K14" s="47"/>
      <c r="L14" s="48"/>
      <c r="M14" s="47"/>
      <c r="N14" s="47"/>
      <c r="O14" s="49"/>
      <c r="P14" s="50"/>
      <c r="Q14" s="48"/>
      <c r="R14" s="49"/>
      <c r="S14" s="48"/>
      <c r="T14" s="48"/>
      <c r="U14" s="47"/>
      <c r="V14" s="47"/>
      <c r="W14" s="49"/>
      <c r="X14" s="50"/>
      <c r="Y14" s="48"/>
      <c r="Z14" s="49"/>
      <c r="AA14" s="48"/>
      <c r="AB14" s="48"/>
      <c r="AC14" s="47"/>
      <c r="AD14" s="47"/>
      <c r="AE14" s="49"/>
      <c r="AF14" s="50"/>
      <c r="AG14" s="48"/>
      <c r="AH14" s="49"/>
      <c r="AI14" s="48"/>
      <c r="AJ14" s="48"/>
      <c r="AK14" s="47"/>
      <c r="AL14" s="47"/>
      <c r="AM14" s="49"/>
      <c r="AN14" s="50"/>
      <c r="AO14" s="48"/>
      <c r="AP14" s="49"/>
      <c r="AQ14" s="48"/>
      <c r="AR14" s="48"/>
      <c r="AS14" s="47"/>
      <c r="AT14" s="47"/>
      <c r="AU14" s="49"/>
      <c r="AV14" s="50"/>
      <c r="AW14" s="48"/>
      <c r="AX14" s="49"/>
      <c r="AY14" s="48"/>
      <c r="AZ14" s="48"/>
      <c r="BA14" s="47"/>
      <c r="BB14" s="47"/>
      <c r="BC14" s="49"/>
      <c r="BD14" s="50"/>
      <c r="BE14" s="48"/>
      <c r="BF14" s="49"/>
      <c r="BG14" s="48"/>
      <c r="BH14" s="48"/>
      <c r="BI14" s="47"/>
      <c r="BJ14" s="47"/>
      <c r="BK14" s="49"/>
      <c r="BL14" s="50"/>
      <c r="BM14" s="48"/>
      <c r="BN14" s="49"/>
      <c r="BO14" s="48"/>
      <c r="BP14" s="48"/>
      <c r="BQ14" s="47"/>
      <c r="BR14" s="47"/>
      <c r="BS14" s="49"/>
      <c r="BT14" s="50"/>
      <c r="BU14" s="48"/>
      <c r="BV14" s="49"/>
      <c r="BW14" s="48"/>
      <c r="BX14" s="48"/>
      <c r="BY14" s="47"/>
      <c r="BZ14" s="47"/>
      <c r="CA14" s="49"/>
      <c r="CB14" s="50"/>
      <c r="CC14" s="48"/>
      <c r="CD14" s="49"/>
      <c r="CE14" s="48"/>
      <c r="CF14" s="48"/>
      <c r="CG14" s="47"/>
      <c r="CH14" s="47"/>
      <c r="CI14" s="49"/>
      <c r="CJ14" s="50"/>
      <c r="CK14" s="48"/>
      <c r="CL14" s="49"/>
      <c r="CM14" s="48"/>
      <c r="CN14" s="48"/>
      <c r="CO14" s="47"/>
      <c r="CP14" s="47"/>
      <c r="CQ14" s="49"/>
      <c r="CR14" s="50"/>
      <c r="CS14" s="48"/>
      <c r="CT14" s="49"/>
      <c r="CU14" s="48"/>
      <c r="CV14" s="48"/>
      <c r="CW14" s="47"/>
      <c r="CX14" s="47"/>
      <c r="CY14" s="49"/>
      <c r="CZ14" s="50"/>
      <c r="DA14" s="48"/>
      <c r="DB14" s="49"/>
      <c r="DC14" s="48"/>
      <c r="DD14" s="48"/>
      <c r="DE14" s="47"/>
      <c r="DF14" s="47"/>
      <c r="DG14" s="49"/>
      <c r="DH14" s="50"/>
      <c r="DI14" s="48"/>
      <c r="DJ14" s="49"/>
      <c r="DK14" s="48"/>
      <c r="DL14" s="48"/>
      <c r="DM14" s="47"/>
      <c r="DN14" s="47"/>
      <c r="DO14" s="49"/>
      <c r="DP14" s="50"/>
      <c r="DQ14" s="48"/>
      <c r="DR14" s="49"/>
      <c r="DS14" s="48"/>
      <c r="DT14" s="48"/>
      <c r="DU14" s="47"/>
      <c r="DV14" s="47"/>
      <c r="DW14" s="49"/>
      <c r="DX14" s="50"/>
      <c r="DY14" s="48"/>
      <c r="DZ14" s="49"/>
      <c r="EA14" s="48"/>
      <c r="EB14" s="48"/>
      <c r="EC14" s="47"/>
      <c r="ED14" s="47"/>
      <c r="EE14" s="49"/>
      <c r="EF14" s="50"/>
      <c r="EG14" s="48"/>
      <c r="EH14" s="49"/>
      <c r="EI14" s="48"/>
      <c r="EJ14" s="48"/>
      <c r="EK14" s="47"/>
      <c r="EL14" s="47"/>
      <c r="EM14" s="49"/>
      <c r="EN14" s="50"/>
      <c r="EO14" s="48"/>
      <c r="EP14" s="49"/>
      <c r="EQ14" s="48"/>
      <c r="ER14" s="48"/>
      <c r="ES14" s="47"/>
      <c r="ET14" s="47"/>
      <c r="EU14" s="49"/>
      <c r="EV14" s="50"/>
      <c r="EW14" s="48"/>
      <c r="EX14" s="49"/>
      <c r="EY14" s="48"/>
      <c r="EZ14" s="48"/>
      <c r="FA14" s="47"/>
      <c r="FB14" s="47"/>
      <c r="FC14" s="49"/>
      <c r="FD14" s="50"/>
      <c r="FE14" s="48"/>
      <c r="FF14" s="49"/>
      <c r="FG14" s="48"/>
      <c r="FH14" s="48"/>
      <c r="FI14" s="47"/>
      <c r="FJ14" s="47"/>
      <c r="FK14" s="49"/>
    </row>
    <row r="15" spans="1:10" s="53" customFormat="1" ht="50.25" customHeight="1">
      <c r="A15" s="39">
        <v>6</v>
      </c>
      <c r="B15" s="39" t="s">
        <v>41</v>
      </c>
      <c r="C15" s="40" t="s">
        <v>42</v>
      </c>
      <c r="D15" s="42">
        <v>1</v>
      </c>
      <c r="E15" s="42" t="s">
        <v>43</v>
      </c>
      <c r="F15" s="43">
        <v>0</v>
      </c>
      <c r="G15" s="43">
        <f>PRODUCT(F15,D15)</f>
        <v>0</v>
      </c>
      <c r="H15" s="25"/>
      <c r="I15" s="24">
        <f t="shared" si="0"/>
        <v>0</v>
      </c>
      <c r="J15" s="52" t="s">
        <v>44</v>
      </c>
    </row>
    <row r="16" spans="1:179" s="59" customFormat="1" ht="65.25" customHeight="1">
      <c r="A16" s="54">
        <v>7</v>
      </c>
      <c r="B16" s="55" t="s">
        <v>45</v>
      </c>
      <c r="C16" s="56" t="s">
        <v>46</v>
      </c>
      <c r="D16" s="55">
        <v>1</v>
      </c>
      <c r="E16" s="20" t="s">
        <v>47</v>
      </c>
      <c r="F16" s="23">
        <v>0</v>
      </c>
      <c r="G16" s="57">
        <f>F16</f>
        <v>0</v>
      </c>
      <c r="H16" s="25"/>
      <c r="I16" s="24">
        <f t="shared" si="0"/>
        <v>0</v>
      </c>
      <c r="J16" s="58" t="s">
        <v>48</v>
      </c>
      <c r="K16" s="48"/>
      <c r="L16" s="50"/>
      <c r="M16" s="48"/>
      <c r="N16" s="49"/>
      <c r="O16" s="48"/>
      <c r="P16" s="48"/>
      <c r="Q16" s="47"/>
      <c r="R16" s="47"/>
      <c r="S16" s="49"/>
      <c r="T16" s="50"/>
      <c r="U16" s="48"/>
      <c r="V16" s="49"/>
      <c r="W16" s="48"/>
      <c r="X16" s="48"/>
      <c r="Y16" s="47"/>
      <c r="Z16" s="47"/>
      <c r="AA16" s="49"/>
      <c r="AB16" s="50"/>
      <c r="AC16" s="48"/>
      <c r="AD16" s="49"/>
      <c r="AE16" s="48"/>
      <c r="AF16" s="48"/>
      <c r="AG16" s="47"/>
      <c r="AH16" s="47"/>
      <c r="AI16" s="49"/>
      <c r="AJ16" s="50"/>
      <c r="AK16" s="48"/>
      <c r="AL16" s="49"/>
      <c r="AM16" s="48"/>
      <c r="AN16" s="48"/>
      <c r="AO16" s="47"/>
      <c r="AP16" s="47"/>
      <c r="AQ16" s="49"/>
      <c r="AR16" s="50"/>
      <c r="AS16" s="48"/>
      <c r="AT16" s="49"/>
      <c r="AU16" s="48"/>
      <c r="AV16" s="48"/>
      <c r="AW16" s="47"/>
      <c r="AX16" s="47"/>
      <c r="AY16" s="49"/>
      <c r="AZ16" s="50"/>
      <c r="BA16" s="48"/>
      <c r="BB16" s="49"/>
      <c r="BC16" s="48"/>
      <c r="BD16" s="48"/>
      <c r="BE16" s="47"/>
      <c r="BF16" s="47"/>
      <c r="BG16" s="49"/>
      <c r="BH16" s="50"/>
      <c r="BI16" s="48"/>
      <c r="BJ16" s="49"/>
      <c r="BK16" s="48"/>
      <c r="BL16" s="48"/>
      <c r="BM16" s="47"/>
      <c r="BN16" s="47"/>
      <c r="BO16" s="49"/>
      <c r="BP16" s="50"/>
      <c r="BQ16" s="48"/>
      <c r="BR16" s="49"/>
      <c r="BS16" s="48"/>
      <c r="BT16" s="48"/>
      <c r="BU16" s="47"/>
      <c r="BV16" s="47"/>
      <c r="BW16" s="49"/>
      <c r="BX16" s="50"/>
      <c r="BY16" s="48"/>
      <c r="BZ16" s="49"/>
      <c r="CA16" s="48"/>
      <c r="CB16" s="48"/>
      <c r="CC16" s="47"/>
      <c r="CD16" s="47"/>
      <c r="CE16" s="49"/>
      <c r="CF16" s="50"/>
      <c r="CG16" s="48"/>
      <c r="CH16" s="49"/>
      <c r="CI16" s="48"/>
      <c r="CJ16" s="48"/>
      <c r="CK16" s="47"/>
      <c r="CL16" s="47"/>
      <c r="CM16" s="49"/>
      <c r="CN16" s="50"/>
      <c r="CO16" s="48"/>
      <c r="CP16" s="49"/>
      <c r="CQ16" s="48"/>
      <c r="CR16" s="48"/>
      <c r="CS16" s="47"/>
      <c r="CT16" s="47"/>
      <c r="CU16" s="49"/>
      <c r="CV16" s="50"/>
      <c r="CW16" s="48"/>
      <c r="CX16" s="49"/>
      <c r="CY16" s="48"/>
      <c r="CZ16" s="48"/>
      <c r="DA16" s="47"/>
      <c r="DB16" s="47"/>
      <c r="DC16" s="49"/>
      <c r="DD16" s="50"/>
      <c r="DE16" s="48"/>
      <c r="DF16" s="49"/>
      <c r="DG16" s="48"/>
      <c r="DH16" s="48"/>
      <c r="DI16" s="47"/>
      <c r="DJ16" s="47"/>
      <c r="DK16" s="49"/>
      <c r="DL16" s="50"/>
      <c r="DM16" s="48"/>
      <c r="DN16" s="49"/>
      <c r="DO16" s="48"/>
      <c r="DP16" s="48"/>
      <c r="DQ16" s="47"/>
      <c r="DR16" s="47"/>
      <c r="DS16" s="49"/>
      <c r="DT16" s="50"/>
      <c r="DU16" s="48"/>
      <c r="DV16" s="49"/>
      <c r="DW16" s="48"/>
      <c r="DX16" s="48"/>
      <c r="DY16" s="47"/>
      <c r="DZ16" s="47"/>
      <c r="EA16" s="49"/>
      <c r="EB16" s="50"/>
      <c r="EC16" s="48"/>
      <c r="ED16" s="49"/>
      <c r="EE16" s="48"/>
      <c r="EF16" s="48"/>
      <c r="EG16" s="47"/>
      <c r="EH16" s="47"/>
      <c r="EI16" s="49"/>
      <c r="EJ16" s="50"/>
      <c r="EK16" s="48"/>
      <c r="EL16" s="49"/>
      <c r="EM16" s="48"/>
      <c r="EN16" s="48"/>
      <c r="EO16" s="47"/>
      <c r="EP16" s="47"/>
      <c r="EQ16" s="49"/>
      <c r="ER16" s="50"/>
      <c r="ES16" s="48"/>
      <c r="ET16" s="49"/>
      <c r="EU16" s="48"/>
      <c r="EV16" s="48"/>
      <c r="EW16" s="47"/>
      <c r="EX16" s="47"/>
      <c r="EY16" s="49"/>
      <c r="EZ16" s="50"/>
      <c r="FA16" s="48"/>
      <c r="FB16" s="49"/>
      <c r="FC16" s="48"/>
      <c r="FD16" s="48"/>
      <c r="FE16" s="47"/>
      <c r="FF16" s="47"/>
      <c r="FG16" s="49"/>
      <c r="FH16" s="50"/>
      <c r="FI16" s="48"/>
      <c r="FJ16" s="49"/>
      <c r="FK16" s="48"/>
      <c r="FL16" s="48"/>
      <c r="FM16" s="47"/>
      <c r="FN16" s="47"/>
      <c r="FO16" s="49"/>
      <c r="FP16" s="50"/>
      <c r="FQ16" s="48"/>
      <c r="FR16" s="49"/>
      <c r="FS16" s="48"/>
      <c r="FT16" s="48"/>
      <c r="FU16" s="47"/>
      <c r="FV16" s="47"/>
      <c r="FW16" s="49"/>
    </row>
    <row r="17" spans="1:167" s="51" customFormat="1" ht="53.25" customHeight="1">
      <c r="A17" s="32">
        <v>8</v>
      </c>
      <c r="B17" s="20" t="s">
        <v>49</v>
      </c>
      <c r="C17" s="21" t="s">
        <v>50</v>
      </c>
      <c r="D17" s="20">
        <v>3</v>
      </c>
      <c r="E17" s="20" t="s">
        <v>47</v>
      </c>
      <c r="F17" s="24">
        <v>0</v>
      </c>
      <c r="G17" s="24">
        <f>PRODUCT(D17,F17)</f>
        <v>0</v>
      </c>
      <c r="H17" s="25"/>
      <c r="I17" s="24">
        <f t="shared" si="0"/>
        <v>0</v>
      </c>
      <c r="J17" s="60" t="s">
        <v>51</v>
      </c>
      <c r="K17" s="47"/>
      <c r="L17" s="48"/>
      <c r="M17" s="47"/>
      <c r="N17" s="47"/>
      <c r="O17" s="49"/>
      <c r="P17" s="50"/>
      <c r="Q17" s="48"/>
      <c r="R17" s="49"/>
      <c r="S17" s="48"/>
      <c r="T17" s="48"/>
      <c r="U17" s="47"/>
      <c r="V17" s="47"/>
      <c r="W17" s="49"/>
      <c r="X17" s="50"/>
      <c r="Y17" s="48"/>
      <c r="Z17" s="49"/>
      <c r="AA17" s="48"/>
      <c r="AB17" s="48"/>
      <c r="AC17" s="47"/>
      <c r="AD17" s="47"/>
      <c r="AE17" s="49"/>
      <c r="AF17" s="50"/>
      <c r="AG17" s="48"/>
      <c r="AH17" s="49"/>
      <c r="AI17" s="48"/>
      <c r="AJ17" s="48"/>
      <c r="AK17" s="47"/>
      <c r="AL17" s="47"/>
      <c r="AM17" s="49"/>
      <c r="AN17" s="50"/>
      <c r="AO17" s="48"/>
      <c r="AP17" s="49"/>
      <c r="AQ17" s="48"/>
      <c r="AR17" s="48"/>
      <c r="AS17" s="47"/>
      <c r="AT17" s="47"/>
      <c r="AU17" s="49"/>
      <c r="AV17" s="50"/>
      <c r="AW17" s="48"/>
      <c r="AX17" s="49"/>
      <c r="AY17" s="48"/>
      <c r="AZ17" s="48"/>
      <c r="BA17" s="47"/>
      <c r="BB17" s="47"/>
      <c r="BC17" s="49"/>
      <c r="BD17" s="50"/>
      <c r="BE17" s="48"/>
      <c r="BF17" s="49"/>
      <c r="BG17" s="48"/>
      <c r="BH17" s="48"/>
      <c r="BI17" s="47"/>
      <c r="BJ17" s="47"/>
      <c r="BK17" s="49"/>
      <c r="BL17" s="50"/>
      <c r="BM17" s="48"/>
      <c r="BN17" s="49"/>
      <c r="BO17" s="48"/>
      <c r="BP17" s="48"/>
      <c r="BQ17" s="47"/>
      <c r="BR17" s="47"/>
      <c r="BS17" s="49"/>
      <c r="BT17" s="50"/>
      <c r="BU17" s="48"/>
      <c r="BV17" s="49"/>
      <c r="BW17" s="48"/>
      <c r="BX17" s="48"/>
      <c r="BY17" s="47"/>
      <c r="BZ17" s="47"/>
      <c r="CA17" s="49"/>
      <c r="CB17" s="50"/>
      <c r="CC17" s="48"/>
      <c r="CD17" s="49"/>
      <c r="CE17" s="48"/>
      <c r="CF17" s="48"/>
      <c r="CG17" s="47"/>
      <c r="CH17" s="47"/>
      <c r="CI17" s="49"/>
      <c r="CJ17" s="50"/>
      <c r="CK17" s="48"/>
      <c r="CL17" s="49"/>
      <c r="CM17" s="48"/>
      <c r="CN17" s="48"/>
      <c r="CO17" s="47"/>
      <c r="CP17" s="47"/>
      <c r="CQ17" s="49"/>
      <c r="CR17" s="50"/>
      <c r="CS17" s="48"/>
      <c r="CT17" s="49"/>
      <c r="CU17" s="48"/>
      <c r="CV17" s="48"/>
      <c r="CW17" s="47"/>
      <c r="CX17" s="47"/>
      <c r="CY17" s="49"/>
      <c r="CZ17" s="50"/>
      <c r="DA17" s="48"/>
      <c r="DB17" s="49"/>
      <c r="DC17" s="48"/>
      <c r="DD17" s="48"/>
      <c r="DE17" s="47"/>
      <c r="DF17" s="47"/>
      <c r="DG17" s="49"/>
      <c r="DH17" s="50"/>
      <c r="DI17" s="48"/>
      <c r="DJ17" s="49"/>
      <c r="DK17" s="48"/>
      <c r="DL17" s="48"/>
      <c r="DM17" s="47"/>
      <c r="DN17" s="47"/>
      <c r="DO17" s="49"/>
      <c r="DP17" s="50"/>
      <c r="DQ17" s="48"/>
      <c r="DR17" s="49"/>
      <c r="DS17" s="48"/>
      <c r="DT17" s="48"/>
      <c r="DU17" s="47"/>
      <c r="DV17" s="47"/>
      <c r="DW17" s="49"/>
      <c r="DX17" s="50"/>
      <c r="DY17" s="48"/>
      <c r="DZ17" s="49"/>
      <c r="EA17" s="48"/>
      <c r="EB17" s="48"/>
      <c r="EC17" s="47"/>
      <c r="ED17" s="47"/>
      <c r="EE17" s="49"/>
      <c r="EF17" s="50"/>
      <c r="EG17" s="48"/>
      <c r="EH17" s="49"/>
      <c r="EI17" s="48"/>
      <c r="EJ17" s="48"/>
      <c r="EK17" s="47"/>
      <c r="EL17" s="47"/>
      <c r="EM17" s="49"/>
      <c r="EN17" s="50"/>
      <c r="EO17" s="48"/>
      <c r="EP17" s="49"/>
      <c r="EQ17" s="48"/>
      <c r="ER17" s="48"/>
      <c r="ES17" s="47"/>
      <c r="ET17" s="47"/>
      <c r="EU17" s="49"/>
      <c r="EV17" s="50"/>
      <c r="EW17" s="48"/>
      <c r="EX17" s="49"/>
      <c r="EY17" s="48"/>
      <c r="EZ17" s="48"/>
      <c r="FA17" s="47"/>
      <c r="FB17" s="47"/>
      <c r="FC17" s="49"/>
      <c r="FD17" s="50"/>
      <c r="FE17" s="48"/>
      <c r="FF17" s="49"/>
      <c r="FG17" s="48"/>
      <c r="FH17" s="48"/>
      <c r="FI17" s="47"/>
      <c r="FJ17" s="47"/>
      <c r="FK17" s="49"/>
    </row>
    <row r="18" spans="1:167" s="51" customFormat="1" ht="39.75" customHeight="1">
      <c r="A18" s="32">
        <v>9</v>
      </c>
      <c r="B18" s="20" t="s">
        <v>52</v>
      </c>
      <c r="C18" s="21" t="s">
        <v>53</v>
      </c>
      <c r="D18" s="20">
        <v>3</v>
      </c>
      <c r="E18" s="20" t="s">
        <v>47</v>
      </c>
      <c r="F18" s="23">
        <v>0</v>
      </c>
      <c r="G18" s="24">
        <f>PRODUCT(D18,F18)</f>
        <v>0</v>
      </c>
      <c r="H18" s="25"/>
      <c r="I18" s="24">
        <f t="shared" si="0"/>
        <v>0</v>
      </c>
      <c r="J18" s="60" t="s">
        <v>54</v>
      </c>
      <c r="K18" s="47"/>
      <c r="L18" s="48"/>
      <c r="M18" s="47"/>
      <c r="N18" s="47"/>
      <c r="O18" s="49"/>
      <c r="P18" s="50"/>
      <c r="Q18" s="48"/>
      <c r="R18" s="49"/>
      <c r="S18" s="48"/>
      <c r="T18" s="48"/>
      <c r="U18" s="47"/>
      <c r="V18" s="47"/>
      <c r="W18" s="49"/>
      <c r="X18" s="50"/>
      <c r="Y18" s="48"/>
      <c r="Z18" s="49"/>
      <c r="AA18" s="48"/>
      <c r="AB18" s="48"/>
      <c r="AC18" s="47"/>
      <c r="AD18" s="47"/>
      <c r="AE18" s="49"/>
      <c r="AF18" s="50"/>
      <c r="AG18" s="48"/>
      <c r="AH18" s="49"/>
      <c r="AI18" s="48"/>
      <c r="AJ18" s="48"/>
      <c r="AK18" s="47"/>
      <c r="AL18" s="47"/>
      <c r="AM18" s="49"/>
      <c r="AN18" s="50"/>
      <c r="AO18" s="48"/>
      <c r="AP18" s="49"/>
      <c r="AQ18" s="48"/>
      <c r="AR18" s="48"/>
      <c r="AS18" s="47"/>
      <c r="AT18" s="47"/>
      <c r="AU18" s="49"/>
      <c r="AV18" s="50"/>
      <c r="AW18" s="48"/>
      <c r="AX18" s="49"/>
      <c r="AY18" s="48"/>
      <c r="AZ18" s="48"/>
      <c r="BA18" s="47"/>
      <c r="BB18" s="47"/>
      <c r="BC18" s="49"/>
      <c r="BD18" s="50"/>
      <c r="BE18" s="48"/>
      <c r="BF18" s="49"/>
      <c r="BG18" s="48"/>
      <c r="BH18" s="48"/>
      <c r="BI18" s="47"/>
      <c r="BJ18" s="47"/>
      <c r="BK18" s="49"/>
      <c r="BL18" s="50"/>
      <c r="BM18" s="48"/>
      <c r="BN18" s="49"/>
      <c r="BO18" s="48"/>
      <c r="BP18" s="48"/>
      <c r="BQ18" s="47"/>
      <c r="BR18" s="47"/>
      <c r="BS18" s="49"/>
      <c r="BT18" s="50"/>
      <c r="BU18" s="48"/>
      <c r="BV18" s="49"/>
      <c r="BW18" s="48"/>
      <c r="BX18" s="48"/>
      <c r="BY18" s="47"/>
      <c r="BZ18" s="47"/>
      <c r="CA18" s="49"/>
      <c r="CB18" s="50"/>
      <c r="CC18" s="48"/>
      <c r="CD18" s="49"/>
      <c r="CE18" s="48"/>
      <c r="CF18" s="48"/>
      <c r="CG18" s="47"/>
      <c r="CH18" s="47"/>
      <c r="CI18" s="49"/>
      <c r="CJ18" s="50"/>
      <c r="CK18" s="48"/>
      <c r="CL18" s="49"/>
      <c r="CM18" s="48"/>
      <c r="CN18" s="48"/>
      <c r="CO18" s="47"/>
      <c r="CP18" s="47"/>
      <c r="CQ18" s="49"/>
      <c r="CR18" s="50"/>
      <c r="CS18" s="48"/>
      <c r="CT18" s="49"/>
      <c r="CU18" s="48"/>
      <c r="CV18" s="48"/>
      <c r="CW18" s="47"/>
      <c r="CX18" s="47"/>
      <c r="CY18" s="49"/>
      <c r="CZ18" s="50"/>
      <c r="DA18" s="48"/>
      <c r="DB18" s="49"/>
      <c r="DC18" s="48"/>
      <c r="DD18" s="48"/>
      <c r="DE18" s="47"/>
      <c r="DF18" s="47"/>
      <c r="DG18" s="49"/>
      <c r="DH18" s="50"/>
      <c r="DI18" s="48"/>
      <c r="DJ18" s="49"/>
      <c r="DK18" s="48"/>
      <c r="DL18" s="48"/>
      <c r="DM18" s="47"/>
      <c r="DN18" s="47"/>
      <c r="DO18" s="49"/>
      <c r="DP18" s="50"/>
      <c r="DQ18" s="48"/>
      <c r="DR18" s="49"/>
      <c r="DS18" s="48"/>
      <c r="DT18" s="48"/>
      <c r="DU18" s="47"/>
      <c r="DV18" s="47"/>
      <c r="DW18" s="49"/>
      <c r="DX18" s="50"/>
      <c r="DY18" s="48"/>
      <c r="DZ18" s="49"/>
      <c r="EA18" s="48"/>
      <c r="EB18" s="48"/>
      <c r="EC18" s="47"/>
      <c r="ED18" s="47"/>
      <c r="EE18" s="49"/>
      <c r="EF18" s="50"/>
      <c r="EG18" s="48"/>
      <c r="EH18" s="49"/>
      <c r="EI18" s="48"/>
      <c r="EJ18" s="48"/>
      <c r="EK18" s="47"/>
      <c r="EL18" s="47"/>
      <c r="EM18" s="49"/>
      <c r="EN18" s="50"/>
      <c r="EO18" s="48"/>
      <c r="EP18" s="49"/>
      <c r="EQ18" s="48"/>
      <c r="ER18" s="48"/>
      <c r="ES18" s="47"/>
      <c r="ET18" s="47"/>
      <c r="EU18" s="49"/>
      <c r="EV18" s="50"/>
      <c r="EW18" s="48"/>
      <c r="EX18" s="49"/>
      <c r="EY18" s="48"/>
      <c r="EZ18" s="48"/>
      <c r="FA18" s="47"/>
      <c r="FB18" s="47"/>
      <c r="FC18" s="49"/>
      <c r="FD18" s="50"/>
      <c r="FE18" s="48"/>
      <c r="FF18" s="49"/>
      <c r="FG18" s="48"/>
      <c r="FH18" s="48"/>
      <c r="FI18" s="47"/>
      <c r="FJ18" s="47"/>
      <c r="FK18" s="49"/>
    </row>
    <row r="19" spans="1:9" s="63" customFormat="1" ht="21.75" customHeight="1">
      <c r="A19" s="61"/>
      <c r="B19" s="61"/>
      <c r="C19" s="61"/>
      <c r="D19" s="237" t="s">
        <v>55</v>
      </c>
      <c r="E19" s="237"/>
      <c r="F19" s="237"/>
      <c r="G19" s="62">
        <f>SUM(G8:G18)</f>
        <v>0</v>
      </c>
      <c r="H19" s="62"/>
      <c r="I19" s="62">
        <f aca="true" t="shared" si="3" ref="I19">SUM(I8:I18)</f>
        <v>0</v>
      </c>
    </row>
    <row r="20" ht="14.25" customHeight="1"/>
    <row r="22" spans="7:10" ht="15">
      <c r="G22" s="64"/>
      <c r="H22" s="64"/>
      <c r="I22" s="64"/>
      <c r="J22" s="64"/>
    </row>
  </sheetData>
  <mergeCells count="3">
    <mergeCell ref="A7:C7"/>
    <mergeCell ref="A14:C14"/>
    <mergeCell ref="D19:F19"/>
  </mergeCells>
  <printOptions horizontalCentered="1"/>
  <pageMargins left="0.3937007874015748" right="0.3937007874015748" top="0.5905511811023623" bottom="0.7874015748031497" header="0.5118110236220472" footer="0.5118110236220472"/>
  <pageSetup fitToHeight="2" fitToWidth="1" horizontalDpi="600" verticalDpi="600" orientation="landscape" paperSize="9" scale="72" r:id="rId1"/>
  <headerFooter alignWithMargins="0">
    <oddFooter>&amp;L
&amp;"-,Obyčejné"&amp;11Tab1&amp;R&amp;"-,Obyčejné"
&amp;11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"/>
  <sheetViews>
    <sheetView showGridLines="0" zoomScale="130" zoomScaleNormal="130" workbookViewId="0" topLeftCell="A1">
      <selection activeCell="G7" sqref="G7:G8"/>
    </sheetView>
  </sheetViews>
  <sheetFormatPr defaultColWidth="9.00390625" defaultRowHeight="12" customHeight="1"/>
  <cols>
    <col min="1" max="1" width="3.140625" style="197" customWidth="1"/>
    <col min="2" max="2" width="13.28125" style="198" customWidth="1"/>
    <col min="3" max="3" width="42.57421875" style="198" customWidth="1"/>
    <col min="4" max="4" width="4.7109375" style="198" customWidth="1"/>
    <col min="5" max="5" width="9.57421875" style="199" customWidth="1"/>
    <col min="6" max="6" width="11.28125" style="200" customWidth="1"/>
    <col min="7" max="9" width="15.140625" style="200" customWidth="1"/>
    <col min="10" max="10" width="11.28125" style="199" customWidth="1"/>
    <col min="11" max="256" width="9.00390625" style="201" customWidth="1"/>
    <col min="257" max="257" width="3.140625" style="201" customWidth="1"/>
    <col min="258" max="258" width="13.28125" style="201" customWidth="1"/>
    <col min="259" max="259" width="42.57421875" style="201" customWidth="1"/>
    <col min="260" max="260" width="4.7109375" style="201" customWidth="1"/>
    <col min="261" max="261" width="9.57421875" style="201" customWidth="1"/>
    <col min="262" max="262" width="11.28125" style="201" customWidth="1"/>
    <col min="263" max="265" width="15.140625" style="201" customWidth="1"/>
    <col min="266" max="266" width="11.28125" style="201" customWidth="1"/>
    <col min="267" max="512" width="9.00390625" style="201" customWidth="1"/>
    <col min="513" max="513" width="3.140625" style="201" customWidth="1"/>
    <col min="514" max="514" width="13.28125" style="201" customWidth="1"/>
    <col min="515" max="515" width="42.57421875" style="201" customWidth="1"/>
    <col min="516" max="516" width="4.7109375" style="201" customWidth="1"/>
    <col min="517" max="517" width="9.57421875" style="201" customWidth="1"/>
    <col min="518" max="518" width="11.28125" style="201" customWidth="1"/>
    <col min="519" max="521" width="15.140625" style="201" customWidth="1"/>
    <col min="522" max="522" width="11.28125" style="201" customWidth="1"/>
    <col min="523" max="768" width="9.00390625" style="201" customWidth="1"/>
    <col min="769" max="769" width="3.140625" style="201" customWidth="1"/>
    <col min="770" max="770" width="13.28125" style="201" customWidth="1"/>
    <col min="771" max="771" width="42.57421875" style="201" customWidth="1"/>
    <col min="772" max="772" width="4.7109375" style="201" customWidth="1"/>
    <col min="773" max="773" width="9.57421875" style="201" customWidth="1"/>
    <col min="774" max="774" width="11.28125" style="201" customWidth="1"/>
    <col min="775" max="777" width="15.140625" style="201" customWidth="1"/>
    <col min="778" max="778" width="11.28125" style="201" customWidth="1"/>
    <col min="779" max="1024" width="9.00390625" style="201" customWidth="1"/>
    <col min="1025" max="1025" width="3.140625" style="201" customWidth="1"/>
    <col min="1026" max="1026" width="13.28125" style="201" customWidth="1"/>
    <col min="1027" max="1027" width="42.57421875" style="201" customWidth="1"/>
    <col min="1028" max="1028" width="4.7109375" style="201" customWidth="1"/>
    <col min="1029" max="1029" width="9.57421875" style="201" customWidth="1"/>
    <col min="1030" max="1030" width="11.28125" style="201" customWidth="1"/>
    <col min="1031" max="1033" width="15.140625" style="201" customWidth="1"/>
    <col min="1034" max="1034" width="11.28125" style="201" customWidth="1"/>
    <col min="1035" max="1280" width="9.00390625" style="201" customWidth="1"/>
    <col min="1281" max="1281" width="3.140625" style="201" customWidth="1"/>
    <col min="1282" max="1282" width="13.28125" style="201" customWidth="1"/>
    <col min="1283" max="1283" width="42.57421875" style="201" customWidth="1"/>
    <col min="1284" max="1284" width="4.7109375" style="201" customWidth="1"/>
    <col min="1285" max="1285" width="9.57421875" style="201" customWidth="1"/>
    <col min="1286" max="1286" width="11.28125" style="201" customWidth="1"/>
    <col min="1287" max="1289" width="15.140625" style="201" customWidth="1"/>
    <col min="1290" max="1290" width="11.28125" style="201" customWidth="1"/>
    <col min="1291" max="1536" width="9.00390625" style="201" customWidth="1"/>
    <col min="1537" max="1537" width="3.140625" style="201" customWidth="1"/>
    <col min="1538" max="1538" width="13.28125" style="201" customWidth="1"/>
    <col min="1539" max="1539" width="42.57421875" style="201" customWidth="1"/>
    <col min="1540" max="1540" width="4.7109375" style="201" customWidth="1"/>
    <col min="1541" max="1541" width="9.57421875" style="201" customWidth="1"/>
    <col min="1542" max="1542" width="11.28125" style="201" customWidth="1"/>
    <col min="1543" max="1545" width="15.140625" style="201" customWidth="1"/>
    <col min="1546" max="1546" width="11.28125" style="201" customWidth="1"/>
    <col min="1547" max="1792" width="9.00390625" style="201" customWidth="1"/>
    <col min="1793" max="1793" width="3.140625" style="201" customWidth="1"/>
    <col min="1794" max="1794" width="13.28125" style="201" customWidth="1"/>
    <col min="1795" max="1795" width="42.57421875" style="201" customWidth="1"/>
    <col min="1796" max="1796" width="4.7109375" style="201" customWidth="1"/>
    <col min="1797" max="1797" width="9.57421875" style="201" customWidth="1"/>
    <col min="1798" max="1798" width="11.28125" style="201" customWidth="1"/>
    <col min="1799" max="1801" width="15.140625" style="201" customWidth="1"/>
    <col min="1802" max="1802" width="11.28125" style="201" customWidth="1"/>
    <col min="1803" max="2048" width="9.00390625" style="201" customWidth="1"/>
    <col min="2049" max="2049" width="3.140625" style="201" customWidth="1"/>
    <col min="2050" max="2050" width="13.28125" style="201" customWidth="1"/>
    <col min="2051" max="2051" width="42.57421875" style="201" customWidth="1"/>
    <col min="2052" max="2052" width="4.7109375" style="201" customWidth="1"/>
    <col min="2053" max="2053" width="9.57421875" style="201" customWidth="1"/>
    <col min="2054" max="2054" width="11.28125" style="201" customWidth="1"/>
    <col min="2055" max="2057" width="15.140625" style="201" customWidth="1"/>
    <col min="2058" max="2058" width="11.28125" style="201" customWidth="1"/>
    <col min="2059" max="2304" width="9.00390625" style="201" customWidth="1"/>
    <col min="2305" max="2305" width="3.140625" style="201" customWidth="1"/>
    <col min="2306" max="2306" width="13.28125" style="201" customWidth="1"/>
    <col min="2307" max="2307" width="42.57421875" style="201" customWidth="1"/>
    <col min="2308" max="2308" width="4.7109375" style="201" customWidth="1"/>
    <col min="2309" max="2309" width="9.57421875" style="201" customWidth="1"/>
    <col min="2310" max="2310" width="11.28125" style="201" customWidth="1"/>
    <col min="2311" max="2313" width="15.140625" style="201" customWidth="1"/>
    <col min="2314" max="2314" width="11.28125" style="201" customWidth="1"/>
    <col min="2315" max="2560" width="9.00390625" style="201" customWidth="1"/>
    <col min="2561" max="2561" width="3.140625" style="201" customWidth="1"/>
    <col min="2562" max="2562" width="13.28125" style="201" customWidth="1"/>
    <col min="2563" max="2563" width="42.57421875" style="201" customWidth="1"/>
    <col min="2564" max="2564" width="4.7109375" style="201" customWidth="1"/>
    <col min="2565" max="2565" width="9.57421875" style="201" customWidth="1"/>
    <col min="2566" max="2566" width="11.28125" style="201" customWidth="1"/>
    <col min="2567" max="2569" width="15.140625" style="201" customWidth="1"/>
    <col min="2570" max="2570" width="11.28125" style="201" customWidth="1"/>
    <col min="2571" max="2816" width="9.00390625" style="201" customWidth="1"/>
    <col min="2817" max="2817" width="3.140625" style="201" customWidth="1"/>
    <col min="2818" max="2818" width="13.28125" style="201" customWidth="1"/>
    <col min="2819" max="2819" width="42.57421875" style="201" customWidth="1"/>
    <col min="2820" max="2820" width="4.7109375" style="201" customWidth="1"/>
    <col min="2821" max="2821" width="9.57421875" style="201" customWidth="1"/>
    <col min="2822" max="2822" width="11.28125" style="201" customWidth="1"/>
    <col min="2823" max="2825" width="15.140625" style="201" customWidth="1"/>
    <col min="2826" max="2826" width="11.28125" style="201" customWidth="1"/>
    <col min="2827" max="3072" width="9.00390625" style="201" customWidth="1"/>
    <col min="3073" max="3073" width="3.140625" style="201" customWidth="1"/>
    <col min="3074" max="3074" width="13.28125" style="201" customWidth="1"/>
    <col min="3075" max="3075" width="42.57421875" style="201" customWidth="1"/>
    <col min="3076" max="3076" width="4.7109375" style="201" customWidth="1"/>
    <col min="3077" max="3077" width="9.57421875" style="201" customWidth="1"/>
    <col min="3078" max="3078" width="11.28125" style="201" customWidth="1"/>
    <col min="3079" max="3081" width="15.140625" style="201" customWidth="1"/>
    <col min="3082" max="3082" width="11.28125" style="201" customWidth="1"/>
    <col min="3083" max="3328" width="9.00390625" style="201" customWidth="1"/>
    <col min="3329" max="3329" width="3.140625" style="201" customWidth="1"/>
    <col min="3330" max="3330" width="13.28125" style="201" customWidth="1"/>
    <col min="3331" max="3331" width="42.57421875" style="201" customWidth="1"/>
    <col min="3332" max="3332" width="4.7109375" style="201" customWidth="1"/>
    <col min="3333" max="3333" width="9.57421875" style="201" customWidth="1"/>
    <col min="3334" max="3334" width="11.28125" style="201" customWidth="1"/>
    <col min="3335" max="3337" width="15.140625" style="201" customWidth="1"/>
    <col min="3338" max="3338" width="11.28125" style="201" customWidth="1"/>
    <col min="3339" max="3584" width="9.00390625" style="201" customWidth="1"/>
    <col min="3585" max="3585" width="3.140625" style="201" customWidth="1"/>
    <col min="3586" max="3586" width="13.28125" style="201" customWidth="1"/>
    <col min="3587" max="3587" width="42.57421875" style="201" customWidth="1"/>
    <col min="3588" max="3588" width="4.7109375" style="201" customWidth="1"/>
    <col min="3589" max="3589" width="9.57421875" style="201" customWidth="1"/>
    <col min="3590" max="3590" width="11.28125" style="201" customWidth="1"/>
    <col min="3591" max="3593" width="15.140625" style="201" customWidth="1"/>
    <col min="3594" max="3594" width="11.28125" style="201" customWidth="1"/>
    <col min="3595" max="3840" width="9.00390625" style="201" customWidth="1"/>
    <col min="3841" max="3841" width="3.140625" style="201" customWidth="1"/>
    <col min="3842" max="3842" width="13.28125" style="201" customWidth="1"/>
    <col min="3843" max="3843" width="42.57421875" style="201" customWidth="1"/>
    <col min="3844" max="3844" width="4.7109375" style="201" customWidth="1"/>
    <col min="3845" max="3845" width="9.57421875" style="201" customWidth="1"/>
    <col min="3846" max="3846" width="11.28125" style="201" customWidth="1"/>
    <col min="3847" max="3849" width="15.140625" style="201" customWidth="1"/>
    <col min="3850" max="3850" width="11.28125" style="201" customWidth="1"/>
    <col min="3851" max="4096" width="9.00390625" style="201" customWidth="1"/>
    <col min="4097" max="4097" width="3.140625" style="201" customWidth="1"/>
    <col min="4098" max="4098" width="13.28125" style="201" customWidth="1"/>
    <col min="4099" max="4099" width="42.57421875" style="201" customWidth="1"/>
    <col min="4100" max="4100" width="4.7109375" style="201" customWidth="1"/>
    <col min="4101" max="4101" width="9.57421875" style="201" customWidth="1"/>
    <col min="4102" max="4102" width="11.28125" style="201" customWidth="1"/>
    <col min="4103" max="4105" width="15.140625" style="201" customWidth="1"/>
    <col min="4106" max="4106" width="11.28125" style="201" customWidth="1"/>
    <col min="4107" max="4352" width="9.00390625" style="201" customWidth="1"/>
    <col min="4353" max="4353" width="3.140625" style="201" customWidth="1"/>
    <col min="4354" max="4354" width="13.28125" style="201" customWidth="1"/>
    <col min="4355" max="4355" width="42.57421875" style="201" customWidth="1"/>
    <col min="4356" max="4356" width="4.7109375" style="201" customWidth="1"/>
    <col min="4357" max="4357" width="9.57421875" style="201" customWidth="1"/>
    <col min="4358" max="4358" width="11.28125" style="201" customWidth="1"/>
    <col min="4359" max="4361" width="15.140625" style="201" customWidth="1"/>
    <col min="4362" max="4362" width="11.28125" style="201" customWidth="1"/>
    <col min="4363" max="4608" width="9.00390625" style="201" customWidth="1"/>
    <col min="4609" max="4609" width="3.140625" style="201" customWidth="1"/>
    <col min="4610" max="4610" width="13.28125" style="201" customWidth="1"/>
    <col min="4611" max="4611" width="42.57421875" style="201" customWidth="1"/>
    <col min="4612" max="4612" width="4.7109375" style="201" customWidth="1"/>
    <col min="4613" max="4613" width="9.57421875" style="201" customWidth="1"/>
    <col min="4614" max="4614" width="11.28125" style="201" customWidth="1"/>
    <col min="4615" max="4617" width="15.140625" style="201" customWidth="1"/>
    <col min="4618" max="4618" width="11.28125" style="201" customWidth="1"/>
    <col min="4619" max="4864" width="9.00390625" style="201" customWidth="1"/>
    <col min="4865" max="4865" width="3.140625" style="201" customWidth="1"/>
    <col min="4866" max="4866" width="13.28125" style="201" customWidth="1"/>
    <col min="4867" max="4867" width="42.57421875" style="201" customWidth="1"/>
    <col min="4868" max="4868" width="4.7109375" style="201" customWidth="1"/>
    <col min="4869" max="4869" width="9.57421875" style="201" customWidth="1"/>
    <col min="4870" max="4870" width="11.28125" style="201" customWidth="1"/>
    <col min="4871" max="4873" width="15.140625" style="201" customWidth="1"/>
    <col min="4874" max="4874" width="11.28125" style="201" customWidth="1"/>
    <col min="4875" max="5120" width="9.00390625" style="201" customWidth="1"/>
    <col min="5121" max="5121" width="3.140625" style="201" customWidth="1"/>
    <col min="5122" max="5122" width="13.28125" style="201" customWidth="1"/>
    <col min="5123" max="5123" width="42.57421875" style="201" customWidth="1"/>
    <col min="5124" max="5124" width="4.7109375" style="201" customWidth="1"/>
    <col min="5125" max="5125" width="9.57421875" style="201" customWidth="1"/>
    <col min="5126" max="5126" width="11.28125" style="201" customWidth="1"/>
    <col min="5127" max="5129" width="15.140625" style="201" customWidth="1"/>
    <col min="5130" max="5130" width="11.28125" style="201" customWidth="1"/>
    <col min="5131" max="5376" width="9.00390625" style="201" customWidth="1"/>
    <col min="5377" max="5377" width="3.140625" style="201" customWidth="1"/>
    <col min="5378" max="5378" width="13.28125" style="201" customWidth="1"/>
    <col min="5379" max="5379" width="42.57421875" style="201" customWidth="1"/>
    <col min="5380" max="5380" width="4.7109375" style="201" customWidth="1"/>
    <col min="5381" max="5381" width="9.57421875" style="201" customWidth="1"/>
    <col min="5382" max="5382" width="11.28125" style="201" customWidth="1"/>
    <col min="5383" max="5385" width="15.140625" style="201" customWidth="1"/>
    <col min="5386" max="5386" width="11.28125" style="201" customWidth="1"/>
    <col min="5387" max="5632" width="9.00390625" style="201" customWidth="1"/>
    <col min="5633" max="5633" width="3.140625" style="201" customWidth="1"/>
    <col min="5634" max="5634" width="13.28125" style="201" customWidth="1"/>
    <col min="5635" max="5635" width="42.57421875" style="201" customWidth="1"/>
    <col min="5636" max="5636" width="4.7109375" style="201" customWidth="1"/>
    <col min="5637" max="5637" width="9.57421875" style="201" customWidth="1"/>
    <col min="5638" max="5638" width="11.28125" style="201" customWidth="1"/>
    <col min="5639" max="5641" width="15.140625" style="201" customWidth="1"/>
    <col min="5642" max="5642" width="11.28125" style="201" customWidth="1"/>
    <col min="5643" max="5888" width="9.00390625" style="201" customWidth="1"/>
    <col min="5889" max="5889" width="3.140625" style="201" customWidth="1"/>
    <col min="5890" max="5890" width="13.28125" style="201" customWidth="1"/>
    <col min="5891" max="5891" width="42.57421875" style="201" customWidth="1"/>
    <col min="5892" max="5892" width="4.7109375" style="201" customWidth="1"/>
    <col min="5893" max="5893" width="9.57421875" style="201" customWidth="1"/>
    <col min="5894" max="5894" width="11.28125" style="201" customWidth="1"/>
    <col min="5895" max="5897" width="15.140625" style="201" customWidth="1"/>
    <col min="5898" max="5898" width="11.28125" style="201" customWidth="1"/>
    <col min="5899" max="6144" width="9.00390625" style="201" customWidth="1"/>
    <col min="6145" max="6145" width="3.140625" style="201" customWidth="1"/>
    <col min="6146" max="6146" width="13.28125" style="201" customWidth="1"/>
    <col min="6147" max="6147" width="42.57421875" style="201" customWidth="1"/>
    <col min="6148" max="6148" width="4.7109375" style="201" customWidth="1"/>
    <col min="6149" max="6149" width="9.57421875" style="201" customWidth="1"/>
    <col min="6150" max="6150" width="11.28125" style="201" customWidth="1"/>
    <col min="6151" max="6153" width="15.140625" style="201" customWidth="1"/>
    <col min="6154" max="6154" width="11.28125" style="201" customWidth="1"/>
    <col min="6155" max="6400" width="9.00390625" style="201" customWidth="1"/>
    <col min="6401" max="6401" width="3.140625" style="201" customWidth="1"/>
    <col min="6402" max="6402" width="13.28125" style="201" customWidth="1"/>
    <col min="6403" max="6403" width="42.57421875" style="201" customWidth="1"/>
    <col min="6404" max="6404" width="4.7109375" style="201" customWidth="1"/>
    <col min="6405" max="6405" width="9.57421875" style="201" customWidth="1"/>
    <col min="6406" max="6406" width="11.28125" style="201" customWidth="1"/>
    <col min="6407" max="6409" width="15.140625" style="201" customWidth="1"/>
    <col min="6410" max="6410" width="11.28125" style="201" customWidth="1"/>
    <col min="6411" max="6656" width="9.00390625" style="201" customWidth="1"/>
    <col min="6657" max="6657" width="3.140625" style="201" customWidth="1"/>
    <col min="6658" max="6658" width="13.28125" style="201" customWidth="1"/>
    <col min="6659" max="6659" width="42.57421875" style="201" customWidth="1"/>
    <col min="6660" max="6660" width="4.7109375" style="201" customWidth="1"/>
    <col min="6661" max="6661" width="9.57421875" style="201" customWidth="1"/>
    <col min="6662" max="6662" width="11.28125" style="201" customWidth="1"/>
    <col min="6663" max="6665" width="15.140625" style="201" customWidth="1"/>
    <col min="6666" max="6666" width="11.28125" style="201" customWidth="1"/>
    <col min="6667" max="6912" width="9.00390625" style="201" customWidth="1"/>
    <col min="6913" max="6913" width="3.140625" style="201" customWidth="1"/>
    <col min="6914" max="6914" width="13.28125" style="201" customWidth="1"/>
    <col min="6915" max="6915" width="42.57421875" style="201" customWidth="1"/>
    <col min="6916" max="6916" width="4.7109375" style="201" customWidth="1"/>
    <col min="6917" max="6917" width="9.57421875" style="201" customWidth="1"/>
    <col min="6918" max="6918" width="11.28125" style="201" customWidth="1"/>
    <col min="6919" max="6921" width="15.140625" style="201" customWidth="1"/>
    <col min="6922" max="6922" width="11.28125" style="201" customWidth="1"/>
    <col min="6923" max="7168" width="9.00390625" style="201" customWidth="1"/>
    <col min="7169" max="7169" width="3.140625" style="201" customWidth="1"/>
    <col min="7170" max="7170" width="13.28125" style="201" customWidth="1"/>
    <col min="7171" max="7171" width="42.57421875" style="201" customWidth="1"/>
    <col min="7172" max="7172" width="4.7109375" style="201" customWidth="1"/>
    <col min="7173" max="7173" width="9.57421875" style="201" customWidth="1"/>
    <col min="7174" max="7174" width="11.28125" style="201" customWidth="1"/>
    <col min="7175" max="7177" width="15.140625" style="201" customWidth="1"/>
    <col min="7178" max="7178" width="11.28125" style="201" customWidth="1"/>
    <col min="7179" max="7424" width="9.00390625" style="201" customWidth="1"/>
    <col min="7425" max="7425" width="3.140625" style="201" customWidth="1"/>
    <col min="7426" max="7426" width="13.28125" style="201" customWidth="1"/>
    <col min="7427" max="7427" width="42.57421875" style="201" customWidth="1"/>
    <col min="7428" max="7428" width="4.7109375" style="201" customWidth="1"/>
    <col min="7429" max="7429" width="9.57421875" style="201" customWidth="1"/>
    <col min="7430" max="7430" width="11.28125" style="201" customWidth="1"/>
    <col min="7431" max="7433" width="15.140625" style="201" customWidth="1"/>
    <col min="7434" max="7434" width="11.28125" style="201" customWidth="1"/>
    <col min="7435" max="7680" width="9.00390625" style="201" customWidth="1"/>
    <col min="7681" max="7681" width="3.140625" style="201" customWidth="1"/>
    <col min="7682" max="7682" width="13.28125" style="201" customWidth="1"/>
    <col min="7683" max="7683" width="42.57421875" style="201" customWidth="1"/>
    <col min="7684" max="7684" width="4.7109375" style="201" customWidth="1"/>
    <col min="7685" max="7685" width="9.57421875" style="201" customWidth="1"/>
    <col min="7686" max="7686" width="11.28125" style="201" customWidth="1"/>
    <col min="7687" max="7689" width="15.140625" style="201" customWidth="1"/>
    <col min="7690" max="7690" width="11.28125" style="201" customWidth="1"/>
    <col min="7691" max="7936" width="9.00390625" style="201" customWidth="1"/>
    <col min="7937" max="7937" width="3.140625" style="201" customWidth="1"/>
    <col min="7938" max="7938" width="13.28125" style="201" customWidth="1"/>
    <col min="7939" max="7939" width="42.57421875" style="201" customWidth="1"/>
    <col min="7940" max="7940" width="4.7109375" style="201" customWidth="1"/>
    <col min="7941" max="7941" width="9.57421875" style="201" customWidth="1"/>
    <col min="7942" max="7942" width="11.28125" style="201" customWidth="1"/>
    <col min="7943" max="7945" width="15.140625" style="201" customWidth="1"/>
    <col min="7946" max="7946" width="11.28125" style="201" customWidth="1"/>
    <col min="7947" max="8192" width="9.00390625" style="201" customWidth="1"/>
    <col min="8193" max="8193" width="3.140625" style="201" customWidth="1"/>
    <col min="8194" max="8194" width="13.28125" style="201" customWidth="1"/>
    <col min="8195" max="8195" width="42.57421875" style="201" customWidth="1"/>
    <col min="8196" max="8196" width="4.7109375" style="201" customWidth="1"/>
    <col min="8197" max="8197" width="9.57421875" style="201" customWidth="1"/>
    <col min="8198" max="8198" width="11.28125" style="201" customWidth="1"/>
    <col min="8199" max="8201" width="15.140625" style="201" customWidth="1"/>
    <col min="8202" max="8202" width="11.28125" style="201" customWidth="1"/>
    <col min="8203" max="8448" width="9.00390625" style="201" customWidth="1"/>
    <col min="8449" max="8449" width="3.140625" style="201" customWidth="1"/>
    <col min="8450" max="8450" width="13.28125" style="201" customWidth="1"/>
    <col min="8451" max="8451" width="42.57421875" style="201" customWidth="1"/>
    <col min="8452" max="8452" width="4.7109375" style="201" customWidth="1"/>
    <col min="8453" max="8453" width="9.57421875" style="201" customWidth="1"/>
    <col min="8454" max="8454" width="11.28125" style="201" customWidth="1"/>
    <col min="8455" max="8457" width="15.140625" style="201" customWidth="1"/>
    <col min="8458" max="8458" width="11.28125" style="201" customWidth="1"/>
    <col min="8459" max="8704" width="9.00390625" style="201" customWidth="1"/>
    <col min="8705" max="8705" width="3.140625" style="201" customWidth="1"/>
    <col min="8706" max="8706" width="13.28125" style="201" customWidth="1"/>
    <col min="8707" max="8707" width="42.57421875" style="201" customWidth="1"/>
    <col min="8708" max="8708" width="4.7109375" style="201" customWidth="1"/>
    <col min="8709" max="8709" width="9.57421875" style="201" customWidth="1"/>
    <col min="8710" max="8710" width="11.28125" style="201" customWidth="1"/>
    <col min="8711" max="8713" width="15.140625" style="201" customWidth="1"/>
    <col min="8714" max="8714" width="11.28125" style="201" customWidth="1"/>
    <col min="8715" max="8960" width="9.00390625" style="201" customWidth="1"/>
    <col min="8961" max="8961" width="3.140625" style="201" customWidth="1"/>
    <col min="8962" max="8962" width="13.28125" style="201" customWidth="1"/>
    <col min="8963" max="8963" width="42.57421875" style="201" customWidth="1"/>
    <col min="8964" max="8964" width="4.7109375" style="201" customWidth="1"/>
    <col min="8965" max="8965" width="9.57421875" style="201" customWidth="1"/>
    <col min="8966" max="8966" width="11.28125" style="201" customWidth="1"/>
    <col min="8967" max="8969" width="15.140625" style="201" customWidth="1"/>
    <col min="8970" max="8970" width="11.28125" style="201" customWidth="1"/>
    <col min="8971" max="9216" width="9.00390625" style="201" customWidth="1"/>
    <col min="9217" max="9217" width="3.140625" style="201" customWidth="1"/>
    <col min="9218" max="9218" width="13.28125" style="201" customWidth="1"/>
    <col min="9219" max="9219" width="42.57421875" style="201" customWidth="1"/>
    <col min="9220" max="9220" width="4.7109375" style="201" customWidth="1"/>
    <col min="9221" max="9221" width="9.57421875" style="201" customWidth="1"/>
    <col min="9222" max="9222" width="11.28125" style="201" customWidth="1"/>
    <col min="9223" max="9225" width="15.140625" style="201" customWidth="1"/>
    <col min="9226" max="9226" width="11.28125" style="201" customWidth="1"/>
    <col min="9227" max="9472" width="9.00390625" style="201" customWidth="1"/>
    <col min="9473" max="9473" width="3.140625" style="201" customWidth="1"/>
    <col min="9474" max="9474" width="13.28125" style="201" customWidth="1"/>
    <col min="9475" max="9475" width="42.57421875" style="201" customWidth="1"/>
    <col min="9476" max="9476" width="4.7109375" style="201" customWidth="1"/>
    <col min="9477" max="9477" width="9.57421875" style="201" customWidth="1"/>
    <col min="9478" max="9478" width="11.28125" style="201" customWidth="1"/>
    <col min="9479" max="9481" width="15.140625" style="201" customWidth="1"/>
    <col min="9482" max="9482" width="11.28125" style="201" customWidth="1"/>
    <col min="9483" max="9728" width="9.00390625" style="201" customWidth="1"/>
    <col min="9729" max="9729" width="3.140625" style="201" customWidth="1"/>
    <col min="9730" max="9730" width="13.28125" style="201" customWidth="1"/>
    <col min="9731" max="9731" width="42.57421875" style="201" customWidth="1"/>
    <col min="9732" max="9732" width="4.7109375" style="201" customWidth="1"/>
    <col min="9733" max="9733" width="9.57421875" style="201" customWidth="1"/>
    <col min="9734" max="9734" width="11.28125" style="201" customWidth="1"/>
    <col min="9735" max="9737" width="15.140625" style="201" customWidth="1"/>
    <col min="9738" max="9738" width="11.28125" style="201" customWidth="1"/>
    <col min="9739" max="9984" width="9.00390625" style="201" customWidth="1"/>
    <col min="9985" max="9985" width="3.140625" style="201" customWidth="1"/>
    <col min="9986" max="9986" width="13.28125" style="201" customWidth="1"/>
    <col min="9987" max="9987" width="42.57421875" style="201" customWidth="1"/>
    <col min="9988" max="9988" width="4.7109375" style="201" customWidth="1"/>
    <col min="9989" max="9989" width="9.57421875" style="201" customWidth="1"/>
    <col min="9990" max="9990" width="11.28125" style="201" customWidth="1"/>
    <col min="9991" max="9993" width="15.140625" style="201" customWidth="1"/>
    <col min="9994" max="9994" width="11.28125" style="201" customWidth="1"/>
    <col min="9995" max="10240" width="9.00390625" style="201" customWidth="1"/>
    <col min="10241" max="10241" width="3.140625" style="201" customWidth="1"/>
    <col min="10242" max="10242" width="13.28125" style="201" customWidth="1"/>
    <col min="10243" max="10243" width="42.57421875" style="201" customWidth="1"/>
    <col min="10244" max="10244" width="4.7109375" style="201" customWidth="1"/>
    <col min="10245" max="10245" width="9.57421875" style="201" customWidth="1"/>
    <col min="10246" max="10246" width="11.28125" style="201" customWidth="1"/>
    <col min="10247" max="10249" width="15.140625" style="201" customWidth="1"/>
    <col min="10250" max="10250" width="11.28125" style="201" customWidth="1"/>
    <col min="10251" max="10496" width="9.00390625" style="201" customWidth="1"/>
    <col min="10497" max="10497" width="3.140625" style="201" customWidth="1"/>
    <col min="10498" max="10498" width="13.28125" style="201" customWidth="1"/>
    <col min="10499" max="10499" width="42.57421875" style="201" customWidth="1"/>
    <col min="10500" max="10500" width="4.7109375" style="201" customWidth="1"/>
    <col min="10501" max="10501" width="9.57421875" style="201" customWidth="1"/>
    <col min="10502" max="10502" width="11.28125" style="201" customWidth="1"/>
    <col min="10503" max="10505" width="15.140625" style="201" customWidth="1"/>
    <col min="10506" max="10506" width="11.28125" style="201" customWidth="1"/>
    <col min="10507" max="10752" width="9.00390625" style="201" customWidth="1"/>
    <col min="10753" max="10753" width="3.140625" style="201" customWidth="1"/>
    <col min="10754" max="10754" width="13.28125" style="201" customWidth="1"/>
    <col min="10755" max="10755" width="42.57421875" style="201" customWidth="1"/>
    <col min="10756" max="10756" width="4.7109375" style="201" customWidth="1"/>
    <col min="10757" max="10757" width="9.57421875" style="201" customWidth="1"/>
    <col min="10758" max="10758" width="11.28125" style="201" customWidth="1"/>
    <col min="10759" max="10761" width="15.140625" style="201" customWidth="1"/>
    <col min="10762" max="10762" width="11.28125" style="201" customWidth="1"/>
    <col min="10763" max="11008" width="9.00390625" style="201" customWidth="1"/>
    <col min="11009" max="11009" width="3.140625" style="201" customWidth="1"/>
    <col min="11010" max="11010" width="13.28125" style="201" customWidth="1"/>
    <col min="11011" max="11011" width="42.57421875" style="201" customWidth="1"/>
    <col min="11012" max="11012" width="4.7109375" style="201" customWidth="1"/>
    <col min="11013" max="11013" width="9.57421875" style="201" customWidth="1"/>
    <col min="11014" max="11014" width="11.28125" style="201" customWidth="1"/>
    <col min="11015" max="11017" width="15.140625" style="201" customWidth="1"/>
    <col min="11018" max="11018" width="11.28125" style="201" customWidth="1"/>
    <col min="11019" max="11264" width="9.00390625" style="201" customWidth="1"/>
    <col min="11265" max="11265" width="3.140625" style="201" customWidth="1"/>
    <col min="11266" max="11266" width="13.28125" style="201" customWidth="1"/>
    <col min="11267" max="11267" width="42.57421875" style="201" customWidth="1"/>
    <col min="11268" max="11268" width="4.7109375" style="201" customWidth="1"/>
    <col min="11269" max="11269" width="9.57421875" style="201" customWidth="1"/>
    <col min="11270" max="11270" width="11.28125" style="201" customWidth="1"/>
    <col min="11271" max="11273" width="15.140625" style="201" customWidth="1"/>
    <col min="11274" max="11274" width="11.28125" style="201" customWidth="1"/>
    <col min="11275" max="11520" width="9.00390625" style="201" customWidth="1"/>
    <col min="11521" max="11521" width="3.140625" style="201" customWidth="1"/>
    <col min="11522" max="11522" width="13.28125" style="201" customWidth="1"/>
    <col min="11523" max="11523" width="42.57421875" style="201" customWidth="1"/>
    <col min="11524" max="11524" width="4.7109375" style="201" customWidth="1"/>
    <col min="11525" max="11525" width="9.57421875" style="201" customWidth="1"/>
    <col min="11526" max="11526" width="11.28125" style="201" customWidth="1"/>
    <col min="11527" max="11529" width="15.140625" style="201" customWidth="1"/>
    <col min="11530" max="11530" width="11.28125" style="201" customWidth="1"/>
    <col min="11531" max="11776" width="9.00390625" style="201" customWidth="1"/>
    <col min="11777" max="11777" width="3.140625" style="201" customWidth="1"/>
    <col min="11778" max="11778" width="13.28125" style="201" customWidth="1"/>
    <col min="11779" max="11779" width="42.57421875" style="201" customWidth="1"/>
    <col min="11780" max="11780" width="4.7109375" style="201" customWidth="1"/>
    <col min="11781" max="11781" width="9.57421875" style="201" customWidth="1"/>
    <col min="11782" max="11782" width="11.28125" style="201" customWidth="1"/>
    <col min="11783" max="11785" width="15.140625" style="201" customWidth="1"/>
    <col min="11786" max="11786" width="11.28125" style="201" customWidth="1"/>
    <col min="11787" max="12032" width="9.00390625" style="201" customWidth="1"/>
    <col min="12033" max="12033" width="3.140625" style="201" customWidth="1"/>
    <col min="12034" max="12034" width="13.28125" style="201" customWidth="1"/>
    <col min="12035" max="12035" width="42.57421875" style="201" customWidth="1"/>
    <col min="12036" max="12036" width="4.7109375" style="201" customWidth="1"/>
    <col min="12037" max="12037" width="9.57421875" style="201" customWidth="1"/>
    <col min="12038" max="12038" width="11.28125" style="201" customWidth="1"/>
    <col min="12039" max="12041" width="15.140625" style="201" customWidth="1"/>
    <col min="12042" max="12042" width="11.28125" style="201" customWidth="1"/>
    <col min="12043" max="12288" width="9.00390625" style="201" customWidth="1"/>
    <col min="12289" max="12289" width="3.140625" style="201" customWidth="1"/>
    <col min="12290" max="12290" width="13.28125" style="201" customWidth="1"/>
    <col min="12291" max="12291" width="42.57421875" style="201" customWidth="1"/>
    <col min="12292" max="12292" width="4.7109375" style="201" customWidth="1"/>
    <col min="12293" max="12293" width="9.57421875" style="201" customWidth="1"/>
    <col min="12294" max="12294" width="11.28125" style="201" customWidth="1"/>
    <col min="12295" max="12297" width="15.140625" style="201" customWidth="1"/>
    <col min="12298" max="12298" width="11.28125" style="201" customWidth="1"/>
    <col min="12299" max="12544" width="9.00390625" style="201" customWidth="1"/>
    <col min="12545" max="12545" width="3.140625" style="201" customWidth="1"/>
    <col min="12546" max="12546" width="13.28125" style="201" customWidth="1"/>
    <col min="12547" max="12547" width="42.57421875" style="201" customWidth="1"/>
    <col min="12548" max="12548" width="4.7109375" style="201" customWidth="1"/>
    <col min="12549" max="12549" width="9.57421875" style="201" customWidth="1"/>
    <col min="12550" max="12550" width="11.28125" style="201" customWidth="1"/>
    <col min="12551" max="12553" width="15.140625" style="201" customWidth="1"/>
    <col min="12554" max="12554" width="11.28125" style="201" customWidth="1"/>
    <col min="12555" max="12800" width="9.00390625" style="201" customWidth="1"/>
    <col min="12801" max="12801" width="3.140625" style="201" customWidth="1"/>
    <col min="12802" max="12802" width="13.28125" style="201" customWidth="1"/>
    <col min="12803" max="12803" width="42.57421875" style="201" customWidth="1"/>
    <col min="12804" max="12804" width="4.7109375" style="201" customWidth="1"/>
    <col min="12805" max="12805" width="9.57421875" style="201" customWidth="1"/>
    <col min="12806" max="12806" width="11.28125" style="201" customWidth="1"/>
    <col min="12807" max="12809" width="15.140625" style="201" customWidth="1"/>
    <col min="12810" max="12810" width="11.28125" style="201" customWidth="1"/>
    <col min="12811" max="13056" width="9.00390625" style="201" customWidth="1"/>
    <col min="13057" max="13057" width="3.140625" style="201" customWidth="1"/>
    <col min="13058" max="13058" width="13.28125" style="201" customWidth="1"/>
    <col min="13059" max="13059" width="42.57421875" style="201" customWidth="1"/>
    <col min="13060" max="13060" width="4.7109375" style="201" customWidth="1"/>
    <col min="13061" max="13061" width="9.57421875" style="201" customWidth="1"/>
    <col min="13062" max="13062" width="11.28125" style="201" customWidth="1"/>
    <col min="13063" max="13065" width="15.140625" style="201" customWidth="1"/>
    <col min="13066" max="13066" width="11.28125" style="201" customWidth="1"/>
    <col min="13067" max="13312" width="9.00390625" style="201" customWidth="1"/>
    <col min="13313" max="13313" width="3.140625" style="201" customWidth="1"/>
    <col min="13314" max="13314" width="13.28125" style="201" customWidth="1"/>
    <col min="13315" max="13315" width="42.57421875" style="201" customWidth="1"/>
    <col min="13316" max="13316" width="4.7109375" style="201" customWidth="1"/>
    <col min="13317" max="13317" width="9.57421875" style="201" customWidth="1"/>
    <col min="13318" max="13318" width="11.28125" style="201" customWidth="1"/>
    <col min="13319" max="13321" width="15.140625" style="201" customWidth="1"/>
    <col min="13322" max="13322" width="11.28125" style="201" customWidth="1"/>
    <col min="13323" max="13568" width="9.00390625" style="201" customWidth="1"/>
    <col min="13569" max="13569" width="3.140625" style="201" customWidth="1"/>
    <col min="13570" max="13570" width="13.28125" style="201" customWidth="1"/>
    <col min="13571" max="13571" width="42.57421875" style="201" customWidth="1"/>
    <col min="13572" max="13572" width="4.7109375" style="201" customWidth="1"/>
    <col min="13573" max="13573" width="9.57421875" style="201" customWidth="1"/>
    <col min="13574" max="13574" width="11.28125" style="201" customWidth="1"/>
    <col min="13575" max="13577" width="15.140625" style="201" customWidth="1"/>
    <col min="13578" max="13578" width="11.28125" style="201" customWidth="1"/>
    <col min="13579" max="13824" width="9.00390625" style="201" customWidth="1"/>
    <col min="13825" max="13825" width="3.140625" style="201" customWidth="1"/>
    <col min="13826" max="13826" width="13.28125" style="201" customWidth="1"/>
    <col min="13827" max="13827" width="42.57421875" style="201" customWidth="1"/>
    <col min="13828" max="13828" width="4.7109375" style="201" customWidth="1"/>
    <col min="13829" max="13829" width="9.57421875" style="201" customWidth="1"/>
    <col min="13830" max="13830" width="11.28125" style="201" customWidth="1"/>
    <col min="13831" max="13833" width="15.140625" style="201" customWidth="1"/>
    <col min="13834" max="13834" width="11.28125" style="201" customWidth="1"/>
    <col min="13835" max="14080" width="9.00390625" style="201" customWidth="1"/>
    <col min="14081" max="14081" width="3.140625" style="201" customWidth="1"/>
    <col min="14082" max="14082" width="13.28125" style="201" customWidth="1"/>
    <col min="14083" max="14083" width="42.57421875" style="201" customWidth="1"/>
    <col min="14084" max="14084" width="4.7109375" style="201" customWidth="1"/>
    <col min="14085" max="14085" width="9.57421875" style="201" customWidth="1"/>
    <col min="14086" max="14086" width="11.28125" style="201" customWidth="1"/>
    <col min="14087" max="14089" width="15.140625" style="201" customWidth="1"/>
    <col min="14090" max="14090" width="11.28125" style="201" customWidth="1"/>
    <col min="14091" max="14336" width="9.00390625" style="201" customWidth="1"/>
    <col min="14337" max="14337" width="3.140625" style="201" customWidth="1"/>
    <col min="14338" max="14338" width="13.28125" style="201" customWidth="1"/>
    <col min="14339" max="14339" width="42.57421875" style="201" customWidth="1"/>
    <col min="14340" max="14340" width="4.7109375" style="201" customWidth="1"/>
    <col min="14341" max="14341" width="9.57421875" style="201" customWidth="1"/>
    <col min="14342" max="14342" width="11.28125" style="201" customWidth="1"/>
    <col min="14343" max="14345" width="15.140625" style="201" customWidth="1"/>
    <col min="14346" max="14346" width="11.28125" style="201" customWidth="1"/>
    <col min="14347" max="14592" width="9.00390625" style="201" customWidth="1"/>
    <col min="14593" max="14593" width="3.140625" style="201" customWidth="1"/>
    <col min="14594" max="14594" width="13.28125" style="201" customWidth="1"/>
    <col min="14595" max="14595" width="42.57421875" style="201" customWidth="1"/>
    <col min="14596" max="14596" width="4.7109375" style="201" customWidth="1"/>
    <col min="14597" max="14597" width="9.57421875" style="201" customWidth="1"/>
    <col min="14598" max="14598" width="11.28125" style="201" customWidth="1"/>
    <col min="14599" max="14601" width="15.140625" style="201" customWidth="1"/>
    <col min="14602" max="14602" width="11.28125" style="201" customWidth="1"/>
    <col min="14603" max="14848" width="9.00390625" style="201" customWidth="1"/>
    <col min="14849" max="14849" width="3.140625" style="201" customWidth="1"/>
    <col min="14850" max="14850" width="13.28125" style="201" customWidth="1"/>
    <col min="14851" max="14851" width="42.57421875" style="201" customWidth="1"/>
    <col min="14852" max="14852" width="4.7109375" style="201" customWidth="1"/>
    <col min="14853" max="14853" width="9.57421875" style="201" customWidth="1"/>
    <col min="14854" max="14854" width="11.28125" style="201" customWidth="1"/>
    <col min="14855" max="14857" width="15.140625" style="201" customWidth="1"/>
    <col min="14858" max="14858" width="11.28125" style="201" customWidth="1"/>
    <col min="14859" max="15104" width="9.00390625" style="201" customWidth="1"/>
    <col min="15105" max="15105" width="3.140625" style="201" customWidth="1"/>
    <col min="15106" max="15106" width="13.28125" style="201" customWidth="1"/>
    <col min="15107" max="15107" width="42.57421875" style="201" customWidth="1"/>
    <col min="15108" max="15108" width="4.7109375" style="201" customWidth="1"/>
    <col min="15109" max="15109" width="9.57421875" style="201" customWidth="1"/>
    <col min="15110" max="15110" width="11.28125" style="201" customWidth="1"/>
    <col min="15111" max="15113" width="15.140625" style="201" customWidth="1"/>
    <col min="15114" max="15114" width="11.28125" style="201" customWidth="1"/>
    <col min="15115" max="15360" width="9.00390625" style="201" customWidth="1"/>
    <col min="15361" max="15361" width="3.140625" style="201" customWidth="1"/>
    <col min="15362" max="15362" width="13.28125" style="201" customWidth="1"/>
    <col min="15363" max="15363" width="42.57421875" style="201" customWidth="1"/>
    <col min="15364" max="15364" width="4.7109375" style="201" customWidth="1"/>
    <col min="15365" max="15365" width="9.57421875" style="201" customWidth="1"/>
    <col min="15366" max="15366" width="11.28125" style="201" customWidth="1"/>
    <col min="15367" max="15369" width="15.140625" style="201" customWidth="1"/>
    <col min="15370" max="15370" width="11.28125" style="201" customWidth="1"/>
    <col min="15371" max="15616" width="9.00390625" style="201" customWidth="1"/>
    <col min="15617" max="15617" width="3.140625" style="201" customWidth="1"/>
    <col min="15618" max="15618" width="13.28125" style="201" customWidth="1"/>
    <col min="15619" max="15619" width="42.57421875" style="201" customWidth="1"/>
    <col min="15620" max="15620" width="4.7109375" style="201" customWidth="1"/>
    <col min="15621" max="15621" width="9.57421875" style="201" customWidth="1"/>
    <col min="15622" max="15622" width="11.28125" style="201" customWidth="1"/>
    <col min="15623" max="15625" width="15.140625" style="201" customWidth="1"/>
    <col min="15626" max="15626" width="11.28125" style="201" customWidth="1"/>
    <col min="15627" max="15872" width="9.00390625" style="201" customWidth="1"/>
    <col min="15873" max="15873" width="3.140625" style="201" customWidth="1"/>
    <col min="15874" max="15874" width="13.28125" style="201" customWidth="1"/>
    <col min="15875" max="15875" width="42.57421875" style="201" customWidth="1"/>
    <col min="15876" max="15876" width="4.7109375" style="201" customWidth="1"/>
    <col min="15877" max="15877" width="9.57421875" style="201" customWidth="1"/>
    <col min="15878" max="15878" width="11.28125" style="201" customWidth="1"/>
    <col min="15879" max="15881" width="15.140625" style="201" customWidth="1"/>
    <col min="15882" max="15882" width="11.28125" style="201" customWidth="1"/>
    <col min="15883" max="16128" width="9.00390625" style="201" customWidth="1"/>
    <col min="16129" max="16129" width="3.140625" style="201" customWidth="1"/>
    <col min="16130" max="16130" width="13.28125" style="201" customWidth="1"/>
    <col min="16131" max="16131" width="42.57421875" style="201" customWidth="1"/>
    <col min="16132" max="16132" width="4.7109375" style="201" customWidth="1"/>
    <col min="16133" max="16133" width="9.57421875" style="201" customWidth="1"/>
    <col min="16134" max="16134" width="11.28125" style="201" customWidth="1"/>
    <col min="16135" max="16137" width="15.140625" style="201" customWidth="1"/>
    <col min="16138" max="16138" width="11.28125" style="201" customWidth="1"/>
    <col min="16139" max="16384" width="9.00390625" style="201" customWidth="1"/>
  </cols>
  <sheetData>
    <row r="1" spans="1:10" s="159" customFormat="1" ht="27.75" customHeight="1">
      <c r="A1" s="222" t="s">
        <v>211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159" customFormat="1" ht="12.75" customHeight="1">
      <c r="A2" s="160" t="s">
        <v>212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s="159" customFormat="1" ht="12.75" customHeight="1">
      <c r="A3" s="160" t="s">
        <v>213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s="159" customFormat="1" ht="13.5" customHeight="1">
      <c r="A4" s="161"/>
      <c r="B4" s="160"/>
      <c r="C4" s="161"/>
      <c r="D4" s="160"/>
      <c r="E4" s="160"/>
      <c r="F4" s="160"/>
      <c r="G4" s="160"/>
      <c r="H4" s="160"/>
      <c r="I4" s="160"/>
      <c r="J4" s="160"/>
    </row>
    <row r="5" spans="1:10" s="159" customFormat="1" ht="6.75" customHeight="1">
      <c r="A5" s="162"/>
      <c r="B5" s="163"/>
      <c r="C5" s="164"/>
      <c r="D5" s="163"/>
      <c r="E5" s="165"/>
      <c r="F5" s="166"/>
      <c r="G5" s="166"/>
      <c r="H5" s="166"/>
      <c r="I5" s="166"/>
      <c r="J5" s="167"/>
    </row>
    <row r="6" spans="1:10" s="159" customFormat="1" ht="12.75" customHeight="1">
      <c r="A6" s="168" t="s">
        <v>214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s="159" customFormat="1" ht="12.75" customHeight="1">
      <c r="A7" s="168" t="s">
        <v>215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s="159" customFormat="1" ht="12.75" customHeight="1">
      <c r="A8" s="168" t="s">
        <v>216</v>
      </c>
      <c r="B8" s="169"/>
      <c r="C8" s="169"/>
      <c r="D8" s="169"/>
      <c r="E8" s="170"/>
      <c r="F8" s="171"/>
      <c r="G8" s="168"/>
      <c r="H8" s="168"/>
      <c r="I8" s="168"/>
      <c r="J8" s="170"/>
    </row>
    <row r="9" spans="1:10" s="159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s="159" customFormat="1" ht="28.5" customHeight="1">
      <c r="A10" s="173" t="s">
        <v>217</v>
      </c>
      <c r="B10" s="173" t="s">
        <v>218</v>
      </c>
      <c r="C10" s="173" t="s">
        <v>219</v>
      </c>
      <c r="D10" s="173" t="s">
        <v>125</v>
      </c>
      <c r="E10" s="173" t="s">
        <v>220</v>
      </c>
      <c r="F10" s="173" t="s">
        <v>221</v>
      </c>
      <c r="G10" s="173" t="s">
        <v>14</v>
      </c>
      <c r="H10" s="173" t="s">
        <v>15</v>
      </c>
      <c r="I10" s="173" t="s">
        <v>16</v>
      </c>
      <c r="J10" s="173" t="s">
        <v>222</v>
      </c>
    </row>
    <row r="11" spans="1:10" s="159" customFormat="1" ht="1.5" customHeight="1">
      <c r="A11" s="173" t="s">
        <v>223</v>
      </c>
      <c r="B11" s="173" t="s">
        <v>224</v>
      </c>
      <c r="C11" s="173" t="s">
        <v>225</v>
      </c>
      <c r="D11" s="173" t="s">
        <v>226</v>
      </c>
      <c r="E11" s="173" t="s">
        <v>227</v>
      </c>
      <c r="F11" s="173" t="s">
        <v>228</v>
      </c>
      <c r="G11" s="173" t="s">
        <v>229</v>
      </c>
      <c r="H11" s="173"/>
      <c r="I11" s="173"/>
      <c r="J11" s="173" t="s">
        <v>230</v>
      </c>
    </row>
    <row r="12" spans="1:10" s="159" customFormat="1" ht="1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</row>
    <row r="13" spans="1:10" s="159" customFormat="1" ht="30.75" customHeight="1">
      <c r="A13" s="174"/>
      <c r="B13" s="175" t="s">
        <v>231</v>
      </c>
      <c r="C13" s="175" t="s">
        <v>232</v>
      </c>
      <c r="D13" s="175"/>
      <c r="E13" s="176"/>
      <c r="F13" s="177"/>
      <c r="G13" s="177"/>
      <c r="H13" s="177"/>
      <c r="I13" s="177"/>
      <c r="J13" s="176"/>
    </row>
    <row r="14" spans="1:10" s="159" customFormat="1" ht="28.5" customHeight="1">
      <c r="A14" s="178"/>
      <c r="B14" s="179" t="s">
        <v>225</v>
      </c>
      <c r="C14" s="179" t="s">
        <v>233</v>
      </c>
      <c r="D14" s="179"/>
      <c r="E14" s="180"/>
      <c r="F14" s="181"/>
      <c r="G14" s="181"/>
      <c r="H14" s="181"/>
      <c r="I14" s="181"/>
      <c r="J14" s="180"/>
    </row>
    <row r="15" spans="1:10" s="159" customFormat="1" ht="13.5" customHeight="1">
      <c r="A15" s="182">
        <v>27</v>
      </c>
      <c r="B15" s="183" t="s">
        <v>234</v>
      </c>
      <c r="C15" s="183" t="s">
        <v>235</v>
      </c>
      <c r="D15" s="183" t="s">
        <v>236</v>
      </c>
      <c r="E15" s="184">
        <v>5.8</v>
      </c>
      <c r="F15" s="185">
        <v>0</v>
      </c>
      <c r="G15" s="186">
        <f>E15*F15</f>
        <v>0</v>
      </c>
      <c r="H15" s="186"/>
      <c r="I15" s="186">
        <f>0.01*H15*G15+G15</f>
        <v>0</v>
      </c>
      <c r="J15" s="184"/>
    </row>
    <row r="16" spans="1:10" s="159" customFormat="1" ht="13.5" customHeight="1">
      <c r="A16" s="182">
        <v>13</v>
      </c>
      <c r="B16" s="183" t="s">
        <v>237</v>
      </c>
      <c r="C16" s="183" t="s">
        <v>238</v>
      </c>
      <c r="D16" s="183" t="s">
        <v>239</v>
      </c>
      <c r="E16" s="184">
        <v>1</v>
      </c>
      <c r="F16" s="186"/>
      <c r="G16" s="186">
        <f>E16*F16</f>
        <v>0</v>
      </c>
      <c r="H16" s="186"/>
      <c r="I16" s="186">
        <f>0.01*H16*G16+G16</f>
        <v>0</v>
      </c>
      <c r="J16" s="184"/>
    </row>
    <row r="17" spans="1:10" s="159" customFormat="1" ht="28.5" customHeight="1">
      <c r="A17" s="178"/>
      <c r="B17" s="179" t="s">
        <v>228</v>
      </c>
      <c r="C17" s="179" t="s">
        <v>240</v>
      </c>
      <c r="D17" s="179"/>
      <c r="E17" s="180"/>
      <c r="F17" s="181"/>
      <c r="G17" s="181"/>
      <c r="H17" s="181"/>
      <c r="I17" s="181"/>
      <c r="J17" s="180"/>
    </row>
    <row r="18" spans="1:10" s="159" customFormat="1" ht="13.5" customHeight="1">
      <c r="A18" s="182">
        <v>21</v>
      </c>
      <c r="B18" s="183" t="s">
        <v>241</v>
      </c>
      <c r="C18" s="183" t="s">
        <v>242</v>
      </c>
      <c r="D18" s="183" t="s">
        <v>236</v>
      </c>
      <c r="E18" s="184">
        <v>181.299</v>
      </c>
      <c r="F18" s="186"/>
      <c r="G18" s="186">
        <f>E18*F18</f>
        <v>0</v>
      </c>
      <c r="H18" s="186"/>
      <c r="I18" s="186">
        <f>0.01*H18*G18+G18</f>
        <v>0</v>
      </c>
      <c r="J18" s="184"/>
    </row>
    <row r="19" spans="1:10" s="159" customFormat="1" ht="24" customHeight="1">
      <c r="A19" s="182">
        <v>28</v>
      </c>
      <c r="B19" s="183" t="s">
        <v>243</v>
      </c>
      <c r="C19" s="183" t="s">
        <v>244</v>
      </c>
      <c r="D19" s="183" t="s">
        <v>236</v>
      </c>
      <c r="E19" s="184">
        <v>181.299</v>
      </c>
      <c r="F19" s="186"/>
      <c r="G19" s="186">
        <f aca="true" t="shared" si="0" ref="G19:G42">E19*F19</f>
        <v>0</v>
      </c>
      <c r="H19" s="186"/>
      <c r="I19" s="186">
        <f aca="true" t="shared" si="1" ref="I19:I42">0.01*H19*G19+G19</f>
        <v>0</v>
      </c>
      <c r="J19" s="184"/>
    </row>
    <row r="20" spans="1:10" s="159" customFormat="1" ht="13.5" customHeight="1">
      <c r="A20" s="182">
        <v>70</v>
      </c>
      <c r="B20" s="183" t="s">
        <v>245</v>
      </c>
      <c r="C20" s="183" t="s">
        <v>246</v>
      </c>
      <c r="D20" s="183" t="s">
        <v>239</v>
      </c>
      <c r="E20" s="184">
        <v>1</v>
      </c>
      <c r="F20" s="186"/>
      <c r="G20" s="186">
        <f t="shared" si="0"/>
        <v>0</v>
      </c>
      <c r="H20" s="186"/>
      <c r="I20" s="186">
        <f t="shared" si="1"/>
        <v>0</v>
      </c>
      <c r="J20" s="184"/>
    </row>
    <row r="21" spans="1:10" s="159" customFormat="1" ht="13.5" customHeight="1">
      <c r="A21" s="182">
        <v>17</v>
      </c>
      <c r="B21" s="183" t="s">
        <v>247</v>
      </c>
      <c r="C21" s="183" t="s">
        <v>248</v>
      </c>
      <c r="D21" s="183" t="s">
        <v>249</v>
      </c>
      <c r="E21" s="184">
        <v>118</v>
      </c>
      <c r="F21" s="186"/>
      <c r="G21" s="186">
        <f t="shared" si="0"/>
        <v>0</v>
      </c>
      <c r="H21" s="186"/>
      <c r="I21" s="186">
        <f t="shared" si="1"/>
        <v>0</v>
      </c>
      <c r="J21" s="184"/>
    </row>
    <row r="22" spans="1:10" s="159" customFormat="1" ht="13.5" customHeight="1">
      <c r="A22" s="182">
        <v>22</v>
      </c>
      <c r="B22" s="183" t="s">
        <v>250</v>
      </c>
      <c r="C22" s="183" t="s">
        <v>251</v>
      </c>
      <c r="D22" s="183" t="s">
        <v>252</v>
      </c>
      <c r="E22" s="184">
        <v>1</v>
      </c>
      <c r="F22" s="186"/>
      <c r="G22" s="186">
        <f t="shared" si="0"/>
        <v>0</v>
      </c>
      <c r="H22" s="186"/>
      <c r="I22" s="186">
        <f t="shared" si="1"/>
        <v>0</v>
      </c>
      <c r="J22" s="184"/>
    </row>
    <row r="23" spans="1:10" s="159" customFormat="1" ht="13.5" customHeight="1">
      <c r="A23" s="182">
        <v>19</v>
      </c>
      <c r="B23" s="183" t="s">
        <v>253</v>
      </c>
      <c r="C23" s="183" t="s">
        <v>254</v>
      </c>
      <c r="D23" s="183" t="s">
        <v>47</v>
      </c>
      <c r="E23" s="184">
        <v>1</v>
      </c>
      <c r="F23" s="186"/>
      <c r="G23" s="186">
        <f t="shared" si="0"/>
        <v>0</v>
      </c>
      <c r="H23" s="186"/>
      <c r="I23" s="186">
        <f t="shared" si="1"/>
        <v>0</v>
      </c>
      <c r="J23" s="184"/>
    </row>
    <row r="24" spans="1:10" s="159" customFormat="1" ht="28.5" customHeight="1">
      <c r="A24" s="178"/>
      <c r="B24" s="179" t="s">
        <v>255</v>
      </c>
      <c r="C24" s="179" t="s">
        <v>256</v>
      </c>
      <c r="D24" s="179"/>
      <c r="E24" s="180"/>
      <c r="F24" s="181"/>
      <c r="G24" s="181"/>
      <c r="H24" s="181"/>
      <c r="I24" s="181"/>
      <c r="J24" s="180"/>
    </row>
    <row r="25" spans="1:10" s="159" customFormat="1" ht="13.5" customHeight="1">
      <c r="A25" s="182">
        <v>39</v>
      </c>
      <c r="B25" s="183" t="s">
        <v>257</v>
      </c>
      <c r="C25" s="187" t="s">
        <v>258</v>
      </c>
      <c r="D25" s="183" t="s">
        <v>239</v>
      </c>
      <c r="E25" s="184">
        <v>1</v>
      </c>
      <c r="F25" s="186"/>
      <c r="G25" s="186">
        <f t="shared" si="0"/>
        <v>0</v>
      </c>
      <c r="H25" s="186"/>
      <c r="I25" s="186">
        <f t="shared" si="1"/>
        <v>0</v>
      </c>
      <c r="J25" s="188"/>
    </row>
    <row r="26" spans="1:10" s="159" customFormat="1" ht="45">
      <c r="A26" s="182">
        <v>57</v>
      </c>
      <c r="B26" s="183" t="s">
        <v>259</v>
      </c>
      <c r="C26" s="189" t="s">
        <v>260</v>
      </c>
      <c r="D26" s="183" t="s">
        <v>47</v>
      </c>
      <c r="E26" s="184">
        <v>135</v>
      </c>
      <c r="F26" s="186"/>
      <c r="G26" s="186">
        <f t="shared" si="0"/>
        <v>0</v>
      </c>
      <c r="H26" s="186"/>
      <c r="I26" s="186">
        <f t="shared" si="1"/>
        <v>0</v>
      </c>
      <c r="J26" s="188"/>
    </row>
    <row r="27" spans="1:10" s="159" customFormat="1" ht="37.5" customHeight="1">
      <c r="A27" s="182">
        <v>58</v>
      </c>
      <c r="B27" s="183" t="s">
        <v>261</v>
      </c>
      <c r="C27" s="189" t="s">
        <v>262</v>
      </c>
      <c r="D27" s="183" t="s">
        <v>47</v>
      </c>
      <c r="E27" s="184">
        <v>9</v>
      </c>
      <c r="F27" s="186"/>
      <c r="G27" s="186">
        <f t="shared" si="0"/>
        <v>0</v>
      </c>
      <c r="H27" s="186"/>
      <c r="I27" s="186">
        <f t="shared" si="1"/>
        <v>0</v>
      </c>
      <c r="J27" s="188"/>
    </row>
    <row r="28" spans="1:10" s="159" customFormat="1" ht="24" customHeight="1">
      <c r="A28" s="182">
        <v>59</v>
      </c>
      <c r="B28" s="183" t="s">
        <v>263</v>
      </c>
      <c r="C28" s="183" t="s">
        <v>264</v>
      </c>
      <c r="D28" s="183" t="s">
        <v>47</v>
      </c>
      <c r="E28" s="184">
        <v>1</v>
      </c>
      <c r="F28" s="186"/>
      <c r="G28" s="186">
        <f t="shared" si="0"/>
        <v>0</v>
      </c>
      <c r="H28" s="186"/>
      <c r="I28" s="186">
        <f t="shared" si="1"/>
        <v>0</v>
      </c>
      <c r="J28" s="188"/>
    </row>
    <row r="29" spans="1:10" s="159" customFormat="1" ht="24" customHeight="1">
      <c r="A29" s="182">
        <v>60</v>
      </c>
      <c r="B29" s="183" t="s">
        <v>265</v>
      </c>
      <c r="C29" s="183" t="s">
        <v>266</v>
      </c>
      <c r="D29" s="183" t="s">
        <v>239</v>
      </c>
      <c r="E29" s="184">
        <v>1</v>
      </c>
      <c r="F29" s="186"/>
      <c r="G29" s="186">
        <f t="shared" si="0"/>
        <v>0</v>
      </c>
      <c r="H29" s="186"/>
      <c r="I29" s="186">
        <f t="shared" si="1"/>
        <v>0</v>
      </c>
      <c r="J29" s="184"/>
    </row>
    <row r="30" spans="1:10" s="159" customFormat="1" ht="34.5" customHeight="1">
      <c r="A30" s="182">
        <v>61</v>
      </c>
      <c r="B30" s="183" t="s">
        <v>267</v>
      </c>
      <c r="C30" s="183" t="s">
        <v>268</v>
      </c>
      <c r="D30" s="183" t="s">
        <v>239</v>
      </c>
      <c r="E30" s="184">
        <v>1</v>
      </c>
      <c r="F30" s="186"/>
      <c r="G30" s="186">
        <f t="shared" si="0"/>
        <v>0</v>
      </c>
      <c r="H30" s="186"/>
      <c r="I30" s="186">
        <f t="shared" si="1"/>
        <v>0</v>
      </c>
      <c r="J30" s="184"/>
    </row>
    <row r="31" spans="1:10" s="159" customFormat="1" ht="13.5" customHeight="1">
      <c r="A31" s="182">
        <v>62</v>
      </c>
      <c r="B31" s="183" t="s">
        <v>269</v>
      </c>
      <c r="C31" s="183" t="s">
        <v>270</v>
      </c>
      <c r="D31" s="183" t="s">
        <v>47</v>
      </c>
      <c r="E31" s="184">
        <v>1</v>
      </c>
      <c r="F31" s="186"/>
      <c r="G31" s="186">
        <f t="shared" si="0"/>
        <v>0</v>
      </c>
      <c r="H31" s="186"/>
      <c r="I31" s="186">
        <f t="shared" si="1"/>
        <v>0</v>
      </c>
      <c r="J31" s="184"/>
    </row>
    <row r="32" spans="1:10" s="159" customFormat="1" ht="13.5" customHeight="1">
      <c r="A32" s="182">
        <v>63</v>
      </c>
      <c r="B32" s="183" t="s">
        <v>271</v>
      </c>
      <c r="C32" s="183" t="s">
        <v>272</v>
      </c>
      <c r="D32" s="183" t="s">
        <v>47</v>
      </c>
      <c r="E32" s="184">
        <v>1</v>
      </c>
      <c r="F32" s="186"/>
      <c r="G32" s="186">
        <f t="shared" si="0"/>
        <v>0</v>
      </c>
      <c r="H32" s="186"/>
      <c r="I32" s="186">
        <f t="shared" si="1"/>
        <v>0</v>
      </c>
      <c r="J32" s="184"/>
    </row>
    <row r="33" spans="1:10" s="159" customFormat="1" ht="13.5" customHeight="1">
      <c r="A33" s="182">
        <v>64</v>
      </c>
      <c r="B33" s="183" t="s">
        <v>273</v>
      </c>
      <c r="C33" s="183" t="s">
        <v>274</v>
      </c>
      <c r="D33" s="183" t="s">
        <v>47</v>
      </c>
      <c r="E33" s="184">
        <v>4</v>
      </c>
      <c r="F33" s="186"/>
      <c r="G33" s="186">
        <f t="shared" si="0"/>
        <v>0</v>
      </c>
      <c r="H33" s="186"/>
      <c r="I33" s="186">
        <f t="shared" si="1"/>
        <v>0</v>
      </c>
      <c r="J33" s="184"/>
    </row>
    <row r="34" spans="1:10" s="159" customFormat="1" ht="13.5" customHeight="1">
      <c r="A34" s="182">
        <v>65</v>
      </c>
      <c r="B34" s="183" t="s">
        <v>275</v>
      </c>
      <c r="C34" s="183" t="s">
        <v>276</v>
      </c>
      <c r="D34" s="183" t="s">
        <v>239</v>
      </c>
      <c r="E34" s="184">
        <v>2</v>
      </c>
      <c r="F34" s="186"/>
      <c r="G34" s="186">
        <f t="shared" si="0"/>
        <v>0</v>
      </c>
      <c r="H34" s="186"/>
      <c r="I34" s="186">
        <f t="shared" si="1"/>
        <v>0</v>
      </c>
      <c r="J34" s="184"/>
    </row>
    <row r="35" spans="1:10" s="159" customFormat="1" ht="24" customHeight="1">
      <c r="A35" s="182">
        <v>66</v>
      </c>
      <c r="B35" s="183" t="s">
        <v>277</v>
      </c>
      <c r="C35" s="183" t="s">
        <v>278</v>
      </c>
      <c r="D35" s="183" t="s">
        <v>47</v>
      </c>
      <c r="E35" s="184">
        <v>1</v>
      </c>
      <c r="F35" s="186"/>
      <c r="G35" s="186">
        <f t="shared" si="0"/>
        <v>0</v>
      </c>
      <c r="H35" s="186"/>
      <c r="I35" s="186">
        <f t="shared" si="1"/>
        <v>0</v>
      </c>
      <c r="J35" s="184"/>
    </row>
    <row r="36" spans="1:10" s="159" customFormat="1" ht="24" customHeight="1">
      <c r="A36" s="182">
        <v>67</v>
      </c>
      <c r="B36" s="183" t="s">
        <v>279</v>
      </c>
      <c r="C36" s="183" t="s">
        <v>280</v>
      </c>
      <c r="D36" s="183" t="s">
        <v>236</v>
      </c>
      <c r="E36" s="184">
        <v>100</v>
      </c>
      <c r="F36" s="186"/>
      <c r="G36" s="186">
        <f t="shared" si="0"/>
        <v>0</v>
      </c>
      <c r="H36" s="186"/>
      <c r="I36" s="186">
        <f t="shared" si="1"/>
        <v>0</v>
      </c>
      <c r="J36" s="184"/>
    </row>
    <row r="37" spans="1:10" s="159" customFormat="1" ht="13.5" customHeight="1">
      <c r="A37" s="182">
        <v>68</v>
      </c>
      <c r="B37" s="183" t="s">
        <v>281</v>
      </c>
      <c r="C37" s="183" t="s">
        <v>282</v>
      </c>
      <c r="D37" s="183" t="s">
        <v>47</v>
      </c>
      <c r="E37" s="184">
        <v>16</v>
      </c>
      <c r="F37" s="186"/>
      <c r="G37" s="186">
        <f t="shared" si="0"/>
        <v>0</v>
      </c>
      <c r="H37" s="186"/>
      <c r="I37" s="186">
        <f t="shared" si="1"/>
        <v>0</v>
      </c>
      <c r="J37" s="184"/>
    </row>
    <row r="38" spans="1:10" s="159" customFormat="1" ht="24" customHeight="1">
      <c r="A38" s="182">
        <v>69</v>
      </c>
      <c r="B38" s="183" t="s">
        <v>283</v>
      </c>
      <c r="C38" s="183" t="s">
        <v>284</v>
      </c>
      <c r="D38" s="183" t="s">
        <v>47</v>
      </c>
      <c r="E38" s="184">
        <v>2</v>
      </c>
      <c r="F38" s="186"/>
      <c r="G38" s="186">
        <f t="shared" si="0"/>
        <v>0</v>
      </c>
      <c r="H38" s="186"/>
      <c r="I38" s="186">
        <f t="shared" si="1"/>
        <v>0</v>
      </c>
      <c r="J38" s="184"/>
    </row>
    <row r="39" spans="1:10" s="159" customFormat="1" ht="13.5" customHeight="1">
      <c r="A39" s="182">
        <v>7</v>
      </c>
      <c r="B39" s="183" t="s">
        <v>285</v>
      </c>
      <c r="C39" s="183" t="s">
        <v>286</v>
      </c>
      <c r="D39" s="183" t="s">
        <v>252</v>
      </c>
      <c r="E39" s="184">
        <v>0.24</v>
      </c>
      <c r="F39" s="186"/>
      <c r="G39" s="186">
        <f t="shared" si="0"/>
        <v>0</v>
      </c>
      <c r="H39" s="186"/>
      <c r="I39" s="186">
        <f t="shared" si="1"/>
        <v>0</v>
      </c>
      <c r="J39" s="184"/>
    </row>
    <row r="40" spans="1:10" s="159" customFormat="1" ht="13.5" customHeight="1">
      <c r="A40" s="182">
        <v>20</v>
      </c>
      <c r="B40" s="183" t="s">
        <v>287</v>
      </c>
      <c r="C40" s="183" t="s">
        <v>288</v>
      </c>
      <c r="D40" s="183" t="s">
        <v>252</v>
      </c>
      <c r="E40" s="184">
        <v>1</v>
      </c>
      <c r="F40" s="186"/>
      <c r="G40" s="186">
        <f t="shared" si="0"/>
        <v>0</v>
      </c>
      <c r="H40" s="186"/>
      <c r="I40" s="186">
        <f t="shared" si="1"/>
        <v>0</v>
      </c>
      <c r="J40" s="184"/>
    </row>
    <row r="41" spans="1:10" s="159" customFormat="1" ht="28.5" customHeight="1">
      <c r="A41" s="178"/>
      <c r="B41" s="179" t="s">
        <v>289</v>
      </c>
      <c r="C41" s="179" t="s">
        <v>290</v>
      </c>
      <c r="D41" s="179"/>
      <c r="E41" s="180"/>
      <c r="F41" s="181"/>
      <c r="G41" s="181"/>
      <c r="H41" s="181"/>
      <c r="I41" s="181"/>
      <c r="J41" s="180"/>
    </row>
    <row r="42" spans="1:10" s="159" customFormat="1" ht="13.5" customHeight="1">
      <c r="A42" s="182">
        <v>40</v>
      </c>
      <c r="B42" s="183" t="s">
        <v>291</v>
      </c>
      <c r="C42" s="183" t="s">
        <v>290</v>
      </c>
      <c r="D42" s="183" t="s">
        <v>292</v>
      </c>
      <c r="E42" s="184">
        <v>14.054</v>
      </c>
      <c r="F42" s="186"/>
      <c r="G42" s="186">
        <f t="shared" si="0"/>
        <v>0</v>
      </c>
      <c r="H42" s="186"/>
      <c r="I42" s="186">
        <f t="shared" si="1"/>
        <v>0</v>
      </c>
      <c r="J42" s="184"/>
    </row>
    <row r="43" spans="1:10" s="159" customFormat="1" ht="30.75" customHeight="1">
      <c r="A43" s="174"/>
      <c r="B43" s="175" t="s">
        <v>293</v>
      </c>
      <c r="C43" s="175" t="s">
        <v>294</v>
      </c>
      <c r="D43" s="175"/>
      <c r="E43" s="176"/>
      <c r="F43" s="177"/>
      <c r="G43" s="177"/>
      <c r="H43" s="177"/>
      <c r="I43" s="177"/>
      <c r="J43" s="176"/>
    </row>
    <row r="44" spans="1:10" s="159" customFormat="1" ht="28.5" customHeight="1">
      <c r="A44" s="178"/>
      <c r="B44" s="179" t="s">
        <v>295</v>
      </c>
      <c r="C44" s="179" t="s">
        <v>296</v>
      </c>
      <c r="D44" s="179"/>
      <c r="E44" s="180"/>
      <c r="F44" s="181"/>
      <c r="G44" s="181"/>
      <c r="H44" s="181"/>
      <c r="I44" s="181"/>
      <c r="J44" s="180"/>
    </row>
    <row r="45" spans="1:10" s="159" customFormat="1" ht="24" customHeight="1">
      <c r="A45" s="182">
        <v>24</v>
      </c>
      <c r="B45" s="183" t="s">
        <v>297</v>
      </c>
      <c r="C45" s="183" t="s">
        <v>298</v>
      </c>
      <c r="D45" s="183" t="s">
        <v>239</v>
      </c>
      <c r="E45" s="184">
        <v>1</v>
      </c>
      <c r="F45" s="186"/>
      <c r="G45" s="186">
        <f>E45*F45</f>
        <v>0</v>
      </c>
      <c r="H45" s="186"/>
      <c r="I45" s="186">
        <f>0.01*H45*G45+G45</f>
        <v>0</v>
      </c>
      <c r="J45" s="184"/>
    </row>
    <row r="46" spans="1:10" s="159" customFormat="1" ht="28.5" customHeight="1">
      <c r="A46" s="178"/>
      <c r="B46" s="179" t="s">
        <v>299</v>
      </c>
      <c r="C46" s="179" t="s">
        <v>300</v>
      </c>
      <c r="D46" s="179"/>
      <c r="E46" s="180"/>
      <c r="F46" s="181"/>
      <c r="G46" s="181"/>
      <c r="H46" s="181"/>
      <c r="I46" s="181"/>
      <c r="J46" s="180"/>
    </row>
    <row r="47" spans="1:10" s="159" customFormat="1" ht="24" customHeight="1">
      <c r="A47" s="182">
        <v>12</v>
      </c>
      <c r="B47" s="183" t="s">
        <v>301</v>
      </c>
      <c r="C47" s="183" t="s">
        <v>302</v>
      </c>
      <c r="D47" s="183" t="s">
        <v>303</v>
      </c>
      <c r="E47" s="184">
        <v>1</v>
      </c>
      <c r="F47" s="186"/>
      <c r="G47" s="186">
        <f>E47*F47</f>
        <v>0</v>
      </c>
      <c r="H47" s="186"/>
      <c r="I47" s="186">
        <f>0.01*H47*G47+G47</f>
        <v>0</v>
      </c>
      <c r="J47" s="184"/>
    </row>
    <row r="48" spans="1:10" s="159" customFormat="1" ht="24" customHeight="1">
      <c r="A48" s="182">
        <v>30</v>
      </c>
      <c r="B48" s="183" t="s">
        <v>304</v>
      </c>
      <c r="C48" s="189" t="s">
        <v>305</v>
      </c>
      <c r="D48" s="183" t="s">
        <v>303</v>
      </c>
      <c r="E48" s="184">
        <v>1</v>
      </c>
      <c r="F48" s="186"/>
      <c r="G48" s="186">
        <f>E48*F48</f>
        <v>0</v>
      </c>
      <c r="H48" s="186"/>
      <c r="I48" s="186">
        <f>0.01*H48*G48+G48</f>
        <v>0</v>
      </c>
      <c r="J48" s="184"/>
    </row>
    <row r="49" spans="1:10" s="159" customFormat="1" ht="28.5" customHeight="1">
      <c r="A49" s="178"/>
      <c r="B49" s="179" t="s">
        <v>306</v>
      </c>
      <c r="C49" s="179" t="s">
        <v>307</v>
      </c>
      <c r="D49" s="179"/>
      <c r="E49" s="180"/>
      <c r="F49" s="181"/>
      <c r="G49" s="181"/>
      <c r="H49" s="181"/>
      <c r="I49" s="181"/>
      <c r="J49" s="180"/>
    </row>
    <row r="50" spans="1:10" s="159" customFormat="1" ht="13.5" customHeight="1">
      <c r="A50" s="182">
        <v>14</v>
      </c>
      <c r="B50" s="183" t="s">
        <v>308</v>
      </c>
      <c r="C50" s="183" t="s">
        <v>309</v>
      </c>
      <c r="D50" s="183" t="s">
        <v>310</v>
      </c>
      <c r="E50" s="184">
        <v>1</v>
      </c>
      <c r="F50" s="186"/>
      <c r="G50" s="186">
        <f>E50*F50</f>
        <v>0</v>
      </c>
      <c r="H50" s="186"/>
      <c r="I50" s="186">
        <f>0.01*H50*G50+G50</f>
        <v>0</v>
      </c>
      <c r="J50" s="184"/>
    </row>
    <row r="51" spans="1:10" s="159" customFormat="1" ht="13.5" customHeight="1">
      <c r="A51" s="182">
        <v>36</v>
      </c>
      <c r="B51" s="183" t="s">
        <v>311</v>
      </c>
      <c r="C51" s="183" t="s">
        <v>312</v>
      </c>
      <c r="D51" s="183" t="s">
        <v>310</v>
      </c>
      <c r="E51" s="184">
        <v>1</v>
      </c>
      <c r="F51" s="186"/>
      <c r="G51" s="186">
        <f>E51*F51</f>
        <v>0</v>
      </c>
      <c r="H51" s="186"/>
      <c r="I51" s="186">
        <f>0.01*H51*G51+G51</f>
        <v>0</v>
      </c>
      <c r="J51" s="184"/>
    </row>
    <row r="52" spans="1:10" s="159" customFormat="1" ht="28.5" customHeight="1">
      <c r="A52" s="178"/>
      <c r="B52" s="179" t="s">
        <v>313</v>
      </c>
      <c r="C52" s="179" t="s">
        <v>314</v>
      </c>
      <c r="D52" s="179"/>
      <c r="E52" s="180"/>
      <c r="F52" s="181"/>
      <c r="G52" s="181"/>
      <c r="H52" s="181"/>
      <c r="I52" s="181"/>
      <c r="J52" s="180"/>
    </row>
    <row r="53" spans="1:10" s="159" customFormat="1" ht="13.5" customHeight="1">
      <c r="A53" s="182">
        <v>32</v>
      </c>
      <c r="B53" s="183" t="s">
        <v>315</v>
      </c>
      <c r="C53" s="183" t="s">
        <v>316</v>
      </c>
      <c r="D53" s="183" t="s">
        <v>239</v>
      </c>
      <c r="E53" s="184">
        <v>4</v>
      </c>
      <c r="F53" s="186"/>
      <c r="G53" s="186">
        <f>E53*F53</f>
        <v>0</v>
      </c>
      <c r="H53" s="186"/>
      <c r="I53" s="186">
        <f>0.01*H53*G53+G53</f>
        <v>0</v>
      </c>
      <c r="J53" s="184"/>
    </row>
    <row r="54" spans="1:10" s="159" customFormat="1" ht="28.5" customHeight="1">
      <c r="A54" s="178"/>
      <c r="B54" s="179" t="s">
        <v>317</v>
      </c>
      <c r="C54" s="179" t="s">
        <v>318</v>
      </c>
      <c r="D54" s="179"/>
      <c r="E54" s="180"/>
      <c r="F54" s="181"/>
      <c r="G54" s="181"/>
      <c r="H54" s="181"/>
      <c r="I54" s="181"/>
      <c r="J54" s="180"/>
    </row>
    <row r="55" spans="1:10" s="159" customFormat="1" ht="13.5" customHeight="1">
      <c r="A55" s="182">
        <v>4</v>
      </c>
      <c r="B55" s="183" t="s">
        <v>319</v>
      </c>
      <c r="C55" s="183" t="s">
        <v>320</v>
      </c>
      <c r="D55" s="183" t="s">
        <v>239</v>
      </c>
      <c r="E55" s="184">
        <v>1</v>
      </c>
      <c r="F55" s="186"/>
      <c r="G55" s="186">
        <f>E55*F55</f>
        <v>0</v>
      </c>
      <c r="H55" s="186"/>
      <c r="I55" s="186">
        <f>0.01*H55*G55+G55</f>
        <v>0</v>
      </c>
      <c r="J55" s="184"/>
    </row>
    <row r="56" spans="1:10" s="159" customFormat="1" ht="24" customHeight="1">
      <c r="A56" s="182">
        <v>3</v>
      </c>
      <c r="B56" s="183" t="s">
        <v>321</v>
      </c>
      <c r="C56" s="183" t="s">
        <v>322</v>
      </c>
      <c r="D56" s="183" t="s">
        <v>310</v>
      </c>
      <c r="E56" s="184">
        <v>36</v>
      </c>
      <c r="F56" s="186"/>
      <c r="G56" s="186">
        <f>E56*F56</f>
        <v>0</v>
      </c>
      <c r="H56" s="186"/>
      <c r="I56" s="186">
        <f>0.01*H56*G56+G56</f>
        <v>0</v>
      </c>
      <c r="J56" s="184"/>
    </row>
    <row r="57" spans="1:10" s="159" customFormat="1" ht="28.5" customHeight="1">
      <c r="A57" s="178"/>
      <c r="B57" s="179" t="s">
        <v>323</v>
      </c>
      <c r="C57" s="179" t="s">
        <v>324</v>
      </c>
      <c r="D57" s="179"/>
      <c r="E57" s="180"/>
      <c r="F57" s="181"/>
      <c r="G57" s="181"/>
      <c r="H57" s="181"/>
      <c r="I57" s="181"/>
      <c r="J57" s="180"/>
    </row>
    <row r="58" spans="1:10" s="159" customFormat="1" ht="13.5" customHeight="1">
      <c r="A58" s="182">
        <v>23</v>
      </c>
      <c r="B58" s="183" t="s">
        <v>325</v>
      </c>
      <c r="C58" s="183" t="s">
        <v>326</v>
      </c>
      <c r="D58" s="183" t="s">
        <v>239</v>
      </c>
      <c r="E58" s="184">
        <v>1</v>
      </c>
      <c r="F58" s="186"/>
      <c r="G58" s="186">
        <f>E58*F58</f>
        <v>0</v>
      </c>
      <c r="H58" s="186"/>
      <c r="I58" s="186">
        <f>0.01*H58*G58+G58</f>
        <v>0</v>
      </c>
      <c r="J58" s="184"/>
    </row>
    <row r="59" spans="1:10" s="159" customFormat="1" ht="13.5" customHeight="1">
      <c r="A59" s="182">
        <v>16</v>
      </c>
      <c r="B59" s="183" t="s">
        <v>327</v>
      </c>
      <c r="C59" s="183" t="s">
        <v>328</v>
      </c>
      <c r="D59" s="183" t="s">
        <v>239</v>
      </c>
      <c r="E59" s="184">
        <v>1</v>
      </c>
      <c r="F59" s="186"/>
      <c r="G59" s="186">
        <f>E59*F59</f>
        <v>0</v>
      </c>
      <c r="H59" s="186"/>
      <c r="I59" s="186">
        <f>0.01*H59*G59+G59</f>
        <v>0</v>
      </c>
      <c r="J59" s="184"/>
    </row>
    <row r="60" spans="1:10" s="159" customFormat="1" ht="13.5" customHeight="1">
      <c r="A60" s="182">
        <v>71</v>
      </c>
      <c r="B60" s="183" t="s">
        <v>329</v>
      </c>
      <c r="C60" s="183" t="s">
        <v>330</v>
      </c>
      <c r="D60" s="183" t="s">
        <v>239</v>
      </c>
      <c r="E60" s="184">
        <v>1</v>
      </c>
      <c r="F60" s="186"/>
      <c r="G60" s="186">
        <f>E60*F60</f>
        <v>0</v>
      </c>
      <c r="H60" s="186"/>
      <c r="I60" s="186">
        <f>0.01*H60*G60+G60</f>
        <v>0</v>
      </c>
      <c r="J60" s="184"/>
    </row>
    <row r="61" spans="1:10" s="159" customFormat="1" ht="28.5" customHeight="1">
      <c r="A61" s="178"/>
      <c r="B61" s="179" t="s">
        <v>331</v>
      </c>
      <c r="C61" s="179" t="s">
        <v>332</v>
      </c>
      <c r="D61" s="179"/>
      <c r="E61" s="180"/>
      <c r="F61" s="181"/>
      <c r="G61" s="181"/>
      <c r="H61" s="181"/>
      <c r="I61" s="181"/>
      <c r="J61" s="180"/>
    </row>
    <row r="62" spans="1:10" s="159" customFormat="1" ht="13.5" customHeight="1">
      <c r="A62" s="182">
        <v>33</v>
      </c>
      <c r="B62" s="183" t="s">
        <v>333</v>
      </c>
      <c r="C62" s="183" t="s">
        <v>334</v>
      </c>
      <c r="D62" s="183" t="s">
        <v>239</v>
      </c>
      <c r="E62" s="184">
        <v>12</v>
      </c>
      <c r="F62" s="186"/>
      <c r="G62" s="186">
        <f>E62*F62</f>
        <v>0</v>
      </c>
      <c r="H62" s="186"/>
      <c r="I62" s="186">
        <f>0.01*H62*G62+G62</f>
        <v>0</v>
      </c>
      <c r="J62" s="184"/>
    </row>
    <row r="63" spans="1:10" s="159" customFormat="1" ht="13.5" customHeight="1">
      <c r="A63" s="182">
        <v>6</v>
      </c>
      <c r="B63" s="183" t="s">
        <v>335</v>
      </c>
      <c r="C63" s="183" t="s">
        <v>336</v>
      </c>
      <c r="D63" s="183" t="s">
        <v>310</v>
      </c>
      <c r="E63" s="184">
        <v>12</v>
      </c>
      <c r="F63" s="186"/>
      <c r="G63" s="186">
        <f>E63*F63</f>
        <v>0</v>
      </c>
      <c r="H63" s="186"/>
      <c r="I63" s="186">
        <f>0.01*H63*G63+G63</f>
        <v>0</v>
      </c>
      <c r="J63" s="184"/>
    </row>
    <row r="64" spans="1:10" s="159" customFormat="1" ht="28.5" customHeight="1">
      <c r="A64" s="178"/>
      <c r="B64" s="179" t="s">
        <v>337</v>
      </c>
      <c r="C64" s="179" t="s">
        <v>338</v>
      </c>
      <c r="D64" s="179"/>
      <c r="E64" s="180"/>
      <c r="F64" s="181"/>
      <c r="G64" s="181"/>
      <c r="H64" s="181"/>
      <c r="I64" s="181"/>
      <c r="J64" s="180"/>
    </row>
    <row r="65" spans="1:10" s="159" customFormat="1" ht="13.5" customHeight="1">
      <c r="A65" s="182">
        <v>5</v>
      </c>
      <c r="B65" s="183" t="s">
        <v>339</v>
      </c>
      <c r="C65" s="183" t="s">
        <v>340</v>
      </c>
      <c r="D65" s="183" t="s">
        <v>236</v>
      </c>
      <c r="E65" s="184">
        <v>142</v>
      </c>
      <c r="F65" s="186"/>
      <c r="G65" s="186">
        <f aca="true" t="shared" si="2" ref="G65:G76">E65*F65</f>
        <v>0</v>
      </c>
      <c r="H65" s="186"/>
      <c r="I65" s="186">
        <f aca="true" t="shared" si="3" ref="I65:I76">0.01*H65*G65+G65</f>
        <v>0</v>
      </c>
      <c r="J65" s="184"/>
    </row>
    <row r="66" spans="1:10" s="159" customFormat="1" ht="13.5" customHeight="1">
      <c r="A66" s="182">
        <v>11</v>
      </c>
      <c r="B66" s="183" t="s">
        <v>341</v>
      </c>
      <c r="C66" s="183" t="s">
        <v>342</v>
      </c>
      <c r="D66" s="183" t="s">
        <v>310</v>
      </c>
      <c r="E66" s="184">
        <v>1</v>
      </c>
      <c r="F66" s="186"/>
      <c r="G66" s="186">
        <f t="shared" si="2"/>
        <v>0</v>
      </c>
      <c r="H66" s="186"/>
      <c r="I66" s="186">
        <f t="shared" si="3"/>
        <v>0</v>
      </c>
      <c r="J66" s="184"/>
    </row>
    <row r="67" spans="1:10" s="159" customFormat="1" ht="24" customHeight="1">
      <c r="A67" s="182">
        <v>25</v>
      </c>
      <c r="B67" s="183" t="s">
        <v>343</v>
      </c>
      <c r="C67" s="183" t="s">
        <v>344</v>
      </c>
      <c r="D67" s="183" t="s">
        <v>310</v>
      </c>
      <c r="E67" s="184">
        <v>2</v>
      </c>
      <c r="F67" s="186"/>
      <c r="G67" s="186">
        <f t="shared" si="2"/>
        <v>0</v>
      </c>
      <c r="H67" s="186"/>
      <c r="I67" s="186">
        <f t="shared" si="3"/>
        <v>0</v>
      </c>
      <c r="J67" s="188"/>
    </row>
    <row r="68" spans="1:10" s="190" customFormat="1" ht="24" customHeight="1">
      <c r="A68" s="182">
        <v>26</v>
      </c>
      <c r="B68" s="183" t="s">
        <v>345</v>
      </c>
      <c r="C68" s="183" t="s">
        <v>346</v>
      </c>
      <c r="D68" s="183" t="s">
        <v>310</v>
      </c>
      <c r="E68" s="184">
        <v>2</v>
      </c>
      <c r="F68" s="186"/>
      <c r="G68" s="186">
        <f t="shared" si="2"/>
        <v>0</v>
      </c>
      <c r="H68" s="186"/>
      <c r="I68" s="186">
        <f t="shared" si="3"/>
        <v>0</v>
      </c>
      <c r="J68" s="188"/>
    </row>
    <row r="69" spans="1:11" s="190" customFormat="1" ht="37.5" customHeight="1">
      <c r="A69" s="182">
        <v>35</v>
      </c>
      <c r="B69" s="183" t="s">
        <v>347</v>
      </c>
      <c r="C69" s="189" t="s">
        <v>348</v>
      </c>
      <c r="D69" s="183" t="s">
        <v>310</v>
      </c>
      <c r="E69" s="184">
        <v>2</v>
      </c>
      <c r="F69" s="186"/>
      <c r="G69" s="186">
        <f t="shared" si="2"/>
        <v>0</v>
      </c>
      <c r="H69" s="186"/>
      <c r="I69" s="186">
        <f t="shared" si="3"/>
        <v>0</v>
      </c>
      <c r="J69" s="188"/>
      <c r="K69" s="191"/>
    </row>
    <row r="70" spans="1:10" s="159" customFormat="1" ht="13.5" customHeight="1">
      <c r="A70" s="182">
        <v>37</v>
      </c>
      <c r="B70" s="183" t="s">
        <v>349</v>
      </c>
      <c r="C70" s="183" t="s">
        <v>350</v>
      </c>
      <c r="D70" s="183" t="s">
        <v>249</v>
      </c>
      <c r="E70" s="184">
        <v>19.6</v>
      </c>
      <c r="F70" s="186"/>
      <c r="G70" s="186">
        <f t="shared" si="2"/>
        <v>0</v>
      </c>
      <c r="H70" s="186"/>
      <c r="I70" s="186">
        <f t="shared" si="3"/>
        <v>0</v>
      </c>
      <c r="J70" s="184"/>
    </row>
    <row r="71" spans="1:10" s="190" customFormat="1" ht="13.5" customHeight="1">
      <c r="A71" s="182">
        <v>38</v>
      </c>
      <c r="B71" s="183" t="s">
        <v>351</v>
      </c>
      <c r="C71" s="183" t="s">
        <v>352</v>
      </c>
      <c r="D71" s="183" t="s">
        <v>249</v>
      </c>
      <c r="E71" s="184">
        <v>19.6</v>
      </c>
      <c r="F71" s="186"/>
      <c r="G71" s="186">
        <f t="shared" si="2"/>
        <v>0</v>
      </c>
      <c r="H71" s="186"/>
      <c r="I71" s="186">
        <f t="shared" si="3"/>
        <v>0</v>
      </c>
      <c r="J71" s="184"/>
    </row>
    <row r="72" spans="1:10" s="159" customFormat="1" ht="24" customHeight="1">
      <c r="A72" s="182">
        <v>18</v>
      </c>
      <c r="B72" s="183" t="s">
        <v>353</v>
      </c>
      <c r="C72" s="183" t="s">
        <v>354</v>
      </c>
      <c r="D72" s="183" t="s">
        <v>249</v>
      </c>
      <c r="E72" s="184">
        <v>11.4</v>
      </c>
      <c r="F72" s="186"/>
      <c r="G72" s="186">
        <f t="shared" si="2"/>
        <v>0</v>
      </c>
      <c r="H72" s="186"/>
      <c r="I72" s="186">
        <f t="shared" si="3"/>
        <v>0</v>
      </c>
      <c r="J72" s="184"/>
    </row>
    <row r="73" spans="1:10" s="159" customFormat="1" ht="13.5" customHeight="1">
      <c r="A73" s="182">
        <v>29</v>
      </c>
      <c r="B73" s="183" t="s">
        <v>355</v>
      </c>
      <c r="C73" s="183" t="s">
        <v>356</v>
      </c>
      <c r="D73" s="183" t="s">
        <v>236</v>
      </c>
      <c r="E73" s="184">
        <v>142</v>
      </c>
      <c r="F73" s="186"/>
      <c r="G73" s="186">
        <f t="shared" si="2"/>
        <v>0</v>
      </c>
      <c r="H73" s="186"/>
      <c r="I73" s="186">
        <f t="shared" si="3"/>
        <v>0</v>
      </c>
      <c r="J73" s="184"/>
    </row>
    <row r="74" spans="1:10" s="159" customFormat="1" ht="13.5" customHeight="1">
      <c r="A74" s="182">
        <v>9</v>
      </c>
      <c r="B74" s="183" t="s">
        <v>357</v>
      </c>
      <c r="C74" s="183" t="s">
        <v>358</v>
      </c>
      <c r="D74" s="183" t="s">
        <v>310</v>
      </c>
      <c r="E74" s="184">
        <v>162</v>
      </c>
      <c r="F74" s="186"/>
      <c r="G74" s="186">
        <f t="shared" si="2"/>
        <v>0</v>
      </c>
      <c r="H74" s="186"/>
      <c r="I74" s="186">
        <f t="shared" si="3"/>
        <v>0</v>
      </c>
      <c r="J74" s="184"/>
    </row>
    <row r="75" spans="1:10" s="159" customFormat="1" ht="13.5" customHeight="1">
      <c r="A75" s="182">
        <v>15</v>
      </c>
      <c r="B75" s="183" t="s">
        <v>359</v>
      </c>
      <c r="C75" s="183" t="s">
        <v>360</v>
      </c>
      <c r="D75" s="183" t="s">
        <v>239</v>
      </c>
      <c r="E75" s="184">
        <v>1</v>
      </c>
      <c r="F75" s="186"/>
      <c r="G75" s="186">
        <f t="shared" si="2"/>
        <v>0</v>
      </c>
      <c r="H75" s="186"/>
      <c r="I75" s="186">
        <f t="shared" si="3"/>
        <v>0</v>
      </c>
      <c r="J75" s="184"/>
    </row>
    <row r="76" spans="1:10" s="159" customFormat="1" ht="13.5" customHeight="1">
      <c r="A76" s="182">
        <v>10</v>
      </c>
      <c r="B76" s="183" t="s">
        <v>361</v>
      </c>
      <c r="C76" s="183" t="s">
        <v>362</v>
      </c>
      <c r="D76" s="183" t="s">
        <v>310</v>
      </c>
      <c r="E76" s="184">
        <v>1</v>
      </c>
      <c r="F76" s="186"/>
      <c r="G76" s="186">
        <f t="shared" si="2"/>
        <v>0</v>
      </c>
      <c r="H76" s="186"/>
      <c r="I76" s="186">
        <f t="shared" si="3"/>
        <v>0</v>
      </c>
      <c r="J76" s="184"/>
    </row>
    <row r="77" spans="1:10" s="159" customFormat="1" ht="28.5" customHeight="1">
      <c r="A77" s="178"/>
      <c r="B77" s="179" t="s">
        <v>363</v>
      </c>
      <c r="C77" s="179" t="s">
        <v>364</v>
      </c>
      <c r="D77" s="179"/>
      <c r="E77" s="180"/>
      <c r="F77" s="181"/>
      <c r="G77" s="181"/>
      <c r="H77" s="181"/>
      <c r="I77" s="181"/>
      <c r="J77" s="180"/>
    </row>
    <row r="78" spans="1:10" s="159" customFormat="1" ht="24" customHeight="1">
      <c r="A78" s="182">
        <v>2</v>
      </c>
      <c r="B78" s="183" t="s">
        <v>365</v>
      </c>
      <c r="C78" s="183" t="s">
        <v>366</v>
      </c>
      <c r="D78" s="183" t="s">
        <v>310</v>
      </c>
      <c r="E78" s="184">
        <v>2</v>
      </c>
      <c r="F78" s="186"/>
      <c r="G78" s="186">
        <f>E78*F78</f>
        <v>0</v>
      </c>
      <c r="H78" s="186"/>
      <c r="I78" s="186">
        <f>0.01*H78*G78+G78</f>
        <v>0</v>
      </c>
      <c r="J78" s="184"/>
    </row>
    <row r="79" spans="1:10" s="159" customFormat="1" ht="28.5" customHeight="1">
      <c r="A79" s="178"/>
      <c r="B79" s="179" t="s">
        <v>367</v>
      </c>
      <c r="C79" s="179" t="s">
        <v>368</v>
      </c>
      <c r="D79" s="179"/>
      <c r="E79" s="180"/>
      <c r="F79" s="181"/>
      <c r="G79" s="181"/>
      <c r="H79" s="181"/>
      <c r="I79" s="181"/>
      <c r="J79" s="180"/>
    </row>
    <row r="80" spans="1:10" s="159" customFormat="1" ht="13.5" customHeight="1">
      <c r="A80" s="182">
        <v>44</v>
      </c>
      <c r="B80" s="183" t="s">
        <v>369</v>
      </c>
      <c r="C80" s="183" t="s">
        <v>370</v>
      </c>
      <c r="D80" s="183" t="s">
        <v>236</v>
      </c>
      <c r="E80" s="184">
        <v>170</v>
      </c>
      <c r="F80" s="186"/>
      <c r="G80" s="186">
        <f aca="true" t="shared" si="4" ref="G80:G94">E80*F80</f>
        <v>0</v>
      </c>
      <c r="H80" s="186"/>
      <c r="I80" s="186">
        <f aca="true" t="shared" si="5" ref="I80:I99">0.01*H80*G80+G80</f>
        <v>0</v>
      </c>
      <c r="J80" s="184"/>
    </row>
    <row r="81" spans="1:10" s="159" customFormat="1" ht="13.5" customHeight="1">
      <c r="A81" s="182">
        <v>45</v>
      </c>
      <c r="B81" s="183" t="s">
        <v>371</v>
      </c>
      <c r="C81" s="183" t="s">
        <v>372</v>
      </c>
      <c r="D81" s="183" t="s">
        <v>236</v>
      </c>
      <c r="E81" s="184">
        <v>170</v>
      </c>
      <c r="F81" s="186"/>
      <c r="G81" s="186">
        <f t="shared" si="4"/>
        <v>0</v>
      </c>
      <c r="H81" s="186"/>
      <c r="I81" s="186">
        <f t="shared" si="5"/>
        <v>0</v>
      </c>
      <c r="J81" s="184"/>
    </row>
    <row r="82" spans="1:10" s="159" customFormat="1" ht="24" customHeight="1">
      <c r="A82" s="182">
        <v>46</v>
      </c>
      <c r="B82" s="183" t="s">
        <v>373</v>
      </c>
      <c r="C82" s="183" t="s">
        <v>374</v>
      </c>
      <c r="D82" s="183" t="s">
        <v>236</v>
      </c>
      <c r="E82" s="184">
        <v>170</v>
      </c>
      <c r="F82" s="186"/>
      <c r="G82" s="186">
        <f t="shared" si="4"/>
        <v>0</v>
      </c>
      <c r="H82" s="186"/>
      <c r="I82" s="186">
        <f t="shared" si="5"/>
        <v>0</v>
      </c>
      <c r="J82" s="184"/>
    </row>
    <row r="83" spans="1:10" s="159" customFormat="1" ht="13.5" customHeight="1">
      <c r="A83" s="182">
        <v>47</v>
      </c>
      <c r="B83" s="183" t="s">
        <v>375</v>
      </c>
      <c r="C83" s="183" t="s">
        <v>376</v>
      </c>
      <c r="D83" s="183" t="s">
        <v>236</v>
      </c>
      <c r="E83" s="184">
        <v>170</v>
      </c>
      <c r="F83" s="186"/>
      <c r="G83" s="186">
        <f t="shared" si="4"/>
        <v>0</v>
      </c>
      <c r="H83" s="186"/>
      <c r="I83" s="186">
        <f t="shared" si="5"/>
        <v>0</v>
      </c>
      <c r="J83" s="184"/>
    </row>
    <row r="84" spans="1:10" s="159" customFormat="1" ht="13.5" customHeight="1">
      <c r="A84" s="182">
        <v>48</v>
      </c>
      <c r="B84" s="183" t="s">
        <v>377</v>
      </c>
      <c r="C84" s="183" t="s">
        <v>378</v>
      </c>
      <c r="D84" s="183" t="s">
        <v>236</v>
      </c>
      <c r="E84" s="184">
        <v>40</v>
      </c>
      <c r="F84" s="186"/>
      <c r="G84" s="186">
        <f t="shared" si="4"/>
        <v>0</v>
      </c>
      <c r="H84" s="186"/>
      <c r="I84" s="186">
        <f t="shared" si="5"/>
        <v>0</v>
      </c>
      <c r="J84" s="184"/>
    </row>
    <row r="85" spans="1:10" s="159" customFormat="1" ht="22.5">
      <c r="A85" s="182">
        <v>1</v>
      </c>
      <c r="B85" s="183">
        <v>776201811</v>
      </c>
      <c r="C85" s="183" t="s">
        <v>379</v>
      </c>
      <c r="D85" s="183" t="s">
        <v>236</v>
      </c>
      <c r="E85" s="184">
        <v>170</v>
      </c>
      <c r="F85" s="186"/>
      <c r="G85" s="186">
        <f t="shared" si="4"/>
        <v>0</v>
      </c>
      <c r="H85" s="186"/>
      <c r="I85" s="186">
        <f t="shared" si="5"/>
        <v>0</v>
      </c>
      <c r="J85" s="184"/>
    </row>
    <row r="86" spans="1:10" s="159" customFormat="1" ht="11.25">
      <c r="A86" s="182"/>
      <c r="B86" s="183" t="s">
        <v>380</v>
      </c>
      <c r="C86" s="183" t="s">
        <v>381</v>
      </c>
      <c r="D86" s="183" t="s">
        <v>236</v>
      </c>
      <c r="E86" s="184">
        <v>25</v>
      </c>
      <c r="F86" s="186"/>
      <c r="G86" s="186">
        <f t="shared" si="4"/>
        <v>0</v>
      </c>
      <c r="H86" s="186"/>
      <c r="I86" s="186">
        <f t="shared" si="5"/>
        <v>0</v>
      </c>
      <c r="J86" s="184"/>
    </row>
    <row r="87" spans="1:10" s="159" customFormat="1" ht="13.5" customHeight="1">
      <c r="A87" s="182">
        <v>51</v>
      </c>
      <c r="B87" s="183" t="s">
        <v>382</v>
      </c>
      <c r="C87" s="183" t="s">
        <v>383</v>
      </c>
      <c r="D87" s="183" t="s">
        <v>249</v>
      </c>
      <c r="E87" s="184">
        <v>150</v>
      </c>
      <c r="F87" s="186"/>
      <c r="G87" s="186">
        <f t="shared" si="4"/>
        <v>0</v>
      </c>
      <c r="H87" s="186"/>
      <c r="I87" s="186">
        <f t="shared" si="5"/>
        <v>0</v>
      </c>
      <c r="J87" s="184"/>
    </row>
    <row r="88" spans="1:11" s="159" customFormat="1" ht="24" customHeight="1">
      <c r="A88" s="182">
        <v>49</v>
      </c>
      <c r="B88" s="183" t="s">
        <v>384</v>
      </c>
      <c r="C88" s="183" t="s">
        <v>385</v>
      </c>
      <c r="D88" s="183" t="s">
        <v>236</v>
      </c>
      <c r="E88" s="184">
        <v>190</v>
      </c>
      <c r="F88" s="186"/>
      <c r="G88" s="186">
        <f t="shared" si="4"/>
        <v>0</v>
      </c>
      <c r="H88" s="186"/>
      <c r="I88" s="186">
        <f t="shared" si="5"/>
        <v>0</v>
      </c>
      <c r="J88" s="184"/>
      <c r="K88" s="192"/>
    </row>
    <row r="89" spans="1:11" s="190" customFormat="1" ht="34.5" customHeight="1">
      <c r="A89" s="182">
        <v>50</v>
      </c>
      <c r="B89" s="183" t="s">
        <v>386</v>
      </c>
      <c r="C89" s="189" t="s">
        <v>387</v>
      </c>
      <c r="D89" s="183" t="s">
        <v>236</v>
      </c>
      <c r="E89" s="184">
        <v>200</v>
      </c>
      <c r="F89" s="186"/>
      <c r="G89" s="186">
        <f t="shared" si="4"/>
        <v>0</v>
      </c>
      <c r="H89" s="186"/>
      <c r="I89" s="186">
        <f t="shared" si="5"/>
        <v>0</v>
      </c>
      <c r="J89" s="188"/>
      <c r="K89" s="191"/>
    </row>
    <row r="90" spans="1:10" s="159" customFormat="1" ht="13.5" customHeight="1">
      <c r="A90" s="182">
        <v>52</v>
      </c>
      <c r="B90" s="183" t="s">
        <v>388</v>
      </c>
      <c r="C90" s="183" t="s">
        <v>389</v>
      </c>
      <c r="D90" s="183" t="s">
        <v>249</v>
      </c>
      <c r="E90" s="184">
        <v>80</v>
      </c>
      <c r="F90" s="186"/>
      <c r="G90" s="186">
        <f t="shared" si="4"/>
        <v>0</v>
      </c>
      <c r="H90" s="186"/>
      <c r="I90" s="186">
        <f t="shared" si="5"/>
        <v>0</v>
      </c>
      <c r="J90" s="188"/>
    </row>
    <row r="91" spans="1:11" s="190" customFormat="1" ht="24.75" customHeight="1">
      <c r="A91" s="182">
        <v>53</v>
      </c>
      <c r="B91" s="183" t="s">
        <v>390</v>
      </c>
      <c r="C91" s="183" t="s">
        <v>391</v>
      </c>
      <c r="D91" s="183" t="s">
        <v>249</v>
      </c>
      <c r="E91" s="184">
        <v>80</v>
      </c>
      <c r="F91" s="186"/>
      <c r="G91" s="186">
        <f t="shared" si="4"/>
        <v>0</v>
      </c>
      <c r="H91" s="186"/>
      <c r="I91" s="186">
        <f t="shared" si="5"/>
        <v>0</v>
      </c>
      <c r="J91" s="188"/>
      <c r="K91" s="191"/>
    </row>
    <row r="92" spans="1:10" s="159" customFormat="1" ht="27.75" customHeight="1">
      <c r="A92" s="182">
        <v>54</v>
      </c>
      <c r="B92" s="183" t="s">
        <v>392</v>
      </c>
      <c r="C92" s="183" t="s">
        <v>393</v>
      </c>
      <c r="D92" s="183" t="s">
        <v>249</v>
      </c>
      <c r="E92" s="184">
        <v>130</v>
      </c>
      <c r="F92" s="186"/>
      <c r="G92" s="186">
        <f t="shared" si="4"/>
        <v>0</v>
      </c>
      <c r="H92" s="186"/>
      <c r="I92" s="186">
        <f t="shared" si="5"/>
        <v>0</v>
      </c>
      <c r="J92" s="188"/>
    </row>
    <row r="93" spans="1:11" s="190" customFormat="1" ht="22.5" customHeight="1">
      <c r="A93" s="182">
        <v>55</v>
      </c>
      <c r="B93" s="183" t="s">
        <v>394</v>
      </c>
      <c r="C93" s="183" t="s">
        <v>395</v>
      </c>
      <c r="D93" s="183" t="s">
        <v>249</v>
      </c>
      <c r="E93" s="184">
        <v>150</v>
      </c>
      <c r="F93" s="186"/>
      <c r="G93" s="186">
        <f t="shared" si="4"/>
        <v>0</v>
      </c>
      <c r="H93" s="186"/>
      <c r="I93" s="186">
        <f t="shared" si="5"/>
        <v>0</v>
      </c>
      <c r="J93" s="188"/>
      <c r="K93" s="191"/>
    </row>
    <row r="94" spans="1:10" s="159" customFormat="1" ht="13.5" customHeight="1">
      <c r="A94" s="182">
        <v>56</v>
      </c>
      <c r="B94" s="183" t="s">
        <v>396</v>
      </c>
      <c r="C94" s="183" t="s">
        <v>397</v>
      </c>
      <c r="D94" s="183" t="s">
        <v>292</v>
      </c>
      <c r="E94" s="184">
        <v>2.58</v>
      </c>
      <c r="F94" s="186"/>
      <c r="G94" s="186">
        <f t="shared" si="4"/>
        <v>0</v>
      </c>
      <c r="H94" s="186"/>
      <c r="I94" s="186">
        <f t="shared" si="5"/>
        <v>0</v>
      </c>
      <c r="J94" s="184"/>
    </row>
    <row r="95" spans="1:10" s="159" customFormat="1" ht="28.5" customHeight="1">
      <c r="A95" s="178"/>
      <c r="B95" s="179" t="s">
        <v>398</v>
      </c>
      <c r="C95" s="179" t="s">
        <v>399</v>
      </c>
      <c r="D95" s="179"/>
      <c r="E95" s="180"/>
      <c r="F95" s="181"/>
      <c r="G95" s="181"/>
      <c r="H95" s="181"/>
      <c r="I95" s="181"/>
      <c r="J95" s="180"/>
    </row>
    <row r="96" spans="1:10" s="159" customFormat="1" ht="13.5" customHeight="1">
      <c r="A96" s="182">
        <v>72</v>
      </c>
      <c r="B96" s="183" t="s">
        <v>400</v>
      </c>
      <c r="C96" s="183" t="s">
        <v>401</v>
      </c>
      <c r="D96" s="183" t="s">
        <v>239</v>
      </c>
      <c r="E96" s="184">
        <v>1</v>
      </c>
      <c r="F96" s="186"/>
      <c r="G96" s="186">
        <f>E96*F96</f>
        <v>0</v>
      </c>
      <c r="H96" s="186"/>
      <c r="I96" s="186">
        <f t="shared" si="5"/>
        <v>0</v>
      </c>
      <c r="J96" s="184"/>
    </row>
    <row r="97" spans="1:10" s="159" customFormat="1" ht="13.5" customHeight="1">
      <c r="A97" s="182">
        <v>8</v>
      </c>
      <c r="B97" s="183" t="s">
        <v>402</v>
      </c>
      <c r="C97" s="183" t="s">
        <v>403</v>
      </c>
      <c r="D97" s="183" t="s">
        <v>236</v>
      </c>
      <c r="E97" s="184">
        <v>130</v>
      </c>
      <c r="F97" s="186"/>
      <c r="G97" s="186">
        <f>E97*F97</f>
        <v>0</v>
      </c>
      <c r="H97" s="186"/>
      <c r="I97" s="186">
        <f t="shared" si="5"/>
        <v>0</v>
      </c>
      <c r="J97" s="184"/>
    </row>
    <row r="98" spans="1:10" s="159" customFormat="1" ht="28.5" customHeight="1">
      <c r="A98" s="178"/>
      <c r="B98" s="179" t="s">
        <v>404</v>
      </c>
      <c r="C98" s="179" t="s">
        <v>405</v>
      </c>
      <c r="D98" s="179"/>
      <c r="E98" s="180"/>
      <c r="F98" s="181"/>
      <c r="G98" s="181"/>
      <c r="H98" s="181"/>
      <c r="I98" s="181"/>
      <c r="J98" s="180"/>
    </row>
    <row r="99" spans="1:10" s="159" customFormat="1" ht="24" customHeight="1">
      <c r="A99" s="182">
        <v>31</v>
      </c>
      <c r="B99" s="183" t="s">
        <v>406</v>
      </c>
      <c r="C99" s="183" t="s">
        <v>407</v>
      </c>
      <c r="D99" s="183" t="s">
        <v>236</v>
      </c>
      <c r="E99" s="184">
        <v>181.299</v>
      </c>
      <c r="F99" s="186"/>
      <c r="G99" s="186">
        <f>E99*F99</f>
        <v>0</v>
      </c>
      <c r="H99" s="186"/>
      <c r="I99" s="186">
        <f t="shared" si="5"/>
        <v>0</v>
      </c>
      <c r="J99" s="184"/>
    </row>
    <row r="100" spans="1:10" s="159" customFormat="1" ht="30.75" customHeight="1">
      <c r="A100" s="193"/>
      <c r="B100" s="194"/>
      <c r="C100" s="194" t="s">
        <v>408</v>
      </c>
      <c r="D100" s="194"/>
      <c r="E100" s="195"/>
      <c r="F100" s="196"/>
      <c r="G100" s="196">
        <f>SUM(G15:G99)</f>
        <v>0</v>
      </c>
      <c r="H100" s="196"/>
      <c r="I100" s="196">
        <f>SUM(I15:I99)</f>
        <v>0</v>
      </c>
      <c r="J100" s="195"/>
    </row>
  </sheetData>
  <mergeCells count="1">
    <mergeCell ref="A1:J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0"/>
  <sheetViews>
    <sheetView showGridLines="0" zoomScale="95" zoomScaleNormal="95" workbookViewId="0" topLeftCell="A1">
      <selection activeCell="G7" sqref="G7:G8"/>
    </sheetView>
  </sheetViews>
  <sheetFormatPr defaultColWidth="9.00390625" defaultRowHeight="12" customHeight="1"/>
  <cols>
    <col min="1" max="1" width="3.28125" style="197" customWidth="1"/>
    <col min="2" max="2" width="13.28125" style="198" customWidth="1"/>
    <col min="3" max="3" width="42.7109375" style="198" customWidth="1"/>
    <col min="4" max="4" width="4.7109375" style="198" customWidth="1"/>
    <col min="5" max="5" width="9.7109375" style="199" customWidth="1"/>
    <col min="6" max="6" width="11.421875" style="200" customWidth="1"/>
    <col min="7" max="7" width="15.28125" style="200" customWidth="1"/>
    <col min="8" max="8" width="11.421875" style="199" customWidth="1"/>
    <col min="9" max="256" width="9.00390625" style="201" customWidth="1"/>
    <col min="257" max="257" width="3.28125" style="201" customWidth="1"/>
    <col min="258" max="258" width="13.28125" style="201" customWidth="1"/>
    <col min="259" max="259" width="42.7109375" style="201" customWidth="1"/>
    <col min="260" max="260" width="4.7109375" style="201" customWidth="1"/>
    <col min="261" max="261" width="9.7109375" style="201" customWidth="1"/>
    <col min="262" max="262" width="11.421875" style="201" customWidth="1"/>
    <col min="263" max="263" width="15.28125" style="201" customWidth="1"/>
    <col min="264" max="264" width="11.421875" style="201" customWidth="1"/>
    <col min="265" max="512" width="9.00390625" style="201" customWidth="1"/>
    <col min="513" max="513" width="3.28125" style="201" customWidth="1"/>
    <col min="514" max="514" width="13.28125" style="201" customWidth="1"/>
    <col min="515" max="515" width="42.7109375" style="201" customWidth="1"/>
    <col min="516" max="516" width="4.7109375" style="201" customWidth="1"/>
    <col min="517" max="517" width="9.7109375" style="201" customWidth="1"/>
    <col min="518" max="518" width="11.421875" style="201" customWidth="1"/>
    <col min="519" max="519" width="15.28125" style="201" customWidth="1"/>
    <col min="520" max="520" width="11.421875" style="201" customWidth="1"/>
    <col min="521" max="768" width="9.00390625" style="201" customWidth="1"/>
    <col min="769" max="769" width="3.28125" style="201" customWidth="1"/>
    <col min="770" max="770" width="13.28125" style="201" customWidth="1"/>
    <col min="771" max="771" width="42.7109375" style="201" customWidth="1"/>
    <col min="772" max="772" width="4.7109375" style="201" customWidth="1"/>
    <col min="773" max="773" width="9.7109375" style="201" customWidth="1"/>
    <col min="774" max="774" width="11.421875" style="201" customWidth="1"/>
    <col min="775" max="775" width="15.28125" style="201" customWidth="1"/>
    <col min="776" max="776" width="11.421875" style="201" customWidth="1"/>
    <col min="777" max="1024" width="9.00390625" style="201" customWidth="1"/>
    <col min="1025" max="1025" width="3.28125" style="201" customWidth="1"/>
    <col min="1026" max="1026" width="13.28125" style="201" customWidth="1"/>
    <col min="1027" max="1027" width="42.7109375" style="201" customWidth="1"/>
    <col min="1028" max="1028" width="4.7109375" style="201" customWidth="1"/>
    <col min="1029" max="1029" width="9.7109375" style="201" customWidth="1"/>
    <col min="1030" max="1030" width="11.421875" style="201" customWidth="1"/>
    <col min="1031" max="1031" width="15.28125" style="201" customWidth="1"/>
    <col min="1032" max="1032" width="11.421875" style="201" customWidth="1"/>
    <col min="1033" max="1280" width="9.00390625" style="201" customWidth="1"/>
    <col min="1281" max="1281" width="3.28125" style="201" customWidth="1"/>
    <col min="1282" max="1282" width="13.28125" style="201" customWidth="1"/>
    <col min="1283" max="1283" width="42.7109375" style="201" customWidth="1"/>
    <col min="1284" max="1284" width="4.7109375" style="201" customWidth="1"/>
    <col min="1285" max="1285" width="9.7109375" style="201" customWidth="1"/>
    <col min="1286" max="1286" width="11.421875" style="201" customWidth="1"/>
    <col min="1287" max="1287" width="15.28125" style="201" customWidth="1"/>
    <col min="1288" max="1288" width="11.421875" style="201" customWidth="1"/>
    <col min="1289" max="1536" width="9.00390625" style="201" customWidth="1"/>
    <col min="1537" max="1537" width="3.28125" style="201" customWidth="1"/>
    <col min="1538" max="1538" width="13.28125" style="201" customWidth="1"/>
    <col min="1539" max="1539" width="42.7109375" style="201" customWidth="1"/>
    <col min="1540" max="1540" width="4.7109375" style="201" customWidth="1"/>
    <col min="1541" max="1541" width="9.7109375" style="201" customWidth="1"/>
    <col min="1542" max="1542" width="11.421875" style="201" customWidth="1"/>
    <col min="1543" max="1543" width="15.28125" style="201" customWidth="1"/>
    <col min="1544" max="1544" width="11.421875" style="201" customWidth="1"/>
    <col min="1545" max="1792" width="9.00390625" style="201" customWidth="1"/>
    <col min="1793" max="1793" width="3.28125" style="201" customWidth="1"/>
    <col min="1794" max="1794" width="13.28125" style="201" customWidth="1"/>
    <col min="1795" max="1795" width="42.7109375" style="201" customWidth="1"/>
    <col min="1796" max="1796" width="4.7109375" style="201" customWidth="1"/>
    <col min="1797" max="1797" width="9.7109375" style="201" customWidth="1"/>
    <col min="1798" max="1798" width="11.421875" style="201" customWidth="1"/>
    <col min="1799" max="1799" width="15.28125" style="201" customWidth="1"/>
    <col min="1800" max="1800" width="11.421875" style="201" customWidth="1"/>
    <col min="1801" max="2048" width="9.00390625" style="201" customWidth="1"/>
    <col min="2049" max="2049" width="3.28125" style="201" customWidth="1"/>
    <col min="2050" max="2050" width="13.28125" style="201" customWidth="1"/>
    <col min="2051" max="2051" width="42.7109375" style="201" customWidth="1"/>
    <col min="2052" max="2052" width="4.7109375" style="201" customWidth="1"/>
    <col min="2053" max="2053" width="9.7109375" style="201" customWidth="1"/>
    <col min="2054" max="2054" width="11.421875" style="201" customWidth="1"/>
    <col min="2055" max="2055" width="15.28125" style="201" customWidth="1"/>
    <col min="2056" max="2056" width="11.421875" style="201" customWidth="1"/>
    <col min="2057" max="2304" width="9.00390625" style="201" customWidth="1"/>
    <col min="2305" max="2305" width="3.28125" style="201" customWidth="1"/>
    <col min="2306" max="2306" width="13.28125" style="201" customWidth="1"/>
    <col min="2307" max="2307" width="42.7109375" style="201" customWidth="1"/>
    <col min="2308" max="2308" width="4.7109375" style="201" customWidth="1"/>
    <col min="2309" max="2309" width="9.7109375" style="201" customWidth="1"/>
    <col min="2310" max="2310" width="11.421875" style="201" customWidth="1"/>
    <col min="2311" max="2311" width="15.28125" style="201" customWidth="1"/>
    <col min="2312" max="2312" width="11.421875" style="201" customWidth="1"/>
    <col min="2313" max="2560" width="9.00390625" style="201" customWidth="1"/>
    <col min="2561" max="2561" width="3.28125" style="201" customWidth="1"/>
    <col min="2562" max="2562" width="13.28125" style="201" customWidth="1"/>
    <col min="2563" max="2563" width="42.7109375" style="201" customWidth="1"/>
    <col min="2564" max="2564" width="4.7109375" style="201" customWidth="1"/>
    <col min="2565" max="2565" width="9.7109375" style="201" customWidth="1"/>
    <col min="2566" max="2566" width="11.421875" style="201" customWidth="1"/>
    <col min="2567" max="2567" width="15.28125" style="201" customWidth="1"/>
    <col min="2568" max="2568" width="11.421875" style="201" customWidth="1"/>
    <col min="2569" max="2816" width="9.00390625" style="201" customWidth="1"/>
    <col min="2817" max="2817" width="3.28125" style="201" customWidth="1"/>
    <col min="2818" max="2818" width="13.28125" style="201" customWidth="1"/>
    <col min="2819" max="2819" width="42.7109375" style="201" customWidth="1"/>
    <col min="2820" max="2820" width="4.7109375" style="201" customWidth="1"/>
    <col min="2821" max="2821" width="9.7109375" style="201" customWidth="1"/>
    <col min="2822" max="2822" width="11.421875" style="201" customWidth="1"/>
    <col min="2823" max="2823" width="15.28125" style="201" customWidth="1"/>
    <col min="2824" max="2824" width="11.421875" style="201" customWidth="1"/>
    <col min="2825" max="3072" width="9.00390625" style="201" customWidth="1"/>
    <col min="3073" max="3073" width="3.28125" style="201" customWidth="1"/>
    <col min="3074" max="3074" width="13.28125" style="201" customWidth="1"/>
    <col min="3075" max="3075" width="42.7109375" style="201" customWidth="1"/>
    <col min="3076" max="3076" width="4.7109375" style="201" customWidth="1"/>
    <col min="3077" max="3077" width="9.7109375" style="201" customWidth="1"/>
    <col min="3078" max="3078" width="11.421875" style="201" customWidth="1"/>
    <col min="3079" max="3079" width="15.28125" style="201" customWidth="1"/>
    <col min="3080" max="3080" width="11.421875" style="201" customWidth="1"/>
    <col min="3081" max="3328" width="9.00390625" style="201" customWidth="1"/>
    <col min="3329" max="3329" width="3.28125" style="201" customWidth="1"/>
    <col min="3330" max="3330" width="13.28125" style="201" customWidth="1"/>
    <col min="3331" max="3331" width="42.7109375" style="201" customWidth="1"/>
    <col min="3332" max="3332" width="4.7109375" style="201" customWidth="1"/>
    <col min="3333" max="3333" width="9.7109375" style="201" customWidth="1"/>
    <col min="3334" max="3334" width="11.421875" style="201" customWidth="1"/>
    <col min="3335" max="3335" width="15.28125" style="201" customWidth="1"/>
    <col min="3336" max="3336" width="11.421875" style="201" customWidth="1"/>
    <col min="3337" max="3584" width="9.00390625" style="201" customWidth="1"/>
    <col min="3585" max="3585" width="3.28125" style="201" customWidth="1"/>
    <col min="3586" max="3586" width="13.28125" style="201" customWidth="1"/>
    <col min="3587" max="3587" width="42.7109375" style="201" customWidth="1"/>
    <col min="3588" max="3588" width="4.7109375" style="201" customWidth="1"/>
    <col min="3589" max="3589" width="9.7109375" style="201" customWidth="1"/>
    <col min="3590" max="3590" width="11.421875" style="201" customWidth="1"/>
    <col min="3591" max="3591" width="15.28125" style="201" customWidth="1"/>
    <col min="3592" max="3592" width="11.421875" style="201" customWidth="1"/>
    <col min="3593" max="3840" width="9.00390625" style="201" customWidth="1"/>
    <col min="3841" max="3841" width="3.28125" style="201" customWidth="1"/>
    <col min="3842" max="3842" width="13.28125" style="201" customWidth="1"/>
    <col min="3843" max="3843" width="42.7109375" style="201" customWidth="1"/>
    <col min="3844" max="3844" width="4.7109375" style="201" customWidth="1"/>
    <col min="3845" max="3845" width="9.7109375" style="201" customWidth="1"/>
    <col min="3846" max="3846" width="11.421875" style="201" customWidth="1"/>
    <col min="3847" max="3847" width="15.28125" style="201" customWidth="1"/>
    <col min="3848" max="3848" width="11.421875" style="201" customWidth="1"/>
    <col min="3849" max="4096" width="9.00390625" style="201" customWidth="1"/>
    <col min="4097" max="4097" width="3.28125" style="201" customWidth="1"/>
    <col min="4098" max="4098" width="13.28125" style="201" customWidth="1"/>
    <col min="4099" max="4099" width="42.7109375" style="201" customWidth="1"/>
    <col min="4100" max="4100" width="4.7109375" style="201" customWidth="1"/>
    <col min="4101" max="4101" width="9.7109375" style="201" customWidth="1"/>
    <col min="4102" max="4102" width="11.421875" style="201" customWidth="1"/>
    <col min="4103" max="4103" width="15.28125" style="201" customWidth="1"/>
    <col min="4104" max="4104" width="11.421875" style="201" customWidth="1"/>
    <col min="4105" max="4352" width="9.00390625" style="201" customWidth="1"/>
    <col min="4353" max="4353" width="3.28125" style="201" customWidth="1"/>
    <col min="4354" max="4354" width="13.28125" style="201" customWidth="1"/>
    <col min="4355" max="4355" width="42.7109375" style="201" customWidth="1"/>
    <col min="4356" max="4356" width="4.7109375" style="201" customWidth="1"/>
    <col min="4357" max="4357" width="9.7109375" style="201" customWidth="1"/>
    <col min="4358" max="4358" width="11.421875" style="201" customWidth="1"/>
    <col min="4359" max="4359" width="15.28125" style="201" customWidth="1"/>
    <col min="4360" max="4360" width="11.421875" style="201" customWidth="1"/>
    <col min="4361" max="4608" width="9.00390625" style="201" customWidth="1"/>
    <col min="4609" max="4609" width="3.28125" style="201" customWidth="1"/>
    <col min="4610" max="4610" width="13.28125" style="201" customWidth="1"/>
    <col min="4611" max="4611" width="42.7109375" style="201" customWidth="1"/>
    <col min="4612" max="4612" width="4.7109375" style="201" customWidth="1"/>
    <col min="4613" max="4613" width="9.7109375" style="201" customWidth="1"/>
    <col min="4614" max="4614" width="11.421875" style="201" customWidth="1"/>
    <col min="4615" max="4615" width="15.28125" style="201" customWidth="1"/>
    <col min="4616" max="4616" width="11.421875" style="201" customWidth="1"/>
    <col min="4617" max="4864" width="9.00390625" style="201" customWidth="1"/>
    <col min="4865" max="4865" width="3.28125" style="201" customWidth="1"/>
    <col min="4866" max="4866" width="13.28125" style="201" customWidth="1"/>
    <col min="4867" max="4867" width="42.7109375" style="201" customWidth="1"/>
    <col min="4868" max="4868" width="4.7109375" style="201" customWidth="1"/>
    <col min="4869" max="4869" width="9.7109375" style="201" customWidth="1"/>
    <col min="4870" max="4870" width="11.421875" style="201" customWidth="1"/>
    <col min="4871" max="4871" width="15.28125" style="201" customWidth="1"/>
    <col min="4872" max="4872" width="11.421875" style="201" customWidth="1"/>
    <col min="4873" max="5120" width="9.00390625" style="201" customWidth="1"/>
    <col min="5121" max="5121" width="3.28125" style="201" customWidth="1"/>
    <col min="5122" max="5122" width="13.28125" style="201" customWidth="1"/>
    <col min="5123" max="5123" width="42.7109375" style="201" customWidth="1"/>
    <col min="5124" max="5124" width="4.7109375" style="201" customWidth="1"/>
    <col min="5125" max="5125" width="9.7109375" style="201" customWidth="1"/>
    <col min="5126" max="5126" width="11.421875" style="201" customWidth="1"/>
    <col min="5127" max="5127" width="15.28125" style="201" customWidth="1"/>
    <col min="5128" max="5128" width="11.421875" style="201" customWidth="1"/>
    <col min="5129" max="5376" width="9.00390625" style="201" customWidth="1"/>
    <col min="5377" max="5377" width="3.28125" style="201" customWidth="1"/>
    <col min="5378" max="5378" width="13.28125" style="201" customWidth="1"/>
    <col min="5379" max="5379" width="42.7109375" style="201" customWidth="1"/>
    <col min="5380" max="5380" width="4.7109375" style="201" customWidth="1"/>
    <col min="5381" max="5381" width="9.7109375" style="201" customWidth="1"/>
    <col min="5382" max="5382" width="11.421875" style="201" customWidth="1"/>
    <col min="5383" max="5383" width="15.28125" style="201" customWidth="1"/>
    <col min="5384" max="5384" width="11.421875" style="201" customWidth="1"/>
    <col min="5385" max="5632" width="9.00390625" style="201" customWidth="1"/>
    <col min="5633" max="5633" width="3.28125" style="201" customWidth="1"/>
    <col min="5634" max="5634" width="13.28125" style="201" customWidth="1"/>
    <col min="5635" max="5635" width="42.7109375" style="201" customWidth="1"/>
    <col min="5636" max="5636" width="4.7109375" style="201" customWidth="1"/>
    <col min="5637" max="5637" width="9.7109375" style="201" customWidth="1"/>
    <col min="5638" max="5638" width="11.421875" style="201" customWidth="1"/>
    <col min="5639" max="5639" width="15.28125" style="201" customWidth="1"/>
    <col min="5640" max="5640" width="11.421875" style="201" customWidth="1"/>
    <col min="5641" max="5888" width="9.00390625" style="201" customWidth="1"/>
    <col min="5889" max="5889" width="3.28125" style="201" customWidth="1"/>
    <col min="5890" max="5890" width="13.28125" style="201" customWidth="1"/>
    <col min="5891" max="5891" width="42.7109375" style="201" customWidth="1"/>
    <col min="5892" max="5892" width="4.7109375" style="201" customWidth="1"/>
    <col min="5893" max="5893" width="9.7109375" style="201" customWidth="1"/>
    <col min="5894" max="5894" width="11.421875" style="201" customWidth="1"/>
    <col min="5895" max="5895" width="15.28125" style="201" customWidth="1"/>
    <col min="5896" max="5896" width="11.421875" style="201" customWidth="1"/>
    <col min="5897" max="6144" width="9.00390625" style="201" customWidth="1"/>
    <col min="6145" max="6145" width="3.28125" style="201" customWidth="1"/>
    <col min="6146" max="6146" width="13.28125" style="201" customWidth="1"/>
    <col min="6147" max="6147" width="42.7109375" style="201" customWidth="1"/>
    <col min="6148" max="6148" width="4.7109375" style="201" customWidth="1"/>
    <col min="6149" max="6149" width="9.7109375" style="201" customWidth="1"/>
    <col min="6150" max="6150" width="11.421875" style="201" customWidth="1"/>
    <col min="6151" max="6151" width="15.28125" style="201" customWidth="1"/>
    <col min="6152" max="6152" width="11.421875" style="201" customWidth="1"/>
    <col min="6153" max="6400" width="9.00390625" style="201" customWidth="1"/>
    <col min="6401" max="6401" width="3.28125" style="201" customWidth="1"/>
    <col min="6402" max="6402" width="13.28125" style="201" customWidth="1"/>
    <col min="6403" max="6403" width="42.7109375" style="201" customWidth="1"/>
    <col min="6404" max="6404" width="4.7109375" style="201" customWidth="1"/>
    <col min="6405" max="6405" width="9.7109375" style="201" customWidth="1"/>
    <col min="6406" max="6406" width="11.421875" style="201" customWidth="1"/>
    <col min="6407" max="6407" width="15.28125" style="201" customWidth="1"/>
    <col min="6408" max="6408" width="11.421875" style="201" customWidth="1"/>
    <col min="6409" max="6656" width="9.00390625" style="201" customWidth="1"/>
    <col min="6657" max="6657" width="3.28125" style="201" customWidth="1"/>
    <col min="6658" max="6658" width="13.28125" style="201" customWidth="1"/>
    <col min="6659" max="6659" width="42.7109375" style="201" customWidth="1"/>
    <col min="6660" max="6660" width="4.7109375" style="201" customWidth="1"/>
    <col min="6661" max="6661" width="9.7109375" style="201" customWidth="1"/>
    <col min="6662" max="6662" width="11.421875" style="201" customWidth="1"/>
    <col min="6663" max="6663" width="15.28125" style="201" customWidth="1"/>
    <col min="6664" max="6664" width="11.421875" style="201" customWidth="1"/>
    <col min="6665" max="6912" width="9.00390625" style="201" customWidth="1"/>
    <col min="6913" max="6913" width="3.28125" style="201" customWidth="1"/>
    <col min="6914" max="6914" width="13.28125" style="201" customWidth="1"/>
    <col min="6915" max="6915" width="42.7109375" style="201" customWidth="1"/>
    <col min="6916" max="6916" width="4.7109375" style="201" customWidth="1"/>
    <col min="6917" max="6917" width="9.7109375" style="201" customWidth="1"/>
    <col min="6918" max="6918" width="11.421875" style="201" customWidth="1"/>
    <col min="6919" max="6919" width="15.28125" style="201" customWidth="1"/>
    <col min="6920" max="6920" width="11.421875" style="201" customWidth="1"/>
    <col min="6921" max="7168" width="9.00390625" style="201" customWidth="1"/>
    <col min="7169" max="7169" width="3.28125" style="201" customWidth="1"/>
    <col min="7170" max="7170" width="13.28125" style="201" customWidth="1"/>
    <col min="7171" max="7171" width="42.7109375" style="201" customWidth="1"/>
    <col min="7172" max="7172" width="4.7109375" style="201" customWidth="1"/>
    <col min="7173" max="7173" width="9.7109375" style="201" customWidth="1"/>
    <col min="7174" max="7174" width="11.421875" style="201" customWidth="1"/>
    <col min="7175" max="7175" width="15.28125" style="201" customWidth="1"/>
    <col min="7176" max="7176" width="11.421875" style="201" customWidth="1"/>
    <col min="7177" max="7424" width="9.00390625" style="201" customWidth="1"/>
    <col min="7425" max="7425" width="3.28125" style="201" customWidth="1"/>
    <col min="7426" max="7426" width="13.28125" style="201" customWidth="1"/>
    <col min="7427" max="7427" width="42.7109375" style="201" customWidth="1"/>
    <col min="7428" max="7428" width="4.7109375" style="201" customWidth="1"/>
    <col min="7429" max="7429" width="9.7109375" style="201" customWidth="1"/>
    <col min="7430" max="7430" width="11.421875" style="201" customWidth="1"/>
    <col min="7431" max="7431" width="15.28125" style="201" customWidth="1"/>
    <col min="7432" max="7432" width="11.421875" style="201" customWidth="1"/>
    <col min="7433" max="7680" width="9.00390625" style="201" customWidth="1"/>
    <col min="7681" max="7681" width="3.28125" style="201" customWidth="1"/>
    <col min="7682" max="7682" width="13.28125" style="201" customWidth="1"/>
    <col min="7683" max="7683" width="42.7109375" style="201" customWidth="1"/>
    <col min="7684" max="7684" width="4.7109375" style="201" customWidth="1"/>
    <col min="7685" max="7685" width="9.7109375" style="201" customWidth="1"/>
    <col min="7686" max="7686" width="11.421875" style="201" customWidth="1"/>
    <col min="7687" max="7687" width="15.28125" style="201" customWidth="1"/>
    <col min="7688" max="7688" width="11.421875" style="201" customWidth="1"/>
    <col min="7689" max="7936" width="9.00390625" style="201" customWidth="1"/>
    <col min="7937" max="7937" width="3.28125" style="201" customWidth="1"/>
    <col min="7938" max="7938" width="13.28125" style="201" customWidth="1"/>
    <col min="7939" max="7939" width="42.7109375" style="201" customWidth="1"/>
    <col min="7940" max="7940" width="4.7109375" style="201" customWidth="1"/>
    <col min="7941" max="7941" width="9.7109375" style="201" customWidth="1"/>
    <col min="7942" max="7942" width="11.421875" style="201" customWidth="1"/>
    <col min="7943" max="7943" width="15.28125" style="201" customWidth="1"/>
    <col min="7944" max="7944" width="11.421875" style="201" customWidth="1"/>
    <col min="7945" max="8192" width="9.00390625" style="201" customWidth="1"/>
    <col min="8193" max="8193" width="3.28125" style="201" customWidth="1"/>
    <col min="8194" max="8194" width="13.28125" style="201" customWidth="1"/>
    <col min="8195" max="8195" width="42.7109375" style="201" customWidth="1"/>
    <col min="8196" max="8196" width="4.7109375" style="201" customWidth="1"/>
    <col min="8197" max="8197" width="9.7109375" style="201" customWidth="1"/>
    <col min="8198" max="8198" width="11.421875" style="201" customWidth="1"/>
    <col min="8199" max="8199" width="15.28125" style="201" customWidth="1"/>
    <col min="8200" max="8200" width="11.421875" style="201" customWidth="1"/>
    <col min="8201" max="8448" width="9.00390625" style="201" customWidth="1"/>
    <col min="8449" max="8449" width="3.28125" style="201" customWidth="1"/>
    <col min="8450" max="8450" width="13.28125" style="201" customWidth="1"/>
    <col min="8451" max="8451" width="42.7109375" style="201" customWidth="1"/>
    <col min="8452" max="8452" width="4.7109375" style="201" customWidth="1"/>
    <col min="8453" max="8453" width="9.7109375" style="201" customWidth="1"/>
    <col min="8454" max="8454" width="11.421875" style="201" customWidth="1"/>
    <col min="8455" max="8455" width="15.28125" style="201" customWidth="1"/>
    <col min="8456" max="8456" width="11.421875" style="201" customWidth="1"/>
    <col min="8457" max="8704" width="9.00390625" style="201" customWidth="1"/>
    <col min="8705" max="8705" width="3.28125" style="201" customWidth="1"/>
    <col min="8706" max="8706" width="13.28125" style="201" customWidth="1"/>
    <col min="8707" max="8707" width="42.7109375" style="201" customWidth="1"/>
    <col min="8708" max="8708" width="4.7109375" style="201" customWidth="1"/>
    <col min="8709" max="8709" width="9.7109375" style="201" customWidth="1"/>
    <col min="8710" max="8710" width="11.421875" style="201" customWidth="1"/>
    <col min="8711" max="8711" width="15.28125" style="201" customWidth="1"/>
    <col min="8712" max="8712" width="11.421875" style="201" customWidth="1"/>
    <col min="8713" max="8960" width="9.00390625" style="201" customWidth="1"/>
    <col min="8961" max="8961" width="3.28125" style="201" customWidth="1"/>
    <col min="8962" max="8962" width="13.28125" style="201" customWidth="1"/>
    <col min="8963" max="8963" width="42.7109375" style="201" customWidth="1"/>
    <col min="8964" max="8964" width="4.7109375" style="201" customWidth="1"/>
    <col min="8965" max="8965" width="9.7109375" style="201" customWidth="1"/>
    <col min="8966" max="8966" width="11.421875" style="201" customWidth="1"/>
    <col min="8967" max="8967" width="15.28125" style="201" customWidth="1"/>
    <col min="8968" max="8968" width="11.421875" style="201" customWidth="1"/>
    <col min="8969" max="9216" width="9.00390625" style="201" customWidth="1"/>
    <col min="9217" max="9217" width="3.28125" style="201" customWidth="1"/>
    <col min="9218" max="9218" width="13.28125" style="201" customWidth="1"/>
    <col min="9219" max="9219" width="42.7109375" style="201" customWidth="1"/>
    <col min="9220" max="9220" width="4.7109375" style="201" customWidth="1"/>
    <col min="9221" max="9221" width="9.7109375" style="201" customWidth="1"/>
    <col min="9222" max="9222" width="11.421875" style="201" customWidth="1"/>
    <col min="9223" max="9223" width="15.28125" style="201" customWidth="1"/>
    <col min="9224" max="9224" width="11.421875" style="201" customWidth="1"/>
    <col min="9225" max="9472" width="9.00390625" style="201" customWidth="1"/>
    <col min="9473" max="9473" width="3.28125" style="201" customWidth="1"/>
    <col min="9474" max="9474" width="13.28125" style="201" customWidth="1"/>
    <col min="9475" max="9475" width="42.7109375" style="201" customWidth="1"/>
    <col min="9476" max="9476" width="4.7109375" style="201" customWidth="1"/>
    <col min="9477" max="9477" width="9.7109375" style="201" customWidth="1"/>
    <col min="9478" max="9478" width="11.421875" style="201" customWidth="1"/>
    <col min="9479" max="9479" width="15.28125" style="201" customWidth="1"/>
    <col min="9480" max="9480" width="11.421875" style="201" customWidth="1"/>
    <col min="9481" max="9728" width="9.00390625" style="201" customWidth="1"/>
    <col min="9729" max="9729" width="3.28125" style="201" customWidth="1"/>
    <col min="9730" max="9730" width="13.28125" style="201" customWidth="1"/>
    <col min="9731" max="9731" width="42.7109375" style="201" customWidth="1"/>
    <col min="9732" max="9732" width="4.7109375" style="201" customWidth="1"/>
    <col min="9733" max="9733" width="9.7109375" style="201" customWidth="1"/>
    <col min="9734" max="9734" width="11.421875" style="201" customWidth="1"/>
    <col min="9735" max="9735" width="15.28125" style="201" customWidth="1"/>
    <col min="9736" max="9736" width="11.421875" style="201" customWidth="1"/>
    <col min="9737" max="9984" width="9.00390625" style="201" customWidth="1"/>
    <col min="9985" max="9985" width="3.28125" style="201" customWidth="1"/>
    <col min="9986" max="9986" width="13.28125" style="201" customWidth="1"/>
    <col min="9987" max="9987" width="42.7109375" style="201" customWidth="1"/>
    <col min="9988" max="9988" width="4.7109375" style="201" customWidth="1"/>
    <col min="9989" max="9989" width="9.7109375" style="201" customWidth="1"/>
    <col min="9990" max="9990" width="11.421875" style="201" customWidth="1"/>
    <col min="9991" max="9991" width="15.28125" style="201" customWidth="1"/>
    <col min="9992" max="9992" width="11.421875" style="201" customWidth="1"/>
    <col min="9993" max="10240" width="9.00390625" style="201" customWidth="1"/>
    <col min="10241" max="10241" width="3.28125" style="201" customWidth="1"/>
    <col min="10242" max="10242" width="13.28125" style="201" customWidth="1"/>
    <col min="10243" max="10243" width="42.7109375" style="201" customWidth="1"/>
    <col min="10244" max="10244" width="4.7109375" style="201" customWidth="1"/>
    <col min="10245" max="10245" width="9.7109375" style="201" customWidth="1"/>
    <col min="10246" max="10246" width="11.421875" style="201" customWidth="1"/>
    <col min="10247" max="10247" width="15.28125" style="201" customWidth="1"/>
    <col min="10248" max="10248" width="11.421875" style="201" customWidth="1"/>
    <col min="10249" max="10496" width="9.00390625" style="201" customWidth="1"/>
    <col min="10497" max="10497" width="3.28125" style="201" customWidth="1"/>
    <col min="10498" max="10498" width="13.28125" style="201" customWidth="1"/>
    <col min="10499" max="10499" width="42.7109375" style="201" customWidth="1"/>
    <col min="10500" max="10500" width="4.7109375" style="201" customWidth="1"/>
    <col min="10501" max="10501" width="9.7109375" style="201" customWidth="1"/>
    <col min="10502" max="10502" width="11.421875" style="201" customWidth="1"/>
    <col min="10503" max="10503" width="15.28125" style="201" customWidth="1"/>
    <col min="10504" max="10504" width="11.421875" style="201" customWidth="1"/>
    <col min="10505" max="10752" width="9.00390625" style="201" customWidth="1"/>
    <col min="10753" max="10753" width="3.28125" style="201" customWidth="1"/>
    <col min="10754" max="10754" width="13.28125" style="201" customWidth="1"/>
    <col min="10755" max="10755" width="42.7109375" style="201" customWidth="1"/>
    <col min="10756" max="10756" width="4.7109375" style="201" customWidth="1"/>
    <col min="10757" max="10757" width="9.7109375" style="201" customWidth="1"/>
    <col min="10758" max="10758" width="11.421875" style="201" customWidth="1"/>
    <col min="10759" max="10759" width="15.28125" style="201" customWidth="1"/>
    <col min="10760" max="10760" width="11.421875" style="201" customWidth="1"/>
    <col min="10761" max="11008" width="9.00390625" style="201" customWidth="1"/>
    <col min="11009" max="11009" width="3.28125" style="201" customWidth="1"/>
    <col min="11010" max="11010" width="13.28125" style="201" customWidth="1"/>
    <col min="11011" max="11011" width="42.7109375" style="201" customWidth="1"/>
    <col min="11012" max="11012" width="4.7109375" style="201" customWidth="1"/>
    <col min="11013" max="11013" width="9.7109375" style="201" customWidth="1"/>
    <col min="11014" max="11014" width="11.421875" style="201" customWidth="1"/>
    <col min="11015" max="11015" width="15.28125" style="201" customWidth="1"/>
    <col min="11016" max="11016" width="11.421875" style="201" customWidth="1"/>
    <col min="11017" max="11264" width="9.00390625" style="201" customWidth="1"/>
    <col min="11265" max="11265" width="3.28125" style="201" customWidth="1"/>
    <col min="11266" max="11266" width="13.28125" style="201" customWidth="1"/>
    <col min="11267" max="11267" width="42.7109375" style="201" customWidth="1"/>
    <col min="11268" max="11268" width="4.7109375" style="201" customWidth="1"/>
    <col min="11269" max="11269" width="9.7109375" style="201" customWidth="1"/>
    <col min="11270" max="11270" width="11.421875" style="201" customWidth="1"/>
    <col min="11271" max="11271" width="15.28125" style="201" customWidth="1"/>
    <col min="11272" max="11272" width="11.421875" style="201" customWidth="1"/>
    <col min="11273" max="11520" width="9.00390625" style="201" customWidth="1"/>
    <col min="11521" max="11521" width="3.28125" style="201" customWidth="1"/>
    <col min="11522" max="11522" width="13.28125" style="201" customWidth="1"/>
    <col min="11523" max="11523" width="42.7109375" style="201" customWidth="1"/>
    <col min="11524" max="11524" width="4.7109375" style="201" customWidth="1"/>
    <col min="11525" max="11525" width="9.7109375" style="201" customWidth="1"/>
    <col min="11526" max="11526" width="11.421875" style="201" customWidth="1"/>
    <col min="11527" max="11527" width="15.28125" style="201" customWidth="1"/>
    <col min="11528" max="11528" width="11.421875" style="201" customWidth="1"/>
    <col min="11529" max="11776" width="9.00390625" style="201" customWidth="1"/>
    <col min="11777" max="11777" width="3.28125" style="201" customWidth="1"/>
    <col min="11778" max="11778" width="13.28125" style="201" customWidth="1"/>
    <col min="11779" max="11779" width="42.7109375" style="201" customWidth="1"/>
    <col min="11780" max="11780" width="4.7109375" style="201" customWidth="1"/>
    <col min="11781" max="11781" width="9.7109375" style="201" customWidth="1"/>
    <col min="11782" max="11782" width="11.421875" style="201" customWidth="1"/>
    <col min="11783" max="11783" width="15.28125" style="201" customWidth="1"/>
    <col min="11784" max="11784" width="11.421875" style="201" customWidth="1"/>
    <col min="11785" max="12032" width="9.00390625" style="201" customWidth="1"/>
    <col min="12033" max="12033" width="3.28125" style="201" customWidth="1"/>
    <col min="12034" max="12034" width="13.28125" style="201" customWidth="1"/>
    <col min="12035" max="12035" width="42.7109375" style="201" customWidth="1"/>
    <col min="12036" max="12036" width="4.7109375" style="201" customWidth="1"/>
    <col min="12037" max="12037" width="9.7109375" style="201" customWidth="1"/>
    <col min="12038" max="12038" width="11.421875" style="201" customWidth="1"/>
    <col min="12039" max="12039" width="15.28125" style="201" customWidth="1"/>
    <col min="12040" max="12040" width="11.421875" style="201" customWidth="1"/>
    <col min="12041" max="12288" width="9.00390625" style="201" customWidth="1"/>
    <col min="12289" max="12289" width="3.28125" style="201" customWidth="1"/>
    <col min="12290" max="12290" width="13.28125" style="201" customWidth="1"/>
    <col min="12291" max="12291" width="42.7109375" style="201" customWidth="1"/>
    <col min="12292" max="12292" width="4.7109375" style="201" customWidth="1"/>
    <col min="12293" max="12293" width="9.7109375" style="201" customWidth="1"/>
    <col min="12294" max="12294" width="11.421875" style="201" customWidth="1"/>
    <col min="12295" max="12295" width="15.28125" style="201" customWidth="1"/>
    <col min="12296" max="12296" width="11.421875" style="201" customWidth="1"/>
    <col min="12297" max="12544" width="9.00390625" style="201" customWidth="1"/>
    <col min="12545" max="12545" width="3.28125" style="201" customWidth="1"/>
    <col min="12546" max="12546" width="13.28125" style="201" customWidth="1"/>
    <col min="12547" max="12547" width="42.7109375" style="201" customWidth="1"/>
    <col min="12548" max="12548" width="4.7109375" style="201" customWidth="1"/>
    <col min="12549" max="12549" width="9.7109375" style="201" customWidth="1"/>
    <col min="12550" max="12550" width="11.421875" style="201" customWidth="1"/>
    <col min="12551" max="12551" width="15.28125" style="201" customWidth="1"/>
    <col min="12552" max="12552" width="11.421875" style="201" customWidth="1"/>
    <col min="12553" max="12800" width="9.00390625" style="201" customWidth="1"/>
    <col min="12801" max="12801" width="3.28125" style="201" customWidth="1"/>
    <col min="12802" max="12802" width="13.28125" style="201" customWidth="1"/>
    <col min="12803" max="12803" width="42.7109375" style="201" customWidth="1"/>
    <col min="12804" max="12804" width="4.7109375" style="201" customWidth="1"/>
    <col min="12805" max="12805" width="9.7109375" style="201" customWidth="1"/>
    <col min="12806" max="12806" width="11.421875" style="201" customWidth="1"/>
    <col min="12807" max="12807" width="15.28125" style="201" customWidth="1"/>
    <col min="12808" max="12808" width="11.421875" style="201" customWidth="1"/>
    <col min="12809" max="13056" width="9.00390625" style="201" customWidth="1"/>
    <col min="13057" max="13057" width="3.28125" style="201" customWidth="1"/>
    <col min="13058" max="13058" width="13.28125" style="201" customWidth="1"/>
    <col min="13059" max="13059" width="42.7109375" style="201" customWidth="1"/>
    <col min="13060" max="13060" width="4.7109375" style="201" customWidth="1"/>
    <col min="13061" max="13061" width="9.7109375" style="201" customWidth="1"/>
    <col min="13062" max="13062" width="11.421875" style="201" customWidth="1"/>
    <col min="13063" max="13063" width="15.28125" style="201" customWidth="1"/>
    <col min="13064" max="13064" width="11.421875" style="201" customWidth="1"/>
    <col min="13065" max="13312" width="9.00390625" style="201" customWidth="1"/>
    <col min="13313" max="13313" width="3.28125" style="201" customWidth="1"/>
    <col min="13314" max="13314" width="13.28125" style="201" customWidth="1"/>
    <col min="13315" max="13315" width="42.7109375" style="201" customWidth="1"/>
    <col min="13316" max="13316" width="4.7109375" style="201" customWidth="1"/>
    <col min="13317" max="13317" width="9.7109375" style="201" customWidth="1"/>
    <col min="13318" max="13318" width="11.421875" style="201" customWidth="1"/>
    <col min="13319" max="13319" width="15.28125" style="201" customWidth="1"/>
    <col min="13320" max="13320" width="11.421875" style="201" customWidth="1"/>
    <col min="13321" max="13568" width="9.00390625" style="201" customWidth="1"/>
    <col min="13569" max="13569" width="3.28125" style="201" customWidth="1"/>
    <col min="13570" max="13570" width="13.28125" style="201" customWidth="1"/>
    <col min="13571" max="13571" width="42.7109375" style="201" customWidth="1"/>
    <col min="13572" max="13572" width="4.7109375" style="201" customWidth="1"/>
    <col min="13573" max="13573" width="9.7109375" style="201" customWidth="1"/>
    <col min="13574" max="13574" width="11.421875" style="201" customWidth="1"/>
    <col min="13575" max="13575" width="15.28125" style="201" customWidth="1"/>
    <col min="13576" max="13576" width="11.421875" style="201" customWidth="1"/>
    <col min="13577" max="13824" width="9.00390625" style="201" customWidth="1"/>
    <col min="13825" max="13825" width="3.28125" style="201" customWidth="1"/>
    <col min="13826" max="13826" width="13.28125" style="201" customWidth="1"/>
    <col min="13827" max="13827" width="42.7109375" style="201" customWidth="1"/>
    <col min="13828" max="13828" width="4.7109375" style="201" customWidth="1"/>
    <col min="13829" max="13829" width="9.7109375" style="201" customWidth="1"/>
    <col min="13830" max="13830" width="11.421875" style="201" customWidth="1"/>
    <col min="13831" max="13831" width="15.28125" style="201" customWidth="1"/>
    <col min="13832" max="13832" width="11.421875" style="201" customWidth="1"/>
    <col min="13833" max="14080" width="9.00390625" style="201" customWidth="1"/>
    <col min="14081" max="14081" width="3.28125" style="201" customWidth="1"/>
    <col min="14082" max="14082" width="13.28125" style="201" customWidth="1"/>
    <col min="14083" max="14083" width="42.7109375" style="201" customWidth="1"/>
    <col min="14084" max="14084" width="4.7109375" style="201" customWidth="1"/>
    <col min="14085" max="14085" width="9.7109375" style="201" customWidth="1"/>
    <col min="14086" max="14086" width="11.421875" style="201" customWidth="1"/>
    <col min="14087" max="14087" width="15.28125" style="201" customWidth="1"/>
    <col min="14088" max="14088" width="11.421875" style="201" customWidth="1"/>
    <col min="14089" max="14336" width="9.00390625" style="201" customWidth="1"/>
    <col min="14337" max="14337" width="3.28125" style="201" customWidth="1"/>
    <col min="14338" max="14338" width="13.28125" style="201" customWidth="1"/>
    <col min="14339" max="14339" width="42.7109375" style="201" customWidth="1"/>
    <col min="14340" max="14340" width="4.7109375" style="201" customWidth="1"/>
    <col min="14341" max="14341" width="9.7109375" style="201" customWidth="1"/>
    <col min="14342" max="14342" width="11.421875" style="201" customWidth="1"/>
    <col min="14343" max="14343" width="15.28125" style="201" customWidth="1"/>
    <col min="14344" max="14344" width="11.421875" style="201" customWidth="1"/>
    <col min="14345" max="14592" width="9.00390625" style="201" customWidth="1"/>
    <col min="14593" max="14593" width="3.28125" style="201" customWidth="1"/>
    <col min="14594" max="14594" width="13.28125" style="201" customWidth="1"/>
    <col min="14595" max="14595" width="42.7109375" style="201" customWidth="1"/>
    <col min="14596" max="14596" width="4.7109375" style="201" customWidth="1"/>
    <col min="14597" max="14597" width="9.7109375" style="201" customWidth="1"/>
    <col min="14598" max="14598" width="11.421875" style="201" customWidth="1"/>
    <col min="14599" max="14599" width="15.28125" style="201" customWidth="1"/>
    <col min="14600" max="14600" width="11.421875" style="201" customWidth="1"/>
    <col min="14601" max="14848" width="9.00390625" style="201" customWidth="1"/>
    <col min="14849" max="14849" width="3.28125" style="201" customWidth="1"/>
    <col min="14850" max="14850" width="13.28125" style="201" customWidth="1"/>
    <col min="14851" max="14851" width="42.7109375" style="201" customWidth="1"/>
    <col min="14852" max="14852" width="4.7109375" style="201" customWidth="1"/>
    <col min="14853" max="14853" width="9.7109375" style="201" customWidth="1"/>
    <col min="14854" max="14854" width="11.421875" style="201" customWidth="1"/>
    <col min="14855" max="14855" width="15.28125" style="201" customWidth="1"/>
    <col min="14856" max="14856" width="11.421875" style="201" customWidth="1"/>
    <col min="14857" max="15104" width="9.00390625" style="201" customWidth="1"/>
    <col min="15105" max="15105" width="3.28125" style="201" customWidth="1"/>
    <col min="15106" max="15106" width="13.28125" style="201" customWidth="1"/>
    <col min="15107" max="15107" width="42.7109375" style="201" customWidth="1"/>
    <col min="15108" max="15108" width="4.7109375" style="201" customWidth="1"/>
    <col min="15109" max="15109" width="9.7109375" style="201" customWidth="1"/>
    <col min="15110" max="15110" width="11.421875" style="201" customWidth="1"/>
    <col min="15111" max="15111" width="15.28125" style="201" customWidth="1"/>
    <col min="15112" max="15112" width="11.421875" style="201" customWidth="1"/>
    <col min="15113" max="15360" width="9.00390625" style="201" customWidth="1"/>
    <col min="15361" max="15361" width="3.28125" style="201" customWidth="1"/>
    <col min="15362" max="15362" width="13.28125" style="201" customWidth="1"/>
    <col min="15363" max="15363" width="42.7109375" style="201" customWidth="1"/>
    <col min="15364" max="15364" width="4.7109375" style="201" customWidth="1"/>
    <col min="15365" max="15365" width="9.7109375" style="201" customWidth="1"/>
    <col min="15366" max="15366" width="11.421875" style="201" customWidth="1"/>
    <col min="15367" max="15367" width="15.28125" style="201" customWidth="1"/>
    <col min="15368" max="15368" width="11.421875" style="201" customWidth="1"/>
    <col min="15369" max="15616" width="9.00390625" style="201" customWidth="1"/>
    <col min="15617" max="15617" width="3.28125" style="201" customWidth="1"/>
    <col min="15618" max="15618" width="13.28125" style="201" customWidth="1"/>
    <col min="15619" max="15619" width="42.7109375" style="201" customWidth="1"/>
    <col min="15620" max="15620" width="4.7109375" style="201" customWidth="1"/>
    <col min="15621" max="15621" width="9.7109375" style="201" customWidth="1"/>
    <col min="15622" max="15622" width="11.421875" style="201" customWidth="1"/>
    <col min="15623" max="15623" width="15.28125" style="201" customWidth="1"/>
    <col min="15624" max="15624" width="11.421875" style="201" customWidth="1"/>
    <col min="15625" max="15872" width="9.00390625" style="201" customWidth="1"/>
    <col min="15873" max="15873" width="3.28125" style="201" customWidth="1"/>
    <col min="15874" max="15874" width="13.28125" style="201" customWidth="1"/>
    <col min="15875" max="15875" width="42.7109375" style="201" customWidth="1"/>
    <col min="15876" max="15876" width="4.7109375" style="201" customWidth="1"/>
    <col min="15877" max="15877" width="9.7109375" style="201" customWidth="1"/>
    <col min="15878" max="15878" width="11.421875" style="201" customWidth="1"/>
    <col min="15879" max="15879" width="15.28125" style="201" customWidth="1"/>
    <col min="15880" max="15880" width="11.421875" style="201" customWidth="1"/>
    <col min="15881" max="16128" width="9.00390625" style="201" customWidth="1"/>
    <col min="16129" max="16129" width="3.28125" style="201" customWidth="1"/>
    <col min="16130" max="16130" width="13.28125" style="201" customWidth="1"/>
    <col min="16131" max="16131" width="42.7109375" style="201" customWidth="1"/>
    <col min="16132" max="16132" width="4.7109375" style="201" customWidth="1"/>
    <col min="16133" max="16133" width="9.7109375" style="201" customWidth="1"/>
    <col min="16134" max="16134" width="11.421875" style="201" customWidth="1"/>
    <col min="16135" max="16135" width="15.28125" style="201" customWidth="1"/>
    <col min="16136" max="16136" width="11.421875" style="201" customWidth="1"/>
    <col min="16137" max="16384" width="9.00390625" style="201" customWidth="1"/>
  </cols>
  <sheetData>
    <row r="1" spans="1:8" s="159" customFormat="1" ht="27.75" customHeight="1">
      <c r="A1" s="222" t="s">
        <v>211</v>
      </c>
      <c r="B1" s="222"/>
      <c r="C1" s="222"/>
      <c r="D1" s="222"/>
      <c r="E1" s="222"/>
      <c r="F1" s="222"/>
      <c r="G1" s="222"/>
      <c r="H1" s="222"/>
    </row>
    <row r="2" spans="1:8" s="159" customFormat="1" ht="12.75" customHeight="1">
      <c r="A2" s="160" t="s">
        <v>409</v>
      </c>
      <c r="B2" s="160"/>
      <c r="C2" s="160"/>
      <c r="D2" s="160"/>
      <c r="E2" s="160"/>
      <c r="F2" s="160"/>
      <c r="G2" s="160"/>
      <c r="H2" s="160"/>
    </row>
    <row r="3" spans="1:8" s="159" customFormat="1" ht="12.75" customHeight="1">
      <c r="A3" s="160" t="s">
        <v>213</v>
      </c>
      <c r="B3" s="160"/>
      <c r="C3" s="160"/>
      <c r="D3" s="160"/>
      <c r="E3" s="160"/>
      <c r="F3" s="160"/>
      <c r="G3" s="160"/>
      <c r="H3" s="160"/>
    </row>
    <row r="4" spans="1:8" s="159" customFormat="1" ht="13.5" customHeight="1">
      <c r="A4" s="161"/>
      <c r="B4" s="160"/>
      <c r="C4" s="161"/>
      <c r="D4" s="160"/>
      <c r="E4" s="160"/>
      <c r="F4" s="160"/>
      <c r="G4" s="160"/>
      <c r="H4" s="160"/>
    </row>
    <row r="5" spans="1:8" s="159" customFormat="1" ht="6.75" customHeight="1">
      <c r="A5" s="162"/>
      <c r="B5" s="163"/>
      <c r="C5" s="164"/>
      <c r="D5" s="163"/>
      <c r="E5" s="165"/>
      <c r="F5" s="166"/>
      <c r="G5" s="166"/>
      <c r="H5" s="167"/>
    </row>
    <row r="6" spans="1:8" s="159" customFormat="1" ht="12.75" customHeight="1">
      <c r="A6" s="168" t="s">
        <v>214</v>
      </c>
      <c r="B6" s="168"/>
      <c r="C6" s="168"/>
      <c r="D6" s="168"/>
      <c r="E6" s="168"/>
      <c r="F6" s="168"/>
      <c r="G6" s="168"/>
      <c r="H6" s="168"/>
    </row>
    <row r="7" spans="1:8" s="159" customFormat="1" ht="12.75" customHeight="1">
      <c r="A7" s="168" t="s">
        <v>215</v>
      </c>
      <c r="B7" s="168"/>
      <c r="C7" s="168"/>
      <c r="D7" s="168"/>
      <c r="E7" s="168"/>
      <c r="F7" s="168"/>
      <c r="G7" s="168"/>
      <c r="H7" s="168"/>
    </row>
    <row r="8" spans="1:8" s="159" customFormat="1" ht="12.75" customHeight="1">
      <c r="A8" s="168" t="s">
        <v>216</v>
      </c>
      <c r="B8" s="169"/>
      <c r="C8" s="169"/>
      <c r="D8" s="169"/>
      <c r="E8" s="170"/>
      <c r="F8" s="171"/>
      <c r="G8" s="168"/>
      <c r="H8" s="170"/>
    </row>
    <row r="9" spans="1:8" s="159" customFormat="1" ht="6.75" customHeight="1">
      <c r="A9" s="172"/>
      <c r="B9" s="172"/>
      <c r="C9" s="172"/>
      <c r="D9" s="172"/>
      <c r="E9" s="172"/>
      <c r="F9" s="172"/>
      <c r="G9" s="172"/>
      <c r="H9" s="172"/>
    </row>
    <row r="10" spans="1:10" s="159" customFormat="1" ht="28.5" customHeight="1">
      <c r="A10" s="173" t="s">
        <v>217</v>
      </c>
      <c r="B10" s="173" t="s">
        <v>218</v>
      </c>
      <c r="C10" s="173" t="s">
        <v>219</v>
      </c>
      <c r="D10" s="173" t="s">
        <v>125</v>
      </c>
      <c r="E10" s="173" t="s">
        <v>220</v>
      </c>
      <c r="F10" s="173" t="s">
        <v>221</v>
      </c>
      <c r="G10" s="173" t="s">
        <v>14</v>
      </c>
      <c r="H10" s="173" t="s">
        <v>15</v>
      </c>
      <c r="I10" s="173" t="s">
        <v>16</v>
      </c>
      <c r="J10" s="173" t="s">
        <v>222</v>
      </c>
    </row>
    <row r="11" spans="1:10" s="159" customFormat="1" ht="12.75" customHeight="1" hidden="1">
      <c r="A11" s="173" t="s">
        <v>223</v>
      </c>
      <c r="B11" s="173" t="s">
        <v>224</v>
      </c>
      <c r="C11" s="173" t="s">
        <v>225</v>
      </c>
      <c r="D11" s="173" t="s">
        <v>226</v>
      </c>
      <c r="E11" s="173" t="s">
        <v>227</v>
      </c>
      <c r="F11" s="173" t="s">
        <v>228</v>
      </c>
      <c r="G11" s="173" t="s">
        <v>229</v>
      </c>
      <c r="H11" s="173"/>
      <c r="I11" s="173"/>
      <c r="J11" s="173" t="s">
        <v>230</v>
      </c>
    </row>
    <row r="12" spans="1:10" s="159" customFormat="1" ht="5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</row>
    <row r="13" spans="1:10" s="159" customFormat="1" ht="30.75" customHeight="1">
      <c r="A13" s="174"/>
      <c r="B13" s="175" t="s">
        <v>231</v>
      </c>
      <c r="C13" s="175" t="s">
        <v>232</v>
      </c>
      <c r="D13" s="175"/>
      <c r="E13" s="176"/>
      <c r="F13" s="177"/>
      <c r="G13" s="177"/>
      <c r="H13" s="177"/>
      <c r="I13" s="177"/>
      <c r="J13" s="176"/>
    </row>
    <row r="14" spans="1:10" s="159" customFormat="1" ht="28.5" customHeight="1">
      <c r="A14" s="178"/>
      <c r="B14" s="179" t="s">
        <v>225</v>
      </c>
      <c r="C14" s="179" t="s">
        <v>233</v>
      </c>
      <c r="D14" s="179"/>
      <c r="E14" s="180"/>
      <c r="F14" s="181"/>
      <c r="G14" s="181"/>
      <c r="H14" s="181"/>
      <c r="I14" s="181"/>
      <c r="J14" s="180"/>
    </row>
    <row r="15" spans="1:10" s="159" customFormat="1" ht="13.5" customHeight="1">
      <c r="A15" s="182">
        <v>27</v>
      </c>
      <c r="B15" s="183" t="s">
        <v>234</v>
      </c>
      <c r="C15" s="183" t="s">
        <v>235</v>
      </c>
      <c r="D15" s="183" t="s">
        <v>236</v>
      </c>
      <c r="E15" s="184">
        <v>2.9</v>
      </c>
      <c r="F15" s="186"/>
      <c r="G15" s="186">
        <f>E15*F15</f>
        <v>0</v>
      </c>
      <c r="H15" s="186"/>
      <c r="I15" s="186">
        <f>0.01*H15*G15+G15</f>
        <v>0</v>
      </c>
      <c r="J15" s="184"/>
    </row>
    <row r="16" spans="1:10" s="159" customFormat="1" ht="13.5" customHeight="1">
      <c r="A16" s="182">
        <v>13</v>
      </c>
      <c r="B16" s="183" t="s">
        <v>237</v>
      </c>
      <c r="C16" s="183" t="s">
        <v>238</v>
      </c>
      <c r="D16" s="183" t="s">
        <v>239</v>
      </c>
      <c r="E16" s="184">
        <v>1</v>
      </c>
      <c r="F16" s="186"/>
      <c r="G16" s="186">
        <f>E16*F16</f>
        <v>0</v>
      </c>
      <c r="H16" s="186"/>
      <c r="I16" s="186">
        <f>0.01*H16*G16+G16</f>
        <v>0</v>
      </c>
      <c r="J16" s="184"/>
    </row>
    <row r="17" spans="1:10" s="159" customFormat="1" ht="28.5" customHeight="1">
      <c r="A17" s="178"/>
      <c r="B17" s="179" t="s">
        <v>228</v>
      </c>
      <c r="C17" s="179" t="s">
        <v>240</v>
      </c>
      <c r="D17" s="179"/>
      <c r="E17" s="180"/>
      <c r="F17" s="181"/>
      <c r="G17" s="181"/>
      <c r="H17" s="181"/>
      <c r="I17" s="181"/>
      <c r="J17" s="180"/>
    </row>
    <row r="18" spans="1:10" s="159" customFormat="1" ht="13.5" customHeight="1">
      <c r="A18" s="182">
        <v>21</v>
      </c>
      <c r="B18" s="183" t="s">
        <v>241</v>
      </c>
      <c r="C18" s="183" t="s">
        <v>242</v>
      </c>
      <c r="D18" s="183" t="s">
        <v>236</v>
      </c>
      <c r="E18" s="184">
        <v>111.1</v>
      </c>
      <c r="F18" s="186"/>
      <c r="G18" s="186">
        <f>E18*F18</f>
        <v>0</v>
      </c>
      <c r="H18" s="186"/>
      <c r="I18" s="186">
        <f>0.01*H18*G18+G18</f>
        <v>0</v>
      </c>
      <c r="J18" s="184"/>
    </row>
    <row r="19" spans="1:10" s="159" customFormat="1" ht="24" customHeight="1">
      <c r="A19" s="182">
        <v>28</v>
      </c>
      <c r="B19" s="183" t="s">
        <v>243</v>
      </c>
      <c r="C19" s="183" t="s">
        <v>244</v>
      </c>
      <c r="D19" s="183" t="s">
        <v>236</v>
      </c>
      <c r="E19" s="184">
        <v>111.1</v>
      </c>
      <c r="F19" s="186"/>
      <c r="G19" s="186">
        <f aca="true" t="shared" si="0" ref="G19:G42">E19*F19</f>
        <v>0</v>
      </c>
      <c r="H19" s="186"/>
      <c r="I19" s="186">
        <f aca="true" t="shared" si="1" ref="I19:I42">0.01*H19*G19+G19</f>
        <v>0</v>
      </c>
      <c r="J19" s="184"/>
    </row>
    <row r="20" spans="1:10" s="159" customFormat="1" ht="13.5" customHeight="1">
      <c r="A20" s="182">
        <v>70</v>
      </c>
      <c r="B20" s="183" t="s">
        <v>245</v>
      </c>
      <c r="C20" s="183" t="s">
        <v>246</v>
      </c>
      <c r="D20" s="183" t="s">
        <v>239</v>
      </c>
      <c r="E20" s="184">
        <v>1</v>
      </c>
      <c r="F20" s="186"/>
      <c r="G20" s="186">
        <f t="shared" si="0"/>
        <v>0</v>
      </c>
      <c r="H20" s="186"/>
      <c r="I20" s="186">
        <f t="shared" si="1"/>
        <v>0</v>
      </c>
      <c r="J20" s="184"/>
    </row>
    <row r="21" spans="1:10" s="159" customFormat="1" ht="13.5" customHeight="1">
      <c r="A21" s="182">
        <v>17</v>
      </c>
      <c r="B21" s="183" t="s">
        <v>247</v>
      </c>
      <c r="C21" s="183" t="s">
        <v>248</v>
      </c>
      <c r="D21" s="183" t="s">
        <v>249</v>
      </c>
      <c r="E21" s="184">
        <v>118</v>
      </c>
      <c r="F21" s="186"/>
      <c r="G21" s="186">
        <f t="shared" si="0"/>
        <v>0</v>
      </c>
      <c r="H21" s="186"/>
      <c r="I21" s="186">
        <f t="shared" si="1"/>
        <v>0</v>
      </c>
      <c r="J21" s="184"/>
    </row>
    <row r="22" spans="1:10" s="159" customFormat="1" ht="13.5" customHeight="1">
      <c r="A22" s="182">
        <v>22</v>
      </c>
      <c r="B22" s="183" t="s">
        <v>250</v>
      </c>
      <c r="C22" s="183" t="s">
        <v>251</v>
      </c>
      <c r="D22" s="183" t="s">
        <v>252</v>
      </c>
      <c r="E22" s="184">
        <v>0.8</v>
      </c>
      <c r="F22" s="186"/>
      <c r="G22" s="186">
        <f t="shared" si="0"/>
        <v>0</v>
      </c>
      <c r="H22" s="186"/>
      <c r="I22" s="186">
        <f t="shared" si="1"/>
        <v>0</v>
      </c>
      <c r="J22" s="184"/>
    </row>
    <row r="23" spans="1:10" s="159" customFormat="1" ht="13.5" customHeight="1">
      <c r="A23" s="182">
        <v>19</v>
      </c>
      <c r="B23" s="183" t="s">
        <v>253</v>
      </c>
      <c r="C23" s="183" t="s">
        <v>254</v>
      </c>
      <c r="D23" s="183" t="s">
        <v>47</v>
      </c>
      <c r="E23" s="184">
        <v>1</v>
      </c>
      <c r="F23" s="186"/>
      <c r="G23" s="186">
        <f t="shared" si="0"/>
        <v>0</v>
      </c>
      <c r="H23" s="186"/>
      <c r="I23" s="186">
        <f t="shared" si="1"/>
        <v>0</v>
      </c>
      <c r="J23" s="184"/>
    </row>
    <row r="24" spans="1:10" s="159" customFormat="1" ht="28.5" customHeight="1">
      <c r="A24" s="178"/>
      <c r="B24" s="179" t="s">
        <v>255</v>
      </c>
      <c r="C24" s="179" t="s">
        <v>256</v>
      </c>
      <c r="D24" s="179"/>
      <c r="E24" s="180"/>
      <c r="F24" s="181"/>
      <c r="G24" s="181"/>
      <c r="H24" s="181"/>
      <c r="I24" s="181"/>
      <c r="J24" s="180"/>
    </row>
    <row r="25" spans="1:10" s="159" customFormat="1" ht="13.5" customHeight="1">
      <c r="A25" s="182">
        <v>39</v>
      </c>
      <c r="B25" s="183" t="s">
        <v>257</v>
      </c>
      <c r="C25" s="183" t="s">
        <v>410</v>
      </c>
      <c r="D25" s="183" t="s">
        <v>239</v>
      </c>
      <c r="E25" s="184">
        <v>1</v>
      </c>
      <c r="F25" s="186"/>
      <c r="G25" s="186">
        <f t="shared" si="0"/>
        <v>0</v>
      </c>
      <c r="H25" s="186"/>
      <c r="I25" s="186">
        <f t="shared" si="1"/>
        <v>0</v>
      </c>
      <c r="J25" s="188"/>
    </row>
    <row r="26" spans="1:10" s="159" customFormat="1" ht="45.75" customHeight="1">
      <c r="A26" s="182">
        <v>57</v>
      </c>
      <c r="B26" s="183" t="s">
        <v>259</v>
      </c>
      <c r="C26" s="189" t="s">
        <v>411</v>
      </c>
      <c r="D26" s="183" t="s">
        <v>47</v>
      </c>
      <c r="E26" s="184">
        <v>90</v>
      </c>
      <c r="F26" s="186"/>
      <c r="G26" s="186">
        <f t="shared" si="0"/>
        <v>0</v>
      </c>
      <c r="H26" s="186"/>
      <c r="I26" s="186">
        <f t="shared" si="1"/>
        <v>0</v>
      </c>
      <c r="J26" s="188"/>
    </row>
    <row r="27" spans="1:10" s="159" customFormat="1" ht="39" customHeight="1">
      <c r="A27" s="182">
        <v>58</v>
      </c>
      <c r="B27" s="183" t="s">
        <v>261</v>
      </c>
      <c r="C27" s="183" t="s">
        <v>412</v>
      </c>
      <c r="D27" s="183" t="s">
        <v>47</v>
      </c>
      <c r="E27" s="184">
        <v>9</v>
      </c>
      <c r="F27" s="186"/>
      <c r="G27" s="186">
        <f t="shared" si="0"/>
        <v>0</v>
      </c>
      <c r="H27" s="186"/>
      <c r="I27" s="186">
        <f t="shared" si="1"/>
        <v>0</v>
      </c>
      <c r="J27" s="188"/>
    </row>
    <row r="28" spans="1:10" s="159" customFormat="1" ht="24" customHeight="1">
      <c r="A28" s="182">
        <v>59</v>
      </c>
      <c r="B28" s="183" t="s">
        <v>263</v>
      </c>
      <c r="C28" s="189" t="s">
        <v>413</v>
      </c>
      <c r="D28" s="183" t="s">
        <v>47</v>
      </c>
      <c r="E28" s="184">
        <v>1</v>
      </c>
      <c r="F28" s="186"/>
      <c r="G28" s="186">
        <f t="shared" si="0"/>
        <v>0</v>
      </c>
      <c r="H28" s="186"/>
      <c r="I28" s="186">
        <f t="shared" si="1"/>
        <v>0</v>
      </c>
      <c r="J28" s="188"/>
    </row>
    <row r="29" spans="1:10" s="159" customFormat="1" ht="24" customHeight="1">
      <c r="A29" s="182">
        <v>60</v>
      </c>
      <c r="B29" s="183" t="s">
        <v>265</v>
      </c>
      <c r="C29" s="183" t="s">
        <v>266</v>
      </c>
      <c r="D29" s="183" t="s">
        <v>239</v>
      </c>
      <c r="E29" s="184">
        <v>1</v>
      </c>
      <c r="F29" s="186"/>
      <c r="G29" s="186">
        <f t="shared" si="0"/>
        <v>0</v>
      </c>
      <c r="H29" s="186"/>
      <c r="I29" s="186">
        <f t="shared" si="1"/>
        <v>0</v>
      </c>
      <c r="J29" s="184"/>
    </row>
    <row r="30" spans="1:10" s="159" customFormat="1" ht="34.5" customHeight="1">
      <c r="A30" s="182">
        <v>61</v>
      </c>
      <c r="B30" s="183" t="s">
        <v>267</v>
      </c>
      <c r="C30" s="183" t="s">
        <v>268</v>
      </c>
      <c r="D30" s="183" t="s">
        <v>239</v>
      </c>
      <c r="E30" s="184">
        <v>1</v>
      </c>
      <c r="F30" s="186"/>
      <c r="G30" s="186">
        <f t="shared" si="0"/>
        <v>0</v>
      </c>
      <c r="H30" s="186"/>
      <c r="I30" s="186">
        <f t="shared" si="1"/>
        <v>0</v>
      </c>
      <c r="J30" s="184"/>
    </row>
    <row r="31" spans="1:10" s="159" customFormat="1" ht="13.5" customHeight="1">
      <c r="A31" s="182">
        <v>62</v>
      </c>
      <c r="B31" s="183" t="s">
        <v>269</v>
      </c>
      <c r="C31" s="183" t="s">
        <v>270</v>
      </c>
      <c r="D31" s="183" t="s">
        <v>47</v>
      </c>
      <c r="E31" s="184">
        <v>1</v>
      </c>
      <c r="F31" s="186"/>
      <c r="G31" s="186">
        <f t="shared" si="0"/>
        <v>0</v>
      </c>
      <c r="H31" s="186"/>
      <c r="I31" s="186">
        <f t="shared" si="1"/>
        <v>0</v>
      </c>
      <c r="J31" s="184"/>
    </row>
    <row r="32" spans="1:10" s="159" customFormat="1" ht="13.5" customHeight="1">
      <c r="A32" s="182">
        <v>63</v>
      </c>
      <c r="B32" s="183" t="s">
        <v>271</v>
      </c>
      <c r="C32" s="183" t="s">
        <v>272</v>
      </c>
      <c r="D32" s="183" t="s">
        <v>47</v>
      </c>
      <c r="E32" s="184">
        <v>1</v>
      </c>
      <c r="F32" s="186"/>
      <c r="G32" s="186">
        <f t="shared" si="0"/>
        <v>0</v>
      </c>
      <c r="H32" s="186"/>
      <c r="I32" s="186">
        <f t="shared" si="1"/>
        <v>0</v>
      </c>
      <c r="J32" s="184"/>
    </row>
    <row r="33" spans="1:10" s="159" customFormat="1" ht="13.5" customHeight="1">
      <c r="A33" s="182">
        <v>64</v>
      </c>
      <c r="B33" s="183" t="s">
        <v>273</v>
      </c>
      <c r="C33" s="183" t="s">
        <v>274</v>
      </c>
      <c r="D33" s="183" t="s">
        <v>47</v>
      </c>
      <c r="E33" s="184">
        <v>4</v>
      </c>
      <c r="F33" s="186"/>
      <c r="G33" s="186">
        <f t="shared" si="0"/>
        <v>0</v>
      </c>
      <c r="H33" s="186"/>
      <c r="I33" s="186">
        <f t="shared" si="1"/>
        <v>0</v>
      </c>
      <c r="J33" s="184"/>
    </row>
    <row r="34" spans="1:10" s="159" customFormat="1" ht="13.5" customHeight="1">
      <c r="A34" s="182">
        <v>65</v>
      </c>
      <c r="B34" s="183" t="s">
        <v>275</v>
      </c>
      <c r="C34" s="183" t="s">
        <v>276</v>
      </c>
      <c r="D34" s="183" t="s">
        <v>239</v>
      </c>
      <c r="E34" s="184">
        <v>2</v>
      </c>
      <c r="F34" s="186"/>
      <c r="G34" s="186">
        <f t="shared" si="0"/>
        <v>0</v>
      </c>
      <c r="H34" s="186"/>
      <c r="I34" s="186">
        <f t="shared" si="1"/>
        <v>0</v>
      </c>
      <c r="J34" s="184"/>
    </row>
    <row r="35" spans="1:10" s="159" customFormat="1" ht="24" customHeight="1">
      <c r="A35" s="182">
        <v>66</v>
      </c>
      <c r="B35" s="183" t="s">
        <v>277</v>
      </c>
      <c r="C35" s="183" t="s">
        <v>278</v>
      </c>
      <c r="D35" s="183" t="s">
        <v>47</v>
      </c>
      <c r="E35" s="184">
        <v>1</v>
      </c>
      <c r="F35" s="186"/>
      <c r="G35" s="186">
        <f t="shared" si="0"/>
        <v>0</v>
      </c>
      <c r="H35" s="186"/>
      <c r="I35" s="186">
        <f t="shared" si="1"/>
        <v>0</v>
      </c>
      <c r="J35" s="184"/>
    </row>
    <row r="36" spans="1:10" s="159" customFormat="1" ht="24" customHeight="1">
      <c r="A36" s="182">
        <v>67</v>
      </c>
      <c r="B36" s="183" t="s">
        <v>279</v>
      </c>
      <c r="C36" s="183" t="s">
        <v>280</v>
      </c>
      <c r="D36" s="183" t="s">
        <v>236</v>
      </c>
      <c r="E36" s="184">
        <v>120</v>
      </c>
      <c r="F36" s="186"/>
      <c r="G36" s="186">
        <f t="shared" si="0"/>
        <v>0</v>
      </c>
      <c r="H36" s="186"/>
      <c r="I36" s="186">
        <f t="shared" si="1"/>
        <v>0</v>
      </c>
      <c r="J36" s="184"/>
    </row>
    <row r="37" spans="1:10" s="159" customFormat="1" ht="13.5" customHeight="1">
      <c r="A37" s="182">
        <v>68</v>
      </c>
      <c r="B37" s="183" t="s">
        <v>281</v>
      </c>
      <c r="C37" s="183" t="s">
        <v>282</v>
      </c>
      <c r="D37" s="183" t="s">
        <v>47</v>
      </c>
      <c r="E37" s="184">
        <v>8</v>
      </c>
      <c r="F37" s="186"/>
      <c r="G37" s="186">
        <f t="shared" si="0"/>
        <v>0</v>
      </c>
      <c r="H37" s="186"/>
      <c r="I37" s="186">
        <f t="shared" si="1"/>
        <v>0</v>
      </c>
      <c r="J37" s="184"/>
    </row>
    <row r="38" spans="1:10" s="159" customFormat="1" ht="24" customHeight="1">
      <c r="A38" s="182">
        <v>69</v>
      </c>
      <c r="B38" s="183" t="s">
        <v>283</v>
      </c>
      <c r="C38" s="183" t="s">
        <v>414</v>
      </c>
      <c r="D38" s="183" t="s">
        <v>47</v>
      </c>
      <c r="E38" s="184">
        <v>1</v>
      </c>
      <c r="F38" s="186"/>
      <c r="G38" s="186">
        <f t="shared" si="0"/>
        <v>0</v>
      </c>
      <c r="H38" s="186"/>
      <c r="I38" s="186">
        <f t="shared" si="1"/>
        <v>0</v>
      </c>
      <c r="J38" s="184"/>
    </row>
    <row r="39" spans="1:10" s="159" customFormat="1" ht="13.5" customHeight="1">
      <c r="A39" s="182">
        <v>7</v>
      </c>
      <c r="B39" s="183" t="s">
        <v>285</v>
      </c>
      <c r="C39" s="183" t="s">
        <v>286</v>
      </c>
      <c r="D39" s="183" t="s">
        <v>252</v>
      </c>
      <c r="E39" s="184">
        <v>0.24</v>
      </c>
      <c r="F39" s="186"/>
      <c r="G39" s="186">
        <f t="shared" si="0"/>
        <v>0</v>
      </c>
      <c r="H39" s="186"/>
      <c r="I39" s="186">
        <f t="shared" si="1"/>
        <v>0</v>
      </c>
      <c r="J39" s="184"/>
    </row>
    <row r="40" spans="1:10" s="159" customFormat="1" ht="13.5" customHeight="1">
      <c r="A40" s="182">
        <v>20</v>
      </c>
      <c r="B40" s="183" t="s">
        <v>287</v>
      </c>
      <c r="C40" s="183" t="s">
        <v>288</v>
      </c>
      <c r="D40" s="183" t="s">
        <v>252</v>
      </c>
      <c r="E40" s="184">
        <v>1</v>
      </c>
      <c r="F40" s="186"/>
      <c r="G40" s="186">
        <f t="shared" si="0"/>
        <v>0</v>
      </c>
      <c r="H40" s="186"/>
      <c r="I40" s="186">
        <f t="shared" si="1"/>
        <v>0</v>
      </c>
      <c r="J40" s="184"/>
    </row>
    <row r="41" spans="1:10" s="159" customFormat="1" ht="28.5" customHeight="1">
      <c r="A41" s="178"/>
      <c r="B41" s="179" t="s">
        <v>289</v>
      </c>
      <c r="C41" s="179" t="s">
        <v>290</v>
      </c>
      <c r="D41" s="179"/>
      <c r="E41" s="180"/>
      <c r="F41" s="181"/>
      <c r="G41" s="181"/>
      <c r="H41" s="181"/>
      <c r="I41" s="181"/>
      <c r="J41" s="180"/>
    </row>
    <row r="42" spans="1:10" s="159" customFormat="1" ht="13.5" customHeight="1">
      <c r="A42" s="182">
        <v>40</v>
      </c>
      <c r="B42" s="183" t="s">
        <v>291</v>
      </c>
      <c r="C42" s="183" t="s">
        <v>290</v>
      </c>
      <c r="D42" s="183" t="s">
        <v>292</v>
      </c>
      <c r="E42" s="184">
        <v>11.57</v>
      </c>
      <c r="F42" s="186"/>
      <c r="G42" s="186">
        <f t="shared" si="0"/>
        <v>0</v>
      </c>
      <c r="H42" s="186"/>
      <c r="I42" s="186">
        <f t="shared" si="1"/>
        <v>0</v>
      </c>
      <c r="J42" s="184"/>
    </row>
    <row r="43" spans="1:10" s="159" customFormat="1" ht="30.75" customHeight="1">
      <c r="A43" s="174"/>
      <c r="B43" s="175" t="s">
        <v>293</v>
      </c>
      <c r="C43" s="175" t="s">
        <v>294</v>
      </c>
      <c r="D43" s="175"/>
      <c r="E43" s="176"/>
      <c r="F43" s="177"/>
      <c r="G43" s="177"/>
      <c r="H43" s="177"/>
      <c r="I43" s="177"/>
      <c r="J43" s="176"/>
    </row>
    <row r="44" spans="1:10" s="159" customFormat="1" ht="28.5" customHeight="1">
      <c r="A44" s="178"/>
      <c r="B44" s="179" t="s">
        <v>295</v>
      </c>
      <c r="C44" s="179" t="s">
        <v>296</v>
      </c>
      <c r="D44" s="179"/>
      <c r="E44" s="180"/>
      <c r="F44" s="181"/>
      <c r="G44" s="181"/>
      <c r="H44" s="181"/>
      <c r="I44" s="181"/>
      <c r="J44" s="180"/>
    </row>
    <row r="45" spans="1:10" s="159" customFormat="1" ht="24" customHeight="1">
      <c r="A45" s="182">
        <v>24</v>
      </c>
      <c r="B45" s="183" t="s">
        <v>297</v>
      </c>
      <c r="C45" s="183" t="s">
        <v>298</v>
      </c>
      <c r="D45" s="183" t="s">
        <v>239</v>
      </c>
      <c r="E45" s="184">
        <v>1</v>
      </c>
      <c r="F45" s="186"/>
      <c r="G45" s="186">
        <f>E45*F45</f>
        <v>0</v>
      </c>
      <c r="H45" s="186"/>
      <c r="I45" s="186">
        <f>0.01*H45*G45+G45</f>
        <v>0</v>
      </c>
      <c r="J45" s="184"/>
    </row>
    <row r="46" spans="1:10" s="159" customFormat="1" ht="28.5" customHeight="1">
      <c r="A46" s="178"/>
      <c r="B46" s="179" t="s">
        <v>299</v>
      </c>
      <c r="C46" s="179" t="s">
        <v>300</v>
      </c>
      <c r="D46" s="179"/>
      <c r="E46" s="180"/>
      <c r="F46" s="181"/>
      <c r="G46" s="181"/>
      <c r="H46" s="181"/>
      <c r="I46" s="181"/>
      <c r="J46" s="180"/>
    </row>
    <row r="47" spans="1:10" s="159" customFormat="1" ht="24" customHeight="1">
      <c r="A47" s="182">
        <v>12</v>
      </c>
      <c r="B47" s="183" t="s">
        <v>301</v>
      </c>
      <c r="C47" s="183" t="s">
        <v>302</v>
      </c>
      <c r="D47" s="183" t="s">
        <v>303</v>
      </c>
      <c r="E47" s="184">
        <v>1</v>
      </c>
      <c r="F47" s="186"/>
      <c r="G47" s="186">
        <f>E47*F47</f>
        <v>0</v>
      </c>
      <c r="H47" s="186"/>
      <c r="I47" s="186">
        <f>0.01*H47*G47+G47</f>
        <v>0</v>
      </c>
      <c r="J47" s="184"/>
    </row>
    <row r="48" spans="1:10" s="159" customFormat="1" ht="24" customHeight="1">
      <c r="A48" s="182">
        <v>30</v>
      </c>
      <c r="B48" s="183" t="s">
        <v>304</v>
      </c>
      <c r="C48" s="183" t="s">
        <v>415</v>
      </c>
      <c r="D48" s="183" t="s">
        <v>303</v>
      </c>
      <c r="E48" s="184">
        <v>1</v>
      </c>
      <c r="F48" s="186"/>
      <c r="G48" s="186">
        <f>E48*F48</f>
        <v>0</v>
      </c>
      <c r="H48" s="186"/>
      <c r="I48" s="186">
        <f>0.01*H48*G48+G48</f>
        <v>0</v>
      </c>
      <c r="J48" s="184"/>
    </row>
    <row r="49" spans="1:10" s="159" customFormat="1" ht="28.5" customHeight="1">
      <c r="A49" s="178"/>
      <c r="B49" s="179" t="s">
        <v>306</v>
      </c>
      <c r="C49" s="179" t="s">
        <v>307</v>
      </c>
      <c r="D49" s="179"/>
      <c r="E49" s="180"/>
      <c r="F49" s="181"/>
      <c r="G49" s="181"/>
      <c r="H49" s="181"/>
      <c r="I49" s="181"/>
      <c r="J49" s="180"/>
    </row>
    <row r="50" spans="1:10" s="159" customFormat="1" ht="13.5" customHeight="1">
      <c r="A50" s="182">
        <v>14</v>
      </c>
      <c r="B50" s="183" t="s">
        <v>308</v>
      </c>
      <c r="C50" s="183" t="s">
        <v>309</v>
      </c>
      <c r="D50" s="183" t="s">
        <v>310</v>
      </c>
      <c r="E50" s="184">
        <v>1</v>
      </c>
      <c r="F50" s="186"/>
      <c r="G50" s="186">
        <f>E50*F50</f>
        <v>0</v>
      </c>
      <c r="H50" s="186"/>
      <c r="I50" s="186">
        <f>0.01*H50*G50+G50</f>
        <v>0</v>
      </c>
      <c r="J50" s="184"/>
    </row>
    <row r="51" spans="1:10" s="159" customFormat="1" ht="13.5" customHeight="1">
      <c r="A51" s="182">
        <v>36</v>
      </c>
      <c r="B51" s="183" t="s">
        <v>311</v>
      </c>
      <c r="C51" s="183" t="s">
        <v>312</v>
      </c>
      <c r="D51" s="183" t="s">
        <v>310</v>
      </c>
      <c r="E51" s="184">
        <v>1</v>
      </c>
      <c r="F51" s="186"/>
      <c r="G51" s="186">
        <f>E51*F51</f>
        <v>0</v>
      </c>
      <c r="H51" s="186"/>
      <c r="I51" s="186">
        <f>0.01*H51*G51+G51</f>
        <v>0</v>
      </c>
      <c r="J51" s="184"/>
    </row>
    <row r="52" spans="1:10" s="159" customFormat="1" ht="28.5" customHeight="1">
      <c r="A52" s="178"/>
      <c r="B52" s="179" t="s">
        <v>313</v>
      </c>
      <c r="C52" s="179" t="s">
        <v>314</v>
      </c>
      <c r="D52" s="179"/>
      <c r="E52" s="180"/>
      <c r="F52" s="181"/>
      <c r="G52" s="181"/>
      <c r="H52" s="181"/>
      <c r="I52" s="181"/>
      <c r="J52" s="180"/>
    </row>
    <row r="53" spans="1:10" s="159" customFormat="1" ht="13.5" customHeight="1">
      <c r="A53" s="182">
        <v>32</v>
      </c>
      <c r="B53" s="183" t="s">
        <v>315</v>
      </c>
      <c r="C53" s="183" t="s">
        <v>316</v>
      </c>
      <c r="D53" s="183" t="s">
        <v>239</v>
      </c>
      <c r="E53" s="184">
        <v>2</v>
      </c>
      <c r="F53" s="186"/>
      <c r="G53" s="186">
        <f>E53*F53</f>
        <v>0</v>
      </c>
      <c r="H53" s="186"/>
      <c r="I53" s="186">
        <f>0.01*H53*G53+G53</f>
        <v>0</v>
      </c>
      <c r="J53" s="184"/>
    </row>
    <row r="54" spans="1:10" s="159" customFormat="1" ht="28.5" customHeight="1">
      <c r="A54" s="178"/>
      <c r="B54" s="179" t="s">
        <v>317</v>
      </c>
      <c r="C54" s="179" t="s">
        <v>318</v>
      </c>
      <c r="D54" s="179"/>
      <c r="E54" s="180"/>
      <c r="F54" s="181"/>
      <c r="G54" s="181"/>
      <c r="H54" s="181"/>
      <c r="I54" s="181"/>
      <c r="J54" s="180"/>
    </row>
    <row r="55" spans="1:10" s="159" customFormat="1" ht="13.5" customHeight="1">
      <c r="A55" s="182">
        <v>4</v>
      </c>
      <c r="B55" s="183" t="s">
        <v>319</v>
      </c>
      <c r="C55" s="183" t="s">
        <v>320</v>
      </c>
      <c r="D55" s="183" t="s">
        <v>239</v>
      </c>
      <c r="E55" s="184">
        <v>1</v>
      </c>
      <c r="F55" s="186"/>
      <c r="G55" s="186">
        <f>E55*F55</f>
        <v>0</v>
      </c>
      <c r="H55" s="186"/>
      <c r="I55" s="186">
        <f>0.01*H55*G55+G55</f>
        <v>0</v>
      </c>
      <c r="J55" s="184"/>
    </row>
    <row r="56" spans="1:10" s="159" customFormat="1" ht="24" customHeight="1">
      <c r="A56" s="182">
        <v>3</v>
      </c>
      <c r="B56" s="183" t="s">
        <v>321</v>
      </c>
      <c r="C56" s="183" t="s">
        <v>322</v>
      </c>
      <c r="D56" s="183" t="s">
        <v>310</v>
      </c>
      <c r="E56" s="184">
        <v>16</v>
      </c>
      <c r="F56" s="186"/>
      <c r="G56" s="186">
        <f>E56*F56</f>
        <v>0</v>
      </c>
      <c r="H56" s="186"/>
      <c r="I56" s="186">
        <f>0.01*H56*G56+G56</f>
        <v>0</v>
      </c>
      <c r="J56" s="184"/>
    </row>
    <row r="57" spans="1:10" s="159" customFormat="1" ht="28.5" customHeight="1">
      <c r="A57" s="178"/>
      <c r="B57" s="179" t="s">
        <v>323</v>
      </c>
      <c r="C57" s="179" t="s">
        <v>324</v>
      </c>
      <c r="D57" s="179"/>
      <c r="E57" s="180"/>
      <c r="F57" s="181"/>
      <c r="G57" s="181"/>
      <c r="H57" s="181"/>
      <c r="I57" s="181"/>
      <c r="J57" s="180"/>
    </row>
    <row r="58" spans="1:10" s="159" customFormat="1" ht="13.5" customHeight="1">
      <c r="A58" s="182">
        <v>23</v>
      </c>
      <c r="B58" s="183" t="s">
        <v>325</v>
      </c>
      <c r="C58" s="183" t="s">
        <v>326</v>
      </c>
      <c r="D58" s="183" t="s">
        <v>239</v>
      </c>
      <c r="E58" s="184">
        <v>1</v>
      </c>
      <c r="F58" s="186"/>
      <c r="G58" s="186">
        <f>E58*F58</f>
        <v>0</v>
      </c>
      <c r="H58" s="186"/>
      <c r="I58" s="186">
        <f>0.01*H58*G58+G58</f>
        <v>0</v>
      </c>
      <c r="J58" s="184"/>
    </row>
    <row r="59" spans="1:10" s="159" customFormat="1" ht="13.5" customHeight="1">
      <c r="A59" s="182">
        <v>16</v>
      </c>
      <c r="B59" s="183" t="s">
        <v>327</v>
      </c>
      <c r="C59" s="183" t="s">
        <v>328</v>
      </c>
      <c r="D59" s="183" t="s">
        <v>239</v>
      </c>
      <c r="E59" s="184">
        <v>1</v>
      </c>
      <c r="F59" s="186"/>
      <c r="G59" s="186">
        <f>E59*F59</f>
        <v>0</v>
      </c>
      <c r="H59" s="186"/>
      <c r="I59" s="186">
        <f>0.01*H59*G59+G59</f>
        <v>0</v>
      </c>
      <c r="J59" s="184"/>
    </row>
    <row r="60" spans="1:10" s="159" customFormat="1" ht="13.5" customHeight="1">
      <c r="A60" s="182">
        <v>71</v>
      </c>
      <c r="B60" s="183" t="s">
        <v>329</v>
      </c>
      <c r="C60" s="183" t="s">
        <v>330</v>
      </c>
      <c r="D60" s="183" t="s">
        <v>239</v>
      </c>
      <c r="E60" s="184">
        <v>1</v>
      </c>
      <c r="F60" s="186"/>
      <c r="G60" s="186">
        <f>E60*F60</f>
        <v>0</v>
      </c>
      <c r="H60" s="186"/>
      <c r="I60" s="186">
        <f>0.01*H60*G60+G60</f>
        <v>0</v>
      </c>
      <c r="J60" s="184"/>
    </row>
    <row r="61" spans="1:10" s="159" customFormat="1" ht="28.5" customHeight="1">
      <c r="A61" s="178"/>
      <c r="B61" s="179" t="s">
        <v>331</v>
      </c>
      <c r="C61" s="179" t="s">
        <v>332</v>
      </c>
      <c r="D61" s="179"/>
      <c r="E61" s="180"/>
      <c r="F61" s="181"/>
      <c r="G61" s="181"/>
      <c r="H61" s="181"/>
      <c r="I61" s="181"/>
      <c r="J61" s="180"/>
    </row>
    <row r="62" spans="1:10" s="159" customFormat="1" ht="13.5" customHeight="1">
      <c r="A62" s="182">
        <v>33</v>
      </c>
      <c r="B62" s="183" t="s">
        <v>333</v>
      </c>
      <c r="C62" s="183" t="s">
        <v>334</v>
      </c>
      <c r="D62" s="183" t="s">
        <v>239</v>
      </c>
      <c r="E62" s="184">
        <v>8</v>
      </c>
      <c r="F62" s="186"/>
      <c r="G62" s="186">
        <f>E62*F62</f>
        <v>0</v>
      </c>
      <c r="H62" s="186"/>
      <c r="I62" s="186">
        <f>0.01*H62*G62+G62</f>
        <v>0</v>
      </c>
      <c r="J62" s="184"/>
    </row>
    <row r="63" spans="1:10" s="159" customFormat="1" ht="13.5" customHeight="1">
      <c r="A63" s="182">
        <v>6</v>
      </c>
      <c r="B63" s="183" t="s">
        <v>335</v>
      </c>
      <c r="C63" s="183" t="s">
        <v>336</v>
      </c>
      <c r="D63" s="183" t="s">
        <v>310</v>
      </c>
      <c r="E63" s="184">
        <v>8</v>
      </c>
      <c r="F63" s="186"/>
      <c r="G63" s="186">
        <f>E63*F63</f>
        <v>0</v>
      </c>
      <c r="H63" s="186"/>
      <c r="I63" s="186">
        <f>0.01*H63*G63+G63</f>
        <v>0</v>
      </c>
      <c r="J63" s="184"/>
    </row>
    <row r="64" spans="1:10" s="159" customFormat="1" ht="28.5" customHeight="1">
      <c r="A64" s="178"/>
      <c r="B64" s="179" t="s">
        <v>337</v>
      </c>
      <c r="C64" s="179" t="s">
        <v>338</v>
      </c>
      <c r="D64" s="179"/>
      <c r="E64" s="180"/>
      <c r="F64" s="181"/>
      <c r="G64" s="181"/>
      <c r="H64" s="181"/>
      <c r="I64" s="181"/>
      <c r="J64" s="180"/>
    </row>
    <row r="65" spans="1:10" s="159" customFormat="1" ht="13.5" customHeight="1">
      <c r="A65" s="182">
        <v>5</v>
      </c>
      <c r="B65" s="183" t="s">
        <v>339</v>
      </c>
      <c r="C65" s="183" t="s">
        <v>340</v>
      </c>
      <c r="D65" s="183" t="s">
        <v>236</v>
      </c>
      <c r="E65" s="184">
        <v>100.5</v>
      </c>
      <c r="F65" s="186"/>
      <c r="G65" s="186">
        <f aca="true" t="shared" si="2" ref="G65:G76">E65*F65</f>
        <v>0</v>
      </c>
      <c r="H65" s="186"/>
      <c r="I65" s="186">
        <f aca="true" t="shared" si="3" ref="I65:I76">0.01*H65*G65+G65</f>
        <v>0</v>
      </c>
      <c r="J65" s="184"/>
    </row>
    <row r="66" spans="1:10" s="159" customFormat="1" ht="13.5" customHeight="1">
      <c r="A66" s="182">
        <v>11</v>
      </c>
      <c r="B66" s="183" t="s">
        <v>341</v>
      </c>
      <c r="C66" s="183" t="s">
        <v>342</v>
      </c>
      <c r="D66" s="183" t="s">
        <v>310</v>
      </c>
      <c r="E66" s="184">
        <v>1</v>
      </c>
      <c r="F66" s="186"/>
      <c r="G66" s="186">
        <f t="shared" si="2"/>
        <v>0</v>
      </c>
      <c r="H66" s="186"/>
      <c r="I66" s="186">
        <f t="shared" si="3"/>
        <v>0</v>
      </c>
      <c r="J66" s="184"/>
    </row>
    <row r="67" spans="1:10" s="159" customFormat="1" ht="38.25" customHeight="1">
      <c r="A67" s="182">
        <v>25</v>
      </c>
      <c r="B67" s="183" t="s">
        <v>343</v>
      </c>
      <c r="C67" s="183" t="s">
        <v>344</v>
      </c>
      <c r="D67" s="183" t="s">
        <v>310</v>
      </c>
      <c r="E67" s="184">
        <v>1</v>
      </c>
      <c r="F67" s="186"/>
      <c r="G67" s="186">
        <f t="shared" si="2"/>
        <v>0</v>
      </c>
      <c r="H67" s="186"/>
      <c r="I67" s="186">
        <f t="shared" si="3"/>
        <v>0</v>
      </c>
      <c r="J67" s="188"/>
    </row>
    <row r="68" spans="1:10" s="206" customFormat="1" ht="38.25" customHeight="1">
      <c r="A68" s="202">
        <v>26</v>
      </c>
      <c r="B68" s="203" t="s">
        <v>345</v>
      </c>
      <c r="C68" s="203" t="s">
        <v>416</v>
      </c>
      <c r="D68" s="203" t="s">
        <v>310</v>
      </c>
      <c r="E68" s="204">
        <v>1</v>
      </c>
      <c r="F68" s="205"/>
      <c r="G68" s="186">
        <f t="shared" si="2"/>
        <v>0</v>
      </c>
      <c r="H68" s="186"/>
      <c r="I68" s="186">
        <f t="shared" si="3"/>
        <v>0</v>
      </c>
      <c r="J68" s="188"/>
    </row>
    <row r="69" spans="1:10" s="211" customFormat="1" ht="38.25" customHeight="1">
      <c r="A69" s="207">
        <v>35</v>
      </c>
      <c r="B69" s="208" t="s">
        <v>347</v>
      </c>
      <c r="C69" s="208" t="s">
        <v>417</v>
      </c>
      <c r="D69" s="208" t="s">
        <v>310</v>
      </c>
      <c r="E69" s="209">
        <v>1</v>
      </c>
      <c r="F69" s="210"/>
      <c r="G69" s="186">
        <f t="shared" si="2"/>
        <v>0</v>
      </c>
      <c r="H69" s="186"/>
      <c r="I69" s="186">
        <f t="shared" si="3"/>
        <v>0</v>
      </c>
      <c r="J69" s="188"/>
    </row>
    <row r="70" spans="1:10" s="159" customFormat="1" ht="13.5" customHeight="1">
      <c r="A70" s="182">
        <v>37</v>
      </c>
      <c r="B70" s="183" t="s">
        <v>349</v>
      </c>
      <c r="C70" s="183" t="s">
        <v>350</v>
      </c>
      <c r="D70" s="183" t="s">
        <v>249</v>
      </c>
      <c r="E70" s="184">
        <v>8.7</v>
      </c>
      <c r="F70" s="186"/>
      <c r="G70" s="186">
        <f t="shared" si="2"/>
        <v>0</v>
      </c>
      <c r="H70" s="186"/>
      <c r="I70" s="186">
        <f t="shared" si="3"/>
        <v>0</v>
      </c>
      <c r="J70" s="184"/>
    </row>
    <row r="71" spans="1:10" s="206" customFormat="1" ht="13.5" customHeight="1">
      <c r="A71" s="202">
        <v>38</v>
      </c>
      <c r="B71" s="203" t="s">
        <v>351</v>
      </c>
      <c r="C71" s="203" t="s">
        <v>418</v>
      </c>
      <c r="D71" s="203" t="s">
        <v>249</v>
      </c>
      <c r="E71" s="204">
        <v>8.7</v>
      </c>
      <c r="F71" s="205"/>
      <c r="G71" s="186">
        <f t="shared" si="2"/>
        <v>0</v>
      </c>
      <c r="H71" s="186"/>
      <c r="I71" s="186">
        <f t="shared" si="3"/>
        <v>0</v>
      </c>
      <c r="J71" s="184"/>
    </row>
    <row r="72" spans="1:10" s="159" customFormat="1" ht="24" customHeight="1">
      <c r="A72" s="182">
        <v>18</v>
      </c>
      <c r="B72" s="183" t="s">
        <v>353</v>
      </c>
      <c r="C72" s="183" t="s">
        <v>354</v>
      </c>
      <c r="D72" s="183" t="s">
        <v>249</v>
      </c>
      <c r="E72" s="184">
        <v>11.4</v>
      </c>
      <c r="F72" s="186"/>
      <c r="G72" s="186">
        <f t="shared" si="2"/>
        <v>0</v>
      </c>
      <c r="H72" s="186"/>
      <c r="I72" s="186">
        <f t="shared" si="3"/>
        <v>0</v>
      </c>
      <c r="J72" s="184"/>
    </row>
    <row r="73" spans="1:10" s="159" customFormat="1" ht="13.5" customHeight="1">
      <c r="A73" s="182">
        <v>29</v>
      </c>
      <c r="B73" s="183" t="s">
        <v>355</v>
      </c>
      <c r="C73" s="183" t="s">
        <v>356</v>
      </c>
      <c r="D73" s="183" t="s">
        <v>236</v>
      </c>
      <c r="E73" s="184">
        <v>100.5</v>
      </c>
      <c r="F73" s="186"/>
      <c r="G73" s="186">
        <f t="shared" si="2"/>
        <v>0</v>
      </c>
      <c r="H73" s="186"/>
      <c r="I73" s="186">
        <f t="shared" si="3"/>
        <v>0</v>
      </c>
      <c r="J73" s="184"/>
    </row>
    <row r="74" spans="1:10" s="159" customFormat="1" ht="13.5" customHeight="1">
      <c r="A74" s="182">
        <v>9</v>
      </c>
      <c r="B74" s="183" t="s">
        <v>357</v>
      </c>
      <c r="C74" s="183" t="s">
        <v>358</v>
      </c>
      <c r="D74" s="183" t="s">
        <v>310</v>
      </c>
      <c r="E74" s="184">
        <v>112</v>
      </c>
      <c r="F74" s="186"/>
      <c r="G74" s="186">
        <f t="shared" si="2"/>
        <v>0</v>
      </c>
      <c r="H74" s="186"/>
      <c r="I74" s="186">
        <f t="shared" si="3"/>
        <v>0</v>
      </c>
      <c r="J74" s="184"/>
    </row>
    <row r="75" spans="1:10" s="159" customFormat="1" ht="13.5" customHeight="1">
      <c r="A75" s="182">
        <v>15</v>
      </c>
      <c r="B75" s="183" t="s">
        <v>359</v>
      </c>
      <c r="C75" s="183" t="s">
        <v>360</v>
      </c>
      <c r="D75" s="183" t="s">
        <v>239</v>
      </c>
      <c r="E75" s="184">
        <v>1</v>
      </c>
      <c r="F75" s="186"/>
      <c r="G75" s="186">
        <f t="shared" si="2"/>
        <v>0</v>
      </c>
      <c r="H75" s="186"/>
      <c r="I75" s="186">
        <f t="shared" si="3"/>
        <v>0</v>
      </c>
      <c r="J75" s="184"/>
    </row>
    <row r="76" spans="1:10" s="159" customFormat="1" ht="13.5" customHeight="1">
      <c r="A76" s="182">
        <v>10</v>
      </c>
      <c r="B76" s="183" t="s">
        <v>361</v>
      </c>
      <c r="C76" s="183" t="s">
        <v>362</v>
      </c>
      <c r="D76" s="183" t="s">
        <v>310</v>
      </c>
      <c r="E76" s="184">
        <v>1</v>
      </c>
      <c r="F76" s="186"/>
      <c r="G76" s="186">
        <f t="shared" si="2"/>
        <v>0</v>
      </c>
      <c r="H76" s="186"/>
      <c r="I76" s="186">
        <f t="shared" si="3"/>
        <v>0</v>
      </c>
      <c r="J76" s="184"/>
    </row>
    <row r="77" spans="1:10" s="159" customFormat="1" ht="28.5" customHeight="1">
      <c r="A77" s="178"/>
      <c r="B77" s="179" t="s">
        <v>363</v>
      </c>
      <c r="C77" s="179" t="s">
        <v>364</v>
      </c>
      <c r="D77" s="179"/>
      <c r="E77" s="180"/>
      <c r="F77" s="181"/>
      <c r="G77" s="181"/>
      <c r="H77" s="181"/>
      <c r="I77" s="181"/>
      <c r="J77" s="180"/>
    </row>
    <row r="78" spans="1:10" s="159" customFormat="1" ht="24" customHeight="1">
      <c r="A78" s="182">
        <v>2</v>
      </c>
      <c r="B78" s="183" t="s">
        <v>365</v>
      </c>
      <c r="C78" s="183" t="s">
        <v>366</v>
      </c>
      <c r="D78" s="183" t="s">
        <v>310</v>
      </c>
      <c r="E78" s="184">
        <v>1</v>
      </c>
      <c r="F78" s="186"/>
      <c r="G78" s="186">
        <f>E78*F78</f>
        <v>0</v>
      </c>
      <c r="H78" s="186"/>
      <c r="I78" s="186">
        <f>0.01*H78*G78+G78</f>
        <v>0</v>
      </c>
      <c r="J78" s="184"/>
    </row>
    <row r="79" spans="1:10" s="159" customFormat="1" ht="28.5" customHeight="1">
      <c r="A79" s="178"/>
      <c r="B79" s="179" t="s">
        <v>367</v>
      </c>
      <c r="C79" s="179" t="s">
        <v>368</v>
      </c>
      <c r="D79" s="179"/>
      <c r="E79" s="180"/>
      <c r="F79" s="181"/>
      <c r="G79" s="181"/>
      <c r="H79" s="181"/>
      <c r="I79" s="181"/>
      <c r="J79" s="180"/>
    </row>
    <row r="80" spans="1:10" s="159" customFormat="1" ht="13.5" customHeight="1">
      <c r="A80" s="182">
        <v>44</v>
      </c>
      <c r="B80" s="183" t="s">
        <v>369</v>
      </c>
      <c r="C80" s="183" t="s">
        <v>370</v>
      </c>
      <c r="D80" s="183" t="s">
        <v>236</v>
      </c>
      <c r="E80" s="184">
        <v>110</v>
      </c>
      <c r="F80" s="186"/>
      <c r="G80" s="186">
        <f aca="true" t="shared" si="4" ref="G80:G94">E80*F80</f>
        <v>0</v>
      </c>
      <c r="H80" s="186"/>
      <c r="I80" s="186">
        <f aca="true" t="shared" si="5" ref="I80:I99">0.01*H80*G80+G80</f>
        <v>0</v>
      </c>
      <c r="J80" s="184"/>
    </row>
    <row r="81" spans="1:10" s="159" customFormat="1" ht="13.5" customHeight="1">
      <c r="A81" s="182">
        <v>45</v>
      </c>
      <c r="B81" s="183" t="s">
        <v>371</v>
      </c>
      <c r="C81" s="183" t="s">
        <v>372</v>
      </c>
      <c r="D81" s="183" t="s">
        <v>236</v>
      </c>
      <c r="E81" s="184">
        <v>110</v>
      </c>
      <c r="F81" s="186"/>
      <c r="G81" s="186">
        <f t="shared" si="4"/>
        <v>0</v>
      </c>
      <c r="H81" s="186"/>
      <c r="I81" s="186">
        <f t="shared" si="5"/>
        <v>0</v>
      </c>
      <c r="J81" s="184"/>
    </row>
    <row r="82" spans="1:10" s="159" customFormat="1" ht="24" customHeight="1">
      <c r="A82" s="182">
        <v>46</v>
      </c>
      <c r="B82" s="183" t="s">
        <v>373</v>
      </c>
      <c r="C82" s="183" t="s">
        <v>374</v>
      </c>
      <c r="D82" s="183" t="s">
        <v>236</v>
      </c>
      <c r="E82" s="184">
        <v>110</v>
      </c>
      <c r="F82" s="186"/>
      <c r="G82" s="186">
        <f t="shared" si="4"/>
        <v>0</v>
      </c>
      <c r="H82" s="186"/>
      <c r="I82" s="186">
        <f t="shared" si="5"/>
        <v>0</v>
      </c>
      <c r="J82" s="184"/>
    </row>
    <row r="83" spans="1:10" s="159" customFormat="1" ht="13.5" customHeight="1">
      <c r="A83" s="182">
        <v>47</v>
      </c>
      <c r="B83" s="183" t="s">
        <v>375</v>
      </c>
      <c r="C83" s="183" t="s">
        <v>376</v>
      </c>
      <c r="D83" s="183" t="s">
        <v>236</v>
      </c>
      <c r="E83" s="184">
        <v>110</v>
      </c>
      <c r="F83" s="186"/>
      <c r="G83" s="186">
        <f t="shared" si="4"/>
        <v>0</v>
      </c>
      <c r="H83" s="186"/>
      <c r="I83" s="186">
        <f t="shared" si="5"/>
        <v>0</v>
      </c>
      <c r="J83" s="184"/>
    </row>
    <row r="84" spans="1:10" s="159" customFormat="1" ht="13.5" customHeight="1">
      <c r="A84" s="182">
        <v>48</v>
      </c>
      <c r="B84" s="183" t="s">
        <v>377</v>
      </c>
      <c r="C84" s="183" t="s">
        <v>378</v>
      </c>
      <c r="D84" s="183" t="s">
        <v>236</v>
      </c>
      <c r="E84" s="184">
        <v>25</v>
      </c>
      <c r="F84" s="186"/>
      <c r="G84" s="186">
        <f t="shared" si="4"/>
        <v>0</v>
      </c>
      <c r="H84" s="186"/>
      <c r="I84" s="186">
        <f t="shared" si="5"/>
        <v>0</v>
      </c>
      <c r="J84" s="184"/>
    </row>
    <row r="85" spans="1:10" s="159" customFormat="1" ht="13.5" customHeight="1">
      <c r="A85" s="182">
        <v>1</v>
      </c>
      <c r="B85" s="183">
        <v>776201811</v>
      </c>
      <c r="C85" s="183" t="s">
        <v>379</v>
      </c>
      <c r="D85" s="183" t="s">
        <v>236</v>
      </c>
      <c r="E85" s="184">
        <v>110</v>
      </c>
      <c r="F85" s="186"/>
      <c r="G85" s="186">
        <f t="shared" si="4"/>
        <v>0</v>
      </c>
      <c r="H85" s="186"/>
      <c r="I85" s="186">
        <f t="shared" si="5"/>
        <v>0</v>
      </c>
      <c r="J85" s="184"/>
    </row>
    <row r="86" spans="1:10" s="159" customFormat="1" ht="13.5" customHeight="1">
      <c r="A86" s="182"/>
      <c r="B86" s="183" t="s">
        <v>380</v>
      </c>
      <c r="C86" s="183" t="s">
        <v>381</v>
      </c>
      <c r="D86" s="183" t="s">
        <v>236</v>
      </c>
      <c r="E86" s="184">
        <v>15</v>
      </c>
      <c r="F86" s="186"/>
      <c r="G86" s="186">
        <f t="shared" si="4"/>
        <v>0</v>
      </c>
      <c r="H86" s="186"/>
      <c r="I86" s="186">
        <f t="shared" si="5"/>
        <v>0</v>
      </c>
      <c r="J86" s="184"/>
    </row>
    <row r="87" spans="1:10" s="159" customFormat="1" ht="15" customHeight="1">
      <c r="A87" s="182">
        <v>51</v>
      </c>
      <c r="B87" s="183" t="s">
        <v>382</v>
      </c>
      <c r="C87" s="183" t="s">
        <v>383</v>
      </c>
      <c r="D87" s="183" t="s">
        <v>249</v>
      </c>
      <c r="E87" s="184">
        <v>100</v>
      </c>
      <c r="F87" s="186"/>
      <c r="G87" s="186">
        <f t="shared" si="4"/>
        <v>0</v>
      </c>
      <c r="H87" s="186"/>
      <c r="I87" s="186">
        <f t="shared" si="5"/>
        <v>0</v>
      </c>
      <c r="J87" s="184"/>
    </row>
    <row r="88" spans="1:10" s="159" customFormat="1" ht="24" customHeight="1">
      <c r="A88" s="182">
        <v>49</v>
      </c>
      <c r="B88" s="183" t="s">
        <v>384</v>
      </c>
      <c r="C88" s="183" t="s">
        <v>385</v>
      </c>
      <c r="D88" s="183" t="s">
        <v>236</v>
      </c>
      <c r="E88" s="184">
        <v>130</v>
      </c>
      <c r="F88" s="186"/>
      <c r="G88" s="186">
        <f t="shared" si="4"/>
        <v>0</v>
      </c>
      <c r="H88" s="186"/>
      <c r="I88" s="186">
        <f t="shared" si="5"/>
        <v>0</v>
      </c>
      <c r="J88" s="184"/>
    </row>
    <row r="89" spans="1:10" s="206" customFormat="1" ht="34.5" customHeight="1">
      <c r="A89" s="202">
        <v>50</v>
      </c>
      <c r="B89" s="203" t="s">
        <v>386</v>
      </c>
      <c r="C89" s="208" t="s">
        <v>419</v>
      </c>
      <c r="D89" s="203" t="s">
        <v>236</v>
      </c>
      <c r="E89" s="204">
        <v>140</v>
      </c>
      <c r="F89" s="205"/>
      <c r="G89" s="186">
        <f t="shared" si="4"/>
        <v>0</v>
      </c>
      <c r="H89" s="186"/>
      <c r="I89" s="186">
        <f t="shared" si="5"/>
        <v>0</v>
      </c>
      <c r="J89" s="188"/>
    </row>
    <row r="90" spans="1:10" s="159" customFormat="1" ht="13.5" customHeight="1">
      <c r="A90" s="182">
        <v>52</v>
      </c>
      <c r="B90" s="183" t="s">
        <v>388</v>
      </c>
      <c r="C90" s="183" t="s">
        <v>389</v>
      </c>
      <c r="D90" s="183" t="s">
        <v>249</v>
      </c>
      <c r="E90" s="184">
        <v>70</v>
      </c>
      <c r="F90" s="186"/>
      <c r="G90" s="186">
        <f t="shared" si="4"/>
        <v>0</v>
      </c>
      <c r="H90" s="186"/>
      <c r="I90" s="186">
        <f t="shared" si="5"/>
        <v>0</v>
      </c>
      <c r="J90" s="188"/>
    </row>
    <row r="91" spans="1:10" s="206" customFormat="1" ht="25.5" customHeight="1">
      <c r="A91" s="202">
        <v>53</v>
      </c>
      <c r="B91" s="203" t="s">
        <v>390</v>
      </c>
      <c r="C91" s="203" t="s">
        <v>391</v>
      </c>
      <c r="D91" s="203" t="s">
        <v>249</v>
      </c>
      <c r="E91" s="204">
        <v>90</v>
      </c>
      <c r="F91" s="205"/>
      <c r="G91" s="186">
        <f t="shared" si="4"/>
        <v>0</v>
      </c>
      <c r="H91" s="186"/>
      <c r="I91" s="186">
        <f t="shared" si="5"/>
        <v>0</v>
      </c>
      <c r="J91" s="188"/>
    </row>
    <row r="92" spans="1:10" s="159" customFormat="1" ht="25.5" customHeight="1">
      <c r="A92" s="182">
        <v>54</v>
      </c>
      <c r="B92" s="183" t="s">
        <v>392</v>
      </c>
      <c r="C92" s="183" t="s">
        <v>393</v>
      </c>
      <c r="D92" s="183" t="s">
        <v>249</v>
      </c>
      <c r="E92" s="184">
        <v>130</v>
      </c>
      <c r="F92" s="186"/>
      <c r="G92" s="186">
        <f t="shared" si="4"/>
        <v>0</v>
      </c>
      <c r="H92" s="186"/>
      <c r="I92" s="186">
        <f t="shared" si="5"/>
        <v>0</v>
      </c>
      <c r="J92" s="188"/>
    </row>
    <row r="93" spans="1:10" s="206" customFormat="1" ht="30" customHeight="1">
      <c r="A93" s="202">
        <v>55</v>
      </c>
      <c r="B93" s="203" t="s">
        <v>394</v>
      </c>
      <c r="C93" s="203" t="s">
        <v>420</v>
      </c>
      <c r="D93" s="203" t="s">
        <v>249</v>
      </c>
      <c r="E93" s="204">
        <v>130</v>
      </c>
      <c r="F93" s="205"/>
      <c r="G93" s="186">
        <f t="shared" si="4"/>
        <v>0</v>
      </c>
      <c r="H93" s="186"/>
      <c r="I93" s="186">
        <f t="shared" si="5"/>
        <v>0</v>
      </c>
      <c r="J93" s="188"/>
    </row>
    <row r="94" spans="1:10" s="159" customFormat="1" ht="13.5" customHeight="1">
      <c r="A94" s="182">
        <v>56</v>
      </c>
      <c r="B94" s="183" t="s">
        <v>396</v>
      </c>
      <c r="C94" s="183" t="s">
        <v>397</v>
      </c>
      <c r="D94" s="183" t="s">
        <v>292</v>
      </c>
      <c r="E94" s="184">
        <v>1.671</v>
      </c>
      <c r="F94" s="186"/>
      <c r="G94" s="186">
        <f t="shared" si="4"/>
        <v>0</v>
      </c>
      <c r="H94" s="186"/>
      <c r="I94" s="186">
        <f t="shared" si="5"/>
        <v>0</v>
      </c>
      <c r="J94" s="184"/>
    </row>
    <row r="95" spans="1:10" s="159" customFormat="1" ht="28.5" customHeight="1">
      <c r="A95" s="178"/>
      <c r="B95" s="179" t="s">
        <v>398</v>
      </c>
      <c r="C95" s="179" t="s">
        <v>399</v>
      </c>
      <c r="D95" s="179"/>
      <c r="E95" s="180"/>
      <c r="F95" s="181"/>
      <c r="G95" s="181"/>
      <c r="H95" s="181"/>
      <c r="I95" s="181"/>
      <c r="J95" s="180"/>
    </row>
    <row r="96" spans="1:10" s="159" customFormat="1" ht="13.5" customHeight="1">
      <c r="A96" s="182">
        <v>72</v>
      </c>
      <c r="B96" s="183" t="s">
        <v>400</v>
      </c>
      <c r="C96" s="183" t="s">
        <v>401</v>
      </c>
      <c r="D96" s="183" t="s">
        <v>239</v>
      </c>
      <c r="E96" s="184">
        <v>1</v>
      </c>
      <c r="F96" s="186"/>
      <c r="G96" s="186">
        <f>E96*F96</f>
        <v>0</v>
      </c>
      <c r="H96" s="186"/>
      <c r="I96" s="186">
        <f t="shared" si="5"/>
        <v>0</v>
      </c>
      <c r="J96" s="184"/>
    </row>
    <row r="97" spans="1:10" s="159" customFormat="1" ht="13.5" customHeight="1">
      <c r="A97" s="182">
        <v>8</v>
      </c>
      <c r="B97" s="183" t="s">
        <v>402</v>
      </c>
      <c r="C97" s="183" t="s">
        <v>403</v>
      </c>
      <c r="D97" s="183" t="s">
        <v>236</v>
      </c>
      <c r="E97" s="184">
        <v>111.1</v>
      </c>
      <c r="F97" s="186"/>
      <c r="G97" s="186">
        <f>E97*F97</f>
        <v>0</v>
      </c>
      <c r="H97" s="186"/>
      <c r="I97" s="186">
        <f t="shared" si="5"/>
        <v>0</v>
      </c>
      <c r="J97" s="184"/>
    </row>
    <row r="98" spans="1:10" s="159" customFormat="1" ht="28.5" customHeight="1">
      <c r="A98" s="178"/>
      <c r="B98" s="179" t="s">
        <v>404</v>
      </c>
      <c r="C98" s="179" t="s">
        <v>405</v>
      </c>
      <c r="D98" s="179"/>
      <c r="E98" s="180"/>
      <c r="F98" s="181"/>
      <c r="G98" s="181"/>
      <c r="H98" s="181"/>
      <c r="I98" s="181"/>
      <c r="J98" s="180"/>
    </row>
    <row r="99" spans="1:10" s="159" customFormat="1" ht="24" customHeight="1">
      <c r="A99" s="182">
        <v>31</v>
      </c>
      <c r="B99" s="183" t="s">
        <v>406</v>
      </c>
      <c r="C99" s="183" t="s">
        <v>407</v>
      </c>
      <c r="D99" s="183" t="s">
        <v>236</v>
      </c>
      <c r="E99" s="184">
        <v>111.1</v>
      </c>
      <c r="F99" s="186"/>
      <c r="G99" s="186">
        <f>E99*F99</f>
        <v>0</v>
      </c>
      <c r="H99" s="186"/>
      <c r="I99" s="186">
        <f t="shared" si="5"/>
        <v>0</v>
      </c>
      <c r="J99" s="184"/>
    </row>
    <row r="100" spans="1:10" s="159" customFormat="1" ht="30.75" customHeight="1">
      <c r="A100" s="193"/>
      <c r="B100" s="194"/>
      <c r="C100" s="194" t="s">
        <v>408</v>
      </c>
      <c r="D100" s="194"/>
      <c r="E100" s="195"/>
      <c r="F100" s="196"/>
      <c r="G100" s="196">
        <f>SUM(G15:G99)</f>
        <v>0</v>
      </c>
      <c r="H100" s="196"/>
      <c r="I100" s="196">
        <f>SUM(I15:I99)</f>
        <v>0</v>
      </c>
      <c r="J100" s="195"/>
    </row>
  </sheetData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0"/>
  <sheetViews>
    <sheetView showGridLines="0" workbookViewId="0" topLeftCell="A1">
      <selection activeCell="G14" sqref="G14"/>
    </sheetView>
  </sheetViews>
  <sheetFormatPr defaultColWidth="9.00390625" defaultRowHeight="12" customHeight="1"/>
  <cols>
    <col min="1" max="1" width="3.28125" style="197" customWidth="1"/>
    <col min="2" max="2" width="13.28125" style="198" customWidth="1"/>
    <col min="3" max="3" width="42.7109375" style="198" customWidth="1"/>
    <col min="4" max="4" width="4.7109375" style="198" customWidth="1"/>
    <col min="5" max="5" width="9.7109375" style="199" customWidth="1"/>
    <col min="6" max="6" width="11.421875" style="200" customWidth="1"/>
    <col min="7" max="7" width="15.28125" style="200" customWidth="1"/>
    <col min="8" max="8" width="11.421875" style="199" customWidth="1"/>
    <col min="9" max="256" width="9.00390625" style="201" customWidth="1"/>
    <col min="257" max="257" width="3.28125" style="201" customWidth="1"/>
    <col min="258" max="258" width="13.28125" style="201" customWidth="1"/>
    <col min="259" max="259" width="42.7109375" style="201" customWidth="1"/>
    <col min="260" max="260" width="4.7109375" style="201" customWidth="1"/>
    <col min="261" max="261" width="9.7109375" style="201" customWidth="1"/>
    <col min="262" max="262" width="11.421875" style="201" customWidth="1"/>
    <col min="263" max="263" width="15.28125" style="201" customWidth="1"/>
    <col min="264" max="264" width="11.421875" style="201" customWidth="1"/>
    <col min="265" max="512" width="9.00390625" style="201" customWidth="1"/>
    <col min="513" max="513" width="3.28125" style="201" customWidth="1"/>
    <col min="514" max="514" width="13.28125" style="201" customWidth="1"/>
    <col min="515" max="515" width="42.7109375" style="201" customWidth="1"/>
    <col min="516" max="516" width="4.7109375" style="201" customWidth="1"/>
    <col min="517" max="517" width="9.7109375" style="201" customWidth="1"/>
    <col min="518" max="518" width="11.421875" style="201" customWidth="1"/>
    <col min="519" max="519" width="15.28125" style="201" customWidth="1"/>
    <col min="520" max="520" width="11.421875" style="201" customWidth="1"/>
    <col min="521" max="768" width="9.00390625" style="201" customWidth="1"/>
    <col min="769" max="769" width="3.28125" style="201" customWidth="1"/>
    <col min="770" max="770" width="13.28125" style="201" customWidth="1"/>
    <col min="771" max="771" width="42.7109375" style="201" customWidth="1"/>
    <col min="772" max="772" width="4.7109375" style="201" customWidth="1"/>
    <col min="773" max="773" width="9.7109375" style="201" customWidth="1"/>
    <col min="774" max="774" width="11.421875" style="201" customWidth="1"/>
    <col min="775" max="775" width="15.28125" style="201" customWidth="1"/>
    <col min="776" max="776" width="11.421875" style="201" customWidth="1"/>
    <col min="777" max="1024" width="9.00390625" style="201" customWidth="1"/>
    <col min="1025" max="1025" width="3.28125" style="201" customWidth="1"/>
    <col min="1026" max="1026" width="13.28125" style="201" customWidth="1"/>
    <col min="1027" max="1027" width="42.7109375" style="201" customWidth="1"/>
    <col min="1028" max="1028" width="4.7109375" style="201" customWidth="1"/>
    <col min="1029" max="1029" width="9.7109375" style="201" customWidth="1"/>
    <col min="1030" max="1030" width="11.421875" style="201" customWidth="1"/>
    <col min="1031" max="1031" width="15.28125" style="201" customWidth="1"/>
    <col min="1032" max="1032" width="11.421875" style="201" customWidth="1"/>
    <col min="1033" max="1280" width="9.00390625" style="201" customWidth="1"/>
    <col min="1281" max="1281" width="3.28125" style="201" customWidth="1"/>
    <col min="1282" max="1282" width="13.28125" style="201" customWidth="1"/>
    <col min="1283" max="1283" width="42.7109375" style="201" customWidth="1"/>
    <col min="1284" max="1284" width="4.7109375" style="201" customWidth="1"/>
    <col min="1285" max="1285" width="9.7109375" style="201" customWidth="1"/>
    <col min="1286" max="1286" width="11.421875" style="201" customWidth="1"/>
    <col min="1287" max="1287" width="15.28125" style="201" customWidth="1"/>
    <col min="1288" max="1288" width="11.421875" style="201" customWidth="1"/>
    <col min="1289" max="1536" width="9.00390625" style="201" customWidth="1"/>
    <col min="1537" max="1537" width="3.28125" style="201" customWidth="1"/>
    <col min="1538" max="1538" width="13.28125" style="201" customWidth="1"/>
    <col min="1539" max="1539" width="42.7109375" style="201" customWidth="1"/>
    <col min="1540" max="1540" width="4.7109375" style="201" customWidth="1"/>
    <col min="1541" max="1541" width="9.7109375" style="201" customWidth="1"/>
    <col min="1542" max="1542" width="11.421875" style="201" customWidth="1"/>
    <col min="1543" max="1543" width="15.28125" style="201" customWidth="1"/>
    <col min="1544" max="1544" width="11.421875" style="201" customWidth="1"/>
    <col min="1545" max="1792" width="9.00390625" style="201" customWidth="1"/>
    <col min="1793" max="1793" width="3.28125" style="201" customWidth="1"/>
    <col min="1794" max="1794" width="13.28125" style="201" customWidth="1"/>
    <col min="1795" max="1795" width="42.7109375" style="201" customWidth="1"/>
    <col min="1796" max="1796" width="4.7109375" style="201" customWidth="1"/>
    <col min="1797" max="1797" width="9.7109375" style="201" customWidth="1"/>
    <col min="1798" max="1798" width="11.421875" style="201" customWidth="1"/>
    <col min="1799" max="1799" width="15.28125" style="201" customWidth="1"/>
    <col min="1800" max="1800" width="11.421875" style="201" customWidth="1"/>
    <col min="1801" max="2048" width="9.00390625" style="201" customWidth="1"/>
    <col min="2049" max="2049" width="3.28125" style="201" customWidth="1"/>
    <col min="2050" max="2050" width="13.28125" style="201" customWidth="1"/>
    <col min="2051" max="2051" width="42.7109375" style="201" customWidth="1"/>
    <col min="2052" max="2052" width="4.7109375" style="201" customWidth="1"/>
    <col min="2053" max="2053" width="9.7109375" style="201" customWidth="1"/>
    <col min="2054" max="2054" width="11.421875" style="201" customWidth="1"/>
    <col min="2055" max="2055" width="15.28125" style="201" customWidth="1"/>
    <col min="2056" max="2056" width="11.421875" style="201" customWidth="1"/>
    <col min="2057" max="2304" width="9.00390625" style="201" customWidth="1"/>
    <col min="2305" max="2305" width="3.28125" style="201" customWidth="1"/>
    <col min="2306" max="2306" width="13.28125" style="201" customWidth="1"/>
    <col min="2307" max="2307" width="42.7109375" style="201" customWidth="1"/>
    <col min="2308" max="2308" width="4.7109375" style="201" customWidth="1"/>
    <col min="2309" max="2309" width="9.7109375" style="201" customWidth="1"/>
    <col min="2310" max="2310" width="11.421875" style="201" customWidth="1"/>
    <col min="2311" max="2311" width="15.28125" style="201" customWidth="1"/>
    <col min="2312" max="2312" width="11.421875" style="201" customWidth="1"/>
    <col min="2313" max="2560" width="9.00390625" style="201" customWidth="1"/>
    <col min="2561" max="2561" width="3.28125" style="201" customWidth="1"/>
    <col min="2562" max="2562" width="13.28125" style="201" customWidth="1"/>
    <col min="2563" max="2563" width="42.7109375" style="201" customWidth="1"/>
    <col min="2564" max="2564" width="4.7109375" style="201" customWidth="1"/>
    <col min="2565" max="2565" width="9.7109375" style="201" customWidth="1"/>
    <col min="2566" max="2566" width="11.421875" style="201" customWidth="1"/>
    <col min="2567" max="2567" width="15.28125" style="201" customWidth="1"/>
    <col min="2568" max="2568" width="11.421875" style="201" customWidth="1"/>
    <col min="2569" max="2816" width="9.00390625" style="201" customWidth="1"/>
    <col min="2817" max="2817" width="3.28125" style="201" customWidth="1"/>
    <col min="2818" max="2818" width="13.28125" style="201" customWidth="1"/>
    <col min="2819" max="2819" width="42.7109375" style="201" customWidth="1"/>
    <col min="2820" max="2820" width="4.7109375" style="201" customWidth="1"/>
    <col min="2821" max="2821" width="9.7109375" style="201" customWidth="1"/>
    <col min="2822" max="2822" width="11.421875" style="201" customWidth="1"/>
    <col min="2823" max="2823" width="15.28125" style="201" customWidth="1"/>
    <col min="2824" max="2824" width="11.421875" style="201" customWidth="1"/>
    <col min="2825" max="3072" width="9.00390625" style="201" customWidth="1"/>
    <col min="3073" max="3073" width="3.28125" style="201" customWidth="1"/>
    <col min="3074" max="3074" width="13.28125" style="201" customWidth="1"/>
    <col min="3075" max="3075" width="42.7109375" style="201" customWidth="1"/>
    <col min="3076" max="3076" width="4.7109375" style="201" customWidth="1"/>
    <col min="3077" max="3077" width="9.7109375" style="201" customWidth="1"/>
    <col min="3078" max="3078" width="11.421875" style="201" customWidth="1"/>
    <col min="3079" max="3079" width="15.28125" style="201" customWidth="1"/>
    <col min="3080" max="3080" width="11.421875" style="201" customWidth="1"/>
    <col min="3081" max="3328" width="9.00390625" style="201" customWidth="1"/>
    <col min="3329" max="3329" width="3.28125" style="201" customWidth="1"/>
    <col min="3330" max="3330" width="13.28125" style="201" customWidth="1"/>
    <col min="3331" max="3331" width="42.7109375" style="201" customWidth="1"/>
    <col min="3332" max="3332" width="4.7109375" style="201" customWidth="1"/>
    <col min="3333" max="3333" width="9.7109375" style="201" customWidth="1"/>
    <col min="3334" max="3334" width="11.421875" style="201" customWidth="1"/>
    <col min="3335" max="3335" width="15.28125" style="201" customWidth="1"/>
    <col min="3336" max="3336" width="11.421875" style="201" customWidth="1"/>
    <col min="3337" max="3584" width="9.00390625" style="201" customWidth="1"/>
    <col min="3585" max="3585" width="3.28125" style="201" customWidth="1"/>
    <col min="3586" max="3586" width="13.28125" style="201" customWidth="1"/>
    <col min="3587" max="3587" width="42.7109375" style="201" customWidth="1"/>
    <col min="3588" max="3588" width="4.7109375" style="201" customWidth="1"/>
    <col min="3589" max="3589" width="9.7109375" style="201" customWidth="1"/>
    <col min="3590" max="3590" width="11.421875" style="201" customWidth="1"/>
    <col min="3591" max="3591" width="15.28125" style="201" customWidth="1"/>
    <col min="3592" max="3592" width="11.421875" style="201" customWidth="1"/>
    <col min="3593" max="3840" width="9.00390625" style="201" customWidth="1"/>
    <col min="3841" max="3841" width="3.28125" style="201" customWidth="1"/>
    <col min="3842" max="3842" width="13.28125" style="201" customWidth="1"/>
    <col min="3843" max="3843" width="42.7109375" style="201" customWidth="1"/>
    <col min="3844" max="3844" width="4.7109375" style="201" customWidth="1"/>
    <col min="3845" max="3845" width="9.7109375" style="201" customWidth="1"/>
    <col min="3846" max="3846" width="11.421875" style="201" customWidth="1"/>
    <col min="3847" max="3847" width="15.28125" style="201" customWidth="1"/>
    <col min="3848" max="3848" width="11.421875" style="201" customWidth="1"/>
    <col min="3849" max="4096" width="9.00390625" style="201" customWidth="1"/>
    <col min="4097" max="4097" width="3.28125" style="201" customWidth="1"/>
    <col min="4098" max="4098" width="13.28125" style="201" customWidth="1"/>
    <col min="4099" max="4099" width="42.7109375" style="201" customWidth="1"/>
    <col min="4100" max="4100" width="4.7109375" style="201" customWidth="1"/>
    <col min="4101" max="4101" width="9.7109375" style="201" customWidth="1"/>
    <col min="4102" max="4102" width="11.421875" style="201" customWidth="1"/>
    <col min="4103" max="4103" width="15.28125" style="201" customWidth="1"/>
    <col min="4104" max="4104" width="11.421875" style="201" customWidth="1"/>
    <col min="4105" max="4352" width="9.00390625" style="201" customWidth="1"/>
    <col min="4353" max="4353" width="3.28125" style="201" customWidth="1"/>
    <col min="4354" max="4354" width="13.28125" style="201" customWidth="1"/>
    <col min="4355" max="4355" width="42.7109375" style="201" customWidth="1"/>
    <col min="4356" max="4356" width="4.7109375" style="201" customWidth="1"/>
    <col min="4357" max="4357" width="9.7109375" style="201" customWidth="1"/>
    <col min="4358" max="4358" width="11.421875" style="201" customWidth="1"/>
    <col min="4359" max="4359" width="15.28125" style="201" customWidth="1"/>
    <col min="4360" max="4360" width="11.421875" style="201" customWidth="1"/>
    <col min="4361" max="4608" width="9.00390625" style="201" customWidth="1"/>
    <col min="4609" max="4609" width="3.28125" style="201" customWidth="1"/>
    <col min="4610" max="4610" width="13.28125" style="201" customWidth="1"/>
    <col min="4611" max="4611" width="42.7109375" style="201" customWidth="1"/>
    <col min="4612" max="4612" width="4.7109375" style="201" customWidth="1"/>
    <col min="4613" max="4613" width="9.7109375" style="201" customWidth="1"/>
    <col min="4614" max="4614" width="11.421875" style="201" customWidth="1"/>
    <col min="4615" max="4615" width="15.28125" style="201" customWidth="1"/>
    <col min="4616" max="4616" width="11.421875" style="201" customWidth="1"/>
    <col min="4617" max="4864" width="9.00390625" style="201" customWidth="1"/>
    <col min="4865" max="4865" width="3.28125" style="201" customWidth="1"/>
    <col min="4866" max="4866" width="13.28125" style="201" customWidth="1"/>
    <col min="4867" max="4867" width="42.7109375" style="201" customWidth="1"/>
    <col min="4868" max="4868" width="4.7109375" style="201" customWidth="1"/>
    <col min="4869" max="4869" width="9.7109375" style="201" customWidth="1"/>
    <col min="4870" max="4870" width="11.421875" style="201" customWidth="1"/>
    <col min="4871" max="4871" width="15.28125" style="201" customWidth="1"/>
    <col min="4872" max="4872" width="11.421875" style="201" customWidth="1"/>
    <col min="4873" max="5120" width="9.00390625" style="201" customWidth="1"/>
    <col min="5121" max="5121" width="3.28125" style="201" customWidth="1"/>
    <col min="5122" max="5122" width="13.28125" style="201" customWidth="1"/>
    <col min="5123" max="5123" width="42.7109375" style="201" customWidth="1"/>
    <col min="5124" max="5124" width="4.7109375" style="201" customWidth="1"/>
    <col min="5125" max="5125" width="9.7109375" style="201" customWidth="1"/>
    <col min="5126" max="5126" width="11.421875" style="201" customWidth="1"/>
    <col min="5127" max="5127" width="15.28125" style="201" customWidth="1"/>
    <col min="5128" max="5128" width="11.421875" style="201" customWidth="1"/>
    <col min="5129" max="5376" width="9.00390625" style="201" customWidth="1"/>
    <col min="5377" max="5377" width="3.28125" style="201" customWidth="1"/>
    <col min="5378" max="5378" width="13.28125" style="201" customWidth="1"/>
    <col min="5379" max="5379" width="42.7109375" style="201" customWidth="1"/>
    <col min="5380" max="5380" width="4.7109375" style="201" customWidth="1"/>
    <col min="5381" max="5381" width="9.7109375" style="201" customWidth="1"/>
    <col min="5382" max="5382" width="11.421875" style="201" customWidth="1"/>
    <col min="5383" max="5383" width="15.28125" style="201" customWidth="1"/>
    <col min="5384" max="5384" width="11.421875" style="201" customWidth="1"/>
    <col min="5385" max="5632" width="9.00390625" style="201" customWidth="1"/>
    <col min="5633" max="5633" width="3.28125" style="201" customWidth="1"/>
    <col min="5634" max="5634" width="13.28125" style="201" customWidth="1"/>
    <col min="5635" max="5635" width="42.7109375" style="201" customWidth="1"/>
    <col min="5636" max="5636" width="4.7109375" style="201" customWidth="1"/>
    <col min="5637" max="5637" width="9.7109375" style="201" customWidth="1"/>
    <col min="5638" max="5638" width="11.421875" style="201" customWidth="1"/>
    <col min="5639" max="5639" width="15.28125" style="201" customWidth="1"/>
    <col min="5640" max="5640" width="11.421875" style="201" customWidth="1"/>
    <col min="5641" max="5888" width="9.00390625" style="201" customWidth="1"/>
    <col min="5889" max="5889" width="3.28125" style="201" customWidth="1"/>
    <col min="5890" max="5890" width="13.28125" style="201" customWidth="1"/>
    <col min="5891" max="5891" width="42.7109375" style="201" customWidth="1"/>
    <col min="5892" max="5892" width="4.7109375" style="201" customWidth="1"/>
    <col min="5893" max="5893" width="9.7109375" style="201" customWidth="1"/>
    <col min="5894" max="5894" width="11.421875" style="201" customWidth="1"/>
    <col min="5895" max="5895" width="15.28125" style="201" customWidth="1"/>
    <col min="5896" max="5896" width="11.421875" style="201" customWidth="1"/>
    <col min="5897" max="6144" width="9.00390625" style="201" customWidth="1"/>
    <col min="6145" max="6145" width="3.28125" style="201" customWidth="1"/>
    <col min="6146" max="6146" width="13.28125" style="201" customWidth="1"/>
    <col min="6147" max="6147" width="42.7109375" style="201" customWidth="1"/>
    <col min="6148" max="6148" width="4.7109375" style="201" customWidth="1"/>
    <col min="6149" max="6149" width="9.7109375" style="201" customWidth="1"/>
    <col min="6150" max="6150" width="11.421875" style="201" customWidth="1"/>
    <col min="6151" max="6151" width="15.28125" style="201" customWidth="1"/>
    <col min="6152" max="6152" width="11.421875" style="201" customWidth="1"/>
    <col min="6153" max="6400" width="9.00390625" style="201" customWidth="1"/>
    <col min="6401" max="6401" width="3.28125" style="201" customWidth="1"/>
    <col min="6402" max="6402" width="13.28125" style="201" customWidth="1"/>
    <col min="6403" max="6403" width="42.7109375" style="201" customWidth="1"/>
    <col min="6404" max="6404" width="4.7109375" style="201" customWidth="1"/>
    <col min="6405" max="6405" width="9.7109375" style="201" customWidth="1"/>
    <col min="6406" max="6406" width="11.421875" style="201" customWidth="1"/>
    <col min="6407" max="6407" width="15.28125" style="201" customWidth="1"/>
    <col min="6408" max="6408" width="11.421875" style="201" customWidth="1"/>
    <col min="6409" max="6656" width="9.00390625" style="201" customWidth="1"/>
    <col min="6657" max="6657" width="3.28125" style="201" customWidth="1"/>
    <col min="6658" max="6658" width="13.28125" style="201" customWidth="1"/>
    <col min="6659" max="6659" width="42.7109375" style="201" customWidth="1"/>
    <col min="6660" max="6660" width="4.7109375" style="201" customWidth="1"/>
    <col min="6661" max="6661" width="9.7109375" style="201" customWidth="1"/>
    <col min="6662" max="6662" width="11.421875" style="201" customWidth="1"/>
    <col min="6663" max="6663" width="15.28125" style="201" customWidth="1"/>
    <col min="6664" max="6664" width="11.421875" style="201" customWidth="1"/>
    <col min="6665" max="6912" width="9.00390625" style="201" customWidth="1"/>
    <col min="6913" max="6913" width="3.28125" style="201" customWidth="1"/>
    <col min="6914" max="6914" width="13.28125" style="201" customWidth="1"/>
    <col min="6915" max="6915" width="42.7109375" style="201" customWidth="1"/>
    <col min="6916" max="6916" width="4.7109375" style="201" customWidth="1"/>
    <col min="6917" max="6917" width="9.7109375" style="201" customWidth="1"/>
    <col min="6918" max="6918" width="11.421875" style="201" customWidth="1"/>
    <col min="6919" max="6919" width="15.28125" style="201" customWidth="1"/>
    <col min="6920" max="6920" width="11.421875" style="201" customWidth="1"/>
    <col min="6921" max="7168" width="9.00390625" style="201" customWidth="1"/>
    <col min="7169" max="7169" width="3.28125" style="201" customWidth="1"/>
    <col min="7170" max="7170" width="13.28125" style="201" customWidth="1"/>
    <col min="7171" max="7171" width="42.7109375" style="201" customWidth="1"/>
    <col min="7172" max="7172" width="4.7109375" style="201" customWidth="1"/>
    <col min="7173" max="7173" width="9.7109375" style="201" customWidth="1"/>
    <col min="7174" max="7174" width="11.421875" style="201" customWidth="1"/>
    <col min="7175" max="7175" width="15.28125" style="201" customWidth="1"/>
    <col min="7176" max="7176" width="11.421875" style="201" customWidth="1"/>
    <col min="7177" max="7424" width="9.00390625" style="201" customWidth="1"/>
    <col min="7425" max="7425" width="3.28125" style="201" customWidth="1"/>
    <col min="7426" max="7426" width="13.28125" style="201" customWidth="1"/>
    <col min="7427" max="7427" width="42.7109375" style="201" customWidth="1"/>
    <col min="7428" max="7428" width="4.7109375" style="201" customWidth="1"/>
    <col min="7429" max="7429" width="9.7109375" style="201" customWidth="1"/>
    <col min="7430" max="7430" width="11.421875" style="201" customWidth="1"/>
    <col min="7431" max="7431" width="15.28125" style="201" customWidth="1"/>
    <col min="7432" max="7432" width="11.421875" style="201" customWidth="1"/>
    <col min="7433" max="7680" width="9.00390625" style="201" customWidth="1"/>
    <col min="7681" max="7681" width="3.28125" style="201" customWidth="1"/>
    <col min="7682" max="7682" width="13.28125" style="201" customWidth="1"/>
    <col min="7683" max="7683" width="42.7109375" style="201" customWidth="1"/>
    <col min="7684" max="7684" width="4.7109375" style="201" customWidth="1"/>
    <col min="7685" max="7685" width="9.7109375" style="201" customWidth="1"/>
    <col min="7686" max="7686" width="11.421875" style="201" customWidth="1"/>
    <col min="7687" max="7687" width="15.28125" style="201" customWidth="1"/>
    <col min="7688" max="7688" width="11.421875" style="201" customWidth="1"/>
    <col min="7689" max="7936" width="9.00390625" style="201" customWidth="1"/>
    <col min="7937" max="7937" width="3.28125" style="201" customWidth="1"/>
    <col min="7938" max="7938" width="13.28125" style="201" customWidth="1"/>
    <col min="7939" max="7939" width="42.7109375" style="201" customWidth="1"/>
    <col min="7940" max="7940" width="4.7109375" style="201" customWidth="1"/>
    <col min="7941" max="7941" width="9.7109375" style="201" customWidth="1"/>
    <col min="7942" max="7942" width="11.421875" style="201" customWidth="1"/>
    <col min="7943" max="7943" width="15.28125" style="201" customWidth="1"/>
    <col min="7944" max="7944" width="11.421875" style="201" customWidth="1"/>
    <col min="7945" max="8192" width="9.00390625" style="201" customWidth="1"/>
    <col min="8193" max="8193" width="3.28125" style="201" customWidth="1"/>
    <col min="8194" max="8194" width="13.28125" style="201" customWidth="1"/>
    <col min="8195" max="8195" width="42.7109375" style="201" customWidth="1"/>
    <col min="8196" max="8196" width="4.7109375" style="201" customWidth="1"/>
    <col min="8197" max="8197" width="9.7109375" style="201" customWidth="1"/>
    <col min="8198" max="8198" width="11.421875" style="201" customWidth="1"/>
    <col min="8199" max="8199" width="15.28125" style="201" customWidth="1"/>
    <col min="8200" max="8200" width="11.421875" style="201" customWidth="1"/>
    <col min="8201" max="8448" width="9.00390625" style="201" customWidth="1"/>
    <col min="8449" max="8449" width="3.28125" style="201" customWidth="1"/>
    <col min="8450" max="8450" width="13.28125" style="201" customWidth="1"/>
    <col min="8451" max="8451" width="42.7109375" style="201" customWidth="1"/>
    <col min="8452" max="8452" width="4.7109375" style="201" customWidth="1"/>
    <col min="8453" max="8453" width="9.7109375" style="201" customWidth="1"/>
    <col min="8454" max="8454" width="11.421875" style="201" customWidth="1"/>
    <col min="8455" max="8455" width="15.28125" style="201" customWidth="1"/>
    <col min="8456" max="8456" width="11.421875" style="201" customWidth="1"/>
    <col min="8457" max="8704" width="9.00390625" style="201" customWidth="1"/>
    <col min="8705" max="8705" width="3.28125" style="201" customWidth="1"/>
    <col min="8706" max="8706" width="13.28125" style="201" customWidth="1"/>
    <col min="8707" max="8707" width="42.7109375" style="201" customWidth="1"/>
    <col min="8708" max="8708" width="4.7109375" style="201" customWidth="1"/>
    <col min="8709" max="8709" width="9.7109375" style="201" customWidth="1"/>
    <col min="8710" max="8710" width="11.421875" style="201" customWidth="1"/>
    <col min="8711" max="8711" width="15.28125" style="201" customWidth="1"/>
    <col min="8712" max="8712" width="11.421875" style="201" customWidth="1"/>
    <col min="8713" max="8960" width="9.00390625" style="201" customWidth="1"/>
    <col min="8961" max="8961" width="3.28125" style="201" customWidth="1"/>
    <col min="8962" max="8962" width="13.28125" style="201" customWidth="1"/>
    <col min="8963" max="8963" width="42.7109375" style="201" customWidth="1"/>
    <col min="8964" max="8964" width="4.7109375" style="201" customWidth="1"/>
    <col min="8965" max="8965" width="9.7109375" style="201" customWidth="1"/>
    <col min="8966" max="8966" width="11.421875" style="201" customWidth="1"/>
    <col min="8967" max="8967" width="15.28125" style="201" customWidth="1"/>
    <col min="8968" max="8968" width="11.421875" style="201" customWidth="1"/>
    <col min="8969" max="9216" width="9.00390625" style="201" customWidth="1"/>
    <col min="9217" max="9217" width="3.28125" style="201" customWidth="1"/>
    <col min="9218" max="9218" width="13.28125" style="201" customWidth="1"/>
    <col min="9219" max="9219" width="42.7109375" style="201" customWidth="1"/>
    <col min="9220" max="9220" width="4.7109375" style="201" customWidth="1"/>
    <col min="9221" max="9221" width="9.7109375" style="201" customWidth="1"/>
    <col min="9222" max="9222" width="11.421875" style="201" customWidth="1"/>
    <col min="9223" max="9223" width="15.28125" style="201" customWidth="1"/>
    <col min="9224" max="9224" width="11.421875" style="201" customWidth="1"/>
    <col min="9225" max="9472" width="9.00390625" style="201" customWidth="1"/>
    <col min="9473" max="9473" width="3.28125" style="201" customWidth="1"/>
    <col min="9474" max="9474" width="13.28125" style="201" customWidth="1"/>
    <col min="9475" max="9475" width="42.7109375" style="201" customWidth="1"/>
    <col min="9476" max="9476" width="4.7109375" style="201" customWidth="1"/>
    <col min="9477" max="9477" width="9.7109375" style="201" customWidth="1"/>
    <col min="9478" max="9478" width="11.421875" style="201" customWidth="1"/>
    <col min="9479" max="9479" width="15.28125" style="201" customWidth="1"/>
    <col min="9480" max="9480" width="11.421875" style="201" customWidth="1"/>
    <col min="9481" max="9728" width="9.00390625" style="201" customWidth="1"/>
    <col min="9729" max="9729" width="3.28125" style="201" customWidth="1"/>
    <col min="9730" max="9730" width="13.28125" style="201" customWidth="1"/>
    <col min="9731" max="9731" width="42.7109375" style="201" customWidth="1"/>
    <col min="9732" max="9732" width="4.7109375" style="201" customWidth="1"/>
    <col min="9733" max="9733" width="9.7109375" style="201" customWidth="1"/>
    <col min="9734" max="9734" width="11.421875" style="201" customWidth="1"/>
    <col min="9735" max="9735" width="15.28125" style="201" customWidth="1"/>
    <col min="9736" max="9736" width="11.421875" style="201" customWidth="1"/>
    <col min="9737" max="9984" width="9.00390625" style="201" customWidth="1"/>
    <col min="9985" max="9985" width="3.28125" style="201" customWidth="1"/>
    <col min="9986" max="9986" width="13.28125" style="201" customWidth="1"/>
    <col min="9987" max="9987" width="42.7109375" style="201" customWidth="1"/>
    <col min="9988" max="9988" width="4.7109375" style="201" customWidth="1"/>
    <col min="9989" max="9989" width="9.7109375" style="201" customWidth="1"/>
    <col min="9990" max="9990" width="11.421875" style="201" customWidth="1"/>
    <col min="9991" max="9991" width="15.28125" style="201" customWidth="1"/>
    <col min="9992" max="9992" width="11.421875" style="201" customWidth="1"/>
    <col min="9993" max="10240" width="9.00390625" style="201" customWidth="1"/>
    <col min="10241" max="10241" width="3.28125" style="201" customWidth="1"/>
    <col min="10242" max="10242" width="13.28125" style="201" customWidth="1"/>
    <col min="10243" max="10243" width="42.7109375" style="201" customWidth="1"/>
    <col min="10244" max="10244" width="4.7109375" style="201" customWidth="1"/>
    <col min="10245" max="10245" width="9.7109375" style="201" customWidth="1"/>
    <col min="10246" max="10246" width="11.421875" style="201" customWidth="1"/>
    <col min="10247" max="10247" width="15.28125" style="201" customWidth="1"/>
    <col min="10248" max="10248" width="11.421875" style="201" customWidth="1"/>
    <col min="10249" max="10496" width="9.00390625" style="201" customWidth="1"/>
    <col min="10497" max="10497" width="3.28125" style="201" customWidth="1"/>
    <col min="10498" max="10498" width="13.28125" style="201" customWidth="1"/>
    <col min="10499" max="10499" width="42.7109375" style="201" customWidth="1"/>
    <col min="10500" max="10500" width="4.7109375" style="201" customWidth="1"/>
    <col min="10501" max="10501" width="9.7109375" style="201" customWidth="1"/>
    <col min="10502" max="10502" width="11.421875" style="201" customWidth="1"/>
    <col min="10503" max="10503" width="15.28125" style="201" customWidth="1"/>
    <col min="10504" max="10504" width="11.421875" style="201" customWidth="1"/>
    <col min="10505" max="10752" width="9.00390625" style="201" customWidth="1"/>
    <col min="10753" max="10753" width="3.28125" style="201" customWidth="1"/>
    <col min="10754" max="10754" width="13.28125" style="201" customWidth="1"/>
    <col min="10755" max="10755" width="42.7109375" style="201" customWidth="1"/>
    <col min="10756" max="10756" width="4.7109375" style="201" customWidth="1"/>
    <col min="10757" max="10757" width="9.7109375" style="201" customWidth="1"/>
    <col min="10758" max="10758" width="11.421875" style="201" customWidth="1"/>
    <col min="10759" max="10759" width="15.28125" style="201" customWidth="1"/>
    <col min="10760" max="10760" width="11.421875" style="201" customWidth="1"/>
    <col min="10761" max="11008" width="9.00390625" style="201" customWidth="1"/>
    <col min="11009" max="11009" width="3.28125" style="201" customWidth="1"/>
    <col min="11010" max="11010" width="13.28125" style="201" customWidth="1"/>
    <col min="11011" max="11011" width="42.7109375" style="201" customWidth="1"/>
    <col min="11012" max="11012" width="4.7109375" style="201" customWidth="1"/>
    <col min="11013" max="11013" width="9.7109375" style="201" customWidth="1"/>
    <col min="11014" max="11014" width="11.421875" style="201" customWidth="1"/>
    <col min="11015" max="11015" width="15.28125" style="201" customWidth="1"/>
    <col min="11016" max="11016" width="11.421875" style="201" customWidth="1"/>
    <col min="11017" max="11264" width="9.00390625" style="201" customWidth="1"/>
    <col min="11265" max="11265" width="3.28125" style="201" customWidth="1"/>
    <col min="11266" max="11266" width="13.28125" style="201" customWidth="1"/>
    <col min="11267" max="11267" width="42.7109375" style="201" customWidth="1"/>
    <col min="11268" max="11268" width="4.7109375" style="201" customWidth="1"/>
    <col min="11269" max="11269" width="9.7109375" style="201" customWidth="1"/>
    <col min="11270" max="11270" width="11.421875" style="201" customWidth="1"/>
    <col min="11271" max="11271" width="15.28125" style="201" customWidth="1"/>
    <col min="11272" max="11272" width="11.421875" style="201" customWidth="1"/>
    <col min="11273" max="11520" width="9.00390625" style="201" customWidth="1"/>
    <col min="11521" max="11521" width="3.28125" style="201" customWidth="1"/>
    <col min="11522" max="11522" width="13.28125" style="201" customWidth="1"/>
    <col min="11523" max="11523" width="42.7109375" style="201" customWidth="1"/>
    <col min="11524" max="11524" width="4.7109375" style="201" customWidth="1"/>
    <col min="11525" max="11525" width="9.7109375" style="201" customWidth="1"/>
    <col min="11526" max="11526" width="11.421875" style="201" customWidth="1"/>
    <col min="11527" max="11527" width="15.28125" style="201" customWidth="1"/>
    <col min="11528" max="11528" width="11.421875" style="201" customWidth="1"/>
    <col min="11529" max="11776" width="9.00390625" style="201" customWidth="1"/>
    <col min="11777" max="11777" width="3.28125" style="201" customWidth="1"/>
    <col min="11778" max="11778" width="13.28125" style="201" customWidth="1"/>
    <col min="11779" max="11779" width="42.7109375" style="201" customWidth="1"/>
    <col min="11780" max="11780" width="4.7109375" style="201" customWidth="1"/>
    <col min="11781" max="11781" width="9.7109375" style="201" customWidth="1"/>
    <col min="11782" max="11782" width="11.421875" style="201" customWidth="1"/>
    <col min="11783" max="11783" width="15.28125" style="201" customWidth="1"/>
    <col min="11784" max="11784" width="11.421875" style="201" customWidth="1"/>
    <col min="11785" max="12032" width="9.00390625" style="201" customWidth="1"/>
    <col min="12033" max="12033" width="3.28125" style="201" customWidth="1"/>
    <col min="12034" max="12034" width="13.28125" style="201" customWidth="1"/>
    <col min="12035" max="12035" width="42.7109375" style="201" customWidth="1"/>
    <col min="12036" max="12036" width="4.7109375" style="201" customWidth="1"/>
    <col min="12037" max="12037" width="9.7109375" style="201" customWidth="1"/>
    <col min="12038" max="12038" width="11.421875" style="201" customWidth="1"/>
    <col min="12039" max="12039" width="15.28125" style="201" customWidth="1"/>
    <col min="12040" max="12040" width="11.421875" style="201" customWidth="1"/>
    <col min="12041" max="12288" width="9.00390625" style="201" customWidth="1"/>
    <col min="12289" max="12289" width="3.28125" style="201" customWidth="1"/>
    <col min="12290" max="12290" width="13.28125" style="201" customWidth="1"/>
    <col min="12291" max="12291" width="42.7109375" style="201" customWidth="1"/>
    <col min="12292" max="12292" width="4.7109375" style="201" customWidth="1"/>
    <col min="12293" max="12293" width="9.7109375" style="201" customWidth="1"/>
    <col min="12294" max="12294" width="11.421875" style="201" customWidth="1"/>
    <col min="12295" max="12295" width="15.28125" style="201" customWidth="1"/>
    <col min="12296" max="12296" width="11.421875" style="201" customWidth="1"/>
    <col min="12297" max="12544" width="9.00390625" style="201" customWidth="1"/>
    <col min="12545" max="12545" width="3.28125" style="201" customWidth="1"/>
    <col min="12546" max="12546" width="13.28125" style="201" customWidth="1"/>
    <col min="12547" max="12547" width="42.7109375" style="201" customWidth="1"/>
    <col min="12548" max="12548" width="4.7109375" style="201" customWidth="1"/>
    <col min="12549" max="12549" width="9.7109375" style="201" customWidth="1"/>
    <col min="12550" max="12550" width="11.421875" style="201" customWidth="1"/>
    <col min="12551" max="12551" width="15.28125" style="201" customWidth="1"/>
    <col min="12552" max="12552" width="11.421875" style="201" customWidth="1"/>
    <col min="12553" max="12800" width="9.00390625" style="201" customWidth="1"/>
    <col min="12801" max="12801" width="3.28125" style="201" customWidth="1"/>
    <col min="12802" max="12802" width="13.28125" style="201" customWidth="1"/>
    <col min="12803" max="12803" width="42.7109375" style="201" customWidth="1"/>
    <col min="12804" max="12804" width="4.7109375" style="201" customWidth="1"/>
    <col min="12805" max="12805" width="9.7109375" style="201" customWidth="1"/>
    <col min="12806" max="12806" width="11.421875" style="201" customWidth="1"/>
    <col min="12807" max="12807" width="15.28125" style="201" customWidth="1"/>
    <col min="12808" max="12808" width="11.421875" style="201" customWidth="1"/>
    <col min="12809" max="13056" width="9.00390625" style="201" customWidth="1"/>
    <col min="13057" max="13057" width="3.28125" style="201" customWidth="1"/>
    <col min="13058" max="13058" width="13.28125" style="201" customWidth="1"/>
    <col min="13059" max="13059" width="42.7109375" style="201" customWidth="1"/>
    <col min="13060" max="13060" width="4.7109375" style="201" customWidth="1"/>
    <col min="13061" max="13061" width="9.7109375" style="201" customWidth="1"/>
    <col min="13062" max="13062" width="11.421875" style="201" customWidth="1"/>
    <col min="13063" max="13063" width="15.28125" style="201" customWidth="1"/>
    <col min="13064" max="13064" width="11.421875" style="201" customWidth="1"/>
    <col min="13065" max="13312" width="9.00390625" style="201" customWidth="1"/>
    <col min="13313" max="13313" width="3.28125" style="201" customWidth="1"/>
    <col min="13314" max="13314" width="13.28125" style="201" customWidth="1"/>
    <col min="13315" max="13315" width="42.7109375" style="201" customWidth="1"/>
    <col min="13316" max="13316" width="4.7109375" style="201" customWidth="1"/>
    <col min="13317" max="13317" width="9.7109375" style="201" customWidth="1"/>
    <col min="13318" max="13318" width="11.421875" style="201" customWidth="1"/>
    <col min="13319" max="13319" width="15.28125" style="201" customWidth="1"/>
    <col min="13320" max="13320" width="11.421875" style="201" customWidth="1"/>
    <col min="13321" max="13568" width="9.00390625" style="201" customWidth="1"/>
    <col min="13569" max="13569" width="3.28125" style="201" customWidth="1"/>
    <col min="13570" max="13570" width="13.28125" style="201" customWidth="1"/>
    <col min="13571" max="13571" width="42.7109375" style="201" customWidth="1"/>
    <col min="13572" max="13572" width="4.7109375" style="201" customWidth="1"/>
    <col min="13573" max="13573" width="9.7109375" style="201" customWidth="1"/>
    <col min="13574" max="13574" width="11.421875" style="201" customWidth="1"/>
    <col min="13575" max="13575" width="15.28125" style="201" customWidth="1"/>
    <col min="13576" max="13576" width="11.421875" style="201" customWidth="1"/>
    <col min="13577" max="13824" width="9.00390625" style="201" customWidth="1"/>
    <col min="13825" max="13825" width="3.28125" style="201" customWidth="1"/>
    <col min="13826" max="13826" width="13.28125" style="201" customWidth="1"/>
    <col min="13827" max="13827" width="42.7109375" style="201" customWidth="1"/>
    <col min="13828" max="13828" width="4.7109375" style="201" customWidth="1"/>
    <col min="13829" max="13829" width="9.7109375" style="201" customWidth="1"/>
    <col min="13830" max="13830" width="11.421875" style="201" customWidth="1"/>
    <col min="13831" max="13831" width="15.28125" style="201" customWidth="1"/>
    <col min="13832" max="13832" width="11.421875" style="201" customWidth="1"/>
    <col min="13833" max="14080" width="9.00390625" style="201" customWidth="1"/>
    <col min="14081" max="14081" width="3.28125" style="201" customWidth="1"/>
    <col min="14082" max="14082" width="13.28125" style="201" customWidth="1"/>
    <col min="14083" max="14083" width="42.7109375" style="201" customWidth="1"/>
    <col min="14084" max="14084" width="4.7109375" style="201" customWidth="1"/>
    <col min="14085" max="14085" width="9.7109375" style="201" customWidth="1"/>
    <col min="14086" max="14086" width="11.421875" style="201" customWidth="1"/>
    <col min="14087" max="14087" width="15.28125" style="201" customWidth="1"/>
    <col min="14088" max="14088" width="11.421875" style="201" customWidth="1"/>
    <col min="14089" max="14336" width="9.00390625" style="201" customWidth="1"/>
    <col min="14337" max="14337" width="3.28125" style="201" customWidth="1"/>
    <col min="14338" max="14338" width="13.28125" style="201" customWidth="1"/>
    <col min="14339" max="14339" width="42.7109375" style="201" customWidth="1"/>
    <col min="14340" max="14340" width="4.7109375" style="201" customWidth="1"/>
    <col min="14341" max="14341" width="9.7109375" style="201" customWidth="1"/>
    <col min="14342" max="14342" width="11.421875" style="201" customWidth="1"/>
    <col min="14343" max="14343" width="15.28125" style="201" customWidth="1"/>
    <col min="14344" max="14344" width="11.421875" style="201" customWidth="1"/>
    <col min="14345" max="14592" width="9.00390625" style="201" customWidth="1"/>
    <col min="14593" max="14593" width="3.28125" style="201" customWidth="1"/>
    <col min="14594" max="14594" width="13.28125" style="201" customWidth="1"/>
    <col min="14595" max="14595" width="42.7109375" style="201" customWidth="1"/>
    <col min="14596" max="14596" width="4.7109375" style="201" customWidth="1"/>
    <col min="14597" max="14597" width="9.7109375" style="201" customWidth="1"/>
    <col min="14598" max="14598" width="11.421875" style="201" customWidth="1"/>
    <col min="14599" max="14599" width="15.28125" style="201" customWidth="1"/>
    <col min="14600" max="14600" width="11.421875" style="201" customWidth="1"/>
    <col min="14601" max="14848" width="9.00390625" style="201" customWidth="1"/>
    <col min="14849" max="14849" width="3.28125" style="201" customWidth="1"/>
    <col min="14850" max="14850" width="13.28125" style="201" customWidth="1"/>
    <col min="14851" max="14851" width="42.7109375" style="201" customWidth="1"/>
    <col min="14852" max="14852" width="4.7109375" style="201" customWidth="1"/>
    <col min="14853" max="14853" width="9.7109375" style="201" customWidth="1"/>
    <col min="14854" max="14854" width="11.421875" style="201" customWidth="1"/>
    <col min="14855" max="14855" width="15.28125" style="201" customWidth="1"/>
    <col min="14856" max="14856" width="11.421875" style="201" customWidth="1"/>
    <col min="14857" max="15104" width="9.00390625" style="201" customWidth="1"/>
    <col min="15105" max="15105" width="3.28125" style="201" customWidth="1"/>
    <col min="15106" max="15106" width="13.28125" style="201" customWidth="1"/>
    <col min="15107" max="15107" width="42.7109375" style="201" customWidth="1"/>
    <col min="15108" max="15108" width="4.7109375" style="201" customWidth="1"/>
    <col min="15109" max="15109" width="9.7109375" style="201" customWidth="1"/>
    <col min="15110" max="15110" width="11.421875" style="201" customWidth="1"/>
    <col min="15111" max="15111" width="15.28125" style="201" customWidth="1"/>
    <col min="15112" max="15112" width="11.421875" style="201" customWidth="1"/>
    <col min="15113" max="15360" width="9.00390625" style="201" customWidth="1"/>
    <col min="15361" max="15361" width="3.28125" style="201" customWidth="1"/>
    <col min="15362" max="15362" width="13.28125" style="201" customWidth="1"/>
    <col min="15363" max="15363" width="42.7109375" style="201" customWidth="1"/>
    <col min="15364" max="15364" width="4.7109375" style="201" customWidth="1"/>
    <col min="15365" max="15365" width="9.7109375" style="201" customWidth="1"/>
    <col min="15366" max="15366" width="11.421875" style="201" customWidth="1"/>
    <col min="15367" max="15367" width="15.28125" style="201" customWidth="1"/>
    <col min="15368" max="15368" width="11.421875" style="201" customWidth="1"/>
    <col min="15369" max="15616" width="9.00390625" style="201" customWidth="1"/>
    <col min="15617" max="15617" width="3.28125" style="201" customWidth="1"/>
    <col min="15618" max="15618" width="13.28125" style="201" customWidth="1"/>
    <col min="15619" max="15619" width="42.7109375" style="201" customWidth="1"/>
    <col min="15620" max="15620" width="4.7109375" style="201" customWidth="1"/>
    <col min="15621" max="15621" width="9.7109375" style="201" customWidth="1"/>
    <col min="15622" max="15622" width="11.421875" style="201" customWidth="1"/>
    <col min="15623" max="15623" width="15.28125" style="201" customWidth="1"/>
    <col min="15624" max="15624" width="11.421875" style="201" customWidth="1"/>
    <col min="15625" max="15872" width="9.00390625" style="201" customWidth="1"/>
    <col min="15873" max="15873" width="3.28125" style="201" customWidth="1"/>
    <col min="15874" max="15874" width="13.28125" style="201" customWidth="1"/>
    <col min="15875" max="15875" width="42.7109375" style="201" customWidth="1"/>
    <col min="15876" max="15876" width="4.7109375" style="201" customWidth="1"/>
    <col min="15877" max="15877" width="9.7109375" style="201" customWidth="1"/>
    <col min="15878" max="15878" width="11.421875" style="201" customWidth="1"/>
    <col min="15879" max="15879" width="15.28125" style="201" customWidth="1"/>
    <col min="15880" max="15880" width="11.421875" style="201" customWidth="1"/>
    <col min="15881" max="16128" width="9.00390625" style="201" customWidth="1"/>
    <col min="16129" max="16129" width="3.28125" style="201" customWidth="1"/>
    <col min="16130" max="16130" width="13.28125" style="201" customWidth="1"/>
    <col min="16131" max="16131" width="42.7109375" style="201" customWidth="1"/>
    <col min="16132" max="16132" width="4.7109375" style="201" customWidth="1"/>
    <col min="16133" max="16133" width="9.7109375" style="201" customWidth="1"/>
    <col min="16134" max="16134" width="11.421875" style="201" customWidth="1"/>
    <col min="16135" max="16135" width="15.28125" style="201" customWidth="1"/>
    <col min="16136" max="16136" width="11.421875" style="201" customWidth="1"/>
    <col min="16137" max="16384" width="9.00390625" style="201" customWidth="1"/>
  </cols>
  <sheetData>
    <row r="1" spans="1:8" s="159" customFormat="1" ht="27.75" customHeight="1">
      <c r="A1" s="222" t="s">
        <v>211</v>
      </c>
      <c r="B1" s="222"/>
      <c r="C1" s="222"/>
      <c r="D1" s="222"/>
      <c r="E1" s="222"/>
      <c r="F1" s="222"/>
      <c r="G1" s="222"/>
      <c r="H1" s="222"/>
    </row>
    <row r="2" spans="1:8" s="159" customFormat="1" ht="12.75" customHeight="1">
      <c r="A2" s="160" t="s">
        <v>421</v>
      </c>
      <c r="B2" s="160"/>
      <c r="C2" s="160"/>
      <c r="D2" s="160"/>
      <c r="E2" s="160"/>
      <c r="F2" s="160"/>
      <c r="G2" s="160"/>
      <c r="H2" s="160"/>
    </row>
    <row r="3" spans="1:8" s="159" customFormat="1" ht="12.75" customHeight="1">
      <c r="A3" s="160" t="s">
        <v>213</v>
      </c>
      <c r="B3" s="160"/>
      <c r="C3" s="160"/>
      <c r="D3" s="160"/>
      <c r="E3" s="160"/>
      <c r="F3" s="160"/>
      <c r="G3" s="160"/>
      <c r="H3" s="160"/>
    </row>
    <row r="4" spans="1:8" s="159" customFormat="1" ht="13.5" customHeight="1">
      <c r="A4" s="161"/>
      <c r="B4" s="160"/>
      <c r="C4" s="161"/>
      <c r="D4" s="160"/>
      <c r="E4" s="160"/>
      <c r="F4" s="160"/>
      <c r="G4" s="160"/>
      <c r="H4" s="160"/>
    </row>
    <row r="5" spans="1:8" s="159" customFormat="1" ht="6.75" customHeight="1">
      <c r="A5" s="162"/>
      <c r="B5" s="163"/>
      <c r="C5" s="164"/>
      <c r="D5" s="163"/>
      <c r="E5" s="165"/>
      <c r="F5" s="166"/>
      <c r="G5" s="166"/>
      <c r="H5" s="167"/>
    </row>
    <row r="6" spans="1:8" s="159" customFormat="1" ht="12.75" customHeight="1">
      <c r="A6" s="168" t="s">
        <v>214</v>
      </c>
      <c r="B6" s="168"/>
      <c r="C6" s="168"/>
      <c r="D6" s="168"/>
      <c r="E6" s="168"/>
      <c r="F6" s="168"/>
      <c r="G6" s="168"/>
      <c r="H6" s="168"/>
    </row>
    <row r="7" spans="1:8" s="159" customFormat="1" ht="12.75" customHeight="1">
      <c r="A7" s="168" t="s">
        <v>215</v>
      </c>
      <c r="B7" s="168"/>
      <c r="C7" s="168"/>
      <c r="D7" s="168"/>
      <c r="E7" s="168"/>
      <c r="F7" s="168"/>
      <c r="G7" s="168"/>
      <c r="H7" s="168"/>
    </row>
    <row r="8" spans="1:8" s="159" customFormat="1" ht="12.75" customHeight="1">
      <c r="A8" s="168" t="s">
        <v>216</v>
      </c>
      <c r="B8" s="169"/>
      <c r="C8" s="169"/>
      <c r="D8" s="169"/>
      <c r="E8" s="170"/>
      <c r="F8" s="171"/>
      <c r="G8" s="168"/>
      <c r="H8" s="170"/>
    </row>
    <row r="9" spans="1:8" s="159" customFormat="1" ht="6.75" customHeight="1">
      <c r="A9" s="172"/>
      <c r="B9" s="172"/>
      <c r="C9" s="172"/>
      <c r="D9" s="172"/>
      <c r="E9" s="172"/>
      <c r="F9" s="172"/>
      <c r="G9" s="172"/>
      <c r="H9" s="172"/>
    </row>
    <row r="10" spans="1:10" s="159" customFormat="1" ht="28.5" customHeight="1">
      <c r="A10" s="173" t="s">
        <v>217</v>
      </c>
      <c r="B10" s="173" t="s">
        <v>218</v>
      </c>
      <c r="C10" s="173" t="s">
        <v>219</v>
      </c>
      <c r="D10" s="173" t="s">
        <v>125</v>
      </c>
      <c r="E10" s="173" t="s">
        <v>220</v>
      </c>
      <c r="F10" s="173" t="s">
        <v>221</v>
      </c>
      <c r="G10" s="173" t="s">
        <v>14</v>
      </c>
      <c r="H10" s="173" t="s">
        <v>15</v>
      </c>
      <c r="I10" s="173" t="s">
        <v>16</v>
      </c>
      <c r="J10" s="173" t="s">
        <v>222</v>
      </c>
    </row>
    <row r="11" spans="1:10" s="159" customFormat="1" ht="12.75" customHeight="1" hidden="1">
      <c r="A11" s="173" t="s">
        <v>223</v>
      </c>
      <c r="B11" s="173" t="s">
        <v>224</v>
      </c>
      <c r="C11" s="173" t="s">
        <v>225</v>
      </c>
      <c r="D11" s="173" t="s">
        <v>226</v>
      </c>
      <c r="E11" s="173" t="s">
        <v>227</v>
      </c>
      <c r="F11" s="173" t="s">
        <v>228</v>
      </c>
      <c r="G11" s="173" t="s">
        <v>229</v>
      </c>
      <c r="H11" s="173"/>
      <c r="I11" s="173"/>
      <c r="J11" s="173" t="s">
        <v>230</v>
      </c>
    </row>
    <row r="12" spans="1:10" s="159" customFormat="1" ht="5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</row>
    <row r="13" spans="1:10" s="159" customFormat="1" ht="30.75" customHeight="1">
      <c r="A13" s="174"/>
      <c r="B13" s="175" t="s">
        <v>231</v>
      </c>
      <c r="C13" s="175" t="s">
        <v>232</v>
      </c>
      <c r="D13" s="175"/>
      <c r="E13" s="176"/>
      <c r="F13" s="177"/>
      <c r="G13" s="177"/>
      <c r="H13" s="177"/>
      <c r="I13" s="177"/>
      <c r="J13" s="176"/>
    </row>
    <row r="14" spans="1:10" s="159" customFormat="1" ht="28.5" customHeight="1">
      <c r="A14" s="178"/>
      <c r="B14" s="179" t="s">
        <v>225</v>
      </c>
      <c r="C14" s="179" t="s">
        <v>233</v>
      </c>
      <c r="D14" s="179"/>
      <c r="E14" s="180"/>
      <c r="F14" s="181"/>
      <c r="G14" s="181"/>
      <c r="H14" s="181"/>
      <c r="I14" s="181"/>
      <c r="J14" s="180"/>
    </row>
    <row r="15" spans="1:10" s="159" customFormat="1" ht="13.5" customHeight="1">
      <c r="A15" s="182">
        <v>27</v>
      </c>
      <c r="B15" s="183" t="s">
        <v>234</v>
      </c>
      <c r="C15" s="183" t="s">
        <v>235</v>
      </c>
      <c r="D15" s="183" t="s">
        <v>236</v>
      </c>
      <c r="E15" s="184">
        <v>2.9</v>
      </c>
      <c r="F15" s="186"/>
      <c r="G15" s="186">
        <f>E15*F15</f>
        <v>0</v>
      </c>
      <c r="H15" s="186"/>
      <c r="I15" s="186">
        <f>0.01*H15*G15+G15</f>
        <v>0</v>
      </c>
      <c r="J15" s="184"/>
    </row>
    <row r="16" spans="1:10" s="159" customFormat="1" ht="13.5" customHeight="1">
      <c r="A16" s="182">
        <v>13</v>
      </c>
      <c r="B16" s="183" t="s">
        <v>237</v>
      </c>
      <c r="C16" s="183" t="s">
        <v>238</v>
      </c>
      <c r="D16" s="183" t="s">
        <v>239</v>
      </c>
      <c r="E16" s="184">
        <v>1</v>
      </c>
      <c r="F16" s="186"/>
      <c r="G16" s="186">
        <f>E16*F16</f>
        <v>0</v>
      </c>
      <c r="H16" s="186"/>
      <c r="I16" s="186">
        <f>0.01*H16*G16+G16</f>
        <v>0</v>
      </c>
      <c r="J16" s="184"/>
    </row>
    <row r="17" spans="1:10" s="159" customFormat="1" ht="28.5" customHeight="1">
      <c r="A17" s="178"/>
      <c r="B17" s="179" t="s">
        <v>228</v>
      </c>
      <c r="C17" s="179" t="s">
        <v>240</v>
      </c>
      <c r="D17" s="179"/>
      <c r="E17" s="180"/>
      <c r="F17" s="181"/>
      <c r="G17" s="181"/>
      <c r="H17" s="181"/>
      <c r="I17" s="181"/>
      <c r="J17" s="180"/>
    </row>
    <row r="18" spans="1:10" s="159" customFormat="1" ht="13.5" customHeight="1">
      <c r="A18" s="182">
        <v>21</v>
      </c>
      <c r="B18" s="183" t="s">
        <v>241</v>
      </c>
      <c r="C18" s="183" t="s">
        <v>242</v>
      </c>
      <c r="D18" s="183" t="s">
        <v>236</v>
      </c>
      <c r="E18" s="184">
        <v>111.1</v>
      </c>
      <c r="F18" s="186"/>
      <c r="G18" s="186">
        <f>E18*F18</f>
        <v>0</v>
      </c>
      <c r="H18" s="186"/>
      <c r="I18" s="186">
        <f>0.01*H18*G18+G18</f>
        <v>0</v>
      </c>
      <c r="J18" s="184"/>
    </row>
    <row r="19" spans="1:10" s="159" customFormat="1" ht="24" customHeight="1">
      <c r="A19" s="182">
        <v>28</v>
      </c>
      <c r="B19" s="183" t="s">
        <v>243</v>
      </c>
      <c r="C19" s="183" t="s">
        <v>244</v>
      </c>
      <c r="D19" s="183" t="s">
        <v>236</v>
      </c>
      <c r="E19" s="184">
        <v>111.1</v>
      </c>
      <c r="F19" s="186"/>
      <c r="G19" s="186">
        <f aca="true" t="shared" si="0" ref="G19:G42">E19*F19</f>
        <v>0</v>
      </c>
      <c r="H19" s="186"/>
      <c r="I19" s="186">
        <f aca="true" t="shared" si="1" ref="I19:I42">0.01*H19*G19+G19</f>
        <v>0</v>
      </c>
      <c r="J19" s="184"/>
    </row>
    <row r="20" spans="1:10" s="159" customFormat="1" ht="13.5" customHeight="1">
      <c r="A20" s="182">
        <v>70</v>
      </c>
      <c r="B20" s="183" t="s">
        <v>245</v>
      </c>
      <c r="C20" s="183" t="s">
        <v>246</v>
      </c>
      <c r="D20" s="183" t="s">
        <v>239</v>
      </c>
      <c r="E20" s="184">
        <v>1</v>
      </c>
      <c r="F20" s="186"/>
      <c r="G20" s="186">
        <f t="shared" si="0"/>
        <v>0</v>
      </c>
      <c r="H20" s="186"/>
      <c r="I20" s="186">
        <f t="shared" si="1"/>
        <v>0</v>
      </c>
      <c r="J20" s="184"/>
    </row>
    <row r="21" spans="1:10" s="159" customFormat="1" ht="13.5" customHeight="1">
      <c r="A21" s="182">
        <v>17</v>
      </c>
      <c r="B21" s="183" t="s">
        <v>247</v>
      </c>
      <c r="C21" s="183" t="s">
        <v>248</v>
      </c>
      <c r="D21" s="183" t="s">
        <v>249</v>
      </c>
      <c r="E21" s="184">
        <v>118</v>
      </c>
      <c r="F21" s="186"/>
      <c r="G21" s="186">
        <f t="shared" si="0"/>
        <v>0</v>
      </c>
      <c r="H21" s="186"/>
      <c r="I21" s="186">
        <f t="shared" si="1"/>
        <v>0</v>
      </c>
      <c r="J21" s="184"/>
    </row>
    <row r="22" spans="1:10" s="159" customFormat="1" ht="13.5" customHeight="1">
      <c r="A22" s="182">
        <v>22</v>
      </c>
      <c r="B22" s="183" t="s">
        <v>250</v>
      </c>
      <c r="C22" s="183" t="s">
        <v>251</v>
      </c>
      <c r="D22" s="183" t="s">
        <v>252</v>
      </c>
      <c r="E22" s="184">
        <v>0.8</v>
      </c>
      <c r="F22" s="186"/>
      <c r="G22" s="186">
        <f t="shared" si="0"/>
        <v>0</v>
      </c>
      <c r="H22" s="186"/>
      <c r="I22" s="186">
        <f t="shared" si="1"/>
        <v>0</v>
      </c>
      <c r="J22" s="184"/>
    </row>
    <row r="23" spans="1:10" s="159" customFormat="1" ht="13.5" customHeight="1">
      <c r="A23" s="182">
        <v>19</v>
      </c>
      <c r="B23" s="183" t="s">
        <v>253</v>
      </c>
      <c r="C23" s="183" t="s">
        <v>254</v>
      </c>
      <c r="D23" s="183" t="s">
        <v>47</v>
      </c>
      <c r="E23" s="184">
        <v>1</v>
      </c>
      <c r="F23" s="186"/>
      <c r="G23" s="186">
        <f t="shared" si="0"/>
        <v>0</v>
      </c>
      <c r="H23" s="186"/>
      <c r="I23" s="186">
        <f t="shared" si="1"/>
        <v>0</v>
      </c>
      <c r="J23" s="184"/>
    </row>
    <row r="24" spans="1:10" s="159" customFormat="1" ht="28.5" customHeight="1">
      <c r="A24" s="178"/>
      <c r="B24" s="179" t="s">
        <v>255</v>
      </c>
      <c r="C24" s="179" t="s">
        <v>256</v>
      </c>
      <c r="D24" s="179"/>
      <c r="E24" s="180"/>
      <c r="F24" s="181"/>
      <c r="G24" s="181"/>
      <c r="H24" s="181"/>
      <c r="I24" s="181"/>
      <c r="J24" s="180"/>
    </row>
    <row r="25" spans="1:10" s="159" customFormat="1" ht="13.5" customHeight="1">
      <c r="A25" s="182">
        <v>39</v>
      </c>
      <c r="B25" s="183" t="s">
        <v>257</v>
      </c>
      <c r="C25" s="183" t="s">
        <v>410</v>
      </c>
      <c r="D25" s="183" t="s">
        <v>239</v>
      </c>
      <c r="E25" s="184">
        <v>1</v>
      </c>
      <c r="F25" s="186"/>
      <c r="G25" s="186">
        <f t="shared" si="0"/>
        <v>0</v>
      </c>
      <c r="H25" s="186"/>
      <c r="I25" s="186">
        <f t="shared" si="1"/>
        <v>0</v>
      </c>
      <c r="J25" s="188"/>
    </row>
    <row r="26" spans="1:10" s="159" customFormat="1" ht="43.5" customHeight="1">
      <c r="A26" s="182">
        <v>57</v>
      </c>
      <c r="B26" s="183" t="s">
        <v>259</v>
      </c>
      <c r="C26" s="189" t="s">
        <v>260</v>
      </c>
      <c r="D26" s="183" t="s">
        <v>47</v>
      </c>
      <c r="E26" s="184">
        <v>90</v>
      </c>
      <c r="F26" s="186"/>
      <c r="G26" s="186">
        <f t="shared" si="0"/>
        <v>0</v>
      </c>
      <c r="H26" s="186"/>
      <c r="I26" s="186">
        <f t="shared" si="1"/>
        <v>0</v>
      </c>
      <c r="J26" s="188"/>
    </row>
    <row r="27" spans="1:10" s="159" customFormat="1" ht="34.5" customHeight="1">
      <c r="A27" s="182">
        <v>58</v>
      </c>
      <c r="B27" s="183" t="s">
        <v>261</v>
      </c>
      <c r="C27" s="189" t="s">
        <v>412</v>
      </c>
      <c r="D27" s="183" t="s">
        <v>47</v>
      </c>
      <c r="E27" s="184">
        <v>9</v>
      </c>
      <c r="F27" s="186"/>
      <c r="G27" s="186">
        <f t="shared" si="0"/>
        <v>0</v>
      </c>
      <c r="H27" s="186"/>
      <c r="I27" s="186">
        <f t="shared" si="1"/>
        <v>0</v>
      </c>
      <c r="J27" s="188"/>
    </row>
    <row r="28" spans="1:10" s="159" customFormat="1" ht="26.25" customHeight="1">
      <c r="A28" s="182">
        <v>59</v>
      </c>
      <c r="B28" s="183" t="s">
        <v>263</v>
      </c>
      <c r="C28" s="189" t="s">
        <v>422</v>
      </c>
      <c r="D28" s="183" t="s">
        <v>47</v>
      </c>
      <c r="E28" s="184">
        <v>1</v>
      </c>
      <c r="F28" s="186"/>
      <c r="G28" s="186">
        <f t="shared" si="0"/>
        <v>0</v>
      </c>
      <c r="H28" s="186"/>
      <c r="I28" s="186">
        <f t="shared" si="1"/>
        <v>0</v>
      </c>
      <c r="J28" s="188"/>
    </row>
    <row r="29" spans="1:10" s="159" customFormat="1" ht="24" customHeight="1">
      <c r="A29" s="182">
        <v>60</v>
      </c>
      <c r="B29" s="183" t="s">
        <v>265</v>
      </c>
      <c r="C29" s="183" t="s">
        <v>266</v>
      </c>
      <c r="D29" s="183" t="s">
        <v>239</v>
      </c>
      <c r="E29" s="184">
        <v>1</v>
      </c>
      <c r="F29" s="186"/>
      <c r="G29" s="186">
        <f t="shared" si="0"/>
        <v>0</v>
      </c>
      <c r="H29" s="186"/>
      <c r="I29" s="186">
        <f t="shared" si="1"/>
        <v>0</v>
      </c>
      <c r="J29" s="184"/>
    </row>
    <row r="30" spans="1:10" s="159" customFormat="1" ht="34.5" customHeight="1">
      <c r="A30" s="182">
        <v>61</v>
      </c>
      <c r="B30" s="183" t="s">
        <v>267</v>
      </c>
      <c r="C30" s="183" t="s">
        <v>268</v>
      </c>
      <c r="D30" s="183" t="s">
        <v>239</v>
      </c>
      <c r="E30" s="184">
        <v>1</v>
      </c>
      <c r="F30" s="186"/>
      <c r="G30" s="186">
        <f t="shared" si="0"/>
        <v>0</v>
      </c>
      <c r="H30" s="186"/>
      <c r="I30" s="186">
        <f t="shared" si="1"/>
        <v>0</v>
      </c>
      <c r="J30" s="184"/>
    </row>
    <row r="31" spans="1:10" s="159" customFormat="1" ht="13.5" customHeight="1">
      <c r="A31" s="182">
        <v>62</v>
      </c>
      <c r="B31" s="183" t="s">
        <v>269</v>
      </c>
      <c r="C31" s="183" t="s">
        <v>270</v>
      </c>
      <c r="D31" s="183" t="s">
        <v>47</v>
      </c>
      <c r="E31" s="184">
        <v>1</v>
      </c>
      <c r="F31" s="186"/>
      <c r="G31" s="186">
        <f t="shared" si="0"/>
        <v>0</v>
      </c>
      <c r="H31" s="186"/>
      <c r="I31" s="186">
        <f t="shared" si="1"/>
        <v>0</v>
      </c>
      <c r="J31" s="184"/>
    </row>
    <row r="32" spans="1:10" s="159" customFormat="1" ht="13.5" customHeight="1">
      <c r="A32" s="182">
        <v>63</v>
      </c>
      <c r="B32" s="183" t="s">
        <v>271</v>
      </c>
      <c r="C32" s="183" t="s">
        <v>272</v>
      </c>
      <c r="D32" s="183" t="s">
        <v>47</v>
      </c>
      <c r="E32" s="184">
        <v>1</v>
      </c>
      <c r="F32" s="186"/>
      <c r="G32" s="186">
        <f t="shared" si="0"/>
        <v>0</v>
      </c>
      <c r="H32" s="186"/>
      <c r="I32" s="186">
        <f t="shared" si="1"/>
        <v>0</v>
      </c>
      <c r="J32" s="184"/>
    </row>
    <row r="33" spans="1:10" s="159" customFormat="1" ht="13.5" customHeight="1">
      <c r="A33" s="182">
        <v>64</v>
      </c>
      <c r="B33" s="183" t="s">
        <v>273</v>
      </c>
      <c r="C33" s="183" t="s">
        <v>274</v>
      </c>
      <c r="D33" s="183" t="s">
        <v>47</v>
      </c>
      <c r="E33" s="184">
        <v>4</v>
      </c>
      <c r="F33" s="186"/>
      <c r="G33" s="186">
        <f t="shared" si="0"/>
        <v>0</v>
      </c>
      <c r="H33" s="186"/>
      <c r="I33" s="186">
        <f t="shared" si="1"/>
        <v>0</v>
      </c>
      <c r="J33" s="184"/>
    </row>
    <row r="34" spans="1:10" s="159" customFormat="1" ht="13.5" customHeight="1">
      <c r="A34" s="182">
        <v>65</v>
      </c>
      <c r="B34" s="183" t="s">
        <v>275</v>
      </c>
      <c r="C34" s="183" t="s">
        <v>276</v>
      </c>
      <c r="D34" s="183" t="s">
        <v>239</v>
      </c>
      <c r="E34" s="184">
        <v>2</v>
      </c>
      <c r="F34" s="186"/>
      <c r="G34" s="186">
        <f t="shared" si="0"/>
        <v>0</v>
      </c>
      <c r="H34" s="186"/>
      <c r="I34" s="186">
        <f t="shared" si="1"/>
        <v>0</v>
      </c>
      <c r="J34" s="184"/>
    </row>
    <row r="35" spans="1:10" s="159" customFormat="1" ht="24" customHeight="1">
      <c r="A35" s="182">
        <v>66</v>
      </c>
      <c r="B35" s="183" t="s">
        <v>277</v>
      </c>
      <c r="C35" s="183" t="s">
        <v>278</v>
      </c>
      <c r="D35" s="183" t="s">
        <v>47</v>
      </c>
      <c r="E35" s="184">
        <v>1</v>
      </c>
      <c r="F35" s="186"/>
      <c r="G35" s="186">
        <f t="shared" si="0"/>
        <v>0</v>
      </c>
      <c r="H35" s="186"/>
      <c r="I35" s="186">
        <f t="shared" si="1"/>
        <v>0</v>
      </c>
      <c r="J35" s="184"/>
    </row>
    <row r="36" spans="1:10" s="159" customFormat="1" ht="24" customHeight="1">
      <c r="A36" s="182">
        <v>67</v>
      </c>
      <c r="B36" s="183" t="s">
        <v>279</v>
      </c>
      <c r="C36" s="183" t="s">
        <v>280</v>
      </c>
      <c r="D36" s="183" t="s">
        <v>236</v>
      </c>
      <c r="E36" s="184">
        <v>120</v>
      </c>
      <c r="F36" s="186"/>
      <c r="G36" s="186">
        <f t="shared" si="0"/>
        <v>0</v>
      </c>
      <c r="H36" s="186"/>
      <c r="I36" s="186">
        <f t="shared" si="1"/>
        <v>0</v>
      </c>
      <c r="J36" s="184"/>
    </row>
    <row r="37" spans="1:10" s="159" customFormat="1" ht="13.5" customHeight="1">
      <c r="A37" s="182">
        <v>68</v>
      </c>
      <c r="B37" s="183" t="s">
        <v>281</v>
      </c>
      <c r="C37" s="183" t="s">
        <v>282</v>
      </c>
      <c r="D37" s="183" t="s">
        <v>47</v>
      </c>
      <c r="E37" s="184">
        <v>8</v>
      </c>
      <c r="F37" s="186"/>
      <c r="G37" s="186">
        <f t="shared" si="0"/>
        <v>0</v>
      </c>
      <c r="H37" s="186"/>
      <c r="I37" s="186">
        <f t="shared" si="1"/>
        <v>0</v>
      </c>
      <c r="J37" s="184"/>
    </row>
    <row r="38" spans="1:10" s="159" customFormat="1" ht="24" customHeight="1">
      <c r="A38" s="182">
        <v>69</v>
      </c>
      <c r="B38" s="183" t="s">
        <v>283</v>
      </c>
      <c r="C38" s="183" t="s">
        <v>423</v>
      </c>
      <c r="D38" s="183" t="s">
        <v>47</v>
      </c>
      <c r="E38" s="184">
        <v>1</v>
      </c>
      <c r="F38" s="186"/>
      <c r="G38" s="186">
        <f t="shared" si="0"/>
        <v>0</v>
      </c>
      <c r="H38" s="186"/>
      <c r="I38" s="186">
        <f t="shared" si="1"/>
        <v>0</v>
      </c>
      <c r="J38" s="184"/>
    </row>
    <row r="39" spans="1:10" s="159" customFormat="1" ht="13.5" customHeight="1">
      <c r="A39" s="182">
        <v>7</v>
      </c>
      <c r="B39" s="183" t="s">
        <v>285</v>
      </c>
      <c r="C39" s="183" t="s">
        <v>286</v>
      </c>
      <c r="D39" s="183" t="s">
        <v>252</v>
      </c>
      <c r="E39" s="184">
        <v>0.24</v>
      </c>
      <c r="F39" s="186"/>
      <c r="G39" s="186">
        <f t="shared" si="0"/>
        <v>0</v>
      </c>
      <c r="H39" s="186"/>
      <c r="I39" s="186">
        <f t="shared" si="1"/>
        <v>0</v>
      </c>
      <c r="J39" s="184"/>
    </row>
    <row r="40" spans="1:10" s="159" customFormat="1" ht="13.5" customHeight="1">
      <c r="A40" s="182">
        <v>20</v>
      </c>
      <c r="B40" s="183" t="s">
        <v>287</v>
      </c>
      <c r="C40" s="183" t="s">
        <v>288</v>
      </c>
      <c r="D40" s="183" t="s">
        <v>252</v>
      </c>
      <c r="E40" s="184">
        <v>1</v>
      </c>
      <c r="F40" s="186"/>
      <c r="G40" s="186">
        <f t="shared" si="0"/>
        <v>0</v>
      </c>
      <c r="H40" s="186"/>
      <c r="I40" s="186">
        <f t="shared" si="1"/>
        <v>0</v>
      </c>
      <c r="J40" s="184"/>
    </row>
    <row r="41" spans="1:10" s="159" customFormat="1" ht="28.5" customHeight="1">
      <c r="A41" s="178"/>
      <c r="B41" s="179" t="s">
        <v>289</v>
      </c>
      <c r="C41" s="179" t="s">
        <v>290</v>
      </c>
      <c r="D41" s="179"/>
      <c r="E41" s="180"/>
      <c r="F41" s="181"/>
      <c r="G41" s="181"/>
      <c r="H41" s="181"/>
      <c r="I41" s="181"/>
      <c r="J41" s="180"/>
    </row>
    <row r="42" spans="1:10" s="159" customFormat="1" ht="13.5" customHeight="1">
      <c r="A42" s="182">
        <v>40</v>
      </c>
      <c r="B42" s="183" t="s">
        <v>291</v>
      </c>
      <c r="C42" s="183" t="s">
        <v>290</v>
      </c>
      <c r="D42" s="183" t="s">
        <v>292</v>
      </c>
      <c r="E42" s="184">
        <v>11.57</v>
      </c>
      <c r="F42" s="186"/>
      <c r="G42" s="186">
        <f t="shared" si="0"/>
        <v>0</v>
      </c>
      <c r="H42" s="186"/>
      <c r="I42" s="186">
        <f t="shared" si="1"/>
        <v>0</v>
      </c>
      <c r="J42" s="184"/>
    </row>
    <row r="43" spans="1:10" s="159" customFormat="1" ht="30.75" customHeight="1">
      <c r="A43" s="174"/>
      <c r="B43" s="175" t="s">
        <v>293</v>
      </c>
      <c r="C43" s="175" t="s">
        <v>294</v>
      </c>
      <c r="D43" s="175"/>
      <c r="E43" s="176"/>
      <c r="F43" s="177"/>
      <c r="G43" s="177"/>
      <c r="H43" s="177"/>
      <c r="I43" s="177"/>
      <c r="J43" s="176"/>
    </row>
    <row r="44" spans="1:10" s="159" customFormat="1" ht="28.5" customHeight="1">
      <c r="A44" s="178"/>
      <c r="B44" s="179" t="s">
        <v>295</v>
      </c>
      <c r="C44" s="179" t="s">
        <v>296</v>
      </c>
      <c r="D44" s="179"/>
      <c r="E44" s="180"/>
      <c r="F44" s="181"/>
      <c r="G44" s="181"/>
      <c r="H44" s="181"/>
      <c r="I44" s="181"/>
      <c r="J44" s="180"/>
    </row>
    <row r="45" spans="1:10" s="159" customFormat="1" ht="24" customHeight="1">
      <c r="A45" s="182">
        <v>24</v>
      </c>
      <c r="B45" s="183" t="s">
        <v>297</v>
      </c>
      <c r="C45" s="183" t="s">
        <v>298</v>
      </c>
      <c r="D45" s="183" t="s">
        <v>239</v>
      </c>
      <c r="E45" s="184">
        <v>1</v>
      </c>
      <c r="F45" s="186"/>
      <c r="G45" s="186">
        <f>E45*F45</f>
        <v>0</v>
      </c>
      <c r="H45" s="186"/>
      <c r="I45" s="186">
        <f>0.01*H45*G45+G45</f>
        <v>0</v>
      </c>
      <c r="J45" s="184"/>
    </row>
    <row r="46" spans="1:10" s="159" customFormat="1" ht="28.5" customHeight="1">
      <c r="A46" s="178"/>
      <c r="B46" s="179" t="s">
        <v>299</v>
      </c>
      <c r="C46" s="179" t="s">
        <v>300</v>
      </c>
      <c r="D46" s="179"/>
      <c r="E46" s="180"/>
      <c r="F46" s="181"/>
      <c r="G46" s="181"/>
      <c r="H46" s="181"/>
      <c r="I46" s="181"/>
      <c r="J46" s="180"/>
    </row>
    <row r="47" spans="1:10" s="159" customFormat="1" ht="24" customHeight="1">
      <c r="A47" s="182">
        <v>12</v>
      </c>
      <c r="B47" s="183" t="s">
        <v>301</v>
      </c>
      <c r="C47" s="183" t="s">
        <v>302</v>
      </c>
      <c r="D47" s="183" t="s">
        <v>303</v>
      </c>
      <c r="E47" s="184">
        <v>1</v>
      </c>
      <c r="F47" s="186"/>
      <c r="G47" s="186">
        <f>E47*F47</f>
        <v>0</v>
      </c>
      <c r="H47" s="186"/>
      <c r="I47" s="186">
        <f>0.01*H47*G47+G47</f>
        <v>0</v>
      </c>
      <c r="J47" s="184"/>
    </row>
    <row r="48" spans="1:10" s="159" customFormat="1" ht="24" customHeight="1">
      <c r="A48" s="182">
        <v>30</v>
      </c>
      <c r="B48" s="183" t="s">
        <v>304</v>
      </c>
      <c r="C48" s="189" t="s">
        <v>424</v>
      </c>
      <c r="D48" s="183" t="s">
        <v>303</v>
      </c>
      <c r="E48" s="184">
        <v>1</v>
      </c>
      <c r="F48" s="186"/>
      <c r="G48" s="186">
        <f>E48*F48</f>
        <v>0</v>
      </c>
      <c r="H48" s="186"/>
      <c r="I48" s="186">
        <f>0.01*H48*G48+G48</f>
        <v>0</v>
      </c>
      <c r="J48" s="184"/>
    </row>
    <row r="49" spans="1:10" s="159" customFormat="1" ht="28.5" customHeight="1">
      <c r="A49" s="178"/>
      <c r="B49" s="179" t="s">
        <v>306</v>
      </c>
      <c r="C49" s="179" t="s">
        <v>307</v>
      </c>
      <c r="D49" s="179"/>
      <c r="E49" s="180"/>
      <c r="F49" s="181"/>
      <c r="G49" s="181"/>
      <c r="H49" s="181"/>
      <c r="I49" s="181"/>
      <c r="J49" s="180"/>
    </row>
    <row r="50" spans="1:10" s="159" customFormat="1" ht="13.5" customHeight="1">
      <c r="A50" s="182">
        <v>14</v>
      </c>
      <c r="B50" s="183" t="s">
        <v>308</v>
      </c>
      <c r="C50" s="183" t="s">
        <v>309</v>
      </c>
      <c r="D50" s="183" t="s">
        <v>310</v>
      </c>
      <c r="E50" s="184">
        <v>1</v>
      </c>
      <c r="F50" s="186"/>
      <c r="G50" s="186">
        <f>E50*F50</f>
        <v>0</v>
      </c>
      <c r="H50" s="186"/>
      <c r="I50" s="186">
        <f>0.01*H50*G50+G50</f>
        <v>0</v>
      </c>
      <c r="J50" s="184"/>
    </row>
    <row r="51" spans="1:10" s="159" customFormat="1" ht="13.5" customHeight="1">
      <c r="A51" s="182">
        <v>36</v>
      </c>
      <c r="B51" s="183" t="s">
        <v>311</v>
      </c>
      <c r="C51" s="183" t="s">
        <v>312</v>
      </c>
      <c r="D51" s="183" t="s">
        <v>310</v>
      </c>
      <c r="E51" s="184">
        <v>1</v>
      </c>
      <c r="F51" s="186"/>
      <c r="G51" s="186">
        <f>E51*F51</f>
        <v>0</v>
      </c>
      <c r="H51" s="186"/>
      <c r="I51" s="186">
        <f>0.01*H51*G51+G51</f>
        <v>0</v>
      </c>
      <c r="J51" s="184"/>
    </row>
    <row r="52" spans="1:10" s="159" customFormat="1" ht="28.5" customHeight="1">
      <c r="A52" s="178"/>
      <c r="B52" s="179" t="s">
        <v>313</v>
      </c>
      <c r="C52" s="179" t="s">
        <v>314</v>
      </c>
      <c r="D52" s="179"/>
      <c r="E52" s="180"/>
      <c r="F52" s="181"/>
      <c r="G52" s="181"/>
      <c r="H52" s="181"/>
      <c r="I52" s="181"/>
      <c r="J52" s="180"/>
    </row>
    <row r="53" spans="1:10" s="159" customFormat="1" ht="13.5" customHeight="1">
      <c r="A53" s="182">
        <v>32</v>
      </c>
      <c r="B53" s="183" t="s">
        <v>315</v>
      </c>
      <c r="C53" s="183" t="s">
        <v>316</v>
      </c>
      <c r="D53" s="183" t="s">
        <v>239</v>
      </c>
      <c r="E53" s="184">
        <v>2</v>
      </c>
      <c r="F53" s="186"/>
      <c r="G53" s="186">
        <f>E53*F53</f>
        <v>0</v>
      </c>
      <c r="H53" s="186"/>
      <c r="I53" s="186">
        <f>0.01*H53*G53+G53</f>
        <v>0</v>
      </c>
      <c r="J53" s="184"/>
    </row>
    <row r="54" spans="1:10" s="159" customFormat="1" ht="28.5" customHeight="1">
      <c r="A54" s="178"/>
      <c r="B54" s="179" t="s">
        <v>317</v>
      </c>
      <c r="C54" s="179" t="s">
        <v>318</v>
      </c>
      <c r="D54" s="179"/>
      <c r="E54" s="180"/>
      <c r="F54" s="181"/>
      <c r="G54" s="181"/>
      <c r="H54" s="181"/>
      <c r="I54" s="181"/>
      <c r="J54" s="180"/>
    </row>
    <row r="55" spans="1:10" s="159" customFormat="1" ht="13.5" customHeight="1">
      <c r="A55" s="182">
        <v>4</v>
      </c>
      <c r="B55" s="183" t="s">
        <v>319</v>
      </c>
      <c r="C55" s="183" t="s">
        <v>320</v>
      </c>
      <c r="D55" s="183" t="s">
        <v>239</v>
      </c>
      <c r="E55" s="184">
        <v>1</v>
      </c>
      <c r="F55" s="186"/>
      <c r="G55" s="186">
        <f>E55*F55</f>
        <v>0</v>
      </c>
      <c r="H55" s="186"/>
      <c r="I55" s="186">
        <f>0.01*H55*G55+G55</f>
        <v>0</v>
      </c>
      <c r="J55" s="184"/>
    </row>
    <row r="56" spans="1:10" s="159" customFormat="1" ht="24" customHeight="1">
      <c r="A56" s="182">
        <v>3</v>
      </c>
      <c r="B56" s="183" t="s">
        <v>321</v>
      </c>
      <c r="C56" s="183" t="s">
        <v>322</v>
      </c>
      <c r="D56" s="183" t="s">
        <v>310</v>
      </c>
      <c r="E56" s="184">
        <v>16</v>
      </c>
      <c r="F56" s="186"/>
      <c r="G56" s="186">
        <f>E56*F56</f>
        <v>0</v>
      </c>
      <c r="H56" s="186"/>
      <c r="I56" s="186">
        <f>0.01*H56*G56+G56</f>
        <v>0</v>
      </c>
      <c r="J56" s="184"/>
    </row>
    <row r="57" spans="1:10" s="159" customFormat="1" ht="28.5" customHeight="1">
      <c r="A57" s="178"/>
      <c r="B57" s="179" t="s">
        <v>323</v>
      </c>
      <c r="C57" s="179" t="s">
        <v>324</v>
      </c>
      <c r="D57" s="179"/>
      <c r="E57" s="180"/>
      <c r="F57" s="181"/>
      <c r="G57" s="181"/>
      <c r="H57" s="181"/>
      <c r="I57" s="181"/>
      <c r="J57" s="180"/>
    </row>
    <row r="58" spans="1:10" s="159" customFormat="1" ht="13.5" customHeight="1">
      <c r="A58" s="182">
        <v>23</v>
      </c>
      <c r="B58" s="183" t="s">
        <v>325</v>
      </c>
      <c r="C58" s="183" t="s">
        <v>326</v>
      </c>
      <c r="D58" s="183" t="s">
        <v>239</v>
      </c>
      <c r="E58" s="184">
        <v>1</v>
      </c>
      <c r="F58" s="186"/>
      <c r="G58" s="186">
        <f>E58*F58</f>
        <v>0</v>
      </c>
      <c r="H58" s="186"/>
      <c r="I58" s="186">
        <f>0.01*H58*G58+G58</f>
        <v>0</v>
      </c>
      <c r="J58" s="184"/>
    </row>
    <row r="59" spans="1:10" s="159" customFormat="1" ht="13.5" customHeight="1">
      <c r="A59" s="182">
        <v>16</v>
      </c>
      <c r="B59" s="183" t="s">
        <v>327</v>
      </c>
      <c r="C59" s="183" t="s">
        <v>328</v>
      </c>
      <c r="D59" s="183" t="s">
        <v>239</v>
      </c>
      <c r="E59" s="184">
        <v>1</v>
      </c>
      <c r="F59" s="186"/>
      <c r="G59" s="186">
        <f>E59*F59</f>
        <v>0</v>
      </c>
      <c r="H59" s="186"/>
      <c r="I59" s="186">
        <f>0.01*H59*G59+G59</f>
        <v>0</v>
      </c>
      <c r="J59" s="184"/>
    </row>
    <row r="60" spans="1:10" s="159" customFormat="1" ht="13.5" customHeight="1">
      <c r="A60" s="182">
        <v>71</v>
      </c>
      <c r="B60" s="183" t="s">
        <v>329</v>
      </c>
      <c r="C60" s="183" t="s">
        <v>330</v>
      </c>
      <c r="D60" s="183" t="s">
        <v>239</v>
      </c>
      <c r="E60" s="184">
        <v>1</v>
      </c>
      <c r="F60" s="186"/>
      <c r="G60" s="186">
        <f>E60*F60</f>
        <v>0</v>
      </c>
      <c r="H60" s="186"/>
      <c r="I60" s="186">
        <f>0.01*H60*G60+G60</f>
        <v>0</v>
      </c>
      <c r="J60" s="184"/>
    </row>
    <row r="61" spans="1:10" s="159" customFormat="1" ht="28.5" customHeight="1">
      <c r="A61" s="178"/>
      <c r="B61" s="179" t="s">
        <v>331</v>
      </c>
      <c r="C61" s="179" t="s">
        <v>332</v>
      </c>
      <c r="D61" s="179"/>
      <c r="E61" s="180"/>
      <c r="F61" s="181"/>
      <c r="G61" s="181"/>
      <c r="H61" s="181"/>
      <c r="I61" s="181"/>
      <c r="J61" s="180"/>
    </row>
    <row r="62" spans="1:10" s="159" customFormat="1" ht="13.5" customHeight="1">
      <c r="A62" s="182">
        <v>33</v>
      </c>
      <c r="B62" s="183" t="s">
        <v>333</v>
      </c>
      <c r="C62" s="183" t="s">
        <v>334</v>
      </c>
      <c r="D62" s="183" t="s">
        <v>239</v>
      </c>
      <c r="E62" s="184">
        <v>8</v>
      </c>
      <c r="F62" s="186"/>
      <c r="G62" s="186">
        <f>E62*F62</f>
        <v>0</v>
      </c>
      <c r="H62" s="186"/>
      <c r="I62" s="186">
        <f>0.01*H62*G62+G62</f>
        <v>0</v>
      </c>
      <c r="J62" s="184"/>
    </row>
    <row r="63" spans="1:10" s="159" customFormat="1" ht="13.5" customHeight="1">
      <c r="A63" s="182">
        <v>6</v>
      </c>
      <c r="B63" s="183" t="s">
        <v>335</v>
      </c>
      <c r="C63" s="183" t="s">
        <v>336</v>
      </c>
      <c r="D63" s="183" t="s">
        <v>310</v>
      </c>
      <c r="E63" s="184">
        <v>8</v>
      </c>
      <c r="F63" s="186"/>
      <c r="G63" s="186">
        <f>E63*F63</f>
        <v>0</v>
      </c>
      <c r="H63" s="186"/>
      <c r="I63" s="186">
        <f>0.01*H63*G63+G63</f>
        <v>0</v>
      </c>
      <c r="J63" s="184"/>
    </row>
    <row r="64" spans="1:10" s="159" customFormat="1" ht="28.5" customHeight="1">
      <c r="A64" s="178"/>
      <c r="B64" s="179" t="s">
        <v>337</v>
      </c>
      <c r="C64" s="179" t="s">
        <v>338</v>
      </c>
      <c r="D64" s="179"/>
      <c r="E64" s="180"/>
      <c r="F64" s="181"/>
      <c r="G64" s="181"/>
      <c r="H64" s="181"/>
      <c r="I64" s="181"/>
      <c r="J64" s="180"/>
    </row>
    <row r="65" spans="1:10" s="159" customFormat="1" ht="13.5" customHeight="1">
      <c r="A65" s="182">
        <v>5</v>
      </c>
      <c r="B65" s="183" t="s">
        <v>339</v>
      </c>
      <c r="C65" s="183" t="s">
        <v>340</v>
      </c>
      <c r="D65" s="183" t="s">
        <v>236</v>
      </c>
      <c r="E65" s="184">
        <v>100.5</v>
      </c>
      <c r="F65" s="186"/>
      <c r="G65" s="186">
        <f aca="true" t="shared" si="2" ref="G65:G76">E65*F65</f>
        <v>0</v>
      </c>
      <c r="H65" s="186"/>
      <c r="I65" s="186">
        <f aca="true" t="shared" si="3" ref="I65:I76">0.01*H65*G65+G65</f>
        <v>0</v>
      </c>
      <c r="J65" s="184"/>
    </row>
    <row r="66" spans="1:10" s="159" customFormat="1" ht="13.5" customHeight="1">
      <c r="A66" s="182">
        <v>11</v>
      </c>
      <c r="B66" s="183" t="s">
        <v>341</v>
      </c>
      <c r="C66" s="183" t="s">
        <v>342</v>
      </c>
      <c r="D66" s="183" t="s">
        <v>310</v>
      </c>
      <c r="E66" s="184">
        <v>1</v>
      </c>
      <c r="F66" s="186"/>
      <c r="G66" s="186">
        <f t="shared" si="2"/>
        <v>0</v>
      </c>
      <c r="H66" s="186"/>
      <c r="I66" s="186">
        <f t="shared" si="3"/>
        <v>0</v>
      </c>
      <c r="J66" s="184"/>
    </row>
    <row r="67" spans="1:10" s="159" customFormat="1" ht="24" customHeight="1">
      <c r="A67" s="182">
        <v>25</v>
      </c>
      <c r="B67" s="183" t="s">
        <v>343</v>
      </c>
      <c r="C67" s="183" t="s">
        <v>344</v>
      </c>
      <c r="D67" s="183" t="s">
        <v>310</v>
      </c>
      <c r="E67" s="184">
        <v>1</v>
      </c>
      <c r="F67" s="186"/>
      <c r="G67" s="186">
        <f t="shared" si="2"/>
        <v>0</v>
      </c>
      <c r="H67" s="186"/>
      <c r="I67" s="186">
        <f t="shared" si="3"/>
        <v>0</v>
      </c>
      <c r="J67" s="188"/>
    </row>
    <row r="68" spans="1:10" s="206" customFormat="1" ht="26.25" customHeight="1">
      <c r="A68" s="202">
        <v>26</v>
      </c>
      <c r="B68" s="203" t="s">
        <v>345</v>
      </c>
      <c r="C68" s="203" t="s">
        <v>416</v>
      </c>
      <c r="D68" s="203" t="s">
        <v>310</v>
      </c>
      <c r="E68" s="204">
        <v>1</v>
      </c>
      <c r="F68" s="205"/>
      <c r="G68" s="186">
        <f t="shared" si="2"/>
        <v>0</v>
      </c>
      <c r="H68" s="186"/>
      <c r="I68" s="186">
        <f t="shared" si="3"/>
        <v>0</v>
      </c>
      <c r="J68" s="188"/>
    </row>
    <row r="69" spans="1:10" s="211" customFormat="1" ht="37.5" customHeight="1">
      <c r="A69" s="207">
        <v>35</v>
      </c>
      <c r="B69" s="208" t="s">
        <v>347</v>
      </c>
      <c r="C69" s="208" t="s">
        <v>417</v>
      </c>
      <c r="D69" s="208" t="s">
        <v>310</v>
      </c>
      <c r="E69" s="209">
        <v>1</v>
      </c>
      <c r="F69" s="210"/>
      <c r="G69" s="186">
        <f t="shared" si="2"/>
        <v>0</v>
      </c>
      <c r="H69" s="186"/>
      <c r="I69" s="186">
        <f t="shared" si="3"/>
        <v>0</v>
      </c>
      <c r="J69" s="188"/>
    </row>
    <row r="70" spans="1:10" s="159" customFormat="1" ht="13.5" customHeight="1">
      <c r="A70" s="182">
        <v>37</v>
      </c>
      <c r="B70" s="183" t="s">
        <v>349</v>
      </c>
      <c r="C70" s="183" t="s">
        <v>350</v>
      </c>
      <c r="D70" s="183" t="s">
        <v>249</v>
      </c>
      <c r="E70" s="184">
        <v>8.7</v>
      </c>
      <c r="F70" s="186"/>
      <c r="G70" s="186">
        <f t="shared" si="2"/>
        <v>0</v>
      </c>
      <c r="H70" s="186"/>
      <c r="I70" s="186">
        <f t="shared" si="3"/>
        <v>0</v>
      </c>
      <c r="J70" s="184"/>
    </row>
    <row r="71" spans="1:10" s="206" customFormat="1" ht="13.5" customHeight="1">
      <c r="A71" s="202">
        <v>38</v>
      </c>
      <c r="B71" s="203" t="s">
        <v>351</v>
      </c>
      <c r="C71" s="203" t="s">
        <v>418</v>
      </c>
      <c r="D71" s="203" t="s">
        <v>249</v>
      </c>
      <c r="E71" s="204">
        <v>8.7</v>
      </c>
      <c r="F71" s="205"/>
      <c r="G71" s="186">
        <f t="shared" si="2"/>
        <v>0</v>
      </c>
      <c r="H71" s="186"/>
      <c r="I71" s="186">
        <f t="shared" si="3"/>
        <v>0</v>
      </c>
      <c r="J71" s="184"/>
    </row>
    <row r="72" spans="1:10" s="159" customFormat="1" ht="24" customHeight="1">
      <c r="A72" s="182">
        <v>18</v>
      </c>
      <c r="B72" s="183" t="s">
        <v>353</v>
      </c>
      <c r="C72" s="183" t="s">
        <v>354</v>
      </c>
      <c r="D72" s="183" t="s">
        <v>249</v>
      </c>
      <c r="E72" s="184">
        <v>11.4</v>
      </c>
      <c r="F72" s="186"/>
      <c r="G72" s="186">
        <f t="shared" si="2"/>
        <v>0</v>
      </c>
      <c r="H72" s="186"/>
      <c r="I72" s="186">
        <f t="shared" si="3"/>
        <v>0</v>
      </c>
      <c r="J72" s="184"/>
    </row>
    <row r="73" spans="1:10" s="159" customFormat="1" ht="13.5" customHeight="1">
      <c r="A73" s="182">
        <v>29</v>
      </c>
      <c r="B73" s="183" t="s">
        <v>355</v>
      </c>
      <c r="C73" s="183" t="s">
        <v>356</v>
      </c>
      <c r="D73" s="183" t="s">
        <v>236</v>
      </c>
      <c r="E73" s="184">
        <v>100.5</v>
      </c>
      <c r="F73" s="186"/>
      <c r="G73" s="186">
        <f t="shared" si="2"/>
        <v>0</v>
      </c>
      <c r="H73" s="186"/>
      <c r="I73" s="186">
        <f t="shared" si="3"/>
        <v>0</v>
      </c>
      <c r="J73" s="184"/>
    </row>
    <row r="74" spans="1:10" s="159" customFormat="1" ht="13.5" customHeight="1">
      <c r="A74" s="182">
        <v>9</v>
      </c>
      <c r="B74" s="183" t="s">
        <v>357</v>
      </c>
      <c r="C74" s="183" t="s">
        <v>358</v>
      </c>
      <c r="D74" s="183" t="s">
        <v>310</v>
      </c>
      <c r="E74" s="184">
        <v>112</v>
      </c>
      <c r="F74" s="186"/>
      <c r="G74" s="186">
        <f t="shared" si="2"/>
        <v>0</v>
      </c>
      <c r="H74" s="186"/>
      <c r="I74" s="186">
        <f t="shared" si="3"/>
        <v>0</v>
      </c>
      <c r="J74" s="184"/>
    </row>
    <row r="75" spans="1:10" s="159" customFormat="1" ht="13.5" customHeight="1">
      <c r="A75" s="182">
        <v>15</v>
      </c>
      <c r="B75" s="183" t="s">
        <v>359</v>
      </c>
      <c r="C75" s="183" t="s">
        <v>360</v>
      </c>
      <c r="D75" s="183" t="s">
        <v>239</v>
      </c>
      <c r="E75" s="184">
        <v>1</v>
      </c>
      <c r="F75" s="186"/>
      <c r="G75" s="186">
        <f t="shared" si="2"/>
        <v>0</v>
      </c>
      <c r="H75" s="186"/>
      <c r="I75" s="186">
        <f t="shared" si="3"/>
        <v>0</v>
      </c>
      <c r="J75" s="184"/>
    </row>
    <row r="76" spans="1:10" s="159" customFormat="1" ht="13.5" customHeight="1">
      <c r="A76" s="182">
        <v>10</v>
      </c>
      <c r="B76" s="183" t="s">
        <v>361</v>
      </c>
      <c r="C76" s="183" t="s">
        <v>362</v>
      </c>
      <c r="D76" s="183" t="s">
        <v>310</v>
      </c>
      <c r="E76" s="184">
        <v>1</v>
      </c>
      <c r="F76" s="186"/>
      <c r="G76" s="186">
        <f t="shared" si="2"/>
        <v>0</v>
      </c>
      <c r="H76" s="186"/>
      <c r="I76" s="186">
        <f t="shared" si="3"/>
        <v>0</v>
      </c>
      <c r="J76" s="184"/>
    </row>
    <row r="77" spans="1:10" s="159" customFormat="1" ht="28.5" customHeight="1">
      <c r="A77" s="178"/>
      <c r="B77" s="179" t="s">
        <v>363</v>
      </c>
      <c r="C77" s="179" t="s">
        <v>364</v>
      </c>
      <c r="D77" s="179"/>
      <c r="E77" s="180"/>
      <c r="F77" s="181"/>
      <c r="G77" s="181"/>
      <c r="H77" s="181"/>
      <c r="I77" s="181"/>
      <c r="J77" s="180"/>
    </row>
    <row r="78" spans="1:10" s="159" customFormat="1" ht="24" customHeight="1">
      <c r="A78" s="182">
        <v>2</v>
      </c>
      <c r="B78" s="183" t="s">
        <v>365</v>
      </c>
      <c r="C78" s="183" t="s">
        <v>366</v>
      </c>
      <c r="D78" s="183" t="s">
        <v>310</v>
      </c>
      <c r="E78" s="184">
        <v>1</v>
      </c>
      <c r="F78" s="186"/>
      <c r="G78" s="186">
        <f>E78*F78</f>
        <v>0</v>
      </c>
      <c r="H78" s="186"/>
      <c r="I78" s="186">
        <f>0.01*H78*G78+G78</f>
        <v>0</v>
      </c>
      <c r="J78" s="184"/>
    </row>
    <row r="79" spans="1:10" s="159" customFormat="1" ht="28.5" customHeight="1">
      <c r="A79" s="178"/>
      <c r="B79" s="179" t="s">
        <v>367</v>
      </c>
      <c r="C79" s="179" t="s">
        <v>368</v>
      </c>
      <c r="D79" s="179"/>
      <c r="E79" s="180"/>
      <c r="F79" s="181"/>
      <c r="G79" s="181"/>
      <c r="H79" s="181"/>
      <c r="I79" s="181"/>
      <c r="J79" s="180"/>
    </row>
    <row r="80" spans="1:10" s="159" customFormat="1" ht="13.5" customHeight="1">
      <c r="A80" s="182">
        <v>44</v>
      </c>
      <c r="B80" s="183" t="s">
        <v>369</v>
      </c>
      <c r="C80" s="183" t="s">
        <v>370</v>
      </c>
      <c r="D80" s="183" t="s">
        <v>236</v>
      </c>
      <c r="E80" s="184">
        <v>110</v>
      </c>
      <c r="F80" s="186"/>
      <c r="G80" s="186">
        <f aca="true" t="shared" si="4" ref="G80:G94">E80*F80</f>
        <v>0</v>
      </c>
      <c r="H80" s="186"/>
      <c r="I80" s="186">
        <f aca="true" t="shared" si="5" ref="I80:I99">0.01*H80*G80+G80</f>
        <v>0</v>
      </c>
      <c r="J80" s="184"/>
    </row>
    <row r="81" spans="1:10" s="159" customFormat="1" ht="13.5" customHeight="1">
      <c r="A81" s="182">
        <v>45</v>
      </c>
      <c r="B81" s="183" t="s">
        <v>371</v>
      </c>
      <c r="C81" s="183" t="s">
        <v>372</v>
      </c>
      <c r="D81" s="183" t="s">
        <v>236</v>
      </c>
      <c r="E81" s="184">
        <v>110</v>
      </c>
      <c r="F81" s="186"/>
      <c r="G81" s="186">
        <f t="shared" si="4"/>
        <v>0</v>
      </c>
      <c r="H81" s="186"/>
      <c r="I81" s="186">
        <f t="shared" si="5"/>
        <v>0</v>
      </c>
      <c r="J81" s="184"/>
    </row>
    <row r="82" spans="1:10" s="159" customFormat="1" ht="24" customHeight="1">
      <c r="A82" s="182">
        <v>46</v>
      </c>
      <c r="B82" s="183" t="s">
        <v>373</v>
      </c>
      <c r="C82" s="183" t="s">
        <v>374</v>
      </c>
      <c r="D82" s="183" t="s">
        <v>236</v>
      </c>
      <c r="E82" s="184">
        <v>110</v>
      </c>
      <c r="F82" s="186"/>
      <c r="G82" s="186">
        <f t="shared" si="4"/>
        <v>0</v>
      </c>
      <c r="H82" s="186"/>
      <c r="I82" s="186">
        <f t="shared" si="5"/>
        <v>0</v>
      </c>
      <c r="J82" s="184"/>
    </row>
    <row r="83" spans="1:10" s="159" customFormat="1" ht="13.5" customHeight="1">
      <c r="A83" s="182">
        <v>47</v>
      </c>
      <c r="B83" s="183" t="s">
        <v>375</v>
      </c>
      <c r="C83" s="183" t="s">
        <v>376</v>
      </c>
      <c r="D83" s="183" t="s">
        <v>236</v>
      </c>
      <c r="E83" s="184">
        <v>110</v>
      </c>
      <c r="F83" s="186"/>
      <c r="G83" s="186">
        <f t="shared" si="4"/>
        <v>0</v>
      </c>
      <c r="H83" s="186"/>
      <c r="I83" s="186">
        <f t="shared" si="5"/>
        <v>0</v>
      </c>
      <c r="J83" s="184"/>
    </row>
    <row r="84" spans="1:10" s="159" customFormat="1" ht="13.5" customHeight="1">
      <c r="A84" s="182">
        <v>48</v>
      </c>
      <c r="B84" s="183" t="s">
        <v>377</v>
      </c>
      <c r="C84" s="183" t="s">
        <v>378</v>
      </c>
      <c r="D84" s="183" t="s">
        <v>236</v>
      </c>
      <c r="E84" s="184">
        <v>25</v>
      </c>
      <c r="F84" s="186"/>
      <c r="G84" s="186">
        <f t="shared" si="4"/>
        <v>0</v>
      </c>
      <c r="H84" s="186"/>
      <c r="I84" s="186">
        <f t="shared" si="5"/>
        <v>0</v>
      </c>
      <c r="J84" s="184"/>
    </row>
    <row r="85" spans="1:10" s="159" customFormat="1" ht="13.5" customHeight="1">
      <c r="A85" s="182">
        <v>1</v>
      </c>
      <c r="B85" s="183">
        <v>776201811</v>
      </c>
      <c r="C85" s="183" t="s">
        <v>379</v>
      </c>
      <c r="D85" s="183" t="s">
        <v>236</v>
      </c>
      <c r="E85" s="184">
        <v>110</v>
      </c>
      <c r="F85" s="186"/>
      <c r="G85" s="186">
        <f t="shared" si="4"/>
        <v>0</v>
      </c>
      <c r="H85" s="186"/>
      <c r="I85" s="186">
        <f t="shared" si="5"/>
        <v>0</v>
      </c>
      <c r="J85" s="184"/>
    </row>
    <row r="86" spans="1:10" s="159" customFormat="1" ht="13.5" customHeight="1">
      <c r="A86" s="182"/>
      <c r="B86" s="183" t="s">
        <v>380</v>
      </c>
      <c r="C86" s="183" t="s">
        <v>425</v>
      </c>
      <c r="D86" s="183" t="s">
        <v>236</v>
      </c>
      <c r="E86" s="184">
        <v>15</v>
      </c>
      <c r="F86" s="186"/>
      <c r="G86" s="186">
        <f t="shared" si="4"/>
        <v>0</v>
      </c>
      <c r="H86" s="186"/>
      <c r="I86" s="186">
        <f t="shared" si="5"/>
        <v>0</v>
      </c>
      <c r="J86" s="184"/>
    </row>
    <row r="87" spans="1:10" s="159" customFormat="1" ht="13.5" customHeight="1">
      <c r="A87" s="182">
        <v>51</v>
      </c>
      <c r="B87" s="183" t="s">
        <v>382</v>
      </c>
      <c r="C87" s="183" t="s">
        <v>383</v>
      </c>
      <c r="D87" s="183" t="s">
        <v>249</v>
      </c>
      <c r="E87" s="184">
        <v>100</v>
      </c>
      <c r="F87" s="186"/>
      <c r="G87" s="186">
        <f t="shared" si="4"/>
        <v>0</v>
      </c>
      <c r="H87" s="186"/>
      <c r="I87" s="186">
        <f t="shared" si="5"/>
        <v>0</v>
      </c>
      <c r="J87" s="184"/>
    </row>
    <row r="88" spans="1:10" s="159" customFormat="1" ht="24" customHeight="1">
      <c r="A88" s="182">
        <v>49</v>
      </c>
      <c r="B88" s="183" t="s">
        <v>384</v>
      </c>
      <c r="C88" s="183" t="s">
        <v>385</v>
      </c>
      <c r="D88" s="183" t="s">
        <v>236</v>
      </c>
      <c r="E88" s="184">
        <v>130</v>
      </c>
      <c r="F88" s="186"/>
      <c r="G88" s="186">
        <f t="shared" si="4"/>
        <v>0</v>
      </c>
      <c r="H88" s="186"/>
      <c r="I88" s="186">
        <f t="shared" si="5"/>
        <v>0</v>
      </c>
      <c r="J88" s="184"/>
    </row>
    <row r="89" spans="1:10" s="206" customFormat="1" ht="34.5" customHeight="1">
      <c r="A89" s="202">
        <v>50</v>
      </c>
      <c r="B89" s="203" t="s">
        <v>386</v>
      </c>
      <c r="C89" s="208" t="s">
        <v>426</v>
      </c>
      <c r="D89" s="203" t="s">
        <v>236</v>
      </c>
      <c r="E89" s="204">
        <v>140</v>
      </c>
      <c r="F89" s="205"/>
      <c r="G89" s="186">
        <f t="shared" si="4"/>
        <v>0</v>
      </c>
      <c r="H89" s="186"/>
      <c r="I89" s="186">
        <f t="shared" si="5"/>
        <v>0</v>
      </c>
      <c r="J89" s="188"/>
    </row>
    <row r="90" spans="1:10" s="159" customFormat="1" ht="13.5" customHeight="1">
      <c r="A90" s="182">
        <v>52</v>
      </c>
      <c r="B90" s="183" t="s">
        <v>388</v>
      </c>
      <c r="C90" s="183" t="s">
        <v>389</v>
      </c>
      <c r="D90" s="183" t="s">
        <v>249</v>
      </c>
      <c r="E90" s="184">
        <v>70</v>
      </c>
      <c r="F90" s="186"/>
      <c r="G90" s="186">
        <f t="shared" si="4"/>
        <v>0</v>
      </c>
      <c r="H90" s="186"/>
      <c r="I90" s="186">
        <f t="shared" si="5"/>
        <v>0</v>
      </c>
      <c r="J90" s="188"/>
    </row>
    <row r="91" spans="1:10" s="206" customFormat="1" ht="24.75" customHeight="1">
      <c r="A91" s="202">
        <v>53</v>
      </c>
      <c r="B91" s="203" t="s">
        <v>390</v>
      </c>
      <c r="C91" s="203" t="s">
        <v>391</v>
      </c>
      <c r="D91" s="203" t="s">
        <v>249</v>
      </c>
      <c r="E91" s="204">
        <v>90</v>
      </c>
      <c r="F91" s="205"/>
      <c r="G91" s="186">
        <f t="shared" si="4"/>
        <v>0</v>
      </c>
      <c r="H91" s="186"/>
      <c r="I91" s="186">
        <f t="shared" si="5"/>
        <v>0</v>
      </c>
      <c r="J91" s="188"/>
    </row>
    <row r="92" spans="1:10" s="159" customFormat="1" ht="27" customHeight="1">
      <c r="A92" s="182">
        <v>54</v>
      </c>
      <c r="B92" s="183" t="s">
        <v>392</v>
      </c>
      <c r="C92" s="183" t="s">
        <v>393</v>
      </c>
      <c r="D92" s="183" t="s">
        <v>249</v>
      </c>
      <c r="E92" s="184">
        <v>130</v>
      </c>
      <c r="F92" s="186"/>
      <c r="G92" s="186">
        <f t="shared" si="4"/>
        <v>0</v>
      </c>
      <c r="H92" s="186"/>
      <c r="I92" s="186">
        <f t="shared" si="5"/>
        <v>0</v>
      </c>
      <c r="J92" s="188"/>
    </row>
    <row r="93" spans="1:10" s="206" customFormat="1" ht="27" customHeight="1">
      <c r="A93" s="202">
        <v>55</v>
      </c>
      <c r="B93" s="203" t="s">
        <v>394</v>
      </c>
      <c r="C93" s="203" t="s">
        <v>420</v>
      </c>
      <c r="D93" s="203" t="s">
        <v>249</v>
      </c>
      <c r="E93" s="204">
        <v>130</v>
      </c>
      <c r="F93" s="205"/>
      <c r="G93" s="186">
        <f t="shared" si="4"/>
        <v>0</v>
      </c>
      <c r="H93" s="186"/>
      <c r="I93" s="186">
        <f t="shared" si="5"/>
        <v>0</v>
      </c>
      <c r="J93" s="188"/>
    </row>
    <row r="94" spans="1:10" s="159" customFormat="1" ht="13.5" customHeight="1">
      <c r="A94" s="182">
        <v>56</v>
      </c>
      <c r="B94" s="183" t="s">
        <v>396</v>
      </c>
      <c r="C94" s="183" t="s">
        <v>397</v>
      </c>
      <c r="D94" s="183" t="s">
        <v>292</v>
      </c>
      <c r="E94" s="184">
        <v>1.66</v>
      </c>
      <c r="F94" s="186"/>
      <c r="G94" s="186">
        <f t="shared" si="4"/>
        <v>0</v>
      </c>
      <c r="H94" s="186"/>
      <c r="I94" s="186">
        <f t="shared" si="5"/>
        <v>0</v>
      </c>
      <c r="J94" s="184"/>
    </row>
    <row r="95" spans="1:10" s="159" customFormat="1" ht="28.5" customHeight="1">
      <c r="A95" s="178"/>
      <c r="B95" s="179" t="s">
        <v>398</v>
      </c>
      <c r="C95" s="179" t="s">
        <v>399</v>
      </c>
      <c r="D95" s="179"/>
      <c r="E95" s="180"/>
      <c r="F95" s="181"/>
      <c r="G95" s="181"/>
      <c r="H95" s="181"/>
      <c r="I95" s="181"/>
      <c r="J95" s="180"/>
    </row>
    <row r="96" spans="1:10" s="159" customFormat="1" ht="13.5" customHeight="1">
      <c r="A96" s="182">
        <v>72</v>
      </c>
      <c r="B96" s="183" t="s">
        <v>400</v>
      </c>
      <c r="C96" s="183" t="s">
        <v>401</v>
      </c>
      <c r="D96" s="183" t="s">
        <v>239</v>
      </c>
      <c r="E96" s="184">
        <v>1</v>
      </c>
      <c r="F96" s="186"/>
      <c r="G96" s="186">
        <f>E96*F96</f>
        <v>0</v>
      </c>
      <c r="H96" s="186"/>
      <c r="I96" s="186">
        <f t="shared" si="5"/>
        <v>0</v>
      </c>
      <c r="J96" s="184"/>
    </row>
    <row r="97" spans="1:10" s="159" customFormat="1" ht="13.5" customHeight="1">
      <c r="A97" s="182">
        <v>8</v>
      </c>
      <c r="B97" s="183" t="s">
        <v>402</v>
      </c>
      <c r="C97" s="183" t="s">
        <v>403</v>
      </c>
      <c r="D97" s="183" t="s">
        <v>236</v>
      </c>
      <c r="E97" s="184">
        <v>111.1</v>
      </c>
      <c r="F97" s="186"/>
      <c r="G97" s="186">
        <f>E97*F97</f>
        <v>0</v>
      </c>
      <c r="H97" s="186"/>
      <c r="I97" s="186">
        <f t="shared" si="5"/>
        <v>0</v>
      </c>
      <c r="J97" s="184"/>
    </row>
    <row r="98" spans="1:10" s="159" customFormat="1" ht="28.5" customHeight="1">
      <c r="A98" s="178"/>
      <c r="B98" s="179" t="s">
        <v>404</v>
      </c>
      <c r="C98" s="179" t="s">
        <v>405</v>
      </c>
      <c r="D98" s="179"/>
      <c r="E98" s="180"/>
      <c r="F98" s="181"/>
      <c r="G98" s="181"/>
      <c r="H98" s="181"/>
      <c r="I98" s="181"/>
      <c r="J98" s="180"/>
    </row>
    <row r="99" spans="1:10" s="159" customFormat="1" ht="24" customHeight="1">
      <c r="A99" s="182">
        <v>31</v>
      </c>
      <c r="B99" s="183" t="s">
        <v>406</v>
      </c>
      <c r="C99" s="183" t="s">
        <v>407</v>
      </c>
      <c r="D99" s="183" t="s">
        <v>236</v>
      </c>
      <c r="E99" s="184">
        <v>111.1</v>
      </c>
      <c r="F99" s="186"/>
      <c r="G99" s="186">
        <f>E99*F99</f>
        <v>0</v>
      </c>
      <c r="H99" s="186"/>
      <c r="I99" s="186">
        <f t="shared" si="5"/>
        <v>0</v>
      </c>
      <c r="J99" s="184"/>
    </row>
    <row r="100" spans="1:10" s="159" customFormat="1" ht="30.75" customHeight="1">
      <c r="A100" s="193"/>
      <c r="B100" s="194"/>
      <c r="C100" s="194" t="s">
        <v>408</v>
      </c>
      <c r="D100" s="194"/>
      <c r="E100" s="195"/>
      <c r="F100" s="196"/>
      <c r="G100" s="196">
        <f>SUM(G15:G99)</f>
        <v>0</v>
      </c>
      <c r="H100" s="196"/>
      <c r="I100" s="196">
        <f>SUM(I15:I99)</f>
        <v>0</v>
      </c>
      <c r="J100" s="195"/>
    </row>
  </sheetData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12"/>
  <sheetViews>
    <sheetView showGridLines="0" showZeros="0" view="pageBreakPreview" zoomScale="85" zoomScaleSheetLayoutView="85" workbookViewId="0" topLeftCell="B1">
      <pane ySplit="6" topLeftCell="A7" activePane="bottomLeft" state="frozen"/>
      <selection pane="bottomLeft" activeCell="C26" sqref="C26:C33"/>
    </sheetView>
  </sheetViews>
  <sheetFormatPr defaultColWidth="8.7109375" defaultRowHeight="15"/>
  <cols>
    <col min="1" max="1" width="4.421875" style="107" customWidth="1"/>
    <col min="2" max="2" width="11.57421875" style="107" customWidth="1"/>
    <col min="3" max="3" width="39.7109375" style="107" customWidth="1"/>
    <col min="4" max="4" width="7.7109375" style="107" customWidth="1"/>
    <col min="5" max="5" width="7.8515625" style="153" customWidth="1"/>
    <col min="6" max="6" width="15.7109375" style="107" customWidth="1"/>
    <col min="7" max="7" width="14.00390625" style="107" customWidth="1"/>
    <col min="8" max="8" width="9.8515625" style="107" customWidth="1"/>
    <col min="9" max="9" width="16.00390625" style="107" customWidth="1"/>
    <col min="10" max="16384" width="8.7109375" style="107" customWidth="1"/>
  </cols>
  <sheetData>
    <row r="1" spans="1:7" ht="15.75">
      <c r="A1" s="223" t="s">
        <v>117</v>
      </c>
      <c r="B1" s="223"/>
      <c r="C1" s="223"/>
      <c r="D1" s="223"/>
      <c r="E1" s="223"/>
      <c r="F1" s="223"/>
      <c r="G1" s="223"/>
    </row>
    <row r="2" spans="1:9" ht="5.25" customHeight="1" thickBot="1">
      <c r="A2" s="108"/>
      <c r="B2" s="109"/>
      <c r="C2" s="110"/>
      <c r="D2" s="110"/>
      <c r="E2" s="111"/>
      <c r="F2" s="110"/>
      <c r="G2" s="110"/>
      <c r="H2" s="110"/>
      <c r="I2" s="110"/>
    </row>
    <row r="3" spans="1:9" ht="13.5" thickTop="1">
      <c r="A3" s="224" t="s">
        <v>118</v>
      </c>
      <c r="B3" s="225"/>
      <c r="C3" s="226" t="s">
        <v>119</v>
      </c>
      <c r="D3" s="227"/>
      <c r="E3" s="227"/>
      <c r="F3" s="227"/>
      <c r="G3" s="112"/>
      <c r="H3" s="112"/>
      <c r="I3" s="113"/>
    </row>
    <row r="4" spans="1:9" ht="13.5" thickBot="1">
      <c r="A4" s="228" t="s">
        <v>120</v>
      </c>
      <c r="B4" s="229"/>
      <c r="C4" s="230" t="s">
        <v>121</v>
      </c>
      <c r="D4" s="231"/>
      <c r="E4" s="231"/>
      <c r="F4" s="231"/>
      <c r="G4" s="114"/>
      <c r="H4" s="114"/>
      <c r="I4" s="115"/>
    </row>
    <row r="5" spans="1:9" ht="7.5" customHeight="1" thickTop="1">
      <c r="A5" s="116"/>
      <c r="B5" s="108"/>
      <c r="C5" s="108"/>
      <c r="D5" s="108"/>
      <c r="E5" s="117"/>
      <c r="F5" s="108"/>
      <c r="G5" s="108"/>
      <c r="H5" s="108"/>
      <c r="I5" s="118"/>
    </row>
    <row r="6" spans="1:9" ht="15">
      <c r="A6" s="119" t="s">
        <v>122</v>
      </c>
      <c r="B6" s="120" t="s">
        <v>123</v>
      </c>
      <c r="C6" s="120" t="s">
        <v>124</v>
      </c>
      <c r="D6" s="120" t="s">
        <v>125</v>
      </c>
      <c r="E6" s="121" t="s">
        <v>126</v>
      </c>
      <c r="F6" s="120" t="s">
        <v>439</v>
      </c>
      <c r="G6" s="120" t="s">
        <v>440</v>
      </c>
      <c r="H6" s="120" t="s">
        <v>15</v>
      </c>
      <c r="I6" s="122" t="s">
        <v>441</v>
      </c>
    </row>
    <row r="7" spans="1:9" ht="15">
      <c r="A7" s="123"/>
      <c r="B7" s="124"/>
      <c r="C7" s="124"/>
      <c r="D7" s="124"/>
      <c r="E7" s="125"/>
      <c r="F7" s="124"/>
      <c r="G7" s="124"/>
      <c r="H7" s="124"/>
      <c r="I7" s="126"/>
    </row>
    <row r="8" spans="1:9" ht="15">
      <c r="A8" s="127" t="s">
        <v>127</v>
      </c>
      <c r="B8" s="128">
        <v>1</v>
      </c>
      <c r="C8" s="128" t="s">
        <v>128</v>
      </c>
      <c r="D8" s="129"/>
      <c r="E8" s="130"/>
      <c r="F8" s="129"/>
      <c r="G8" s="129"/>
      <c r="H8" s="129"/>
      <c r="I8" s="131">
        <f>SUM(I9:I13)</f>
        <v>0</v>
      </c>
    </row>
    <row r="9" spans="1:9" ht="34.5" customHeight="1">
      <c r="A9" s="132"/>
      <c r="B9" s="133" t="s">
        <v>129</v>
      </c>
      <c r="C9" s="134" t="s">
        <v>130</v>
      </c>
      <c r="D9" s="135" t="s">
        <v>38</v>
      </c>
      <c r="E9" s="136">
        <v>11.4</v>
      </c>
      <c r="F9" s="136">
        <v>0</v>
      </c>
      <c r="G9" s="137">
        <f aca="true" t="shared" si="0" ref="G9:G13">E9*F9</f>
        <v>0</v>
      </c>
      <c r="H9" s="136">
        <v>0</v>
      </c>
      <c r="I9" s="137">
        <f aca="true" t="shared" si="1" ref="I9:I13">0.01*H9*G9+G9</f>
        <v>0</v>
      </c>
    </row>
    <row r="10" spans="1:9" ht="14.25" customHeight="1">
      <c r="A10" s="132"/>
      <c r="B10" s="133" t="s">
        <v>131</v>
      </c>
      <c r="C10" s="134" t="s">
        <v>132</v>
      </c>
      <c r="D10" s="135" t="s">
        <v>133</v>
      </c>
      <c r="E10" s="136">
        <v>1</v>
      </c>
      <c r="F10" s="136"/>
      <c r="G10" s="137">
        <f t="shared" si="0"/>
        <v>0</v>
      </c>
      <c r="H10" s="136"/>
      <c r="I10" s="137">
        <f t="shared" si="1"/>
        <v>0</v>
      </c>
    </row>
    <row r="11" spans="1:9" ht="14.25" customHeight="1">
      <c r="A11" s="132"/>
      <c r="B11" s="133" t="s">
        <v>134</v>
      </c>
      <c r="C11" s="134" t="s">
        <v>135</v>
      </c>
      <c r="D11" s="135" t="s">
        <v>133</v>
      </c>
      <c r="E11" s="136">
        <v>1</v>
      </c>
      <c r="F11" s="136"/>
      <c r="G11" s="137">
        <f t="shared" si="0"/>
        <v>0</v>
      </c>
      <c r="H11" s="136"/>
      <c r="I11" s="137">
        <f t="shared" si="1"/>
        <v>0</v>
      </c>
    </row>
    <row r="12" spans="1:9" ht="14.25" customHeight="1">
      <c r="A12" s="132"/>
      <c r="B12" s="133" t="s">
        <v>136</v>
      </c>
      <c r="C12" s="134" t="s">
        <v>137</v>
      </c>
      <c r="D12" s="135" t="s">
        <v>47</v>
      </c>
      <c r="E12" s="136">
        <v>2</v>
      </c>
      <c r="F12" s="136"/>
      <c r="G12" s="137">
        <f t="shared" si="0"/>
        <v>0</v>
      </c>
      <c r="H12" s="136"/>
      <c r="I12" s="137">
        <f t="shared" si="1"/>
        <v>0</v>
      </c>
    </row>
    <row r="13" spans="1:9" ht="13.5" customHeight="1">
      <c r="A13" s="132"/>
      <c r="B13" s="133" t="s">
        <v>138</v>
      </c>
      <c r="C13" s="134" t="s">
        <v>108</v>
      </c>
      <c r="D13" s="135" t="s">
        <v>133</v>
      </c>
      <c r="E13" s="136">
        <v>1</v>
      </c>
      <c r="F13" s="136"/>
      <c r="G13" s="137">
        <f t="shared" si="0"/>
        <v>0</v>
      </c>
      <c r="H13" s="136"/>
      <c r="I13" s="137">
        <f t="shared" si="1"/>
        <v>0</v>
      </c>
    </row>
    <row r="14" spans="1:9" ht="15">
      <c r="A14" s="132"/>
      <c r="B14" s="138"/>
      <c r="C14" s="134"/>
      <c r="D14" s="135"/>
      <c r="E14" s="136"/>
      <c r="F14" s="138"/>
      <c r="G14" s="138"/>
      <c r="H14" s="138"/>
      <c r="I14" s="139"/>
    </row>
    <row r="15" spans="1:9" ht="15">
      <c r="A15" s="127" t="s">
        <v>127</v>
      </c>
      <c r="B15" s="128">
        <v>2</v>
      </c>
      <c r="C15" s="140" t="s">
        <v>139</v>
      </c>
      <c r="D15" s="141"/>
      <c r="E15" s="142"/>
      <c r="F15" s="129"/>
      <c r="G15" s="129"/>
      <c r="H15" s="129"/>
      <c r="I15" s="131">
        <f>SUM(I16:I50)</f>
        <v>0</v>
      </c>
    </row>
    <row r="16" spans="1:9" ht="22.5">
      <c r="A16" s="143"/>
      <c r="B16" s="133" t="s">
        <v>140</v>
      </c>
      <c r="C16" s="144" t="s">
        <v>141</v>
      </c>
      <c r="D16" s="145" t="s">
        <v>38</v>
      </c>
      <c r="E16" s="136">
        <v>4</v>
      </c>
      <c r="F16" s="136"/>
      <c r="G16" s="137">
        <f>E16*F16</f>
        <v>0</v>
      </c>
      <c r="H16" s="136"/>
      <c r="I16" s="137">
        <f>0.01*H16*G16+G16</f>
        <v>0</v>
      </c>
    </row>
    <row r="17" spans="1:9" ht="22.5">
      <c r="A17" s="143"/>
      <c r="B17" s="133" t="s">
        <v>142</v>
      </c>
      <c r="C17" s="144" t="s">
        <v>143</v>
      </c>
      <c r="D17" s="145" t="s">
        <v>38</v>
      </c>
      <c r="E17" s="136">
        <v>11</v>
      </c>
      <c r="F17" s="136"/>
      <c r="G17" s="137">
        <f aca="true" t="shared" si="2" ref="G17:G33">E17*F17</f>
        <v>0</v>
      </c>
      <c r="H17" s="136"/>
      <c r="I17" s="137">
        <f aca="true" t="shared" si="3" ref="I17:I33">0.01*H17*G17+G17</f>
        <v>0</v>
      </c>
    </row>
    <row r="18" spans="1:9" ht="15">
      <c r="A18" s="143"/>
      <c r="B18" s="133" t="s">
        <v>144</v>
      </c>
      <c r="C18" s="144" t="s">
        <v>145</v>
      </c>
      <c r="D18" s="145" t="s">
        <v>133</v>
      </c>
      <c r="E18" s="136">
        <v>1</v>
      </c>
      <c r="F18" s="136"/>
      <c r="G18" s="137">
        <f t="shared" si="2"/>
        <v>0</v>
      </c>
      <c r="H18" s="136"/>
      <c r="I18" s="137">
        <f t="shared" si="3"/>
        <v>0</v>
      </c>
    </row>
    <row r="19" spans="1:9" ht="22.5">
      <c r="A19" s="132"/>
      <c r="B19" s="133" t="s">
        <v>146</v>
      </c>
      <c r="C19" s="134" t="s">
        <v>147</v>
      </c>
      <c r="D19" s="135" t="s">
        <v>47</v>
      </c>
      <c r="E19" s="136">
        <v>19</v>
      </c>
      <c r="F19" s="136"/>
      <c r="G19" s="137">
        <f t="shared" si="2"/>
        <v>0</v>
      </c>
      <c r="H19" s="136"/>
      <c r="I19" s="137">
        <f t="shared" si="3"/>
        <v>0</v>
      </c>
    </row>
    <row r="20" spans="1:9" ht="22.5">
      <c r="A20" s="146"/>
      <c r="B20" s="133" t="s">
        <v>148</v>
      </c>
      <c r="C20" s="134" t="s">
        <v>149</v>
      </c>
      <c r="D20" s="135" t="s">
        <v>47</v>
      </c>
      <c r="E20" s="136">
        <v>13</v>
      </c>
      <c r="F20" s="136"/>
      <c r="G20" s="137">
        <f t="shared" si="2"/>
        <v>0</v>
      </c>
      <c r="H20" s="136"/>
      <c r="I20" s="137">
        <f t="shared" si="3"/>
        <v>0</v>
      </c>
    </row>
    <row r="21" spans="1:9" ht="15">
      <c r="A21" s="132"/>
      <c r="B21" s="133" t="s">
        <v>150</v>
      </c>
      <c r="C21" s="147" t="s">
        <v>151</v>
      </c>
      <c r="D21" s="135" t="s">
        <v>47</v>
      </c>
      <c r="E21" s="136">
        <v>44</v>
      </c>
      <c r="F21" s="136"/>
      <c r="G21" s="137">
        <f t="shared" si="2"/>
        <v>0</v>
      </c>
      <c r="H21" s="136"/>
      <c r="I21" s="137">
        <f t="shared" si="3"/>
        <v>0</v>
      </c>
    </row>
    <row r="22" spans="1:9" ht="22.5">
      <c r="A22" s="132"/>
      <c r="B22" s="133" t="s">
        <v>152</v>
      </c>
      <c r="C22" s="134" t="s">
        <v>153</v>
      </c>
      <c r="D22" s="135" t="s">
        <v>47</v>
      </c>
      <c r="E22" s="136">
        <v>10</v>
      </c>
      <c r="F22" s="136"/>
      <c r="G22" s="137">
        <f t="shared" si="2"/>
        <v>0</v>
      </c>
      <c r="H22" s="136"/>
      <c r="I22" s="137">
        <f t="shared" si="3"/>
        <v>0</v>
      </c>
    </row>
    <row r="23" spans="1:9" ht="22.5">
      <c r="A23" s="132"/>
      <c r="B23" s="133" t="s">
        <v>154</v>
      </c>
      <c r="C23" s="134" t="s">
        <v>155</v>
      </c>
      <c r="D23" s="135" t="s">
        <v>47</v>
      </c>
      <c r="E23" s="136">
        <v>1</v>
      </c>
      <c r="F23" s="136"/>
      <c r="G23" s="137">
        <f t="shared" si="2"/>
        <v>0</v>
      </c>
      <c r="H23" s="136"/>
      <c r="I23" s="137">
        <f t="shared" si="3"/>
        <v>0</v>
      </c>
    </row>
    <row r="24" spans="1:9" ht="22.5">
      <c r="A24" s="132"/>
      <c r="B24" s="133" t="s">
        <v>156</v>
      </c>
      <c r="C24" s="134" t="s">
        <v>157</v>
      </c>
      <c r="D24" s="135" t="s">
        <v>47</v>
      </c>
      <c r="E24" s="136">
        <v>4</v>
      </c>
      <c r="F24" s="136"/>
      <c r="G24" s="137">
        <f t="shared" si="2"/>
        <v>0</v>
      </c>
      <c r="H24" s="136"/>
      <c r="I24" s="137">
        <f t="shared" si="3"/>
        <v>0</v>
      </c>
    </row>
    <row r="25" spans="1:9" ht="22.5">
      <c r="A25" s="132"/>
      <c r="B25" s="133" t="s">
        <v>158</v>
      </c>
      <c r="C25" s="134" t="s">
        <v>159</v>
      </c>
      <c r="D25" s="135" t="s">
        <v>47</v>
      </c>
      <c r="E25" s="136">
        <v>8</v>
      </c>
      <c r="F25" s="136"/>
      <c r="G25" s="137">
        <f t="shared" si="2"/>
        <v>0</v>
      </c>
      <c r="H25" s="136"/>
      <c r="I25" s="137">
        <f t="shared" si="3"/>
        <v>0</v>
      </c>
    </row>
    <row r="26" spans="1:9" ht="15">
      <c r="A26" s="132"/>
      <c r="B26" s="133" t="s">
        <v>160</v>
      </c>
      <c r="C26" s="134" t="s">
        <v>161</v>
      </c>
      <c r="D26" s="135" t="s">
        <v>38</v>
      </c>
      <c r="E26" s="136">
        <v>248</v>
      </c>
      <c r="F26" s="136"/>
      <c r="G26" s="137">
        <f t="shared" si="2"/>
        <v>0</v>
      </c>
      <c r="H26" s="136"/>
      <c r="I26" s="137">
        <f t="shared" si="3"/>
        <v>0</v>
      </c>
    </row>
    <row r="27" spans="1:9" ht="15">
      <c r="A27" s="132"/>
      <c r="B27" s="133" t="s">
        <v>162</v>
      </c>
      <c r="C27" s="134" t="s">
        <v>163</v>
      </c>
      <c r="D27" s="135" t="s">
        <v>38</v>
      </c>
      <c r="E27" s="136">
        <v>1152</v>
      </c>
      <c r="F27" s="136"/>
      <c r="G27" s="137">
        <f t="shared" si="2"/>
        <v>0</v>
      </c>
      <c r="H27" s="136"/>
      <c r="I27" s="137">
        <f t="shared" si="3"/>
        <v>0</v>
      </c>
    </row>
    <row r="28" spans="1:9" ht="15">
      <c r="A28" s="132"/>
      <c r="B28" s="133" t="s">
        <v>164</v>
      </c>
      <c r="C28" s="134" t="s">
        <v>165</v>
      </c>
      <c r="D28" s="135" t="s">
        <v>38</v>
      </c>
      <c r="E28" s="136">
        <v>1572</v>
      </c>
      <c r="F28" s="136"/>
      <c r="G28" s="137">
        <f t="shared" si="2"/>
        <v>0</v>
      </c>
      <c r="H28" s="136"/>
      <c r="I28" s="137">
        <f t="shared" si="3"/>
        <v>0</v>
      </c>
    </row>
    <row r="29" spans="1:9" ht="15">
      <c r="A29" s="132"/>
      <c r="B29" s="133" t="s">
        <v>166</v>
      </c>
      <c r="C29" s="134" t="s">
        <v>167</v>
      </c>
      <c r="D29" s="135" t="s">
        <v>38</v>
      </c>
      <c r="E29" s="136">
        <v>1276</v>
      </c>
      <c r="F29" s="136"/>
      <c r="G29" s="137">
        <f t="shared" si="2"/>
        <v>0</v>
      </c>
      <c r="H29" s="136"/>
      <c r="I29" s="137">
        <f t="shared" si="3"/>
        <v>0</v>
      </c>
    </row>
    <row r="30" spans="1:9" ht="15">
      <c r="A30" s="132"/>
      <c r="B30" s="133" t="s">
        <v>168</v>
      </c>
      <c r="C30" s="134" t="s">
        <v>169</v>
      </c>
      <c r="D30" s="135" t="s">
        <v>38</v>
      </c>
      <c r="E30" s="136">
        <v>108</v>
      </c>
      <c r="F30" s="136"/>
      <c r="G30" s="137">
        <f t="shared" si="2"/>
        <v>0</v>
      </c>
      <c r="H30" s="136"/>
      <c r="I30" s="137">
        <f t="shared" si="3"/>
        <v>0</v>
      </c>
    </row>
    <row r="31" spans="1:9" ht="15">
      <c r="A31" s="132"/>
      <c r="B31" s="133" t="s">
        <v>170</v>
      </c>
      <c r="C31" s="134" t="s">
        <v>171</v>
      </c>
      <c r="D31" s="135" t="s">
        <v>38</v>
      </c>
      <c r="E31" s="136">
        <v>1292</v>
      </c>
      <c r="F31" s="136"/>
      <c r="G31" s="137">
        <f t="shared" si="2"/>
        <v>0</v>
      </c>
      <c r="H31" s="136"/>
      <c r="I31" s="137">
        <f t="shared" si="3"/>
        <v>0</v>
      </c>
    </row>
    <row r="32" spans="1:9" ht="15">
      <c r="A32" s="132"/>
      <c r="B32" s="133" t="s">
        <v>172</v>
      </c>
      <c r="C32" s="134" t="s">
        <v>173</v>
      </c>
      <c r="D32" s="135" t="s">
        <v>38</v>
      </c>
      <c r="E32" s="136">
        <v>88</v>
      </c>
      <c r="F32" s="136"/>
      <c r="G32" s="137">
        <f t="shared" si="2"/>
        <v>0</v>
      </c>
      <c r="H32" s="136"/>
      <c r="I32" s="137">
        <f t="shared" si="3"/>
        <v>0</v>
      </c>
    </row>
    <row r="33" spans="1:9" ht="15">
      <c r="A33" s="132"/>
      <c r="B33" s="133" t="s">
        <v>174</v>
      </c>
      <c r="C33" s="134" t="s">
        <v>175</v>
      </c>
      <c r="D33" s="135" t="s">
        <v>38</v>
      </c>
      <c r="E33" s="136">
        <v>390</v>
      </c>
      <c r="F33" s="136"/>
      <c r="G33" s="137">
        <f t="shared" si="2"/>
        <v>0</v>
      </c>
      <c r="H33" s="136"/>
      <c r="I33" s="137">
        <f t="shared" si="3"/>
        <v>0</v>
      </c>
    </row>
    <row r="34" spans="1:9" ht="33.75">
      <c r="A34" s="132"/>
      <c r="B34" s="133" t="s">
        <v>176</v>
      </c>
      <c r="C34" s="134" t="s">
        <v>177</v>
      </c>
      <c r="D34" s="135" t="s">
        <v>47</v>
      </c>
      <c r="E34" s="136">
        <v>28</v>
      </c>
      <c r="F34" s="136"/>
      <c r="G34" s="137">
        <f>E34*F34</f>
        <v>0</v>
      </c>
      <c r="H34" s="136"/>
      <c r="I34" s="137">
        <f>0.01*H34*G34+G34</f>
        <v>0</v>
      </c>
    </row>
    <row r="35" spans="1:9" ht="33.75">
      <c r="A35" s="132"/>
      <c r="B35" s="133" t="s">
        <v>178</v>
      </c>
      <c r="C35" s="134" t="s">
        <v>179</v>
      </c>
      <c r="D35" s="135" t="s">
        <v>47</v>
      </c>
      <c r="E35" s="136">
        <v>8</v>
      </c>
      <c r="F35" s="136"/>
      <c r="G35" s="137">
        <f aca="true" t="shared" si="4" ref="G35:G50">E35*F35</f>
        <v>0</v>
      </c>
      <c r="H35" s="136"/>
      <c r="I35" s="137">
        <f aca="true" t="shared" si="5" ref="I35:I50">0.01*H35*G35+G35</f>
        <v>0</v>
      </c>
    </row>
    <row r="36" spans="1:9" ht="33.75">
      <c r="A36" s="132"/>
      <c r="B36" s="133" t="s">
        <v>180</v>
      </c>
      <c r="C36" s="134" t="s">
        <v>181</v>
      </c>
      <c r="D36" s="135" t="s">
        <v>47</v>
      </c>
      <c r="E36" s="136">
        <v>2</v>
      </c>
      <c r="F36" s="136"/>
      <c r="G36" s="137">
        <f t="shared" si="4"/>
        <v>0</v>
      </c>
      <c r="H36" s="136"/>
      <c r="I36" s="137">
        <f t="shared" si="5"/>
        <v>0</v>
      </c>
    </row>
    <row r="37" spans="1:9" ht="22.5">
      <c r="A37" s="132"/>
      <c r="B37" s="133" t="s">
        <v>182</v>
      </c>
      <c r="C37" s="134" t="s">
        <v>183</v>
      </c>
      <c r="D37" s="135" t="s">
        <v>133</v>
      </c>
      <c r="E37" s="136">
        <v>1</v>
      </c>
      <c r="F37" s="136"/>
      <c r="G37" s="137">
        <f t="shared" si="4"/>
        <v>0</v>
      </c>
      <c r="H37" s="136"/>
      <c r="I37" s="137">
        <f t="shared" si="5"/>
        <v>0</v>
      </c>
    </row>
    <row r="38" spans="1:9" ht="22.5">
      <c r="A38" s="132"/>
      <c r="B38" s="133" t="s">
        <v>184</v>
      </c>
      <c r="C38" s="134" t="s">
        <v>185</v>
      </c>
      <c r="D38" s="135" t="s">
        <v>133</v>
      </c>
      <c r="E38" s="136">
        <v>1</v>
      </c>
      <c r="F38" s="136"/>
      <c r="G38" s="137">
        <f t="shared" si="4"/>
        <v>0</v>
      </c>
      <c r="H38" s="136"/>
      <c r="I38" s="137">
        <f t="shared" si="5"/>
        <v>0</v>
      </c>
    </row>
    <row r="39" spans="1:9" ht="22.5">
      <c r="A39" s="132"/>
      <c r="B39" s="133" t="s">
        <v>186</v>
      </c>
      <c r="C39" s="134" t="s">
        <v>187</v>
      </c>
      <c r="D39" s="135" t="s">
        <v>47</v>
      </c>
      <c r="E39" s="136">
        <v>8</v>
      </c>
      <c r="F39" s="136"/>
      <c r="G39" s="137">
        <f t="shared" si="4"/>
        <v>0</v>
      </c>
      <c r="H39" s="136"/>
      <c r="I39" s="137">
        <f t="shared" si="5"/>
        <v>0</v>
      </c>
    </row>
    <row r="40" spans="1:9" ht="22.5">
      <c r="A40" s="132"/>
      <c r="B40" s="133" t="s">
        <v>188</v>
      </c>
      <c r="C40" s="134" t="s">
        <v>189</v>
      </c>
      <c r="D40" s="135" t="s">
        <v>133</v>
      </c>
      <c r="E40" s="136">
        <v>1</v>
      </c>
      <c r="F40" s="136"/>
      <c r="G40" s="137">
        <f t="shared" si="4"/>
        <v>0</v>
      </c>
      <c r="H40" s="136"/>
      <c r="I40" s="137">
        <f t="shared" si="5"/>
        <v>0</v>
      </c>
    </row>
    <row r="41" spans="1:9" ht="22.5">
      <c r="A41" s="132"/>
      <c r="B41" s="133" t="s">
        <v>190</v>
      </c>
      <c r="C41" s="134" t="s">
        <v>191</v>
      </c>
      <c r="D41" s="135" t="s">
        <v>38</v>
      </c>
      <c r="E41" s="136">
        <v>12</v>
      </c>
      <c r="F41" s="136"/>
      <c r="G41" s="137">
        <f t="shared" si="4"/>
        <v>0</v>
      </c>
      <c r="H41" s="136"/>
      <c r="I41" s="137">
        <f t="shared" si="5"/>
        <v>0</v>
      </c>
    </row>
    <row r="42" spans="1:9" ht="22.5">
      <c r="A42" s="132"/>
      <c r="B42" s="133" t="s">
        <v>192</v>
      </c>
      <c r="C42" s="134" t="s">
        <v>193</v>
      </c>
      <c r="D42" s="135" t="s">
        <v>38</v>
      </c>
      <c r="E42" s="136">
        <v>898.5</v>
      </c>
      <c r="F42" s="136"/>
      <c r="G42" s="137">
        <f t="shared" si="4"/>
        <v>0</v>
      </c>
      <c r="H42" s="136"/>
      <c r="I42" s="137">
        <f t="shared" si="5"/>
        <v>0</v>
      </c>
    </row>
    <row r="43" spans="1:9" ht="22.5">
      <c r="A43" s="132"/>
      <c r="B43" s="133" t="s">
        <v>194</v>
      </c>
      <c r="C43" s="134" t="s">
        <v>195</v>
      </c>
      <c r="D43" s="135" t="s">
        <v>38</v>
      </c>
      <c r="E43" s="136">
        <v>469.5</v>
      </c>
      <c r="F43" s="136"/>
      <c r="G43" s="137">
        <f t="shared" si="4"/>
        <v>0</v>
      </c>
      <c r="H43" s="136"/>
      <c r="I43" s="137">
        <f t="shared" si="5"/>
        <v>0</v>
      </c>
    </row>
    <row r="44" spans="1:9" ht="15">
      <c r="A44" s="132"/>
      <c r="B44" s="133" t="s">
        <v>196</v>
      </c>
      <c r="C44" s="134" t="s">
        <v>197</v>
      </c>
      <c r="D44" s="135" t="s">
        <v>47</v>
      </c>
      <c r="E44" s="136">
        <v>1374</v>
      </c>
      <c r="F44" s="136"/>
      <c r="G44" s="137">
        <f t="shared" si="4"/>
        <v>0</v>
      </c>
      <c r="H44" s="136"/>
      <c r="I44" s="137">
        <f t="shared" si="5"/>
        <v>0</v>
      </c>
    </row>
    <row r="45" spans="1:9" ht="15">
      <c r="A45" s="132"/>
      <c r="B45" s="133" t="s">
        <v>198</v>
      </c>
      <c r="C45" s="134" t="s">
        <v>199</v>
      </c>
      <c r="D45" s="135" t="s">
        <v>133</v>
      </c>
      <c r="E45" s="136">
        <v>1</v>
      </c>
      <c r="F45" s="136"/>
      <c r="G45" s="137">
        <f t="shared" si="4"/>
        <v>0</v>
      </c>
      <c r="H45" s="136"/>
      <c r="I45" s="137">
        <f t="shared" si="5"/>
        <v>0</v>
      </c>
    </row>
    <row r="46" spans="1:9" ht="15">
      <c r="A46" s="132"/>
      <c r="B46" s="133" t="s">
        <v>200</v>
      </c>
      <c r="C46" s="134" t="s">
        <v>201</v>
      </c>
      <c r="D46" s="135" t="s">
        <v>133</v>
      </c>
      <c r="E46" s="136">
        <v>3</v>
      </c>
      <c r="F46" s="136"/>
      <c r="G46" s="137">
        <f t="shared" si="4"/>
        <v>0</v>
      </c>
      <c r="H46" s="136"/>
      <c r="I46" s="137">
        <f t="shared" si="5"/>
        <v>0</v>
      </c>
    </row>
    <row r="47" spans="1:9" ht="15">
      <c r="A47" s="132"/>
      <c r="B47" s="133" t="s">
        <v>202</v>
      </c>
      <c r="C47" s="134" t="s">
        <v>203</v>
      </c>
      <c r="D47" s="135" t="s">
        <v>133</v>
      </c>
      <c r="E47" s="136">
        <v>1</v>
      </c>
      <c r="F47" s="136"/>
      <c r="G47" s="137">
        <f t="shared" si="4"/>
        <v>0</v>
      </c>
      <c r="H47" s="136"/>
      <c r="I47" s="137">
        <f t="shared" si="5"/>
        <v>0</v>
      </c>
    </row>
    <row r="48" spans="1:9" ht="15">
      <c r="A48" s="132"/>
      <c r="B48" s="133" t="s">
        <v>204</v>
      </c>
      <c r="C48" s="134" t="s">
        <v>205</v>
      </c>
      <c r="D48" s="135" t="s">
        <v>133</v>
      </c>
      <c r="E48" s="136">
        <v>1</v>
      </c>
      <c r="F48" s="136"/>
      <c r="G48" s="137">
        <f t="shared" si="4"/>
        <v>0</v>
      </c>
      <c r="H48" s="136"/>
      <c r="I48" s="137">
        <f t="shared" si="5"/>
        <v>0</v>
      </c>
    </row>
    <row r="49" spans="1:9" ht="15">
      <c r="A49" s="132"/>
      <c r="B49" s="133" t="s">
        <v>206</v>
      </c>
      <c r="C49" s="134" t="s">
        <v>207</v>
      </c>
      <c r="D49" s="135" t="s">
        <v>133</v>
      </c>
      <c r="E49" s="136">
        <v>1</v>
      </c>
      <c r="F49" s="136"/>
      <c r="G49" s="137">
        <f t="shared" si="4"/>
        <v>0</v>
      </c>
      <c r="H49" s="136"/>
      <c r="I49" s="137">
        <f t="shared" si="5"/>
        <v>0</v>
      </c>
    </row>
    <row r="50" spans="1:9" ht="15">
      <c r="A50" s="132"/>
      <c r="B50" s="133" t="s">
        <v>208</v>
      </c>
      <c r="C50" s="134" t="s">
        <v>209</v>
      </c>
      <c r="D50" s="135" t="s">
        <v>133</v>
      </c>
      <c r="E50" s="136">
        <v>1</v>
      </c>
      <c r="F50" s="136"/>
      <c r="G50" s="137">
        <f t="shared" si="4"/>
        <v>0</v>
      </c>
      <c r="H50" s="136"/>
      <c r="I50" s="137">
        <f t="shared" si="5"/>
        <v>0</v>
      </c>
    </row>
    <row r="51" spans="1:5" ht="15">
      <c r="A51" s="148"/>
      <c r="C51" s="149"/>
      <c r="E51" s="107"/>
    </row>
    <row r="52" spans="3:9" ht="15">
      <c r="C52" s="150" t="s">
        <v>210</v>
      </c>
      <c r="E52" s="107"/>
      <c r="G52" s="212">
        <f>SUM(G9:G50)</f>
        <v>0</v>
      </c>
      <c r="H52" s="212"/>
      <c r="I52" s="212">
        <f aca="true" t="shared" si="6" ref="I52">SUM(I9:I50)</f>
        <v>0</v>
      </c>
    </row>
    <row r="53" ht="15">
      <c r="E53" s="107"/>
    </row>
    <row r="54" ht="15">
      <c r="E54" s="107"/>
    </row>
    <row r="55" ht="15">
      <c r="E55" s="107"/>
    </row>
    <row r="56" ht="15">
      <c r="E56" s="107"/>
    </row>
    <row r="57" ht="15">
      <c r="E57" s="107"/>
    </row>
    <row r="58" ht="15">
      <c r="E58" s="107"/>
    </row>
    <row r="59" ht="15">
      <c r="E59" s="107"/>
    </row>
    <row r="60" ht="15">
      <c r="E60" s="107"/>
    </row>
    <row r="61" ht="15">
      <c r="E61" s="107"/>
    </row>
    <row r="62" ht="15">
      <c r="E62" s="107"/>
    </row>
    <row r="63" spans="1:9" ht="15">
      <c r="A63" s="151"/>
      <c r="B63" s="151"/>
      <c r="C63" s="151"/>
      <c r="D63" s="151"/>
      <c r="E63" s="151"/>
      <c r="F63" s="151"/>
      <c r="G63" s="151"/>
      <c r="H63" s="151"/>
      <c r="I63" s="151"/>
    </row>
    <row r="64" spans="1:9" ht="15">
      <c r="A64" s="151"/>
      <c r="B64" s="151"/>
      <c r="C64" s="151"/>
      <c r="D64" s="151"/>
      <c r="E64" s="151"/>
      <c r="F64" s="151"/>
      <c r="G64" s="151"/>
      <c r="H64" s="151"/>
      <c r="I64" s="151"/>
    </row>
    <row r="65" spans="1:9" ht="15">
      <c r="A65" s="151"/>
      <c r="B65" s="151"/>
      <c r="C65" s="151"/>
      <c r="D65" s="151"/>
      <c r="E65" s="151"/>
      <c r="F65" s="151"/>
      <c r="G65" s="151"/>
      <c r="H65" s="151"/>
      <c r="I65" s="151"/>
    </row>
    <row r="66" spans="1:9" ht="15">
      <c r="A66" s="151"/>
      <c r="B66" s="151"/>
      <c r="C66" s="151"/>
      <c r="D66" s="151"/>
      <c r="E66" s="151"/>
      <c r="F66" s="151"/>
      <c r="G66" s="151"/>
      <c r="H66" s="151"/>
      <c r="I66" s="151"/>
    </row>
    <row r="67" ht="15">
      <c r="E67" s="107"/>
    </row>
    <row r="68" ht="15">
      <c r="E68" s="107"/>
    </row>
    <row r="69" ht="15">
      <c r="E69" s="107"/>
    </row>
    <row r="70" ht="15">
      <c r="E70" s="107"/>
    </row>
    <row r="71" ht="15">
      <c r="E71" s="107"/>
    </row>
    <row r="72" ht="15">
      <c r="E72" s="107"/>
    </row>
    <row r="73" ht="15">
      <c r="E73" s="107"/>
    </row>
    <row r="74" ht="15">
      <c r="E74" s="107"/>
    </row>
    <row r="75" ht="15">
      <c r="E75" s="107"/>
    </row>
    <row r="76" ht="15">
      <c r="E76" s="107"/>
    </row>
    <row r="77" ht="15">
      <c r="E77" s="107"/>
    </row>
    <row r="78" ht="15">
      <c r="E78" s="107"/>
    </row>
    <row r="79" ht="15">
      <c r="E79" s="107"/>
    </row>
    <row r="80" ht="15">
      <c r="E80" s="107"/>
    </row>
    <row r="81" ht="15">
      <c r="E81" s="107"/>
    </row>
    <row r="82" ht="15">
      <c r="E82" s="107"/>
    </row>
    <row r="83" ht="15">
      <c r="E83" s="107"/>
    </row>
    <row r="84" ht="15">
      <c r="E84" s="107"/>
    </row>
    <row r="85" ht="15">
      <c r="E85" s="107"/>
    </row>
    <row r="86" ht="15">
      <c r="E86" s="107"/>
    </row>
    <row r="87" ht="15">
      <c r="E87" s="107"/>
    </row>
    <row r="88" ht="15">
      <c r="E88" s="107"/>
    </row>
    <row r="89" ht="15">
      <c r="E89" s="107"/>
    </row>
    <row r="90" ht="15">
      <c r="E90" s="107"/>
    </row>
    <row r="91" ht="15">
      <c r="E91" s="107"/>
    </row>
    <row r="92" ht="15">
      <c r="E92" s="107"/>
    </row>
    <row r="93" ht="15">
      <c r="E93" s="107"/>
    </row>
    <row r="94" ht="15">
      <c r="E94" s="107"/>
    </row>
    <row r="95" ht="15">
      <c r="E95" s="107"/>
    </row>
    <row r="96" ht="15">
      <c r="E96" s="107"/>
    </row>
    <row r="97" ht="15">
      <c r="E97" s="107"/>
    </row>
    <row r="98" spans="1:2" ht="15">
      <c r="A98" s="152"/>
      <c r="B98" s="152"/>
    </row>
    <row r="99" spans="1:9" ht="15">
      <c r="A99" s="151"/>
      <c r="B99" s="151"/>
      <c r="C99" s="154"/>
      <c r="D99" s="154"/>
      <c r="E99" s="155"/>
      <c r="F99" s="154"/>
      <c r="G99" s="154"/>
      <c r="H99" s="154"/>
      <c r="I99" s="156"/>
    </row>
    <row r="100" spans="1:9" ht="15">
      <c r="A100" s="157"/>
      <c r="B100" s="157"/>
      <c r="C100" s="151"/>
      <c r="D100" s="151"/>
      <c r="E100" s="158"/>
      <c r="F100" s="151"/>
      <c r="G100" s="151"/>
      <c r="H100" s="151"/>
      <c r="I100" s="151"/>
    </row>
    <row r="101" spans="1:9" ht="15">
      <c r="A101" s="151"/>
      <c r="B101" s="151"/>
      <c r="C101" s="151"/>
      <c r="D101" s="151"/>
      <c r="E101" s="158"/>
      <c r="F101" s="151"/>
      <c r="G101" s="151"/>
      <c r="H101" s="151"/>
      <c r="I101" s="151"/>
    </row>
    <row r="102" spans="1:9" ht="15">
      <c r="A102" s="151"/>
      <c r="B102" s="151"/>
      <c r="C102" s="151"/>
      <c r="D102" s="151"/>
      <c r="E102" s="158"/>
      <c r="F102" s="151"/>
      <c r="G102" s="151"/>
      <c r="H102" s="151"/>
      <c r="I102" s="151"/>
    </row>
    <row r="103" spans="1:9" ht="15">
      <c r="A103" s="151"/>
      <c r="B103" s="151"/>
      <c r="C103" s="151"/>
      <c r="D103" s="151"/>
      <c r="E103" s="158"/>
      <c r="F103" s="151"/>
      <c r="G103" s="151"/>
      <c r="H103" s="151"/>
      <c r="I103" s="151"/>
    </row>
    <row r="104" spans="1:9" ht="15">
      <c r="A104" s="151"/>
      <c r="B104" s="151"/>
      <c r="C104" s="151"/>
      <c r="D104" s="151"/>
      <c r="E104" s="158"/>
      <c r="F104" s="151"/>
      <c r="G104" s="151"/>
      <c r="H104" s="151"/>
      <c r="I104" s="151"/>
    </row>
    <row r="105" spans="1:9" ht="15">
      <c r="A105" s="151"/>
      <c r="B105" s="151"/>
      <c r="C105" s="151"/>
      <c r="D105" s="151"/>
      <c r="E105" s="158"/>
      <c r="F105" s="151"/>
      <c r="G105" s="151"/>
      <c r="H105" s="151"/>
      <c r="I105" s="151"/>
    </row>
    <row r="106" spans="1:9" ht="15">
      <c r="A106" s="151"/>
      <c r="B106" s="151"/>
      <c r="C106" s="151"/>
      <c r="D106" s="151"/>
      <c r="E106" s="158"/>
      <c r="F106" s="151"/>
      <c r="G106" s="151"/>
      <c r="H106" s="151"/>
      <c r="I106" s="151"/>
    </row>
    <row r="107" spans="1:9" ht="15">
      <c r="A107" s="151"/>
      <c r="B107" s="151"/>
      <c r="C107" s="151"/>
      <c r="D107" s="151"/>
      <c r="E107" s="158"/>
      <c r="F107" s="151"/>
      <c r="G107" s="151"/>
      <c r="H107" s="151"/>
      <c r="I107" s="151"/>
    </row>
    <row r="108" spans="1:9" ht="15">
      <c r="A108" s="151"/>
      <c r="B108" s="151"/>
      <c r="C108" s="151"/>
      <c r="D108" s="151"/>
      <c r="E108" s="158"/>
      <c r="F108" s="151"/>
      <c r="G108" s="151"/>
      <c r="H108" s="151"/>
      <c r="I108" s="151"/>
    </row>
    <row r="109" spans="1:9" ht="15">
      <c r="A109" s="151"/>
      <c r="B109" s="151"/>
      <c r="C109" s="151"/>
      <c r="D109" s="151"/>
      <c r="E109" s="158"/>
      <c r="F109" s="151"/>
      <c r="G109" s="151"/>
      <c r="H109" s="151"/>
      <c r="I109" s="151"/>
    </row>
    <row r="110" spans="1:9" ht="15">
      <c r="A110" s="151"/>
      <c r="B110" s="151"/>
      <c r="C110" s="151"/>
      <c r="D110" s="151"/>
      <c r="E110" s="158"/>
      <c r="F110" s="151"/>
      <c r="G110" s="151"/>
      <c r="H110" s="151"/>
      <c r="I110" s="151"/>
    </row>
    <row r="111" spans="1:9" ht="15">
      <c r="A111" s="151"/>
      <c r="B111" s="151"/>
      <c r="C111" s="151"/>
      <c r="D111" s="151"/>
      <c r="E111" s="158"/>
      <c r="F111" s="151"/>
      <c r="G111" s="151"/>
      <c r="H111" s="151"/>
      <c r="I111" s="151"/>
    </row>
    <row r="112" spans="1:9" ht="15">
      <c r="A112" s="151"/>
      <c r="B112" s="151"/>
      <c r="C112" s="151"/>
      <c r="D112" s="151"/>
      <c r="E112" s="158"/>
      <c r="F112" s="151"/>
      <c r="G112" s="151"/>
      <c r="H112" s="151"/>
      <c r="I112" s="151"/>
    </row>
  </sheetData>
  <mergeCells count="5">
    <mergeCell ref="A1:G1"/>
    <mergeCell ref="A3:B3"/>
    <mergeCell ref="C3:F3"/>
    <mergeCell ref="A4:B4"/>
    <mergeCell ref="C4:F4"/>
  </mergeCells>
  <printOptions/>
  <pageMargins left="0.995551181102362" right="0.393700787401575" top="0.590551181102362" bottom="0.984251968503937" header="0.196850393700787" footer="0.511811023622047"/>
  <pageSetup fitToHeight="1" fitToWidth="1" horizontalDpi="300" verticalDpi="300" orientation="portrait" scale="71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2"/>
  <sheetViews>
    <sheetView showGridLines="0" showZeros="0" view="pageBreakPreview" zoomScale="85" zoomScaleSheetLayoutView="85" workbookViewId="0" topLeftCell="A1">
      <pane ySplit="6" topLeftCell="A7" activePane="bottomLeft" state="frozen"/>
      <selection pane="bottomLeft" activeCell="E34" sqref="E34"/>
    </sheetView>
  </sheetViews>
  <sheetFormatPr defaultColWidth="8.7109375" defaultRowHeight="15"/>
  <cols>
    <col min="1" max="1" width="4.421875" style="107" customWidth="1"/>
    <col min="2" max="2" width="11.57421875" style="107" customWidth="1"/>
    <col min="3" max="3" width="39.7109375" style="107" customWidth="1"/>
    <col min="4" max="4" width="7.7109375" style="107" customWidth="1"/>
    <col min="5" max="5" width="7.8515625" style="153" customWidth="1"/>
    <col min="6" max="6" width="15.7109375" style="107" customWidth="1"/>
    <col min="7" max="7" width="14.00390625" style="107" customWidth="1"/>
    <col min="8" max="8" width="9.8515625" style="107" customWidth="1"/>
    <col min="9" max="9" width="16.00390625" style="107" customWidth="1"/>
    <col min="10" max="16384" width="8.7109375" style="107" customWidth="1"/>
  </cols>
  <sheetData>
    <row r="1" spans="1:7" ht="15.75">
      <c r="A1" s="223" t="s">
        <v>117</v>
      </c>
      <c r="B1" s="223"/>
      <c r="C1" s="223"/>
      <c r="D1" s="223"/>
      <c r="E1" s="223"/>
      <c r="F1" s="223"/>
      <c r="G1" s="223"/>
    </row>
    <row r="2" spans="1:9" ht="5.25" customHeight="1" thickBot="1">
      <c r="A2" s="108"/>
      <c r="B2" s="109"/>
      <c r="C2" s="110"/>
      <c r="D2" s="110"/>
      <c r="E2" s="111"/>
      <c r="F2" s="110"/>
      <c r="G2" s="110"/>
      <c r="H2" s="110"/>
      <c r="I2" s="110"/>
    </row>
    <row r="3" spans="1:9" ht="13.5" thickTop="1">
      <c r="A3" s="224" t="s">
        <v>118</v>
      </c>
      <c r="B3" s="225"/>
      <c r="C3" s="226" t="s">
        <v>119</v>
      </c>
      <c r="D3" s="227"/>
      <c r="E3" s="227"/>
      <c r="F3" s="227"/>
      <c r="G3" s="112"/>
      <c r="H3" s="112"/>
      <c r="I3" s="113"/>
    </row>
    <row r="4" spans="1:9" ht="13.5" thickBot="1">
      <c r="A4" s="228" t="s">
        <v>120</v>
      </c>
      <c r="B4" s="229"/>
      <c r="C4" s="230" t="s">
        <v>121</v>
      </c>
      <c r="D4" s="231"/>
      <c r="E4" s="231"/>
      <c r="F4" s="231"/>
      <c r="G4" s="114"/>
      <c r="H4" s="114"/>
      <c r="I4" s="115"/>
    </row>
    <row r="5" spans="1:9" ht="7.5" customHeight="1" thickTop="1">
      <c r="A5" s="116"/>
      <c r="B5" s="108"/>
      <c r="C5" s="108"/>
      <c r="D5" s="108"/>
      <c r="E5" s="117"/>
      <c r="F5" s="108"/>
      <c r="G5" s="108"/>
      <c r="H5" s="108"/>
      <c r="I5" s="118"/>
    </row>
    <row r="6" spans="1:9" ht="15">
      <c r="A6" s="119" t="s">
        <v>122</v>
      </c>
      <c r="B6" s="120" t="s">
        <v>123</v>
      </c>
      <c r="C6" s="120" t="s">
        <v>124</v>
      </c>
      <c r="D6" s="120" t="s">
        <v>125</v>
      </c>
      <c r="E6" s="121" t="s">
        <v>126</v>
      </c>
      <c r="F6" s="120" t="s">
        <v>439</v>
      </c>
      <c r="G6" s="120" t="s">
        <v>440</v>
      </c>
      <c r="H6" s="120" t="s">
        <v>15</v>
      </c>
      <c r="I6" s="122" t="s">
        <v>441</v>
      </c>
    </row>
    <row r="7" spans="1:9" ht="15">
      <c r="A7" s="123"/>
      <c r="B7" s="124"/>
      <c r="C7" s="124"/>
      <c r="D7" s="124"/>
      <c r="E7" s="125"/>
      <c r="F7" s="124"/>
      <c r="G7" s="124"/>
      <c r="H7" s="124"/>
      <c r="I7" s="126"/>
    </row>
    <row r="8" spans="1:9" ht="15">
      <c r="A8" s="127" t="s">
        <v>127</v>
      </c>
      <c r="B8" s="128">
        <v>1</v>
      </c>
      <c r="C8" s="128" t="s">
        <v>128</v>
      </c>
      <c r="D8" s="129"/>
      <c r="E8" s="130"/>
      <c r="F8" s="129"/>
      <c r="G8" s="129"/>
      <c r="H8" s="129"/>
      <c r="I8" s="131">
        <f>SUM(I9:I13)</f>
        <v>0</v>
      </c>
    </row>
    <row r="9" spans="1:9" ht="34.5" customHeight="1">
      <c r="A9" s="132"/>
      <c r="B9" s="133" t="s">
        <v>129</v>
      </c>
      <c r="C9" s="134" t="s">
        <v>130</v>
      </c>
      <c r="D9" s="135" t="s">
        <v>38</v>
      </c>
      <c r="E9" s="136">
        <v>11.4</v>
      </c>
      <c r="F9" s="136">
        <v>0</v>
      </c>
      <c r="G9" s="137">
        <f aca="true" t="shared" si="0" ref="G9:G13">E9*F9</f>
        <v>0</v>
      </c>
      <c r="H9" s="136"/>
      <c r="I9" s="137">
        <f aca="true" t="shared" si="1" ref="I9:I13">0.01*H9*G9+G9</f>
        <v>0</v>
      </c>
    </row>
    <row r="10" spans="1:9" ht="14.25" customHeight="1">
      <c r="A10" s="132"/>
      <c r="B10" s="133" t="s">
        <v>131</v>
      </c>
      <c r="C10" s="134" t="s">
        <v>132</v>
      </c>
      <c r="D10" s="135" t="s">
        <v>133</v>
      </c>
      <c r="E10" s="136">
        <v>1</v>
      </c>
      <c r="F10" s="136"/>
      <c r="G10" s="137">
        <f t="shared" si="0"/>
        <v>0</v>
      </c>
      <c r="H10" s="136"/>
      <c r="I10" s="137">
        <f t="shared" si="1"/>
        <v>0</v>
      </c>
    </row>
    <row r="11" spans="1:9" ht="14.25" customHeight="1">
      <c r="A11" s="132"/>
      <c r="B11" s="133" t="s">
        <v>134</v>
      </c>
      <c r="C11" s="134" t="s">
        <v>135</v>
      </c>
      <c r="D11" s="135" t="s">
        <v>133</v>
      </c>
      <c r="E11" s="136">
        <v>1</v>
      </c>
      <c r="F11" s="136"/>
      <c r="G11" s="137">
        <f t="shared" si="0"/>
        <v>0</v>
      </c>
      <c r="H11" s="136"/>
      <c r="I11" s="137">
        <f t="shared" si="1"/>
        <v>0</v>
      </c>
    </row>
    <row r="12" spans="1:9" ht="14.25" customHeight="1">
      <c r="A12" s="132"/>
      <c r="B12" s="133" t="s">
        <v>136</v>
      </c>
      <c r="C12" s="134" t="s">
        <v>137</v>
      </c>
      <c r="D12" s="135" t="s">
        <v>47</v>
      </c>
      <c r="E12" s="136">
        <v>2</v>
      </c>
      <c r="F12" s="136"/>
      <c r="G12" s="137">
        <f t="shared" si="0"/>
        <v>0</v>
      </c>
      <c r="H12" s="136"/>
      <c r="I12" s="137">
        <f t="shared" si="1"/>
        <v>0</v>
      </c>
    </row>
    <row r="13" spans="1:9" ht="13.5" customHeight="1">
      <c r="A13" s="132"/>
      <c r="B13" s="133" t="s">
        <v>138</v>
      </c>
      <c r="C13" s="134" t="s">
        <v>108</v>
      </c>
      <c r="D13" s="135" t="s">
        <v>133</v>
      </c>
      <c r="E13" s="136">
        <v>1</v>
      </c>
      <c r="F13" s="136"/>
      <c r="G13" s="137">
        <f t="shared" si="0"/>
        <v>0</v>
      </c>
      <c r="H13" s="136"/>
      <c r="I13" s="137">
        <f t="shared" si="1"/>
        <v>0</v>
      </c>
    </row>
    <row r="14" spans="1:9" ht="15">
      <c r="A14" s="132"/>
      <c r="B14" s="138"/>
      <c r="C14" s="134"/>
      <c r="D14" s="135"/>
      <c r="E14" s="136"/>
      <c r="F14" s="138"/>
      <c r="G14" s="138"/>
      <c r="H14" s="138"/>
      <c r="I14" s="139"/>
    </row>
    <row r="15" spans="1:9" ht="15">
      <c r="A15" s="127" t="s">
        <v>127</v>
      </c>
      <c r="B15" s="128">
        <v>2</v>
      </c>
      <c r="C15" s="140" t="s">
        <v>139</v>
      </c>
      <c r="D15" s="141"/>
      <c r="E15" s="142"/>
      <c r="F15" s="129"/>
      <c r="G15" s="129"/>
      <c r="H15" s="129"/>
      <c r="I15" s="131">
        <f>SUM(I16:I50)</f>
        <v>0</v>
      </c>
    </row>
    <row r="16" spans="1:9" ht="22.5">
      <c r="A16" s="143"/>
      <c r="B16" s="133" t="s">
        <v>140</v>
      </c>
      <c r="C16" s="144" t="s">
        <v>141</v>
      </c>
      <c r="D16" s="145" t="s">
        <v>38</v>
      </c>
      <c r="E16" s="136">
        <v>4</v>
      </c>
      <c r="F16" s="136"/>
      <c r="G16" s="137">
        <f>E16*F16</f>
        <v>0</v>
      </c>
      <c r="H16" s="136"/>
      <c r="I16" s="137">
        <f>0.01*H16*G16+G16</f>
        <v>0</v>
      </c>
    </row>
    <row r="17" spans="1:9" ht="22.5">
      <c r="A17" s="143"/>
      <c r="B17" s="133" t="s">
        <v>142</v>
      </c>
      <c r="C17" s="144" t="s">
        <v>143</v>
      </c>
      <c r="D17" s="145" t="s">
        <v>38</v>
      </c>
      <c r="E17" s="136">
        <v>11</v>
      </c>
      <c r="F17" s="136"/>
      <c r="G17" s="137">
        <f aca="true" t="shared" si="2" ref="G17:G33">E17*F17</f>
        <v>0</v>
      </c>
      <c r="H17" s="136"/>
      <c r="I17" s="137">
        <f aca="true" t="shared" si="3" ref="I17:I33">0.01*H17*G17+G17</f>
        <v>0</v>
      </c>
    </row>
    <row r="18" spans="1:9" ht="15">
      <c r="A18" s="143"/>
      <c r="B18" s="133" t="s">
        <v>144</v>
      </c>
      <c r="C18" s="144" t="s">
        <v>145</v>
      </c>
      <c r="D18" s="145" t="s">
        <v>133</v>
      </c>
      <c r="E18" s="136">
        <v>1</v>
      </c>
      <c r="F18" s="136"/>
      <c r="G18" s="137">
        <f t="shared" si="2"/>
        <v>0</v>
      </c>
      <c r="H18" s="136"/>
      <c r="I18" s="137">
        <f t="shared" si="3"/>
        <v>0</v>
      </c>
    </row>
    <row r="19" spans="1:9" ht="22.5">
      <c r="A19" s="132"/>
      <c r="B19" s="133" t="s">
        <v>146</v>
      </c>
      <c r="C19" s="134" t="s">
        <v>147</v>
      </c>
      <c r="D19" s="135" t="s">
        <v>47</v>
      </c>
      <c r="E19" s="136">
        <v>15</v>
      </c>
      <c r="F19" s="136"/>
      <c r="G19" s="137">
        <f t="shared" si="2"/>
        <v>0</v>
      </c>
      <c r="H19" s="136"/>
      <c r="I19" s="137">
        <f t="shared" si="3"/>
        <v>0</v>
      </c>
    </row>
    <row r="20" spans="1:9" ht="22.5">
      <c r="A20" s="146"/>
      <c r="B20" s="133" t="s">
        <v>148</v>
      </c>
      <c r="C20" s="134" t="s">
        <v>149</v>
      </c>
      <c r="D20" s="135" t="s">
        <v>47</v>
      </c>
      <c r="E20" s="136">
        <v>11</v>
      </c>
      <c r="F20" s="136"/>
      <c r="G20" s="137">
        <f t="shared" si="2"/>
        <v>0</v>
      </c>
      <c r="H20" s="136"/>
      <c r="I20" s="137">
        <f t="shared" si="3"/>
        <v>0</v>
      </c>
    </row>
    <row r="21" spans="1:9" ht="15">
      <c r="A21" s="132"/>
      <c r="B21" s="133" t="s">
        <v>150</v>
      </c>
      <c r="C21" s="147" t="s">
        <v>151</v>
      </c>
      <c r="D21" s="135" t="s">
        <v>47</v>
      </c>
      <c r="E21" s="136">
        <v>44</v>
      </c>
      <c r="F21" s="136"/>
      <c r="G21" s="137">
        <f t="shared" si="2"/>
        <v>0</v>
      </c>
      <c r="H21" s="136"/>
      <c r="I21" s="137">
        <f t="shared" si="3"/>
        <v>0</v>
      </c>
    </row>
    <row r="22" spans="1:9" ht="22.5">
      <c r="A22" s="132"/>
      <c r="B22" s="133" t="s">
        <v>152</v>
      </c>
      <c r="C22" s="134" t="s">
        <v>153</v>
      </c>
      <c r="D22" s="135" t="s">
        <v>47</v>
      </c>
      <c r="E22" s="136">
        <v>10</v>
      </c>
      <c r="F22" s="136"/>
      <c r="G22" s="137">
        <f t="shared" si="2"/>
        <v>0</v>
      </c>
      <c r="H22" s="136"/>
      <c r="I22" s="137">
        <f t="shared" si="3"/>
        <v>0</v>
      </c>
    </row>
    <row r="23" spans="1:9" ht="22.5">
      <c r="A23" s="132"/>
      <c r="B23" s="133" t="s">
        <v>154</v>
      </c>
      <c r="C23" s="134" t="s">
        <v>155</v>
      </c>
      <c r="D23" s="135" t="s">
        <v>47</v>
      </c>
      <c r="E23" s="136">
        <v>1</v>
      </c>
      <c r="F23" s="136"/>
      <c r="G23" s="137">
        <f t="shared" si="2"/>
        <v>0</v>
      </c>
      <c r="H23" s="136"/>
      <c r="I23" s="137">
        <f t="shared" si="3"/>
        <v>0</v>
      </c>
    </row>
    <row r="24" spans="1:9" ht="22.5">
      <c r="A24" s="132"/>
      <c r="B24" s="133" t="s">
        <v>156</v>
      </c>
      <c r="C24" s="134" t="s">
        <v>157</v>
      </c>
      <c r="D24" s="135" t="s">
        <v>47</v>
      </c>
      <c r="E24" s="136">
        <v>4</v>
      </c>
      <c r="F24" s="136"/>
      <c r="G24" s="137">
        <f t="shared" si="2"/>
        <v>0</v>
      </c>
      <c r="H24" s="136"/>
      <c r="I24" s="137">
        <f t="shared" si="3"/>
        <v>0</v>
      </c>
    </row>
    <row r="25" spans="1:9" ht="22.5">
      <c r="A25" s="132"/>
      <c r="B25" s="133" t="s">
        <v>158</v>
      </c>
      <c r="C25" s="134" t="s">
        <v>159</v>
      </c>
      <c r="D25" s="135" t="s">
        <v>47</v>
      </c>
      <c r="E25" s="136">
        <v>8</v>
      </c>
      <c r="F25" s="136"/>
      <c r="G25" s="137">
        <f t="shared" si="2"/>
        <v>0</v>
      </c>
      <c r="H25" s="136"/>
      <c r="I25" s="137">
        <f t="shared" si="3"/>
        <v>0</v>
      </c>
    </row>
    <row r="26" spans="1:9" ht="15">
      <c r="A26" s="132"/>
      <c r="B26" s="133" t="s">
        <v>160</v>
      </c>
      <c r="C26" s="134" t="s">
        <v>161</v>
      </c>
      <c r="D26" s="135" t="s">
        <v>38</v>
      </c>
      <c r="E26" s="136">
        <v>198.4</v>
      </c>
      <c r="F26" s="136"/>
      <c r="G26" s="137">
        <f t="shared" si="2"/>
        <v>0</v>
      </c>
      <c r="H26" s="136"/>
      <c r="I26" s="137">
        <f t="shared" si="3"/>
        <v>0</v>
      </c>
    </row>
    <row r="27" spans="1:9" ht="15">
      <c r="A27" s="132"/>
      <c r="B27" s="133" t="s">
        <v>162</v>
      </c>
      <c r="C27" s="134" t="s">
        <v>163</v>
      </c>
      <c r="D27" s="135" t="s">
        <v>38</v>
      </c>
      <c r="E27" s="136">
        <v>921.6</v>
      </c>
      <c r="F27" s="136"/>
      <c r="G27" s="137">
        <f t="shared" si="2"/>
        <v>0</v>
      </c>
      <c r="H27" s="136"/>
      <c r="I27" s="137">
        <f t="shared" si="3"/>
        <v>0</v>
      </c>
    </row>
    <row r="28" spans="1:9" ht="15">
      <c r="A28" s="132"/>
      <c r="B28" s="133" t="s">
        <v>164</v>
      </c>
      <c r="C28" s="134" t="s">
        <v>165</v>
      </c>
      <c r="D28" s="135" t="s">
        <v>38</v>
      </c>
      <c r="E28" s="136">
        <v>1257.6000000000001</v>
      </c>
      <c r="F28" s="136"/>
      <c r="G28" s="137">
        <f t="shared" si="2"/>
        <v>0</v>
      </c>
      <c r="H28" s="136"/>
      <c r="I28" s="137">
        <f t="shared" si="3"/>
        <v>0</v>
      </c>
    </row>
    <row r="29" spans="1:9" ht="15">
      <c r="A29" s="132"/>
      <c r="B29" s="133" t="s">
        <v>166</v>
      </c>
      <c r="C29" s="134" t="s">
        <v>167</v>
      </c>
      <c r="D29" s="135" t="s">
        <v>38</v>
      </c>
      <c r="E29" s="136">
        <v>1146</v>
      </c>
      <c r="F29" s="136"/>
      <c r="G29" s="137">
        <f t="shared" si="2"/>
        <v>0</v>
      </c>
      <c r="H29" s="136"/>
      <c r="I29" s="137">
        <f t="shared" si="3"/>
        <v>0</v>
      </c>
    </row>
    <row r="30" spans="1:9" ht="15">
      <c r="A30" s="132"/>
      <c r="B30" s="133" t="s">
        <v>168</v>
      </c>
      <c r="C30" s="134" t="s">
        <v>169</v>
      </c>
      <c r="D30" s="135" t="s">
        <v>38</v>
      </c>
      <c r="E30" s="136">
        <v>86.4</v>
      </c>
      <c r="F30" s="136"/>
      <c r="G30" s="137">
        <f t="shared" si="2"/>
        <v>0</v>
      </c>
      <c r="H30" s="136"/>
      <c r="I30" s="137">
        <f t="shared" si="3"/>
        <v>0</v>
      </c>
    </row>
    <row r="31" spans="1:9" ht="15">
      <c r="A31" s="132"/>
      <c r="B31" s="133" t="s">
        <v>170</v>
      </c>
      <c r="C31" s="134" t="s">
        <v>171</v>
      </c>
      <c r="D31" s="135" t="s">
        <v>38</v>
      </c>
      <c r="E31" s="136">
        <v>1033.6000000000001</v>
      </c>
      <c r="F31" s="136"/>
      <c r="G31" s="137">
        <f t="shared" si="2"/>
        <v>0</v>
      </c>
      <c r="H31" s="136"/>
      <c r="I31" s="137">
        <f t="shared" si="3"/>
        <v>0</v>
      </c>
    </row>
    <row r="32" spans="1:9" ht="15">
      <c r="A32" s="132"/>
      <c r="B32" s="133" t="s">
        <v>172</v>
      </c>
      <c r="C32" s="134" t="s">
        <v>173</v>
      </c>
      <c r="D32" s="135" t="s">
        <v>38</v>
      </c>
      <c r="E32" s="136">
        <v>70.4</v>
      </c>
      <c r="F32" s="136"/>
      <c r="G32" s="137">
        <f t="shared" si="2"/>
        <v>0</v>
      </c>
      <c r="H32" s="136"/>
      <c r="I32" s="137">
        <f t="shared" si="3"/>
        <v>0</v>
      </c>
    </row>
    <row r="33" spans="1:9" ht="15">
      <c r="A33" s="132"/>
      <c r="B33" s="133" t="s">
        <v>174</v>
      </c>
      <c r="C33" s="134" t="s">
        <v>175</v>
      </c>
      <c r="D33" s="135" t="s">
        <v>38</v>
      </c>
      <c r="E33" s="136">
        <v>312</v>
      </c>
      <c r="F33" s="136"/>
      <c r="G33" s="137">
        <f t="shared" si="2"/>
        <v>0</v>
      </c>
      <c r="H33" s="136"/>
      <c r="I33" s="137">
        <f t="shared" si="3"/>
        <v>0</v>
      </c>
    </row>
    <row r="34" spans="1:9" ht="33.75">
      <c r="A34" s="132"/>
      <c r="B34" s="133" t="s">
        <v>176</v>
      </c>
      <c r="C34" s="134" t="s">
        <v>177</v>
      </c>
      <c r="D34" s="135" t="s">
        <v>47</v>
      </c>
      <c r="E34" s="136">
        <v>20</v>
      </c>
      <c r="F34" s="136"/>
      <c r="G34" s="137">
        <f>E34*F34</f>
        <v>0</v>
      </c>
      <c r="H34" s="136"/>
      <c r="I34" s="137">
        <f>0.01*H34*G34+G34</f>
        <v>0</v>
      </c>
    </row>
    <row r="35" spans="1:9" ht="33.75">
      <c r="A35" s="132"/>
      <c r="B35" s="133" t="s">
        <v>178</v>
      </c>
      <c r="C35" s="134" t="s">
        <v>179</v>
      </c>
      <c r="D35" s="135" t="s">
        <v>47</v>
      </c>
      <c r="E35" s="136">
        <v>4</v>
      </c>
      <c r="F35" s="136"/>
      <c r="G35" s="137">
        <f aca="true" t="shared" si="4" ref="G35:G50">E35*F35</f>
        <v>0</v>
      </c>
      <c r="H35" s="136"/>
      <c r="I35" s="137">
        <f aca="true" t="shared" si="5" ref="I35:I50">0.01*H35*G35+G35</f>
        <v>0</v>
      </c>
    </row>
    <row r="36" spans="1:9" ht="33.75">
      <c r="A36" s="132"/>
      <c r="B36" s="133" t="s">
        <v>180</v>
      </c>
      <c r="C36" s="134" t="s">
        <v>181</v>
      </c>
      <c r="D36" s="135" t="s">
        <v>47</v>
      </c>
      <c r="E36" s="136">
        <v>2</v>
      </c>
      <c r="F36" s="136"/>
      <c r="G36" s="137">
        <f t="shared" si="4"/>
        <v>0</v>
      </c>
      <c r="H36" s="136"/>
      <c r="I36" s="137">
        <f t="shared" si="5"/>
        <v>0</v>
      </c>
    </row>
    <row r="37" spans="1:9" ht="22.5">
      <c r="A37" s="132"/>
      <c r="B37" s="133" t="s">
        <v>182</v>
      </c>
      <c r="C37" s="134" t="s">
        <v>183</v>
      </c>
      <c r="D37" s="135" t="s">
        <v>133</v>
      </c>
      <c r="E37" s="136">
        <v>3</v>
      </c>
      <c r="F37" s="136"/>
      <c r="G37" s="137">
        <f t="shared" si="4"/>
        <v>0</v>
      </c>
      <c r="H37" s="136"/>
      <c r="I37" s="137">
        <f t="shared" si="5"/>
        <v>0</v>
      </c>
    </row>
    <row r="38" spans="1:9" ht="22.5">
      <c r="A38" s="132"/>
      <c r="B38" s="133" t="s">
        <v>184</v>
      </c>
      <c r="C38" s="134" t="s">
        <v>185</v>
      </c>
      <c r="D38" s="135" t="s">
        <v>133</v>
      </c>
      <c r="E38" s="136">
        <v>1</v>
      </c>
      <c r="F38" s="136"/>
      <c r="G38" s="137">
        <f t="shared" si="4"/>
        <v>0</v>
      </c>
      <c r="H38" s="136"/>
      <c r="I38" s="137">
        <f t="shared" si="5"/>
        <v>0</v>
      </c>
    </row>
    <row r="39" spans="1:9" ht="22.5">
      <c r="A39" s="132"/>
      <c r="B39" s="133" t="s">
        <v>186</v>
      </c>
      <c r="C39" s="134" t="s">
        <v>187</v>
      </c>
      <c r="D39" s="135" t="s">
        <v>47</v>
      </c>
      <c r="E39" s="136">
        <v>8</v>
      </c>
      <c r="F39" s="136"/>
      <c r="G39" s="137">
        <f t="shared" si="4"/>
        <v>0</v>
      </c>
      <c r="H39" s="136"/>
      <c r="I39" s="137">
        <f t="shared" si="5"/>
        <v>0</v>
      </c>
    </row>
    <row r="40" spans="1:9" ht="25.9" customHeight="1">
      <c r="A40" s="132"/>
      <c r="B40" s="133" t="s">
        <v>188</v>
      </c>
      <c r="C40" s="134" t="s">
        <v>189</v>
      </c>
      <c r="D40" s="135" t="s">
        <v>133</v>
      </c>
      <c r="E40" s="136">
        <v>1</v>
      </c>
      <c r="F40" s="136"/>
      <c r="G40" s="137">
        <f t="shared" si="4"/>
        <v>0</v>
      </c>
      <c r="H40" s="136"/>
      <c r="I40" s="137">
        <f t="shared" si="5"/>
        <v>0</v>
      </c>
    </row>
    <row r="41" spans="1:9" ht="28.15" customHeight="1">
      <c r="A41" s="132"/>
      <c r="B41" s="133" t="s">
        <v>190</v>
      </c>
      <c r="C41" s="134" t="s">
        <v>191</v>
      </c>
      <c r="D41" s="135" t="s">
        <v>38</v>
      </c>
      <c r="E41" s="136">
        <v>10</v>
      </c>
      <c r="F41" s="136"/>
      <c r="G41" s="137">
        <f t="shared" si="4"/>
        <v>0</v>
      </c>
      <c r="H41" s="136"/>
      <c r="I41" s="137">
        <f t="shared" si="5"/>
        <v>0</v>
      </c>
    </row>
    <row r="42" spans="1:9" ht="22.5">
      <c r="A42" s="132"/>
      <c r="B42" s="133" t="s">
        <v>192</v>
      </c>
      <c r="C42" s="134" t="s">
        <v>193</v>
      </c>
      <c r="D42" s="135" t="s">
        <v>38</v>
      </c>
      <c r="E42" s="136">
        <v>718.8000000000001</v>
      </c>
      <c r="F42" s="136"/>
      <c r="G42" s="137">
        <f t="shared" si="4"/>
        <v>0</v>
      </c>
      <c r="H42" s="136"/>
      <c r="I42" s="137">
        <f t="shared" si="5"/>
        <v>0</v>
      </c>
    </row>
    <row r="43" spans="1:9" ht="22.5">
      <c r="A43" s="132"/>
      <c r="B43" s="133" t="s">
        <v>194</v>
      </c>
      <c r="C43" s="134" t="s">
        <v>195</v>
      </c>
      <c r="D43" s="135" t="s">
        <v>38</v>
      </c>
      <c r="E43" s="136">
        <v>375.6</v>
      </c>
      <c r="F43" s="136"/>
      <c r="G43" s="137">
        <f t="shared" si="4"/>
        <v>0</v>
      </c>
      <c r="H43" s="136"/>
      <c r="I43" s="137">
        <f t="shared" si="5"/>
        <v>0</v>
      </c>
    </row>
    <row r="44" spans="1:9" ht="15">
      <c r="A44" s="132"/>
      <c r="B44" s="133" t="s">
        <v>196</v>
      </c>
      <c r="C44" s="134" t="s">
        <v>197</v>
      </c>
      <c r="D44" s="135" t="s">
        <v>47</v>
      </c>
      <c r="E44" s="136">
        <v>1099.2</v>
      </c>
      <c r="F44" s="136"/>
      <c r="G44" s="137">
        <f t="shared" si="4"/>
        <v>0</v>
      </c>
      <c r="H44" s="136"/>
      <c r="I44" s="137">
        <f t="shared" si="5"/>
        <v>0</v>
      </c>
    </row>
    <row r="45" spans="1:9" ht="15">
      <c r="A45" s="132"/>
      <c r="B45" s="133" t="s">
        <v>198</v>
      </c>
      <c r="C45" s="134" t="s">
        <v>199</v>
      </c>
      <c r="D45" s="135" t="s">
        <v>133</v>
      </c>
      <c r="E45" s="136">
        <v>1</v>
      </c>
      <c r="F45" s="136"/>
      <c r="G45" s="137">
        <f t="shared" si="4"/>
        <v>0</v>
      </c>
      <c r="H45" s="136"/>
      <c r="I45" s="137">
        <f t="shared" si="5"/>
        <v>0</v>
      </c>
    </row>
    <row r="46" spans="1:9" ht="15">
      <c r="A46" s="132"/>
      <c r="B46" s="133" t="s">
        <v>200</v>
      </c>
      <c r="C46" s="134" t="s">
        <v>201</v>
      </c>
      <c r="D46" s="135" t="s">
        <v>133</v>
      </c>
      <c r="E46" s="136">
        <v>3</v>
      </c>
      <c r="F46" s="136"/>
      <c r="G46" s="137">
        <f t="shared" si="4"/>
        <v>0</v>
      </c>
      <c r="H46" s="136"/>
      <c r="I46" s="137">
        <f t="shared" si="5"/>
        <v>0</v>
      </c>
    </row>
    <row r="47" spans="1:9" ht="15">
      <c r="A47" s="132"/>
      <c r="B47" s="133" t="s">
        <v>202</v>
      </c>
      <c r="C47" s="134" t="s">
        <v>203</v>
      </c>
      <c r="D47" s="135" t="s">
        <v>133</v>
      </c>
      <c r="E47" s="136">
        <v>1</v>
      </c>
      <c r="F47" s="136"/>
      <c r="G47" s="137">
        <f t="shared" si="4"/>
        <v>0</v>
      </c>
      <c r="H47" s="136"/>
      <c r="I47" s="137">
        <f t="shared" si="5"/>
        <v>0</v>
      </c>
    </row>
    <row r="48" spans="1:9" ht="15">
      <c r="A48" s="132"/>
      <c r="B48" s="133" t="s">
        <v>204</v>
      </c>
      <c r="C48" s="134" t="s">
        <v>205</v>
      </c>
      <c r="D48" s="135" t="s">
        <v>133</v>
      </c>
      <c r="E48" s="136">
        <v>1</v>
      </c>
      <c r="F48" s="136"/>
      <c r="G48" s="137">
        <f t="shared" si="4"/>
        <v>0</v>
      </c>
      <c r="H48" s="136"/>
      <c r="I48" s="137">
        <f t="shared" si="5"/>
        <v>0</v>
      </c>
    </row>
    <row r="49" spans="1:9" ht="15">
      <c r="A49" s="132"/>
      <c r="B49" s="133" t="s">
        <v>206</v>
      </c>
      <c r="C49" s="134" t="s">
        <v>207</v>
      </c>
      <c r="D49" s="135" t="s">
        <v>133</v>
      </c>
      <c r="E49" s="136">
        <v>1</v>
      </c>
      <c r="F49" s="136"/>
      <c r="G49" s="137">
        <f t="shared" si="4"/>
        <v>0</v>
      </c>
      <c r="H49" s="136"/>
      <c r="I49" s="137">
        <f t="shared" si="5"/>
        <v>0</v>
      </c>
    </row>
    <row r="50" spans="1:9" ht="15">
      <c r="A50" s="132"/>
      <c r="B50" s="133" t="s">
        <v>208</v>
      </c>
      <c r="C50" s="134" t="s">
        <v>209</v>
      </c>
      <c r="D50" s="135" t="s">
        <v>133</v>
      </c>
      <c r="E50" s="136">
        <v>1</v>
      </c>
      <c r="F50" s="136"/>
      <c r="G50" s="137">
        <f t="shared" si="4"/>
        <v>0</v>
      </c>
      <c r="H50" s="136"/>
      <c r="I50" s="137">
        <f t="shared" si="5"/>
        <v>0</v>
      </c>
    </row>
    <row r="51" spans="1:5" ht="15">
      <c r="A51" s="148"/>
      <c r="C51" s="149"/>
      <c r="E51" s="107"/>
    </row>
    <row r="52" spans="3:9" ht="15">
      <c r="C52" s="150" t="s">
        <v>210</v>
      </c>
      <c r="E52" s="107"/>
      <c r="G52" s="212">
        <f>SUM(G9:G50)</f>
        <v>0</v>
      </c>
      <c r="H52" s="212"/>
      <c r="I52" s="212">
        <f aca="true" t="shared" si="6" ref="I52">SUM(I9:I50)</f>
        <v>0</v>
      </c>
    </row>
    <row r="53" ht="15">
      <c r="E53" s="107"/>
    </row>
    <row r="54" ht="15">
      <c r="E54" s="107"/>
    </row>
    <row r="55" ht="15">
      <c r="E55" s="107"/>
    </row>
    <row r="56" ht="15">
      <c r="E56" s="107"/>
    </row>
    <row r="57" ht="15">
      <c r="E57" s="107"/>
    </row>
    <row r="58" ht="15">
      <c r="E58" s="107"/>
    </row>
    <row r="59" ht="15">
      <c r="E59" s="107"/>
    </row>
    <row r="60" ht="15">
      <c r="E60" s="107"/>
    </row>
    <row r="61" ht="15">
      <c r="E61" s="107"/>
    </row>
    <row r="62" ht="15">
      <c r="E62" s="107"/>
    </row>
    <row r="63" spans="1:9" ht="15">
      <c r="A63" s="151"/>
      <c r="B63" s="151"/>
      <c r="C63" s="151"/>
      <c r="D63" s="151"/>
      <c r="E63" s="151"/>
      <c r="F63" s="151"/>
      <c r="G63" s="151"/>
      <c r="H63" s="151"/>
      <c r="I63" s="151"/>
    </row>
    <row r="64" spans="1:9" ht="15">
      <c r="A64" s="151"/>
      <c r="B64" s="151"/>
      <c r="C64" s="151"/>
      <c r="D64" s="151"/>
      <c r="E64" s="151"/>
      <c r="F64" s="151"/>
      <c r="G64" s="151"/>
      <c r="H64" s="151"/>
      <c r="I64" s="151"/>
    </row>
    <row r="65" spans="1:9" ht="15">
      <c r="A65" s="151"/>
      <c r="B65" s="151"/>
      <c r="C65" s="151"/>
      <c r="D65" s="151"/>
      <c r="E65" s="151"/>
      <c r="F65" s="151"/>
      <c r="G65" s="151"/>
      <c r="H65" s="151"/>
      <c r="I65" s="151"/>
    </row>
    <row r="66" spans="1:9" ht="15">
      <c r="A66" s="151"/>
      <c r="B66" s="151"/>
      <c r="C66" s="151"/>
      <c r="D66" s="151"/>
      <c r="E66" s="151"/>
      <c r="F66" s="151"/>
      <c r="G66" s="151"/>
      <c r="H66" s="151"/>
      <c r="I66" s="151"/>
    </row>
    <row r="67" ht="15">
      <c r="E67" s="107"/>
    </row>
    <row r="68" ht="15">
      <c r="E68" s="107"/>
    </row>
    <row r="69" ht="15">
      <c r="E69" s="107"/>
    </row>
    <row r="70" ht="15">
      <c r="E70" s="107"/>
    </row>
    <row r="71" ht="15">
      <c r="E71" s="107"/>
    </row>
    <row r="72" ht="15">
      <c r="E72" s="107"/>
    </row>
    <row r="73" ht="15">
      <c r="E73" s="107"/>
    </row>
    <row r="74" ht="15">
      <c r="E74" s="107"/>
    </row>
    <row r="75" ht="15">
      <c r="E75" s="107"/>
    </row>
    <row r="76" ht="15">
      <c r="E76" s="107"/>
    </row>
    <row r="77" ht="15">
      <c r="E77" s="107"/>
    </row>
    <row r="78" ht="15">
      <c r="E78" s="107"/>
    </row>
    <row r="79" ht="15">
      <c r="E79" s="107"/>
    </row>
    <row r="80" ht="15">
      <c r="E80" s="107"/>
    </row>
    <row r="81" ht="15">
      <c r="E81" s="107"/>
    </row>
    <row r="82" ht="15">
      <c r="E82" s="107"/>
    </row>
    <row r="83" ht="15">
      <c r="E83" s="107"/>
    </row>
    <row r="84" ht="15">
      <c r="E84" s="107"/>
    </row>
    <row r="85" ht="15">
      <c r="E85" s="107"/>
    </row>
    <row r="86" ht="15">
      <c r="E86" s="107"/>
    </row>
    <row r="87" ht="15">
      <c r="E87" s="107"/>
    </row>
    <row r="88" ht="15">
      <c r="E88" s="107"/>
    </row>
    <row r="89" ht="15">
      <c r="E89" s="107"/>
    </row>
    <row r="90" ht="15">
      <c r="E90" s="107"/>
    </row>
    <row r="91" ht="15">
      <c r="E91" s="107"/>
    </row>
    <row r="92" ht="15">
      <c r="E92" s="107"/>
    </row>
    <row r="93" ht="15">
      <c r="E93" s="107"/>
    </row>
    <row r="94" ht="15">
      <c r="E94" s="107"/>
    </row>
    <row r="95" ht="15">
      <c r="E95" s="107"/>
    </row>
    <row r="96" ht="15">
      <c r="E96" s="107"/>
    </row>
    <row r="97" ht="15">
      <c r="E97" s="107"/>
    </row>
    <row r="98" spans="1:2" ht="15">
      <c r="A98" s="152"/>
      <c r="B98" s="152"/>
    </row>
    <row r="99" spans="1:9" ht="15">
      <c r="A99" s="151"/>
      <c r="B99" s="151"/>
      <c r="C99" s="154"/>
      <c r="D99" s="154"/>
      <c r="E99" s="155"/>
      <c r="F99" s="154"/>
      <c r="G99" s="154"/>
      <c r="H99" s="154"/>
      <c r="I99" s="156"/>
    </row>
    <row r="100" spans="1:9" ht="15">
      <c r="A100" s="157"/>
      <c r="B100" s="157"/>
      <c r="C100" s="151"/>
      <c r="D100" s="151"/>
      <c r="E100" s="158"/>
      <c r="F100" s="151"/>
      <c r="G100" s="151"/>
      <c r="H100" s="151"/>
      <c r="I100" s="151"/>
    </row>
    <row r="101" spans="1:9" ht="15">
      <c r="A101" s="151"/>
      <c r="B101" s="151"/>
      <c r="C101" s="151"/>
      <c r="D101" s="151"/>
      <c r="E101" s="158"/>
      <c r="F101" s="151"/>
      <c r="G101" s="151"/>
      <c r="H101" s="151"/>
      <c r="I101" s="151"/>
    </row>
    <row r="102" spans="1:9" ht="15">
      <c r="A102" s="151"/>
      <c r="B102" s="151"/>
      <c r="C102" s="151"/>
      <c r="D102" s="151"/>
      <c r="E102" s="158"/>
      <c r="F102" s="151"/>
      <c r="G102" s="151"/>
      <c r="H102" s="151"/>
      <c r="I102" s="151"/>
    </row>
    <row r="103" spans="1:9" ht="15">
      <c r="A103" s="151"/>
      <c r="B103" s="151"/>
      <c r="C103" s="151"/>
      <c r="D103" s="151"/>
      <c r="E103" s="158"/>
      <c r="F103" s="151"/>
      <c r="G103" s="151"/>
      <c r="H103" s="151"/>
      <c r="I103" s="151"/>
    </row>
    <row r="104" spans="1:9" ht="15">
      <c r="A104" s="151"/>
      <c r="B104" s="151"/>
      <c r="C104" s="151"/>
      <c r="D104" s="151"/>
      <c r="E104" s="158"/>
      <c r="F104" s="151"/>
      <c r="G104" s="151"/>
      <c r="H104" s="151"/>
      <c r="I104" s="151"/>
    </row>
    <row r="105" spans="1:9" ht="15">
      <c r="A105" s="151"/>
      <c r="B105" s="151"/>
      <c r="C105" s="151"/>
      <c r="D105" s="151"/>
      <c r="E105" s="158"/>
      <c r="F105" s="151"/>
      <c r="G105" s="151"/>
      <c r="H105" s="151"/>
      <c r="I105" s="151"/>
    </row>
    <row r="106" spans="1:9" ht="15">
      <c r="A106" s="151"/>
      <c r="B106" s="151"/>
      <c r="C106" s="151"/>
      <c r="D106" s="151"/>
      <c r="E106" s="158"/>
      <c r="F106" s="151"/>
      <c r="G106" s="151"/>
      <c r="H106" s="151"/>
      <c r="I106" s="151"/>
    </row>
    <row r="107" spans="1:9" ht="15">
      <c r="A107" s="151"/>
      <c r="B107" s="151"/>
      <c r="C107" s="151"/>
      <c r="D107" s="151"/>
      <c r="E107" s="158"/>
      <c r="F107" s="151"/>
      <c r="G107" s="151"/>
      <c r="H107" s="151"/>
      <c r="I107" s="151"/>
    </row>
    <row r="108" spans="1:9" ht="15">
      <c r="A108" s="151"/>
      <c r="B108" s="151"/>
      <c r="C108" s="151"/>
      <c r="D108" s="151"/>
      <c r="E108" s="158"/>
      <c r="F108" s="151"/>
      <c r="G108" s="151"/>
      <c r="H108" s="151"/>
      <c r="I108" s="151"/>
    </row>
    <row r="109" spans="1:9" ht="15">
      <c r="A109" s="151"/>
      <c r="B109" s="151"/>
      <c r="C109" s="151"/>
      <c r="D109" s="151"/>
      <c r="E109" s="158"/>
      <c r="F109" s="151"/>
      <c r="G109" s="151"/>
      <c r="H109" s="151"/>
      <c r="I109" s="151"/>
    </row>
    <row r="110" spans="1:9" ht="15">
      <c r="A110" s="151"/>
      <c r="B110" s="151"/>
      <c r="C110" s="151"/>
      <c r="D110" s="151"/>
      <c r="E110" s="158"/>
      <c r="F110" s="151"/>
      <c r="G110" s="151"/>
      <c r="H110" s="151"/>
      <c r="I110" s="151"/>
    </row>
    <row r="111" spans="1:9" ht="15">
      <c r="A111" s="151"/>
      <c r="B111" s="151"/>
      <c r="C111" s="151"/>
      <c r="D111" s="151"/>
      <c r="E111" s="158"/>
      <c r="F111" s="151"/>
      <c r="G111" s="151"/>
      <c r="H111" s="151"/>
      <c r="I111" s="151"/>
    </row>
    <row r="112" spans="1:9" ht="15">
      <c r="A112" s="151"/>
      <c r="B112" s="151"/>
      <c r="C112" s="151"/>
      <c r="D112" s="151"/>
      <c r="E112" s="158"/>
      <c r="F112" s="151"/>
      <c r="G112" s="151"/>
      <c r="H112" s="151"/>
      <c r="I112" s="151"/>
    </row>
  </sheetData>
  <mergeCells count="5">
    <mergeCell ref="A1:G1"/>
    <mergeCell ref="A3:B3"/>
    <mergeCell ref="C3:F3"/>
    <mergeCell ref="A4:B4"/>
    <mergeCell ref="C4:F4"/>
  </mergeCells>
  <printOptions/>
  <pageMargins left="0.995551181102362" right="0.393700787401575" top="0.590551181102362" bottom="0.984251968503937" header="0.196850393700787" footer="0.511811023622047"/>
  <pageSetup fitToHeight="1" fitToWidth="1" horizontalDpi="300" verticalDpi="300" orientation="portrait" scale="71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12"/>
  <sheetViews>
    <sheetView showGridLines="0" showZeros="0" view="pageBreakPreview" zoomScaleSheetLayoutView="100" workbookViewId="0" topLeftCell="A1">
      <pane ySplit="6" topLeftCell="A25" activePane="bottomLeft" state="frozen"/>
      <selection pane="bottomLeft" activeCell="A37" sqref="A37"/>
    </sheetView>
  </sheetViews>
  <sheetFormatPr defaultColWidth="8.7109375" defaultRowHeight="15"/>
  <cols>
    <col min="1" max="1" width="4.421875" style="107" customWidth="1"/>
    <col min="2" max="2" width="11.57421875" style="107" customWidth="1"/>
    <col min="3" max="3" width="39.7109375" style="107" customWidth="1"/>
    <col min="4" max="4" width="7.7109375" style="107" customWidth="1"/>
    <col min="5" max="5" width="7.8515625" style="153" customWidth="1"/>
    <col min="6" max="6" width="15.7109375" style="107" customWidth="1"/>
    <col min="7" max="7" width="14.00390625" style="107" customWidth="1"/>
    <col min="8" max="8" width="9.8515625" style="107" customWidth="1"/>
    <col min="9" max="9" width="16.00390625" style="107" customWidth="1"/>
    <col min="10" max="10" width="75.421875" style="107" customWidth="1"/>
    <col min="11" max="11" width="45.28125" style="107" customWidth="1"/>
    <col min="12" max="16384" width="8.7109375" style="107" customWidth="1"/>
  </cols>
  <sheetData>
    <row r="1" spans="1:9" ht="15.75">
      <c r="A1" s="223" t="s">
        <v>117</v>
      </c>
      <c r="B1" s="223"/>
      <c r="C1" s="223"/>
      <c r="D1" s="223"/>
      <c r="E1" s="223"/>
      <c r="F1" s="223"/>
      <c r="G1" s="223"/>
      <c r="H1" s="223"/>
      <c r="I1" s="223"/>
    </row>
    <row r="2" spans="1:9" ht="5.25" customHeight="1" thickBot="1">
      <c r="A2" s="108"/>
      <c r="B2" s="109"/>
      <c r="C2" s="110"/>
      <c r="D2" s="110"/>
      <c r="E2" s="111"/>
      <c r="F2" s="110"/>
      <c r="G2" s="110"/>
      <c r="H2" s="110"/>
      <c r="I2" s="110"/>
    </row>
    <row r="3" spans="1:9" ht="13.5" thickTop="1">
      <c r="A3" s="224" t="s">
        <v>118</v>
      </c>
      <c r="B3" s="225"/>
      <c r="C3" s="226" t="s">
        <v>119</v>
      </c>
      <c r="D3" s="227"/>
      <c r="E3" s="227"/>
      <c r="F3" s="227"/>
      <c r="G3" s="112"/>
      <c r="H3" s="112"/>
      <c r="I3" s="113"/>
    </row>
    <row r="4" spans="1:9" ht="13.5" thickBot="1">
      <c r="A4" s="228" t="s">
        <v>120</v>
      </c>
      <c r="B4" s="229"/>
      <c r="C4" s="230" t="s">
        <v>121</v>
      </c>
      <c r="D4" s="231"/>
      <c r="E4" s="231"/>
      <c r="F4" s="231"/>
      <c r="G4" s="114"/>
      <c r="H4" s="114"/>
      <c r="I4" s="115"/>
    </row>
    <row r="5" spans="1:9" ht="7.5" customHeight="1" thickTop="1">
      <c r="A5" s="116"/>
      <c r="B5" s="108"/>
      <c r="C5" s="108"/>
      <c r="D5" s="108"/>
      <c r="E5" s="117"/>
      <c r="F5" s="108"/>
      <c r="G5" s="108"/>
      <c r="H5" s="108"/>
      <c r="I5" s="118"/>
    </row>
    <row r="6" spans="1:9" ht="15">
      <c r="A6" s="119" t="s">
        <v>122</v>
      </c>
      <c r="B6" s="120" t="s">
        <v>123</v>
      </c>
      <c r="C6" s="120" t="s">
        <v>124</v>
      </c>
      <c r="D6" s="120" t="s">
        <v>125</v>
      </c>
      <c r="E6" s="121" t="s">
        <v>126</v>
      </c>
      <c r="F6" s="120" t="s">
        <v>439</v>
      </c>
      <c r="G6" s="120" t="s">
        <v>440</v>
      </c>
      <c r="H6" s="120" t="s">
        <v>15</v>
      </c>
      <c r="I6" s="122" t="s">
        <v>441</v>
      </c>
    </row>
    <row r="7" spans="1:9" ht="15">
      <c r="A7" s="123"/>
      <c r="B7" s="124"/>
      <c r="C7" s="124"/>
      <c r="D7" s="124"/>
      <c r="E7" s="125"/>
      <c r="F7" s="124"/>
      <c r="G7" s="124"/>
      <c r="H7" s="124"/>
      <c r="I7" s="126"/>
    </row>
    <row r="8" spans="1:9" ht="15">
      <c r="A8" s="127" t="s">
        <v>127</v>
      </c>
      <c r="B8" s="128">
        <v>1</v>
      </c>
      <c r="C8" s="128" t="s">
        <v>128</v>
      </c>
      <c r="D8" s="129"/>
      <c r="E8" s="130"/>
      <c r="F8" s="129"/>
      <c r="G8" s="129"/>
      <c r="H8" s="129"/>
      <c r="I8" s="131">
        <f>SUM(I9:I13)</f>
        <v>0</v>
      </c>
    </row>
    <row r="9" spans="1:9" ht="34.5" customHeight="1">
      <c r="A9" s="132"/>
      <c r="B9" s="133" t="s">
        <v>129</v>
      </c>
      <c r="C9" s="134" t="s">
        <v>130</v>
      </c>
      <c r="D9" s="135" t="s">
        <v>38</v>
      </c>
      <c r="E9" s="136">
        <v>11.4</v>
      </c>
      <c r="F9" s="136">
        <v>0</v>
      </c>
      <c r="G9" s="137">
        <f aca="true" t="shared" si="0" ref="G9">E9*F9</f>
        <v>0</v>
      </c>
      <c r="H9" s="136"/>
      <c r="I9" s="137">
        <f aca="true" t="shared" si="1" ref="I9">0.01*H9*G9+G9</f>
        <v>0</v>
      </c>
    </row>
    <row r="10" spans="1:9" ht="14.25" customHeight="1">
      <c r="A10" s="132"/>
      <c r="B10" s="133" t="s">
        <v>131</v>
      </c>
      <c r="C10" s="134" t="s">
        <v>132</v>
      </c>
      <c r="D10" s="135" t="s">
        <v>133</v>
      </c>
      <c r="E10" s="136">
        <v>1</v>
      </c>
      <c r="F10" s="136"/>
      <c r="G10" s="137">
        <f aca="true" t="shared" si="2" ref="G10:G13">E10*F10</f>
        <v>0</v>
      </c>
      <c r="H10" s="136"/>
      <c r="I10" s="137">
        <f aca="true" t="shared" si="3" ref="I10:I13">0.01*H10*G10+G10</f>
        <v>0</v>
      </c>
    </row>
    <row r="11" spans="1:9" ht="14.25" customHeight="1">
      <c r="A11" s="132"/>
      <c r="B11" s="133" t="s">
        <v>134</v>
      </c>
      <c r="C11" s="134" t="s">
        <v>135</v>
      </c>
      <c r="D11" s="135" t="s">
        <v>133</v>
      </c>
      <c r="E11" s="136">
        <v>1</v>
      </c>
      <c r="F11" s="136"/>
      <c r="G11" s="137">
        <f t="shared" si="2"/>
        <v>0</v>
      </c>
      <c r="H11" s="136"/>
      <c r="I11" s="137">
        <f t="shared" si="3"/>
        <v>0</v>
      </c>
    </row>
    <row r="12" spans="1:9" ht="14.25" customHeight="1">
      <c r="A12" s="132"/>
      <c r="B12" s="133" t="s">
        <v>136</v>
      </c>
      <c r="C12" s="134" t="s">
        <v>137</v>
      </c>
      <c r="D12" s="135" t="s">
        <v>47</v>
      </c>
      <c r="E12" s="136">
        <v>2</v>
      </c>
      <c r="F12" s="136"/>
      <c r="G12" s="137">
        <f t="shared" si="2"/>
        <v>0</v>
      </c>
      <c r="H12" s="136"/>
      <c r="I12" s="137">
        <f t="shared" si="3"/>
        <v>0</v>
      </c>
    </row>
    <row r="13" spans="1:9" ht="13.5" customHeight="1">
      <c r="A13" s="132"/>
      <c r="B13" s="133" t="s">
        <v>138</v>
      </c>
      <c r="C13" s="134" t="s">
        <v>108</v>
      </c>
      <c r="D13" s="135" t="s">
        <v>133</v>
      </c>
      <c r="E13" s="136">
        <v>1</v>
      </c>
      <c r="F13" s="136"/>
      <c r="G13" s="137">
        <f t="shared" si="2"/>
        <v>0</v>
      </c>
      <c r="H13" s="136"/>
      <c r="I13" s="137">
        <f t="shared" si="3"/>
        <v>0</v>
      </c>
    </row>
    <row r="14" spans="1:9" ht="15">
      <c r="A14" s="132"/>
      <c r="B14" s="138"/>
      <c r="C14" s="134"/>
      <c r="D14" s="135"/>
      <c r="E14" s="136"/>
      <c r="F14" s="138"/>
      <c r="G14" s="138"/>
      <c r="H14" s="138"/>
      <c r="I14" s="139"/>
    </row>
    <row r="15" spans="1:9" ht="15">
      <c r="A15" s="127" t="s">
        <v>127</v>
      </c>
      <c r="B15" s="128">
        <v>2</v>
      </c>
      <c r="C15" s="140" t="s">
        <v>139</v>
      </c>
      <c r="D15" s="141"/>
      <c r="E15" s="142"/>
      <c r="F15" s="129"/>
      <c r="G15" s="129"/>
      <c r="H15" s="129"/>
      <c r="I15" s="131">
        <f>SUM(I16:I50)</f>
        <v>0</v>
      </c>
    </row>
    <row r="16" spans="1:9" ht="22.5">
      <c r="A16" s="143"/>
      <c r="B16" s="133" t="s">
        <v>140</v>
      </c>
      <c r="C16" s="144" t="s">
        <v>141</v>
      </c>
      <c r="D16" s="145" t="s">
        <v>38</v>
      </c>
      <c r="E16" s="136">
        <v>4</v>
      </c>
      <c r="F16" s="136"/>
      <c r="G16" s="137">
        <f>E16*F16</f>
        <v>0</v>
      </c>
      <c r="H16" s="136"/>
      <c r="I16" s="137">
        <f>0.01*H16*G16+G16</f>
        <v>0</v>
      </c>
    </row>
    <row r="17" spans="1:9" ht="22.5">
      <c r="A17" s="143"/>
      <c r="B17" s="133" t="s">
        <v>142</v>
      </c>
      <c r="C17" s="144" t="s">
        <v>143</v>
      </c>
      <c r="D17" s="145" t="s">
        <v>38</v>
      </c>
      <c r="E17" s="136">
        <v>11</v>
      </c>
      <c r="F17" s="136"/>
      <c r="G17" s="137">
        <f aca="true" t="shared" si="4" ref="G17:G33">E17*F17</f>
        <v>0</v>
      </c>
      <c r="H17" s="136"/>
      <c r="I17" s="137">
        <f aca="true" t="shared" si="5" ref="I17:I33">0.01*H17*G17+G17</f>
        <v>0</v>
      </c>
    </row>
    <row r="18" spans="1:9" ht="15">
      <c r="A18" s="143"/>
      <c r="B18" s="133" t="s">
        <v>144</v>
      </c>
      <c r="C18" s="144" t="s">
        <v>145</v>
      </c>
      <c r="D18" s="145" t="s">
        <v>133</v>
      </c>
      <c r="E18" s="136">
        <v>1</v>
      </c>
      <c r="F18" s="136"/>
      <c r="G18" s="137">
        <f t="shared" si="4"/>
        <v>0</v>
      </c>
      <c r="H18" s="136"/>
      <c r="I18" s="137">
        <f t="shared" si="5"/>
        <v>0</v>
      </c>
    </row>
    <row r="19" spans="1:9" ht="22.5">
      <c r="A19" s="132"/>
      <c r="B19" s="133" t="s">
        <v>146</v>
      </c>
      <c r="C19" s="134" t="s">
        <v>147</v>
      </c>
      <c r="D19" s="135" t="s">
        <v>47</v>
      </c>
      <c r="E19" s="136">
        <v>15</v>
      </c>
      <c r="F19" s="136"/>
      <c r="G19" s="137">
        <f t="shared" si="4"/>
        <v>0</v>
      </c>
      <c r="H19" s="136"/>
      <c r="I19" s="137">
        <f t="shared" si="5"/>
        <v>0</v>
      </c>
    </row>
    <row r="20" spans="1:9" ht="22.5">
      <c r="A20" s="146"/>
      <c r="B20" s="133" t="s">
        <v>148</v>
      </c>
      <c r="C20" s="134" t="s">
        <v>149</v>
      </c>
      <c r="D20" s="135" t="s">
        <v>47</v>
      </c>
      <c r="E20" s="136">
        <v>11</v>
      </c>
      <c r="F20" s="136"/>
      <c r="G20" s="137">
        <f t="shared" si="4"/>
        <v>0</v>
      </c>
      <c r="H20" s="136"/>
      <c r="I20" s="137">
        <f t="shared" si="5"/>
        <v>0</v>
      </c>
    </row>
    <row r="21" spans="1:9" ht="15">
      <c r="A21" s="132"/>
      <c r="B21" s="133" t="s">
        <v>150</v>
      </c>
      <c r="C21" s="147" t="s">
        <v>151</v>
      </c>
      <c r="D21" s="135" t="s">
        <v>47</v>
      </c>
      <c r="E21" s="136">
        <v>44</v>
      </c>
      <c r="F21" s="136"/>
      <c r="G21" s="137">
        <f t="shared" si="4"/>
        <v>0</v>
      </c>
      <c r="H21" s="136"/>
      <c r="I21" s="137">
        <f t="shared" si="5"/>
        <v>0</v>
      </c>
    </row>
    <row r="22" spans="1:9" ht="22.5">
      <c r="A22" s="132"/>
      <c r="B22" s="133" t="s">
        <v>152</v>
      </c>
      <c r="C22" s="134" t="s">
        <v>153</v>
      </c>
      <c r="D22" s="135" t="s">
        <v>47</v>
      </c>
      <c r="E22" s="136">
        <v>10</v>
      </c>
      <c r="F22" s="136"/>
      <c r="G22" s="137">
        <f t="shared" si="4"/>
        <v>0</v>
      </c>
      <c r="H22" s="136"/>
      <c r="I22" s="137">
        <f t="shared" si="5"/>
        <v>0</v>
      </c>
    </row>
    <row r="23" spans="1:9" ht="22.5">
      <c r="A23" s="132"/>
      <c r="B23" s="133" t="s">
        <v>154</v>
      </c>
      <c r="C23" s="134" t="s">
        <v>155</v>
      </c>
      <c r="D23" s="135" t="s">
        <v>47</v>
      </c>
      <c r="E23" s="136">
        <v>1</v>
      </c>
      <c r="F23" s="136"/>
      <c r="G23" s="137">
        <f t="shared" si="4"/>
        <v>0</v>
      </c>
      <c r="H23" s="136"/>
      <c r="I23" s="137">
        <f t="shared" si="5"/>
        <v>0</v>
      </c>
    </row>
    <row r="24" spans="1:9" ht="22.5">
      <c r="A24" s="132"/>
      <c r="B24" s="133" t="s">
        <v>156</v>
      </c>
      <c r="C24" s="134" t="s">
        <v>157</v>
      </c>
      <c r="D24" s="135" t="s">
        <v>47</v>
      </c>
      <c r="E24" s="136">
        <v>4</v>
      </c>
      <c r="F24" s="136"/>
      <c r="G24" s="137">
        <f t="shared" si="4"/>
        <v>0</v>
      </c>
      <c r="H24" s="136"/>
      <c r="I24" s="137">
        <f t="shared" si="5"/>
        <v>0</v>
      </c>
    </row>
    <row r="25" spans="1:9" ht="22.5">
      <c r="A25" s="132"/>
      <c r="B25" s="133" t="s">
        <v>158</v>
      </c>
      <c r="C25" s="134" t="s">
        <v>159</v>
      </c>
      <c r="D25" s="135" t="s">
        <v>47</v>
      </c>
      <c r="E25" s="136">
        <v>8</v>
      </c>
      <c r="F25" s="136"/>
      <c r="G25" s="137">
        <f t="shared" si="4"/>
        <v>0</v>
      </c>
      <c r="H25" s="136"/>
      <c r="I25" s="137">
        <f t="shared" si="5"/>
        <v>0</v>
      </c>
    </row>
    <row r="26" spans="1:9" ht="15">
      <c r="A26" s="132"/>
      <c r="B26" s="133" t="s">
        <v>160</v>
      </c>
      <c r="C26" s="134" t="s">
        <v>161</v>
      </c>
      <c r="D26" s="135" t="s">
        <v>38</v>
      </c>
      <c r="E26" s="136">
        <v>198.4</v>
      </c>
      <c r="F26" s="136"/>
      <c r="G26" s="137">
        <f t="shared" si="4"/>
        <v>0</v>
      </c>
      <c r="H26" s="136"/>
      <c r="I26" s="137">
        <f t="shared" si="5"/>
        <v>0</v>
      </c>
    </row>
    <row r="27" spans="1:9" ht="15">
      <c r="A27" s="132"/>
      <c r="B27" s="133" t="s">
        <v>162</v>
      </c>
      <c r="C27" s="134" t="s">
        <v>163</v>
      </c>
      <c r="D27" s="135" t="s">
        <v>38</v>
      </c>
      <c r="E27" s="136">
        <v>921.6</v>
      </c>
      <c r="F27" s="136"/>
      <c r="G27" s="137">
        <f t="shared" si="4"/>
        <v>0</v>
      </c>
      <c r="H27" s="136"/>
      <c r="I27" s="137">
        <f t="shared" si="5"/>
        <v>0</v>
      </c>
    </row>
    <row r="28" spans="1:9" ht="15">
      <c r="A28" s="132"/>
      <c r="B28" s="133" t="s">
        <v>164</v>
      </c>
      <c r="C28" s="134" t="s">
        <v>165</v>
      </c>
      <c r="D28" s="135" t="s">
        <v>38</v>
      </c>
      <c r="E28" s="136">
        <v>1257.6000000000001</v>
      </c>
      <c r="F28" s="136"/>
      <c r="G28" s="137">
        <f t="shared" si="4"/>
        <v>0</v>
      </c>
      <c r="H28" s="136"/>
      <c r="I28" s="137">
        <f t="shared" si="5"/>
        <v>0</v>
      </c>
    </row>
    <row r="29" spans="1:9" ht="15">
      <c r="A29" s="132"/>
      <c r="B29" s="133" t="s">
        <v>166</v>
      </c>
      <c r="C29" s="134" t="s">
        <v>167</v>
      </c>
      <c r="D29" s="135" t="s">
        <v>38</v>
      </c>
      <c r="E29" s="136">
        <v>1146</v>
      </c>
      <c r="F29" s="136"/>
      <c r="G29" s="137">
        <f t="shared" si="4"/>
        <v>0</v>
      </c>
      <c r="H29" s="136"/>
      <c r="I29" s="137">
        <f t="shared" si="5"/>
        <v>0</v>
      </c>
    </row>
    <row r="30" spans="1:9" ht="15">
      <c r="A30" s="132"/>
      <c r="B30" s="133" t="s">
        <v>168</v>
      </c>
      <c r="C30" s="134" t="s">
        <v>169</v>
      </c>
      <c r="D30" s="135" t="s">
        <v>38</v>
      </c>
      <c r="E30" s="136">
        <v>86.4</v>
      </c>
      <c r="F30" s="136"/>
      <c r="G30" s="137">
        <f t="shared" si="4"/>
        <v>0</v>
      </c>
      <c r="H30" s="136"/>
      <c r="I30" s="137">
        <f t="shared" si="5"/>
        <v>0</v>
      </c>
    </row>
    <row r="31" spans="1:9" ht="15">
      <c r="A31" s="132"/>
      <c r="B31" s="133" t="s">
        <v>170</v>
      </c>
      <c r="C31" s="134" t="s">
        <v>171</v>
      </c>
      <c r="D31" s="135" t="s">
        <v>38</v>
      </c>
      <c r="E31" s="136">
        <v>1033.6000000000001</v>
      </c>
      <c r="F31" s="136"/>
      <c r="G31" s="137">
        <f t="shared" si="4"/>
        <v>0</v>
      </c>
      <c r="H31" s="136"/>
      <c r="I31" s="137">
        <f t="shared" si="5"/>
        <v>0</v>
      </c>
    </row>
    <row r="32" spans="1:9" ht="15">
      <c r="A32" s="132"/>
      <c r="B32" s="133" t="s">
        <v>172</v>
      </c>
      <c r="C32" s="134" t="s">
        <v>173</v>
      </c>
      <c r="D32" s="135" t="s">
        <v>38</v>
      </c>
      <c r="E32" s="136">
        <v>70.4</v>
      </c>
      <c r="F32" s="136"/>
      <c r="G32" s="137">
        <f t="shared" si="4"/>
        <v>0</v>
      </c>
      <c r="H32" s="136"/>
      <c r="I32" s="137">
        <f t="shared" si="5"/>
        <v>0</v>
      </c>
    </row>
    <row r="33" spans="1:9" ht="15">
      <c r="A33" s="132"/>
      <c r="B33" s="133" t="s">
        <v>174</v>
      </c>
      <c r="C33" s="134" t="s">
        <v>175</v>
      </c>
      <c r="D33" s="135" t="s">
        <v>38</v>
      </c>
      <c r="E33" s="136">
        <v>312</v>
      </c>
      <c r="F33" s="136"/>
      <c r="G33" s="137">
        <f t="shared" si="4"/>
        <v>0</v>
      </c>
      <c r="H33" s="136"/>
      <c r="I33" s="137">
        <f t="shared" si="5"/>
        <v>0</v>
      </c>
    </row>
    <row r="34" spans="1:9" ht="33.75">
      <c r="A34" s="132"/>
      <c r="B34" s="133" t="s">
        <v>176</v>
      </c>
      <c r="C34" s="134" t="s">
        <v>177</v>
      </c>
      <c r="D34" s="135" t="s">
        <v>47</v>
      </c>
      <c r="E34" s="136">
        <v>20</v>
      </c>
      <c r="F34" s="136"/>
      <c r="G34" s="137">
        <f>E34*F34</f>
        <v>0</v>
      </c>
      <c r="H34" s="136"/>
      <c r="I34" s="137">
        <f>0.01*H34*G34+G34</f>
        <v>0</v>
      </c>
    </row>
    <row r="35" spans="1:9" ht="33.75">
      <c r="A35" s="132"/>
      <c r="B35" s="133" t="s">
        <v>178</v>
      </c>
      <c r="C35" s="134" t="s">
        <v>179</v>
      </c>
      <c r="D35" s="135" t="s">
        <v>47</v>
      </c>
      <c r="E35" s="136">
        <v>4</v>
      </c>
      <c r="F35" s="136"/>
      <c r="G35" s="137">
        <f aca="true" t="shared" si="6" ref="G35:G50">E35*F35</f>
        <v>0</v>
      </c>
      <c r="H35" s="136"/>
      <c r="I35" s="137">
        <f aca="true" t="shared" si="7" ref="I35:I50">0.01*H35*G35+G35</f>
        <v>0</v>
      </c>
    </row>
    <row r="36" spans="1:9" ht="33.75">
      <c r="A36" s="132"/>
      <c r="B36" s="133" t="s">
        <v>180</v>
      </c>
      <c r="C36" s="134" t="s">
        <v>181</v>
      </c>
      <c r="D36" s="135" t="s">
        <v>47</v>
      </c>
      <c r="E36" s="136">
        <v>2</v>
      </c>
      <c r="F36" s="136"/>
      <c r="G36" s="137">
        <f t="shared" si="6"/>
        <v>0</v>
      </c>
      <c r="H36" s="136"/>
      <c r="I36" s="137">
        <f t="shared" si="7"/>
        <v>0</v>
      </c>
    </row>
    <row r="37" spans="1:9" ht="22.5">
      <c r="A37" s="132"/>
      <c r="B37" s="133" t="s">
        <v>182</v>
      </c>
      <c r="C37" s="134" t="s">
        <v>183</v>
      </c>
      <c r="D37" s="135" t="s">
        <v>133</v>
      </c>
      <c r="E37" s="136">
        <v>3</v>
      </c>
      <c r="F37" s="136"/>
      <c r="G37" s="137">
        <f t="shared" si="6"/>
        <v>0</v>
      </c>
      <c r="H37" s="136"/>
      <c r="I37" s="137">
        <f t="shared" si="7"/>
        <v>0</v>
      </c>
    </row>
    <row r="38" spans="1:9" ht="22.5">
      <c r="A38" s="132"/>
      <c r="B38" s="133" t="s">
        <v>184</v>
      </c>
      <c r="C38" s="134" t="s">
        <v>185</v>
      </c>
      <c r="D38" s="135" t="s">
        <v>133</v>
      </c>
      <c r="E38" s="136">
        <v>1</v>
      </c>
      <c r="F38" s="136"/>
      <c r="G38" s="137">
        <f t="shared" si="6"/>
        <v>0</v>
      </c>
      <c r="H38" s="136"/>
      <c r="I38" s="137">
        <f t="shared" si="7"/>
        <v>0</v>
      </c>
    </row>
    <row r="39" spans="1:9" ht="22.5">
      <c r="A39" s="132"/>
      <c r="B39" s="133" t="s">
        <v>186</v>
      </c>
      <c r="C39" s="134" t="s">
        <v>187</v>
      </c>
      <c r="D39" s="135" t="s">
        <v>47</v>
      </c>
      <c r="E39" s="136">
        <v>8</v>
      </c>
      <c r="F39" s="136"/>
      <c r="G39" s="137">
        <f t="shared" si="6"/>
        <v>0</v>
      </c>
      <c r="H39" s="136"/>
      <c r="I39" s="137">
        <f t="shared" si="7"/>
        <v>0</v>
      </c>
    </row>
    <row r="40" spans="1:9" ht="22.5">
      <c r="A40" s="132"/>
      <c r="B40" s="133" t="s">
        <v>188</v>
      </c>
      <c r="C40" s="134" t="s">
        <v>189</v>
      </c>
      <c r="D40" s="135" t="s">
        <v>133</v>
      </c>
      <c r="E40" s="136">
        <v>1</v>
      </c>
      <c r="F40" s="136"/>
      <c r="G40" s="137">
        <f t="shared" si="6"/>
        <v>0</v>
      </c>
      <c r="H40" s="136"/>
      <c r="I40" s="137">
        <f t="shared" si="7"/>
        <v>0</v>
      </c>
    </row>
    <row r="41" spans="1:9" ht="22.5">
      <c r="A41" s="132"/>
      <c r="B41" s="133" t="s">
        <v>190</v>
      </c>
      <c r="C41" s="134" t="s">
        <v>191</v>
      </c>
      <c r="D41" s="135" t="s">
        <v>38</v>
      </c>
      <c r="E41" s="136">
        <v>10</v>
      </c>
      <c r="F41" s="136"/>
      <c r="G41" s="137">
        <f t="shared" si="6"/>
        <v>0</v>
      </c>
      <c r="H41" s="136"/>
      <c r="I41" s="137">
        <f t="shared" si="7"/>
        <v>0</v>
      </c>
    </row>
    <row r="42" spans="1:9" ht="22.5">
      <c r="A42" s="132"/>
      <c r="B42" s="133" t="s">
        <v>192</v>
      </c>
      <c r="C42" s="134" t="s">
        <v>193</v>
      </c>
      <c r="D42" s="135" t="s">
        <v>38</v>
      </c>
      <c r="E42" s="136">
        <v>718.8000000000001</v>
      </c>
      <c r="F42" s="136"/>
      <c r="G42" s="137">
        <f t="shared" si="6"/>
        <v>0</v>
      </c>
      <c r="H42" s="136"/>
      <c r="I42" s="137">
        <f t="shared" si="7"/>
        <v>0</v>
      </c>
    </row>
    <row r="43" spans="1:9" ht="22.5">
      <c r="A43" s="132"/>
      <c r="B43" s="133" t="s">
        <v>194</v>
      </c>
      <c r="C43" s="134" t="s">
        <v>195</v>
      </c>
      <c r="D43" s="135" t="s">
        <v>38</v>
      </c>
      <c r="E43" s="136">
        <v>375.6</v>
      </c>
      <c r="F43" s="136"/>
      <c r="G43" s="137">
        <f t="shared" si="6"/>
        <v>0</v>
      </c>
      <c r="H43" s="136"/>
      <c r="I43" s="137">
        <f t="shared" si="7"/>
        <v>0</v>
      </c>
    </row>
    <row r="44" spans="1:9" ht="15">
      <c r="A44" s="132"/>
      <c r="B44" s="133" t="s">
        <v>196</v>
      </c>
      <c r="C44" s="134" t="s">
        <v>197</v>
      </c>
      <c r="D44" s="135" t="s">
        <v>47</v>
      </c>
      <c r="E44" s="136">
        <v>1099.2</v>
      </c>
      <c r="F44" s="136"/>
      <c r="G44" s="137">
        <f t="shared" si="6"/>
        <v>0</v>
      </c>
      <c r="H44" s="136"/>
      <c r="I44" s="137">
        <f t="shared" si="7"/>
        <v>0</v>
      </c>
    </row>
    <row r="45" spans="1:9" ht="15">
      <c r="A45" s="132"/>
      <c r="B45" s="133" t="s">
        <v>198</v>
      </c>
      <c r="C45" s="134" t="s">
        <v>199</v>
      </c>
      <c r="D45" s="135" t="s">
        <v>133</v>
      </c>
      <c r="E45" s="136">
        <v>1</v>
      </c>
      <c r="F45" s="136"/>
      <c r="G45" s="137">
        <f t="shared" si="6"/>
        <v>0</v>
      </c>
      <c r="H45" s="136"/>
      <c r="I45" s="137">
        <f t="shared" si="7"/>
        <v>0</v>
      </c>
    </row>
    <row r="46" spans="1:9" ht="15">
      <c r="A46" s="132"/>
      <c r="B46" s="133" t="s">
        <v>200</v>
      </c>
      <c r="C46" s="134" t="s">
        <v>201</v>
      </c>
      <c r="D46" s="135" t="s">
        <v>133</v>
      </c>
      <c r="E46" s="136">
        <v>3</v>
      </c>
      <c r="F46" s="136"/>
      <c r="G46" s="137">
        <f t="shared" si="6"/>
        <v>0</v>
      </c>
      <c r="H46" s="136"/>
      <c r="I46" s="137">
        <f t="shared" si="7"/>
        <v>0</v>
      </c>
    </row>
    <row r="47" spans="1:9" ht="15">
      <c r="A47" s="132"/>
      <c r="B47" s="133" t="s">
        <v>202</v>
      </c>
      <c r="C47" s="134" t="s">
        <v>203</v>
      </c>
      <c r="D47" s="135" t="s">
        <v>133</v>
      </c>
      <c r="E47" s="136">
        <v>1</v>
      </c>
      <c r="F47" s="136"/>
      <c r="G47" s="137">
        <f t="shared" si="6"/>
        <v>0</v>
      </c>
      <c r="H47" s="136"/>
      <c r="I47" s="137">
        <f t="shared" si="7"/>
        <v>0</v>
      </c>
    </row>
    <row r="48" spans="1:9" ht="15">
      <c r="A48" s="132"/>
      <c r="B48" s="133" t="s">
        <v>204</v>
      </c>
      <c r="C48" s="134" t="s">
        <v>205</v>
      </c>
      <c r="D48" s="135" t="s">
        <v>133</v>
      </c>
      <c r="E48" s="136">
        <v>1</v>
      </c>
      <c r="F48" s="136"/>
      <c r="G48" s="137">
        <f t="shared" si="6"/>
        <v>0</v>
      </c>
      <c r="H48" s="136"/>
      <c r="I48" s="137">
        <f t="shared" si="7"/>
        <v>0</v>
      </c>
    </row>
    <row r="49" spans="1:9" ht="15">
      <c r="A49" s="132"/>
      <c r="B49" s="133" t="s">
        <v>206</v>
      </c>
      <c r="C49" s="134" t="s">
        <v>207</v>
      </c>
      <c r="D49" s="135" t="s">
        <v>133</v>
      </c>
      <c r="E49" s="136">
        <v>1</v>
      </c>
      <c r="F49" s="136"/>
      <c r="G49" s="137">
        <f t="shared" si="6"/>
        <v>0</v>
      </c>
      <c r="H49" s="136"/>
      <c r="I49" s="137">
        <f t="shared" si="7"/>
        <v>0</v>
      </c>
    </row>
    <row r="50" spans="1:9" ht="15">
      <c r="A50" s="132"/>
      <c r="B50" s="133" t="s">
        <v>208</v>
      </c>
      <c r="C50" s="134" t="s">
        <v>209</v>
      </c>
      <c r="D50" s="135" t="s">
        <v>133</v>
      </c>
      <c r="E50" s="136">
        <v>1</v>
      </c>
      <c r="F50" s="136"/>
      <c r="G50" s="137">
        <f t="shared" si="6"/>
        <v>0</v>
      </c>
      <c r="H50" s="136"/>
      <c r="I50" s="137">
        <f t="shared" si="7"/>
        <v>0</v>
      </c>
    </row>
    <row r="51" spans="1:5" ht="15">
      <c r="A51" s="148"/>
      <c r="C51" s="149"/>
      <c r="E51" s="107"/>
    </row>
    <row r="52" spans="3:9" ht="15">
      <c r="C52" s="150" t="s">
        <v>442</v>
      </c>
      <c r="E52" s="107"/>
      <c r="G52" s="212">
        <f>SUM(G9:G50)</f>
        <v>0</v>
      </c>
      <c r="H52" s="212"/>
      <c r="I52" s="212">
        <f aca="true" t="shared" si="8" ref="I52">SUM(I9:I50)</f>
        <v>0</v>
      </c>
    </row>
    <row r="53" ht="15">
      <c r="E53" s="107"/>
    </row>
    <row r="54" ht="15">
      <c r="E54" s="107"/>
    </row>
    <row r="55" ht="15">
      <c r="E55" s="107"/>
    </row>
    <row r="56" ht="15">
      <c r="E56" s="107"/>
    </row>
    <row r="57" ht="15">
      <c r="E57" s="107"/>
    </row>
    <row r="58" ht="15">
      <c r="E58" s="107"/>
    </row>
    <row r="59" ht="15">
      <c r="E59" s="107"/>
    </row>
    <row r="60" ht="15">
      <c r="E60" s="107"/>
    </row>
    <row r="61" ht="15">
      <c r="E61" s="107"/>
    </row>
    <row r="62" ht="15">
      <c r="E62" s="107"/>
    </row>
    <row r="63" spans="1:9" ht="15">
      <c r="A63" s="151"/>
      <c r="B63" s="151"/>
      <c r="C63" s="151"/>
      <c r="D63" s="151"/>
      <c r="E63" s="151"/>
      <c r="F63" s="151"/>
      <c r="G63" s="151"/>
      <c r="H63" s="151"/>
      <c r="I63" s="151"/>
    </row>
    <row r="64" spans="1:9" ht="15">
      <c r="A64" s="151"/>
      <c r="B64" s="151"/>
      <c r="C64" s="151"/>
      <c r="D64" s="151"/>
      <c r="E64" s="151"/>
      <c r="F64" s="151"/>
      <c r="G64" s="151"/>
      <c r="H64" s="151"/>
      <c r="I64" s="151"/>
    </row>
    <row r="65" spans="1:9" ht="15">
      <c r="A65" s="151"/>
      <c r="B65" s="151"/>
      <c r="C65" s="151"/>
      <c r="D65" s="151"/>
      <c r="E65" s="151"/>
      <c r="F65" s="151"/>
      <c r="G65" s="151"/>
      <c r="H65" s="151"/>
      <c r="I65" s="151"/>
    </row>
    <row r="66" spans="1:9" ht="15">
      <c r="A66" s="151"/>
      <c r="B66" s="151"/>
      <c r="C66" s="151"/>
      <c r="D66" s="151"/>
      <c r="E66" s="151"/>
      <c r="F66" s="151"/>
      <c r="G66" s="151"/>
      <c r="H66" s="151"/>
      <c r="I66" s="151"/>
    </row>
    <row r="67" ht="15">
      <c r="E67" s="107"/>
    </row>
    <row r="68" ht="15">
      <c r="E68" s="107"/>
    </row>
    <row r="69" ht="15">
      <c r="E69" s="107"/>
    </row>
    <row r="70" ht="15">
      <c r="E70" s="107"/>
    </row>
    <row r="71" ht="15">
      <c r="E71" s="107"/>
    </row>
    <row r="72" ht="15">
      <c r="E72" s="107"/>
    </row>
    <row r="73" ht="15">
      <c r="E73" s="107"/>
    </row>
    <row r="74" ht="15">
      <c r="E74" s="107"/>
    </row>
    <row r="75" ht="15">
      <c r="E75" s="107"/>
    </row>
    <row r="76" ht="15">
      <c r="E76" s="107"/>
    </row>
    <row r="77" ht="15">
      <c r="E77" s="107"/>
    </row>
    <row r="78" ht="15">
      <c r="E78" s="107"/>
    </row>
    <row r="79" ht="15">
      <c r="E79" s="107"/>
    </row>
    <row r="80" ht="15">
      <c r="E80" s="107"/>
    </row>
    <row r="81" ht="15">
      <c r="E81" s="107"/>
    </row>
    <row r="82" ht="15">
      <c r="E82" s="107"/>
    </row>
    <row r="83" ht="15">
      <c r="E83" s="107"/>
    </row>
    <row r="84" ht="15">
      <c r="E84" s="107"/>
    </row>
    <row r="85" ht="15">
      <c r="E85" s="107"/>
    </row>
    <row r="86" ht="15">
      <c r="E86" s="107"/>
    </row>
    <row r="87" ht="15">
      <c r="E87" s="107"/>
    </row>
    <row r="88" ht="15">
      <c r="E88" s="107"/>
    </row>
    <row r="89" ht="15">
      <c r="E89" s="107"/>
    </row>
    <row r="90" ht="15">
      <c r="E90" s="107"/>
    </row>
    <row r="91" ht="15">
      <c r="E91" s="107"/>
    </row>
    <row r="92" ht="15">
      <c r="E92" s="107"/>
    </row>
    <row r="93" ht="15">
      <c r="E93" s="107"/>
    </row>
    <row r="94" ht="15">
      <c r="E94" s="107"/>
    </row>
    <row r="95" ht="15">
      <c r="E95" s="107"/>
    </row>
    <row r="96" ht="15">
      <c r="E96" s="107"/>
    </row>
    <row r="97" ht="15">
      <c r="E97" s="107"/>
    </row>
    <row r="98" spans="1:2" ht="15">
      <c r="A98" s="152"/>
      <c r="B98" s="152"/>
    </row>
    <row r="99" spans="1:9" ht="15">
      <c r="A99" s="151"/>
      <c r="B99" s="151"/>
      <c r="C99" s="154"/>
      <c r="D99" s="154"/>
      <c r="E99" s="155"/>
      <c r="F99" s="154"/>
      <c r="G99" s="154"/>
      <c r="H99" s="154"/>
      <c r="I99" s="156"/>
    </row>
    <row r="100" spans="1:9" ht="15">
      <c r="A100" s="157"/>
      <c r="B100" s="157"/>
      <c r="C100" s="151"/>
      <c r="D100" s="151"/>
      <c r="E100" s="158"/>
      <c r="F100" s="151"/>
      <c r="G100" s="151"/>
      <c r="H100" s="151"/>
      <c r="I100" s="151"/>
    </row>
    <row r="101" spans="1:9" ht="15">
      <c r="A101" s="151"/>
      <c r="B101" s="151"/>
      <c r="C101" s="151"/>
      <c r="D101" s="151"/>
      <c r="E101" s="158"/>
      <c r="F101" s="151"/>
      <c r="G101" s="151"/>
      <c r="H101" s="151"/>
      <c r="I101" s="151"/>
    </row>
    <row r="102" spans="1:9" ht="15">
      <c r="A102" s="151"/>
      <c r="B102" s="151"/>
      <c r="C102" s="151"/>
      <c r="D102" s="151"/>
      <c r="E102" s="158"/>
      <c r="F102" s="151"/>
      <c r="G102" s="151"/>
      <c r="H102" s="151"/>
      <c r="I102" s="151"/>
    </row>
    <row r="103" spans="1:9" ht="15">
      <c r="A103" s="151"/>
      <c r="B103" s="151"/>
      <c r="C103" s="151"/>
      <c r="D103" s="151"/>
      <c r="E103" s="158"/>
      <c r="F103" s="151"/>
      <c r="G103" s="151"/>
      <c r="H103" s="151"/>
      <c r="I103" s="151"/>
    </row>
    <row r="104" spans="1:9" ht="15">
      <c r="A104" s="151"/>
      <c r="B104" s="151"/>
      <c r="C104" s="151"/>
      <c r="D104" s="151"/>
      <c r="E104" s="158"/>
      <c r="F104" s="151"/>
      <c r="G104" s="151"/>
      <c r="H104" s="151"/>
      <c r="I104" s="151"/>
    </row>
    <row r="105" spans="1:9" ht="15">
      <c r="A105" s="151"/>
      <c r="B105" s="151"/>
      <c r="C105" s="151"/>
      <c r="D105" s="151"/>
      <c r="E105" s="158"/>
      <c r="F105" s="151"/>
      <c r="G105" s="151"/>
      <c r="H105" s="151"/>
      <c r="I105" s="151"/>
    </row>
    <row r="106" spans="1:9" ht="15">
      <c r="A106" s="151"/>
      <c r="B106" s="151"/>
      <c r="C106" s="151"/>
      <c r="D106" s="151"/>
      <c r="E106" s="158"/>
      <c r="F106" s="151"/>
      <c r="G106" s="151"/>
      <c r="H106" s="151"/>
      <c r="I106" s="151"/>
    </row>
    <row r="107" spans="1:9" ht="15">
      <c r="A107" s="151"/>
      <c r="B107" s="151"/>
      <c r="C107" s="151"/>
      <c r="D107" s="151"/>
      <c r="E107" s="158"/>
      <c r="F107" s="151"/>
      <c r="G107" s="151"/>
      <c r="H107" s="151"/>
      <c r="I107" s="151"/>
    </row>
    <row r="108" spans="1:9" ht="15">
      <c r="A108" s="151"/>
      <c r="B108" s="151"/>
      <c r="C108" s="151"/>
      <c r="D108" s="151"/>
      <c r="E108" s="158"/>
      <c r="F108" s="151"/>
      <c r="G108" s="151"/>
      <c r="H108" s="151"/>
      <c r="I108" s="151"/>
    </row>
    <row r="109" spans="1:9" ht="15">
      <c r="A109" s="151"/>
      <c r="B109" s="151"/>
      <c r="C109" s="151"/>
      <c r="D109" s="151"/>
      <c r="E109" s="158"/>
      <c r="F109" s="151"/>
      <c r="G109" s="151"/>
      <c r="H109" s="151"/>
      <c r="I109" s="151"/>
    </row>
    <row r="110" spans="1:9" ht="15">
      <c r="A110" s="151"/>
      <c r="B110" s="151"/>
      <c r="C110" s="151"/>
      <c r="D110" s="151"/>
      <c r="E110" s="158"/>
      <c r="F110" s="151"/>
      <c r="G110" s="151"/>
      <c r="H110" s="151"/>
      <c r="I110" s="151"/>
    </row>
    <row r="111" spans="1:9" ht="15">
      <c r="A111" s="151"/>
      <c r="B111" s="151"/>
      <c r="C111" s="151"/>
      <c r="D111" s="151"/>
      <c r="E111" s="158"/>
      <c r="F111" s="151"/>
      <c r="G111" s="151"/>
      <c r="H111" s="151"/>
      <c r="I111" s="151"/>
    </row>
    <row r="112" spans="1:9" ht="15">
      <c r="A112" s="151"/>
      <c r="B112" s="151"/>
      <c r="C112" s="151"/>
      <c r="D112" s="151"/>
      <c r="E112" s="158"/>
      <c r="F112" s="151"/>
      <c r="G112" s="151"/>
      <c r="H112" s="151"/>
      <c r="I112" s="151"/>
    </row>
  </sheetData>
  <mergeCells count="5">
    <mergeCell ref="A1:I1"/>
    <mergeCell ref="A3:B3"/>
    <mergeCell ref="C3:F3"/>
    <mergeCell ref="A4:B4"/>
    <mergeCell ref="C4:F4"/>
  </mergeCells>
  <printOptions/>
  <pageMargins left="0.995551181102362" right="0.393700787401575" top="0.590551181102362" bottom="0.984251968503937" header="0.196850393700787" footer="0.511811023622047"/>
  <pageSetup fitToHeight="1" fitToWidth="1" horizontalDpi="300" verticalDpi="300" orientation="portrait" scale="71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41"/>
  <sheetViews>
    <sheetView zoomScale="115" zoomScaleNormal="115" zoomScalePageLayoutView="115" workbookViewId="0" topLeftCell="A1">
      <selection activeCell="B14" sqref="B14"/>
    </sheetView>
  </sheetViews>
  <sheetFormatPr defaultColWidth="8.7109375" defaultRowHeight="15"/>
  <cols>
    <col min="1" max="1" width="23.8515625" style="65" customWidth="1"/>
    <col min="2" max="2" width="47.7109375" style="65" customWidth="1"/>
    <col min="3" max="3" width="4.421875" style="65" customWidth="1"/>
    <col min="4" max="4" width="19.28125" style="67" customWidth="1"/>
    <col min="5" max="5" width="18.421875" style="67" customWidth="1"/>
    <col min="6" max="6" width="9.421875" style="67" customWidth="1"/>
    <col min="7" max="7" width="15.421875" style="67" customWidth="1"/>
    <col min="8" max="8" width="143.140625" style="65" customWidth="1"/>
    <col min="9" max="16384" width="8.7109375" style="65" customWidth="1"/>
  </cols>
  <sheetData>
    <row r="2" spans="1:7" ht="35.25" customHeight="1">
      <c r="A2" s="232" t="s">
        <v>56</v>
      </c>
      <c r="B2" s="233"/>
      <c r="C2" s="233"/>
      <c r="D2" s="233"/>
      <c r="E2" s="233"/>
      <c r="F2" s="233"/>
      <c r="G2" s="233"/>
    </row>
    <row r="3" spans="1:3" ht="15">
      <c r="A3" s="66"/>
      <c r="C3" s="67"/>
    </row>
    <row r="4" spans="1:3" ht="18">
      <c r="A4" s="68" t="s">
        <v>57</v>
      </c>
      <c r="B4" s="65" t="s">
        <v>58</v>
      </c>
      <c r="C4" s="67"/>
    </row>
    <row r="5" spans="1:3" ht="15">
      <c r="A5" s="66"/>
      <c r="C5" s="67"/>
    </row>
    <row r="6" ht="16.15" customHeight="1">
      <c r="A6" s="69"/>
    </row>
    <row r="7" spans="1:7" s="75" customFormat="1" ht="25.9" customHeight="1">
      <c r="A7" s="70" t="s">
        <v>59</v>
      </c>
      <c r="B7" s="71" t="s">
        <v>60</v>
      </c>
      <c r="C7" s="71" t="s">
        <v>47</v>
      </c>
      <c r="D7" s="72" t="s">
        <v>61</v>
      </c>
      <c r="E7" s="72" t="s">
        <v>62</v>
      </c>
      <c r="F7" s="73" t="s">
        <v>63</v>
      </c>
      <c r="G7" s="74" t="s">
        <v>64</v>
      </c>
    </row>
    <row r="8" spans="1:7" s="81" customFormat="1" ht="56.25">
      <c r="A8" s="76" t="s">
        <v>65</v>
      </c>
      <c r="B8" s="76" t="s">
        <v>66</v>
      </c>
      <c r="C8" s="77">
        <v>2</v>
      </c>
      <c r="D8" s="78"/>
      <c r="E8" s="79">
        <f>D8*C8</f>
        <v>0</v>
      </c>
      <c r="F8" s="80"/>
      <c r="G8" s="80">
        <f>0.01*E8*Tabulka223[[#This Row],[Výše DPH (%)]]+Tabulka223[[#This Row],[cena v Kč bez DPH]]</f>
        <v>0</v>
      </c>
    </row>
    <row r="9" spans="1:7" s="81" customFormat="1" ht="12" customHeight="1">
      <c r="A9" s="82" t="s">
        <v>67</v>
      </c>
      <c r="B9" s="83"/>
      <c r="C9" s="84">
        <v>2</v>
      </c>
      <c r="D9" s="78"/>
      <c r="E9" s="79">
        <f>D9*C9</f>
        <v>0</v>
      </c>
      <c r="F9" s="80"/>
      <c r="G9" s="80">
        <f>0.01*E9*Tabulka223[[#This Row],[Výše DPH (%)]]+Tabulka223[[#This Row],[cena v Kč bez DPH]]</f>
        <v>0</v>
      </c>
    </row>
    <row r="10" spans="1:7" s="81" customFormat="1" ht="12" customHeight="1">
      <c r="A10" s="82" t="s">
        <v>68</v>
      </c>
      <c r="B10" s="83"/>
      <c r="C10" s="84">
        <v>2</v>
      </c>
      <c r="D10" s="78"/>
      <c r="E10" s="79">
        <f aca="true" t="shared" si="0" ref="E10:E37">D10*C10</f>
        <v>0</v>
      </c>
      <c r="F10" s="80"/>
      <c r="G10" s="80">
        <f>0.01*E10*Tabulka223[[#This Row],[Výše DPH (%)]]+Tabulka223[[#This Row],[cena v Kč bez DPH]]</f>
        <v>0</v>
      </c>
    </row>
    <row r="11" spans="1:7" s="81" customFormat="1" ht="12" customHeight="1">
      <c r="A11" s="82" t="s">
        <v>69</v>
      </c>
      <c r="B11" s="213" t="s">
        <v>70</v>
      </c>
      <c r="C11" s="84">
        <v>2</v>
      </c>
      <c r="D11" s="78"/>
      <c r="E11" s="79">
        <f t="shared" si="0"/>
        <v>0</v>
      </c>
      <c r="F11" s="80"/>
      <c r="G11" s="80">
        <f>0.01*E11*Tabulka223[[#This Row],[Výše DPH (%)]]+Tabulka223[[#This Row],[cena v Kč bez DPH]]</f>
        <v>0</v>
      </c>
    </row>
    <row r="12" spans="1:7" s="81" customFormat="1" ht="12" customHeight="1">
      <c r="A12" s="82" t="s">
        <v>71</v>
      </c>
      <c r="B12" s="213" t="s">
        <v>72</v>
      </c>
      <c r="C12" s="84">
        <v>1</v>
      </c>
      <c r="D12" s="78"/>
      <c r="E12" s="79">
        <f t="shared" si="0"/>
        <v>0</v>
      </c>
      <c r="F12" s="80"/>
      <c r="G12" s="80">
        <f>0.01*E12*Tabulka223[[#This Row],[Výše DPH (%)]]+Tabulka223[[#This Row],[cena v Kč bez DPH]]</f>
        <v>0</v>
      </c>
    </row>
    <row r="13" spans="1:7" s="81" customFormat="1" ht="12" customHeight="1">
      <c r="A13" s="82" t="s">
        <v>73</v>
      </c>
      <c r="B13" s="213"/>
      <c r="C13" s="84">
        <v>2</v>
      </c>
      <c r="D13" s="78"/>
      <c r="E13" s="79">
        <f t="shared" si="0"/>
        <v>0</v>
      </c>
      <c r="F13" s="80"/>
      <c r="G13" s="80">
        <f>0.01*E13*Tabulka223[[#This Row],[Výše DPH (%)]]+Tabulka223[[#This Row],[cena v Kč bez DPH]]</f>
        <v>0</v>
      </c>
    </row>
    <row r="14" spans="1:7" s="81" customFormat="1" ht="12" customHeight="1">
      <c r="A14" s="83" t="s">
        <v>74</v>
      </c>
      <c r="B14" s="213" t="s">
        <v>75</v>
      </c>
      <c r="C14" s="84">
        <v>1</v>
      </c>
      <c r="D14" s="78"/>
      <c r="E14" s="79">
        <f t="shared" si="0"/>
        <v>0</v>
      </c>
      <c r="F14" s="80"/>
      <c r="G14" s="80">
        <f>0.01*E14*Tabulka223[[#This Row],[Výše DPH (%)]]+Tabulka223[[#This Row],[cena v Kč bez DPH]]</f>
        <v>0</v>
      </c>
    </row>
    <row r="15" spans="1:7" s="81" customFormat="1" ht="12" customHeight="1">
      <c r="A15" s="82" t="s">
        <v>76</v>
      </c>
      <c r="B15" s="83" t="s">
        <v>77</v>
      </c>
      <c r="C15" s="84">
        <v>1</v>
      </c>
      <c r="D15" s="78"/>
      <c r="E15" s="79">
        <f t="shared" si="0"/>
        <v>0</v>
      </c>
      <c r="F15" s="80"/>
      <c r="G15" s="80">
        <f>0.01*E15*Tabulka223[[#This Row],[Výše DPH (%)]]+Tabulka223[[#This Row],[cena v Kč bez DPH]]</f>
        <v>0</v>
      </c>
    </row>
    <row r="16" spans="1:7" s="81" customFormat="1" ht="12" customHeight="1">
      <c r="A16" s="82" t="s">
        <v>78</v>
      </c>
      <c r="B16" s="83" t="s">
        <v>79</v>
      </c>
      <c r="C16" s="84">
        <v>1</v>
      </c>
      <c r="D16" s="78"/>
      <c r="E16" s="79">
        <f t="shared" si="0"/>
        <v>0</v>
      </c>
      <c r="F16" s="80"/>
      <c r="G16" s="80">
        <f>0.01*E16*Tabulka223[[#This Row],[Výše DPH (%)]]+Tabulka223[[#This Row],[cena v Kč bez DPH]]</f>
        <v>0</v>
      </c>
    </row>
    <row r="17" spans="1:7" s="81" customFormat="1" ht="12" customHeight="1">
      <c r="A17" s="83" t="s">
        <v>80</v>
      </c>
      <c r="B17" s="83" t="s">
        <v>81</v>
      </c>
      <c r="C17" s="84">
        <v>1</v>
      </c>
      <c r="D17" s="78"/>
      <c r="E17" s="79">
        <f t="shared" si="0"/>
        <v>0</v>
      </c>
      <c r="F17" s="80"/>
      <c r="G17" s="80">
        <f>0.01*E17*Tabulka223[[#This Row],[Výše DPH (%)]]+Tabulka223[[#This Row],[cena v Kč bez DPH]]</f>
        <v>0</v>
      </c>
    </row>
    <row r="18" spans="1:7" s="81" customFormat="1" ht="12" customHeight="1">
      <c r="A18" s="85" t="s">
        <v>82</v>
      </c>
      <c r="B18" s="83" t="s">
        <v>83</v>
      </c>
      <c r="C18" s="86">
        <v>1</v>
      </c>
      <c r="D18" s="87"/>
      <c r="E18" s="79">
        <f t="shared" si="0"/>
        <v>0</v>
      </c>
      <c r="F18" s="80"/>
      <c r="G18" s="80">
        <f>0.01*E18*Tabulka223[[#This Row],[Výše DPH (%)]]+Tabulka223[[#This Row],[cena v Kč bez DPH]]</f>
        <v>0</v>
      </c>
    </row>
    <row r="19" spans="1:7" s="81" customFormat="1" ht="12" customHeight="1">
      <c r="A19" s="83" t="s">
        <v>84</v>
      </c>
      <c r="B19" s="83" t="s">
        <v>85</v>
      </c>
      <c r="C19" s="84">
        <v>2</v>
      </c>
      <c r="D19" s="79"/>
      <c r="E19" s="79">
        <f t="shared" si="0"/>
        <v>0</v>
      </c>
      <c r="F19" s="88"/>
      <c r="G19" s="80">
        <f>0.01*E19*Tabulka223[[#This Row],[Výše DPH (%)]]+Tabulka223[[#This Row],[cena v Kč bez DPH]]</f>
        <v>0</v>
      </c>
    </row>
    <row r="20" spans="1:7" s="81" customFormat="1" ht="12" customHeight="1">
      <c r="A20" s="83" t="s">
        <v>84</v>
      </c>
      <c r="B20" s="83" t="s">
        <v>86</v>
      </c>
      <c r="C20" s="86">
        <v>1</v>
      </c>
      <c r="D20" s="87"/>
      <c r="E20" s="79">
        <f t="shared" si="0"/>
        <v>0</v>
      </c>
      <c r="F20" s="80"/>
      <c r="G20" s="80">
        <f>0.01*E20*Tabulka223[[#This Row],[Výše DPH (%)]]+Tabulka223[[#This Row],[cena v Kč bez DPH]]</f>
        <v>0</v>
      </c>
    </row>
    <row r="21" spans="1:7" s="81" customFormat="1" ht="12" customHeight="1">
      <c r="A21" s="83" t="s">
        <v>87</v>
      </c>
      <c r="B21" s="83" t="s">
        <v>88</v>
      </c>
      <c r="C21" s="84">
        <v>1</v>
      </c>
      <c r="D21" s="79"/>
      <c r="E21" s="79">
        <f t="shared" si="0"/>
        <v>0</v>
      </c>
      <c r="F21" s="88"/>
      <c r="G21" s="80">
        <f>0.01*E21*Tabulka223[[#This Row],[Výše DPH (%)]]+Tabulka223[[#This Row],[cena v Kč bez DPH]]</f>
        <v>0</v>
      </c>
    </row>
    <row r="22" spans="1:7" s="81" customFormat="1" ht="12" customHeight="1">
      <c r="A22" s="83" t="s">
        <v>89</v>
      </c>
      <c r="B22" s="83" t="s">
        <v>90</v>
      </c>
      <c r="C22" s="84">
        <v>1</v>
      </c>
      <c r="D22" s="79"/>
      <c r="E22" s="79">
        <f t="shared" si="0"/>
        <v>0</v>
      </c>
      <c r="F22" s="88"/>
      <c r="G22" s="80">
        <f>0.01*E22*Tabulka223[[#This Row],[Výše DPH (%)]]+Tabulka223[[#This Row],[cena v Kč bez DPH]]</f>
        <v>0</v>
      </c>
    </row>
    <row r="23" spans="1:7" s="81" customFormat="1" ht="12" customHeight="1">
      <c r="A23" s="82" t="s">
        <v>91</v>
      </c>
      <c r="B23" s="83"/>
      <c r="C23" s="84">
        <v>1</v>
      </c>
      <c r="D23" s="78"/>
      <c r="E23" s="79">
        <f t="shared" si="0"/>
        <v>0</v>
      </c>
      <c r="F23" s="80"/>
      <c r="G23" s="80">
        <f>0.01*E23*Tabulka223[[#This Row],[Výše DPH (%)]]+Tabulka223[[#This Row],[cena v Kč bez DPH]]</f>
        <v>0</v>
      </c>
    </row>
    <row r="24" spans="1:7" s="81" customFormat="1" ht="12" customHeight="1">
      <c r="A24" s="83" t="s">
        <v>92</v>
      </c>
      <c r="B24" s="83" t="s">
        <v>93</v>
      </c>
      <c r="C24" s="84">
        <v>1</v>
      </c>
      <c r="D24" s="79"/>
      <c r="E24" s="79">
        <f t="shared" si="0"/>
        <v>0</v>
      </c>
      <c r="F24" s="79"/>
      <c r="G24" s="80">
        <f>0.01*E24*Tabulka223[[#This Row],[Výše DPH (%)]]+Tabulka223[[#This Row],[cena v Kč bez DPH]]</f>
        <v>0</v>
      </c>
    </row>
    <row r="25" spans="1:7" s="81" customFormat="1" ht="12" customHeight="1">
      <c r="A25" s="83" t="s">
        <v>94</v>
      </c>
      <c r="B25" s="83" t="s">
        <v>95</v>
      </c>
      <c r="C25" s="84">
        <v>1</v>
      </c>
      <c r="D25" s="79"/>
      <c r="E25" s="79">
        <f t="shared" si="0"/>
        <v>0</v>
      </c>
      <c r="F25" s="79"/>
      <c r="G25" s="80">
        <f>0.01*E25*Tabulka223[[#This Row],[Výše DPH (%)]]+Tabulka223[[#This Row],[cena v Kč bez DPH]]</f>
        <v>0</v>
      </c>
    </row>
    <row r="26" spans="1:7" s="81" customFormat="1" ht="12" customHeight="1">
      <c r="A26" s="82" t="s">
        <v>96</v>
      </c>
      <c r="B26" s="83" t="s">
        <v>97</v>
      </c>
      <c r="C26" s="84">
        <v>1</v>
      </c>
      <c r="D26" s="79"/>
      <c r="E26" s="79">
        <f t="shared" si="0"/>
        <v>0</v>
      </c>
      <c r="F26" s="80"/>
      <c r="G26" s="80">
        <f>0.01*E26*Tabulka223[[#This Row],[Výše DPH (%)]]+Tabulka223[[#This Row],[cena v Kč bez DPH]]</f>
        <v>0</v>
      </c>
    </row>
    <row r="27" spans="1:7" s="81" customFormat="1" ht="12" customHeight="1">
      <c r="A27" s="82" t="s">
        <v>98</v>
      </c>
      <c r="B27" s="83"/>
      <c r="C27" s="84">
        <v>1</v>
      </c>
      <c r="D27" s="79"/>
      <c r="E27" s="79">
        <f t="shared" si="0"/>
        <v>0</v>
      </c>
      <c r="F27" s="80"/>
      <c r="G27" s="80">
        <f>0.01*E27*Tabulka223[[#This Row],[Výše DPH (%)]]+Tabulka223[[#This Row],[cena v Kč bez DPH]]</f>
        <v>0</v>
      </c>
    </row>
    <row r="28" spans="1:7" s="81" customFormat="1" ht="12" customHeight="1">
      <c r="A28" s="83" t="s">
        <v>99</v>
      </c>
      <c r="B28" s="83"/>
      <c r="C28" s="86">
        <v>1</v>
      </c>
      <c r="D28" s="87"/>
      <c r="E28" s="79">
        <f t="shared" si="0"/>
        <v>0</v>
      </c>
      <c r="F28" s="79"/>
      <c r="G28" s="80">
        <f>0.01*E28*Tabulka223[[#This Row],[Výše DPH (%)]]+Tabulka223[[#This Row],[cena v Kč bez DPH]]</f>
        <v>0</v>
      </c>
    </row>
    <row r="29" spans="1:7" s="81" customFormat="1" ht="12" customHeight="1">
      <c r="A29" s="83" t="s">
        <v>100</v>
      </c>
      <c r="B29" s="83"/>
      <c r="C29" s="86">
        <v>1</v>
      </c>
      <c r="D29" s="87"/>
      <c r="E29" s="79">
        <f t="shared" si="0"/>
        <v>0</v>
      </c>
      <c r="F29" s="79"/>
      <c r="G29" s="80">
        <f>0.01*E29*Tabulka223[[#This Row],[Výše DPH (%)]]+Tabulka223[[#This Row],[cena v Kč bez DPH]]</f>
        <v>0</v>
      </c>
    </row>
    <row r="30" spans="1:7" s="81" customFormat="1" ht="12" customHeight="1">
      <c r="A30" s="83" t="s">
        <v>101</v>
      </c>
      <c r="B30" s="83" t="s">
        <v>102</v>
      </c>
      <c r="C30" s="86">
        <v>1</v>
      </c>
      <c r="D30" s="87"/>
      <c r="E30" s="79">
        <f t="shared" si="0"/>
        <v>0</v>
      </c>
      <c r="F30" s="79"/>
      <c r="G30" s="80">
        <f>0.01*E30*Tabulka223[[#This Row],[Výše DPH (%)]]+Tabulka223[[#This Row],[cena v Kč bez DPH]]</f>
        <v>0</v>
      </c>
    </row>
    <row r="31" spans="1:7" s="81" customFormat="1" ht="22.5">
      <c r="A31" s="89" t="s">
        <v>103</v>
      </c>
      <c r="B31" s="83"/>
      <c r="C31" s="86">
        <v>1</v>
      </c>
      <c r="D31" s="87"/>
      <c r="E31" s="79">
        <f t="shared" si="0"/>
        <v>0</v>
      </c>
      <c r="F31" s="79"/>
      <c r="G31" s="80">
        <f>0.01*E31*Tabulka223[[#This Row],[Výše DPH (%)]]+Tabulka223[[#This Row],[cena v Kč bez DPH]]</f>
        <v>0</v>
      </c>
    </row>
    <row r="32" spans="1:7" s="81" customFormat="1" ht="22.5">
      <c r="A32" s="89" t="s">
        <v>104</v>
      </c>
      <c r="B32" s="83"/>
      <c r="C32" s="86">
        <v>1</v>
      </c>
      <c r="D32" s="87"/>
      <c r="E32" s="79">
        <f t="shared" si="0"/>
        <v>0</v>
      </c>
      <c r="F32" s="79"/>
      <c r="G32" s="80">
        <f>0.01*E32*Tabulka223[[#This Row],[Výše DPH (%)]]+Tabulka223[[#This Row],[cena v Kč bez DPH]]</f>
        <v>0</v>
      </c>
    </row>
    <row r="33" spans="1:7" s="81" customFormat="1" ht="12" customHeight="1">
      <c r="A33" s="83" t="s">
        <v>105</v>
      </c>
      <c r="B33" s="83"/>
      <c r="C33" s="86">
        <v>1</v>
      </c>
      <c r="D33" s="87"/>
      <c r="E33" s="79">
        <f t="shared" si="0"/>
        <v>0</v>
      </c>
      <c r="F33" s="79"/>
      <c r="G33" s="80">
        <f>0.01*E33*Tabulka223[[#This Row],[Výše DPH (%)]]+Tabulka223[[#This Row],[cena v Kč bez DPH]]</f>
        <v>0</v>
      </c>
    </row>
    <row r="34" spans="1:7" s="81" customFormat="1" ht="12" customHeight="1">
      <c r="A34" s="83" t="s">
        <v>106</v>
      </c>
      <c r="B34" s="83"/>
      <c r="C34" s="86">
        <v>1</v>
      </c>
      <c r="D34" s="87"/>
      <c r="E34" s="79">
        <f t="shared" si="0"/>
        <v>0</v>
      </c>
      <c r="F34" s="79"/>
      <c r="G34" s="80">
        <f>0.01*E34*Tabulka223[[#This Row],[Výše DPH (%)]]+Tabulka223[[#This Row],[cena v Kč bez DPH]]</f>
        <v>0</v>
      </c>
    </row>
    <row r="35" spans="1:7" s="81" customFormat="1" ht="12" customHeight="1">
      <c r="A35" s="83" t="s">
        <v>107</v>
      </c>
      <c r="B35" s="83"/>
      <c r="C35" s="86">
        <v>1</v>
      </c>
      <c r="D35" s="87"/>
      <c r="E35" s="79">
        <f t="shared" si="0"/>
        <v>0</v>
      </c>
      <c r="F35" s="79"/>
      <c r="G35" s="80">
        <f>0.01*E35*Tabulka223[[#This Row],[Výše DPH (%)]]+Tabulka223[[#This Row],[cena v Kč bez DPH]]</f>
        <v>0</v>
      </c>
    </row>
    <row r="36" spans="1:7" s="81" customFormat="1" ht="12" customHeight="1">
      <c r="A36" s="83" t="s">
        <v>108</v>
      </c>
      <c r="B36" s="83"/>
      <c r="C36" s="86">
        <v>1</v>
      </c>
      <c r="D36" s="87"/>
      <c r="E36" s="79">
        <f t="shared" si="0"/>
        <v>0</v>
      </c>
      <c r="F36" s="79"/>
      <c r="G36" s="80">
        <f>0.01*E36*Tabulka223[[#This Row],[Výše DPH (%)]]+Tabulka223[[#This Row],[cena v Kč bez DPH]]</f>
        <v>0</v>
      </c>
    </row>
    <row r="37" spans="1:7" s="81" customFormat="1" ht="12" customHeight="1">
      <c r="A37" s="82" t="s">
        <v>109</v>
      </c>
      <c r="B37" s="83"/>
      <c r="C37" s="84">
        <v>1</v>
      </c>
      <c r="D37" s="79"/>
      <c r="E37" s="79">
        <f t="shared" si="0"/>
        <v>0</v>
      </c>
      <c r="F37" s="90"/>
      <c r="G37" s="80">
        <f>0.01*E37*Tabulka223[[#This Row],[Výše DPH (%)]]+Tabulka223[[#This Row],[cena v Kč bez DPH]]</f>
        <v>0</v>
      </c>
    </row>
    <row r="38" spans="1:7" ht="23.25" customHeight="1">
      <c r="A38" s="66"/>
      <c r="B38" s="65" t="s">
        <v>110</v>
      </c>
      <c r="D38" s="91"/>
      <c r="E38" s="92">
        <f>SUM(E8:E37)</f>
        <v>0</v>
      </c>
      <c r="F38" s="91"/>
      <c r="G38" s="91" t="s">
        <v>111</v>
      </c>
    </row>
    <row r="39" spans="1:7" ht="20.25" customHeight="1" thickBot="1">
      <c r="A39" s="66"/>
      <c r="B39" s="93" t="s">
        <v>112</v>
      </c>
      <c r="C39" s="93"/>
      <c r="D39" s="94"/>
      <c r="E39" s="95">
        <f>SUM(Tabulka223[cena Kč vč. DPH])</f>
        <v>0</v>
      </c>
      <c r="F39" s="94"/>
      <c r="G39" s="94" t="s">
        <v>111</v>
      </c>
    </row>
    <row r="40" spans="1:5" ht="15.4" customHeight="1" thickTop="1">
      <c r="A40" s="66"/>
      <c r="C40" s="96"/>
      <c r="D40" s="97"/>
      <c r="E40" s="98"/>
    </row>
    <row r="41" spans="1:3" ht="15">
      <c r="A41" s="66"/>
      <c r="C41" s="67"/>
    </row>
  </sheetData>
  <mergeCells count="1">
    <mergeCell ref="A2:G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3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41"/>
  <sheetViews>
    <sheetView zoomScalePageLayoutView="115" workbookViewId="0" topLeftCell="A1">
      <selection activeCell="B14" sqref="B14"/>
    </sheetView>
  </sheetViews>
  <sheetFormatPr defaultColWidth="8.7109375" defaultRowHeight="15"/>
  <cols>
    <col min="1" max="1" width="23.140625" style="65" customWidth="1"/>
    <col min="2" max="2" width="47.7109375" style="65" customWidth="1"/>
    <col min="3" max="3" width="4.421875" style="65" customWidth="1"/>
    <col min="4" max="4" width="19.28125" style="67" customWidth="1"/>
    <col min="5" max="5" width="18.421875" style="67" customWidth="1"/>
    <col min="6" max="6" width="9.421875" style="67" customWidth="1"/>
    <col min="7" max="7" width="15.421875" style="67" customWidth="1"/>
    <col min="8" max="8" width="142.28125" style="65" customWidth="1"/>
    <col min="9" max="16384" width="8.7109375" style="65" customWidth="1"/>
  </cols>
  <sheetData>
    <row r="2" spans="1:7" ht="35.25" customHeight="1">
      <c r="A2" s="232" t="s">
        <v>56</v>
      </c>
      <c r="B2" s="233"/>
      <c r="C2" s="233"/>
      <c r="D2" s="233"/>
      <c r="E2" s="233"/>
      <c r="F2" s="233"/>
      <c r="G2" s="233"/>
    </row>
    <row r="3" spans="1:3" ht="15">
      <c r="A3" s="66"/>
      <c r="C3" s="67"/>
    </row>
    <row r="4" spans="1:3" ht="18">
      <c r="A4" s="68" t="s">
        <v>57</v>
      </c>
      <c r="B4" s="65" t="s">
        <v>113</v>
      </c>
      <c r="C4" s="67"/>
    </row>
    <row r="5" spans="1:3" ht="15">
      <c r="A5" s="66"/>
      <c r="C5" s="67"/>
    </row>
    <row r="6" ht="16.15" customHeight="1">
      <c r="A6" s="69"/>
    </row>
    <row r="7" spans="1:7" s="75" customFormat="1" ht="25.9" customHeight="1">
      <c r="A7" s="70" t="s">
        <v>59</v>
      </c>
      <c r="B7" s="71" t="s">
        <v>60</v>
      </c>
      <c r="C7" s="71" t="s">
        <v>47</v>
      </c>
      <c r="D7" s="72" t="s">
        <v>114</v>
      </c>
      <c r="E7" s="72" t="s">
        <v>62</v>
      </c>
      <c r="F7" s="73" t="s">
        <v>63</v>
      </c>
      <c r="G7" s="74" t="s">
        <v>64</v>
      </c>
    </row>
    <row r="8" spans="1:7" s="81" customFormat="1" ht="56.25">
      <c r="A8" s="76" t="s">
        <v>65</v>
      </c>
      <c r="B8" s="76" t="s">
        <v>115</v>
      </c>
      <c r="C8" s="77">
        <v>1</v>
      </c>
      <c r="D8" s="99"/>
      <c r="E8" s="100">
        <f>D8*C8</f>
        <v>0</v>
      </c>
      <c r="F8" s="101"/>
      <c r="G8" s="101">
        <f>0.01*E8*Tabulka22[[#This Row],[Výše DPH (%)]]+Tabulka22[[#This Row],[cena v Kč bez DPH]]</f>
        <v>0</v>
      </c>
    </row>
    <row r="9" spans="1:7" s="81" customFormat="1" ht="12" customHeight="1">
      <c r="A9" s="82" t="s">
        <v>67</v>
      </c>
      <c r="B9" s="83"/>
      <c r="C9" s="84">
        <v>1</v>
      </c>
      <c r="D9" s="99"/>
      <c r="E9" s="100">
        <f aca="true" t="shared" si="0" ref="E9:E37">D9*C9</f>
        <v>0</v>
      </c>
      <c r="F9" s="101"/>
      <c r="G9" s="101">
        <f>0.01*E9*Tabulka22[[#This Row],[Výše DPH (%)]]+Tabulka22[[#This Row],[cena v Kč bez DPH]]</f>
        <v>0</v>
      </c>
    </row>
    <row r="10" spans="1:7" s="81" customFormat="1" ht="12" customHeight="1">
      <c r="A10" s="82" t="s">
        <v>68</v>
      </c>
      <c r="B10" s="83"/>
      <c r="C10" s="84">
        <v>1</v>
      </c>
      <c r="D10" s="99"/>
      <c r="E10" s="100">
        <f t="shared" si="0"/>
        <v>0</v>
      </c>
      <c r="F10" s="101"/>
      <c r="G10" s="101">
        <f>0.01*E10*Tabulka22[[#This Row],[Výše DPH (%)]]+Tabulka22[[#This Row],[cena v Kč bez DPH]]</f>
        <v>0</v>
      </c>
    </row>
    <row r="11" spans="1:7" s="81" customFormat="1" ht="12" customHeight="1">
      <c r="A11" s="82" t="s">
        <v>69</v>
      </c>
      <c r="B11" s="213" t="s">
        <v>70</v>
      </c>
      <c r="C11" s="84">
        <v>1</v>
      </c>
      <c r="D11" s="99"/>
      <c r="E11" s="100">
        <f t="shared" si="0"/>
        <v>0</v>
      </c>
      <c r="F11" s="101"/>
      <c r="G11" s="101">
        <f>0.01*E11*Tabulka22[[#This Row],[Výše DPH (%)]]+Tabulka22[[#This Row],[cena v Kč bez DPH]]</f>
        <v>0</v>
      </c>
    </row>
    <row r="12" spans="1:7" s="81" customFormat="1" ht="12" customHeight="1">
      <c r="A12" s="82" t="s">
        <v>71</v>
      </c>
      <c r="B12" s="213" t="s">
        <v>72</v>
      </c>
      <c r="C12" s="84">
        <v>1</v>
      </c>
      <c r="D12" s="99"/>
      <c r="E12" s="100">
        <f t="shared" si="0"/>
        <v>0</v>
      </c>
      <c r="F12" s="101"/>
      <c r="G12" s="101">
        <f>0.01*E12*Tabulka22[[#This Row],[Výše DPH (%)]]+Tabulka22[[#This Row],[cena v Kč bez DPH]]</f>
        <v>0</v>
      </c>
    </row>
    <row r="13" spans="1:7" s="81" customFormat="1" ht="12" customHeight="1">
      <c r="A13" s="82" t="s">
        <v>73</v>
      </c>
      <c r="B13" s="213"/>
      <c r="C13" s="84">
        <v>1</v>
      </c>
      <c r="D13" s="99"/>
      <c r="E13" s="100">
        <f t="shared" si="0"/>
        <v>0</v>
      </c>
      <c r="F13" s="101"/>
      <c r="G13" s="101">
        <f>0.01*E13*Tabulka22[[#This Row],[Výše DPH (%)]]+Tabulka22[[#This Row],[cena v Kč bez DPH]]</f>
        <v>0</v>
      </c>
    </row>
    <row r="14" spans="1:7" s="81" customFormat="1" ht="12" customHeight="1">
      <c r="A14" s="82" t="s">
        <v>74</v>
      </c>
      <c r="B14" s="213" t="s">
        <v>75</v>
      </c>
      <c r="C14" s="84">
        <v>1</v>
      </c>
      <c r="D14" s="99"/>
      <c r="E14" s="100">
        <f t="shared" si="0"/>
        <v>0</v>
      </c>
      <c r="F14" s="101"/>
      <c r="G14" s="101">
        <f>0.01*E14*Tabulka22[[#This Row],[Výše DPH (%)]]+Tabulka22[[#This Row],[cena v Kč bez DPH]]</f>
        <v>0</v>
      </c>
    </row>
    <row r="15" spans="1:7" s="81" customFormat="1" ht="12" customHeight="1">
      <c r="A15" s="82" t="s">
        <v>76</v>
      </c>
      <c r="B15" s="83" t="s">
        <v>77</v>
      </c>
      <c r="C15" s="84">
        <v>1</v>
      </c>
      <c r="D15" s="99"/>
      <c r="E15" s="100">
        <f t="shared" si="0"/>
        <v>0</v>
      </c>
      <c r="F15" s="101"/>
      <c r="G15" s="101">
        <f>0.01*E15*Tabulka22[[#This Row],[Výše DPH (%)]]+Tabulka22[[#This Row],[cena v Kč bez DPH]]</f>
        <v>0</v>
      </c>
    </row>
    <row r="16" spans="1:7" s="81" customFormat="1" ht="12" customHeight="1">
      <c r="A16" s="82" t="s">
        <v>78</v>
      </c>
      <c r="B16" s="83" t="s">
        <v>79</v>
      </c>
      <c r="C16" s="84">
        <v>1</v>
      </c>
      <c r="D16" s="99"/>
      <c r="E16" s="100">
        <f t="shared" si="0"/>
        <v>0</v>
      </c>
      <c r="F16" s="101"/>
      <c r="G16" s="101">
        <f>0.01*E16*Tabulka22[[#This Row],[Výše DPH (%)]]+Tabulka22[[#This Row],[cena v Kč bez DPH]]</f>
        <v>0</v>
      </c>
    </row>
    <row r="17" spans="1:7" s="81" customFormat="1" ht="12" customHeight="1">
      <c r="A17" s="82" t="s">
        <v>80</v>
      </c>
      <c r="B17" s="83" t="s">
        <v>81</v>
      </c>
      <c r="C17" s="84">
        <v>1</v>
      </c>
      <c r="D17" s="99"/>
      <c r="E17" s="100">
        <f t="shared" si="0"/>
        <v>0</v>
      </c>
      <c r="F17" s="101"/>
      <c r="G17" s="101">
        <f>0.01*E17*Tabulka22[[#This Row],[Výše DPH (%)]]+Tabulka22[[#This Row],[cena v Kč bez DPH]]</f>
        <v>0</v>
      </c>
    </row>
    <row r="18" spans="1:7" s="81" customFormat="1" ht="12" customHeight="1">
      <c r="A18" s="82" t="s">
        <v>82</v>
      </c>
      <c r="B18" s="83" t="s">
        <v>83</v>
      </c>
      <c r="C18" s="84">
        <v>1</v>
      </c>
      <c r="D18" s="99"/>
      <c r="E18" s="100">
        <f t="shared" si="0"/>
        <v>0</v>
      </c>
      <c r="F18" s="101"/>
      <c r="G18" s="101">
        <f>0.01*E18*Tabulka22[[#This Row],[Výše DPH (%)]]+Tabulka22[[#This Row],[cena v Kč bez DPH]]</f>
        <v>0</v>
      </c>
    </row>
    <row r="19" spans="1:7" s="81" customFormat="1" ht="12" customHeight="1">
      <c r="A19" s="82" t="s">
        <v>84</v>
      </c>
      <c r="B19" s="83" t="s">
        <v>85</v>
      </c>
      <c r="C19" s="84">
        <v>2</v>
      </c>
      <c r="D19" s="99"/>
      <c r="E19" s="100">
        <f t="shared" si="0"/>
        <v>0</v>
      </c>
      <c r="F19" s="101"/>
      <c r="G19" s="101">
        <f>0.01*E19*Tabulka22[[#This Row],[Výše DPH (%)]]+Tabulka22[[#This Row],[cena v Kč bez DPH]]</f>
        <v>0</v>
      </c>
    </row>
    <row r="20" spans="1:7" s="81" customFormat="1" ht="12" customHeight="1">
      <c r="A20" s="82" t="s">
        <v>84</v>
      </c>
      <c r="B20" s="83" t="s">
        <v>86</v>
      </c>
      <c r="C20" s="84">
        <v>1</v>
      </c>
      <c r="D20" s="99"/>
      <c r="E20" s="100">
        <f t="shared" si="0"/>
        <v>0</v>
      </c>
      <c r="F20" s="101"/>
      <c r="G20" s="101">
        <f>0.01*E20*Tabulka22[[#This Row],[Výše DPH (%)]]+Tabulka22[[#This Row],[cena v Kč bez DPH]]</f>
        <v>0</v>
      </c>
    </row>
    <row r="21" spans="1:7" s="81" customFormat="1" ht="12" customHeight="1">
      <c r="A21" s="82" t="s">
        <v>87</v>
      </c>
      <c r="B21" s="83" t="s">
        <v>88</v>
      </c>
      <c r="C21" s="84">
        <v>1</v>
      </c>
      <c r="D21" s="99"/>
      <c r="E21" s="100">
        <f t="shared" si="0"/>
        <v>0</v>
      </c>
      <c r="F21" s="101"/>
      <c r="G21" s="101">
        <f>0.01*E21*Tabulka22[[#This Row],[Výše DPH (%)]]+Tabulka22[[#This Row],[cena v Kč bez DPH]]</f>
        <v>0</v>
      </c>
    </row>
    <row r="22" spans="1:7" s="81" customFormat="1" ht="12" customHeight="1">
      <c r="A22" s="82" t="s">
        <v>89</v>
      </c>
      <c r="B22" s="83" t="s">
        <v>90</v>
      </c>
      <c r="C22" s="84">
        <v>1</v>
      </c>
      <c r="D22" s="99"/>
      <c r="E22" s="100">
        <f t="shared" si="0"/>
        <v>0</v>
      </c>
      <c r="F22" s="101"/>
      <c r="G22" s="101">
        <f>0.01*E22*Tabulka22[[#This Row],[Výše DPH (%)]]+Tabulka22[[#This Row],[cena v Kč bez DPH]]</f>
        <v>0</v>
      </c>
    </row>
    <row r="23" spans="1:7" s="81" customFormat="1" ht="12" customHeight="1">
      <c r="A23" s="82" t="s">
        <v>91</v>
      </c>
      <c r="B23" s="83"/>
      <c r="C23" s="84">
        <v>1</v>
      </c>
      <c r="D23" s="99"/>
      <c r="E23" s="100">
        <f t="shared" si="0"/>
        <v>0</v>
      </c>
      <c r="F23" s="101"/>
      <c r="G23" s="101">
        <f>0.01*E23*Tabulka22[[#This Row],[Výše DPH (%)]]+Tabulka22[[#This Row],[cena v Kč bez DPH]]</f>
        <v>0</v>
      </c>
    </row>
    <row r="24" spans="1:7" s="81" customFormat="1" ht="12" customHeight="1">
      <c r="A24" s="82" t="s">
        <v>92</v>
      </c>
      <c r="B24" s="83" t="s">
        <v>93</v>
      </c>
      <c r="C24" s="84">
        <v>1</v>
      </c>
      <c r="D24" s="99"/>
      <c r="E24" s="100">
        <f t="shared" si="0"/>
        <v>0</v>
      </c>
      <c r="F24" s="101"/>
      <c r="G24" s="101">
        <f>0.01*E24*Tabulka22[[#This Row],[Výše DPH (%)]]+Tabulka22[[#This Row],[cena v Kč bez DPH]]</f>
        <v>0</v>
      </c>
    </row>
    <row r="25" spans="1:7" s="81" customFormat="1" ht="12" customHeight="1">
      <c r="A25" s="82" t="s">
        <v>94</v>
      </c>
      <c r="B25" s="83" t="s">
        <v>95</v>
      </c>
      <c r="C25" s="84">
        <v>1</v>
      </c>
      <c r="D25" s="99"/>
      <c r="E25" s="100">
        <f t="shared" si="0"/>
        <v>0</v>
      </c>
      <c r="F25" s="101"/>
      <c r="G25" s="101">
        <f>0.01*E25*Tabulka22[[#This Row],[Výše DPH (%)]]+Tabulka22[[#This Row],[cena v Kč bez DPH]]</f>
        <v>0</v>
      </c>
    </row>
    <row r="26" spans="1:7" s="81" customFormat="1" ht="12" customHeight="1">
      <c r="A26" s="82" t="s">
        <v>96</v>
      </c>
      <c r="B26" s="83" t="s">
        <v>97</v>
      </c>
      <c r="C26" s="84">
        <v>1</v>
      </c>
      <c r="D26" s="99"/>
      <c r="E26" s="100">
        <f t="shared" si="0"/>
        <v>0</v>
      </c>
      <c r="F26" s="101"/>
      <c r="G26" s="101">
        <f>0.01*E26*Tabulka22[[#This Row],[Výše DPH (%)]]+Tabulka22[[#This Row],[cena v Kč bez DPH]]</f>
        <v>0</v>
      </c>
    </row>
    <row r="27" spans="1:7" s="81" customFormat="1" ht="12" customHeight="1">
      <c r="A27" s="82" t="s">
        <v>98</v>
      </c>
      <c r="B27" s="83"/>
      <c r="C27" s="84">
        <v>1</v>
      </c>
      <c r="D27" s="99"/>
      <c r="E27" s="100">
        <f t="shared" si="0"/>
        <v>0</v>
      </c>
      <c r="F27" s="101"/>
      <c r="G27" s="101">
        <f>0.01*E27*Tabulka22[[#This Row],[Výše DPH (%)]]+Tabulka22[[#This Row],[cena v Kč bez DPH]]</f>
        <v>0</v>
      </c>
    </row>
    <row r="28" spans="1:7" s="81" customFormat="1" ht="12" customHeight="1">
      <c r="A28" s="82" t="s">
        <v>99</v>
      </c>
      <c r="B28" s="83"/>
      <c r="C28" s="84">
        <v>1</v>
      </c>
      <c r="D28" s="99"/>
      <c r="E28" s="100">
        <f t="shared" si="0"/>
        <v>0</v>
      </c>
      <c r="F28" s="101"/>
      <c r="G28" s="101">
        <f>0.01*E28*Tabulka22[[#This Row],[Výše DPH (%)]]+Tabulka22[[#This Row],[cena v Kč bez DPH]]</f>
        <v>0</v>
      </c>
    </row>
    <row r="29" spans="1:7" s="81" customFormat="1" ht="12" customHeight="1">
      <c r="A29" s="82" t="s">
        <v>100</v>
      </c>
      <c r="B29" s="83"/>
      <c r="C29" s="84">
        <v>1</v>
      </c>
      <c r="D29" s="99"/>
      <c r="E29" s="100">
        <f t="shared" si="0"/>
        <v>0</v>
      </c>
      <c r="F29" s="101"/>
      <c r="G29" s="101">
        <f>0.01*E29*Tabulka22[[#This Row],[Výše DPH (%)]]+Tabulka22[[#This Row],[cena v Kč bez DPH]]</f>
        <v>0</v>
      </c>
    </row>
    <row r="30" spans="1:7" s="81" customFormat="1" ht="12" customHeight="1">
      <c r="A30" s="82" t="s">
        <v>101</v>
      </c>
      <c r="B30" s="83" t="s">
        <v>102</v>
      </c>
      <c r="C30" s="84">
        <v>1</v>
      </c>
      <c r="D30" s="99"/>
      <c r="E30" s="100">
        <f t="shared" si="0"/>
        <v>0</v>
      </c>
      <c r="F30" s="101"/>
      <c r="G30" s="101">
        <f>0.01*E30*Tabulka22[[#This Row],[Výše DPH (%)]]+Tabulka22[[#This Row],[cena v Kč bez DPH]]</f>
        <v>0</v>
      </c>
    </row>
    <row r="31" spans="1:7" s="81" customFormat="1" ht="24" customHeight="1">
      <c r="A31" s="89" t="s">
        <v>103</v>
      </c>
      <c r="B31" s="83"/>
      <c r="C31" s="84">
        <v>1</v>
      </c>
      <c r="D31" s="99"/>
      <c r="E31" s="100">
        <f t="shared" si="0"/>
        <v>0</v>
      </c>
      <c r="F31" s="101"/>
      <c r="G31" s="101">
        <f>0.01*E31*Tabulka22[[#This Row],[Výše DPH (%)]]+Tabulka22[[#This Row],[cena v Kč bez DPH]]</f>
        <v>0</v>
      </c>
    </row>
    <row r="32" spans="1:7" s="81" customFormat="1" ht="24.6" customHeight="1">
      <c r="A32" s="89" t="s">
        <v>104</v>
      </c>
      <c r="B32" s="83"/>
      <c r="C32" s="84">
        <v>1</v>
      </c>
      <c r="D32" s="99"/>
      <c r="E32" s="100">
        <f t="shared" si="0"/>
        <v>0</v>
      </c>
      <c r="F32" s="101"/>
      <c r="G32" s="101">
        <f>0.01*E32*Tabulka22[[#This Row],[Výše DPH (%)]]+Tabulka22[[#This Row],[cena v Kč bez DPH]]</f>
        <v>0</v>
      </c>
    </row>
    <row r="33" spans="1:7" s="81" customFormat="1" ht="12" customHeight="1">
      <c r="A33" s="82" t="s">
        <v>105</v>
      </c>
      <c r="B33" s="83"/>
      <c r="C33" s="84">
        <v>1</v>
      </c>
      <c r="D33" s="99"/>
      <c r="E33" s="100">
        <f t="shared" si="0"/>
        <v>0</v>
      </c>
      <c r="F33" s="101"/>
      <c r="G33" s="101">
        <f>0.01*E33*Tabulka22[[#This Row],[Výše DPH (%)]]+Tabulka22[[#This Row],[cena v Kč bez DPH]]</f>
        <v>0</v>
      </c>
    </row>
    <row r="34" spans="1:7" s="81" customFormat="1" ht="12" customHeight="1">
      <c r="A34" s="82" t="s">
        <v>106</v>
      </c>
      <c r="B34" s="83"/>
      <c r="C34" s="84">
        <v>1</v>
      </c>
      <c r="D34" s="99"/>
      <c r="E34" s="100">
        <f t="shared" si="0"/>
        <v>0</v>
      </c>
      <c r="F34" s="101"/>
      <c r="G34" s="101">
        <f>0.01*E34*Tabulka22[[#This Row],[Výše DPH (%)]]+Tabulka22[[#This Row],[cena v Kč bez DPH]]</f>
        <v>0</v>
      </c>
    </row>
    <row r="35" spans="1:7" s="81" customFormat="1" ht="12" customHeight="1">
      <c r="A35" s="82" t="s">
        <v>107</v>
      </c>
      <c r="B35" s="83"/>
      <c r="C35" s="84">
        <v>1</v>
      </c>
      <c r="D35" s="99"/>
      <c r="E35" s="100">
        <f t="shared" si="0"/>
        <v>0</v>
      </c>
      <c r="F35" s="101"/>
      <c r="G35" s="101">
        <f>0.01*E35*Tabulka22[[#This Row],[Výše DPH (%)]]+Tabulka22[[#This Row],[cena v Kč bez DPH]]</f>
        <v>0</v>
      </c>
    </row>
    <row r="36" spans="1:7" s="81" customFormat="1" ht="12" customHeight="1">
      <c r="A36" s="83" t="s">
        <v>108</v>
      </c>
      <c r="B36" s="83"/>
      <c r="C36" s="86">
        <v>1</v>
      </c>
      <c r="D36" s="102"/>
      <c r="E36" s="100">
        <f t="shared" si="0"/>
        <v>0</v>
      </c>
      <c r="F36" s="101"/>
      <c r="G36" s="101">
        <f>0.01*E36*Tabulka22[[#This Row],[Výše DPH (%)]]+Tabulka22[[#This Row],[cena v Kč bez DPH]]</f>
        <v>0</v>
      </c>
    </row>
    <row r="37" spans="1:7" s="81" customFormat="1" ht="12" customHeight="1">
      <c r="A37" s="82" t="s">
        <v>109</v>
      </c>
      <c r="B37" s="83"/>
      <c r="C37" s="84">
        <v>1</v>
      </c>
      <c r="D37" s="100"/>
      <c r="E37" s="100">
        <f t="shared" si="0"/>
        <v>0</v>
      </c>
      <c r="F37" s="103"/>
      <c r="G37" s="101">
        <f>0.01*E37*Tabulka22[[#This Row],[Výše DPH (%)]]+Tabulka22[[#This Row],[cena v Kč bez DPH]]</f>
        <v>0</v>
      </c>
    </row>
    <row r="38" spans="1:7" ht="23.25" customHeight="1">
      <c r="A38" s="66"/>
      <c r="B38" s="65" t="s">
        <v>110</v>
      </c>
      <c r="E38" s="104">
        <f>SUM(E8:E37)</f>
        <v>0</v>
      </c>
      <c r="G38" s="67" t="s">
        <v>111</v>
      </c>
    </row>
    <row r="39" spans="1:7" ht="20.25" customHeight="1" thickBot="1">
      <c r="A39" s="66"/>
      <c r="B39" s="93" t="s">
        <v>112</v>
      </c>
      <c r="C39" s="93"/>
      <c r="D39" s="105"/>
      <c r="E39" s="104">
        <f>SUM(G8:G37)</f>
        <v>0</v>
      </c>
      <c r="F39" s="105"/>
      <c r="G39" s="105" t="s">
        <v>111</v>
      </c>
    </row>
    <row r="40" spans="1:5" ht="15.4" customHeight="1" thickTop="1">
      <c r="A40" s="66"/>
      <c r="C40" s="96"/>
      <c r="D40" s="97"/>
      <c r="E40" s="98"/>
    </row>
    <row r="41" spans="1:3" ht="15">
      <c r="A41" s="66"/>
      <c r="C41" s="67"/>
    </row>
  </sheetData>
  <mergeCells count="1">
    <mergeCell ref="A2:G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Zdeněk</dc:creator>
  <cp:keywords/>
  <dc:description/>
  <cp:lastModifiedBy>Kristýna Tlustošová</cp:lastModifiedBy>
  <dcterms:created xsi:type="dcterms:W3CDTF">2018-05-16T14:13:04Z</dcterms:created>
  <dcterms:modified xsi:type="dcterms:W3CDTF">2018-05-18T10:56:31Z</dcterms:modified>
  <cp:category/>
  <cp:version/>
  <cp:contentType/>
  <cp:contentStatus/>
</cp:coreProperties>
</file>